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1F25F9-D12E-4B3F-B84C-A10113408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9" i="1" l="1"/>
  <c r="F269" i="1" s="1"/>
  <c r="G269" i="1" s="1"/>
  <c r="K269" i="1" s="1"/>
  <c r="Q269" i="1"/>
  <c r="E268" i="1"/>
  <c r="F268" i="1" s="1"/>
  <c r="G268" i="1" s="1"/>
  <c r="K268" i="1" s="1"/>
  <c r="Q268" i="1"/>
  <c r="F4" i="1"/>
  <c r="F5" i="1" s="1"/>
  <c r="E267" i="1"/>
  <c r="F267" i="1" s="1"/>
  <c r="G267" i="1" s="1"/>
  <c r="K267" i="1" s="1"/>
  <c r="Q267" i="1"/>
  <c r="E266" i="1"/>
  <c r="F266" i="1" s="1"/>
  <c r="G266" i="1" s="1"/>
  <c r="K266" i="1" s="1"/>
  <c r="Q266" i="1"/>
  <c r="E265" i="1"/>
  <c r="F265" i="1" s="1"/>
  <c r="G265" i="1" s="1"/>
  <c r="K265" i="1" s="1"/>
  <c r="Q265" i="1"/>
  <c r="E258" i="1"/>
  <c r="F258" i="1" s="1"/>
  <c r="G258" i="1" s="1"/>
  <c r="K258" i="1" s="1"/>
  <c r="Q258" i="1"/>
  <c r="E264" i="1"/>
  <c r="F264" i="1" s="1"/>
  <c r="G264" i="1" s="1"/>
  <c r="K264" i="1" s="1"/>
  <c r="Q264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59" i="1"/>
  <c r="F259" i="1" s="1"/>
  <c r="G259" i="1" s="1"/>
  <c r="K259" i="1" s="1"/>
  <c r="E260" i="1"/>
  <c r="F260" i="1" s="1"/>
  <c r="G260" i="1" s="1"/>
  <c r="K260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K234" i="1" s="1"/>
  <c r="E235" i="1"/>
  <c r="F235" i="1" s="1"/>
  <c r="G235" i="1" s="1"/>
  <c r="I235" i="1" s="1"/>
  <c r="E236" i="1"/>
  <c r="F236" i="1" s="1"/>
  <c r="G236" i="1" s="1"/>
  <c r="K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0" i="1"/>
  <c r="F250" i="1" s="1"/>
  <c r="G250" i="1" s="1"/>
  <c r="I250" i="1" s="1"/>
  <c r="E251" i="1"/>
  <c r="F251" i="1" s="1"/>
  <c r="G251" i="1" s="1"/>
  <c r="K251" i="1" s="1"/>
  <c r="E252" i="1"/>
  <c r="F252" i="1" s="1"/>
  <c r="G252" i="1" s="1"/>
  <c r="I252" i="1" s="1"/>
  <c r="E253" i="1"/>
  <c r="F253" i="1" s="1"/>
  <c r="G253" i="1" s="1"/>
  <c r="K253" i="1" s="1"/>
  <c r="E254" i="1"/>
  <c r="F254" i="1" s="1"/>
  <c r="G254" i="1" s="1"/>
  <c r="I254" i="1" s="1"/>
  <c r="E255" i="1"/>
  <c r="F255" i="1" s="1"/>
  <c r="G255" i="1" s="1"/>
  <c r="K255" i="1" s="1"/>
  <c r="E256" i="1"/>
  <c r="F256" i="1" s="1"/>
  <c r="G256" i="1" s="1"/>
  <c r="K256" i="1" s="1"/>
  <c r="E257" i="1"/>
  <c r="F257" i="1" s="1"/>
  <c r="G257" i="1" s="1"/>
  <c r="K257" i="1" s="1"/>
  <c r="D9" i="1"/>
  <c r="C9" i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J103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I106" i="1" s="1"/>
  <c r="E107" i="1"/>
  <c r="F107" i="1" s="1"/>
  <c r="G107" i="1" s="1"/>
  <c r="J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E31" i="3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/>
  <c r="J199" i="1" s="1"/>
  <c r="E200" i="1"/>
  <c r="F200" i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/>
  <c r="G204" i="1" s="1"/>
  <c r="I204" i="1" s="1"/>
  <c r="E205" i="1"/>
  <c r="F205" i="1" s="1"/>
  <c r="G205" i="1" s="1"/>
  <c r="I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K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K227" i="1" s="1"/>
  <c r="E228" i="1"/>
  <c r="F228" i="1" s="1"/>
  <c r="G228" i="1" s="1"/>
  <c r="I228" i="1" s="1"/>
  <c r="E229" i="1"/>
  <c r="F229" i="1" s="1"/>
  <c r="G229" i="1" s="1"/>
  <c r="I229" i="1" s="1"/>
  <c r="Q259" i="1"/>
  <c r="Q260" i="1"/>
  <c r="Q256" i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E159" i="3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E165" i="3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Q257" i="1"/>
  <c r="Q25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/>
  <c r="G43" i="1" s="1"/>
  <c r="H43" i="1" s="1"/>
  <c r="E44" i="1"/>
  <c r="F44" i="1"/>
  <c r="G44" i="1" s="1"/>
  <c r="H44" i="1" s="1"/>
  <c r="E45" i="1"/>
  <c r="F45" i="1" s="1"/>
  <c r="G45" i="1" s="1"/>
  <c r="H45" i="1" s="1"/>
  <c r="E79" i="1"/>
  <c r="F79" i="1" s="1"/>
  <c r="G79" i="1" s="1"/>
  <c r="I79" i="1" s="1"/>
  <c r="I83" i="1"/>
  <c r="I98" i="1"/>
  <c r="Q252" i="1"/>
  <c r="Q250" i="1"/>
  <c r="Q242" i="1"/>
  <c r="Q241" i="1"/>
  <c r="Q238" i="1"/>
  <c r="Q235" i="1"/>
  <c r="Q233" i="1"/>
  <c r="Q232" i="1"/>
  <c r="Q231" i="1"/>
  <c r="Q230" i="1"/>
  <c r="Q229" i="1"/>
  <c r="Q228" i="1"/>
  <c r="Q226" i="1"/>
  <c r="Q225" i="1"/>
  <c r="Q224" i="1"/>
  <c r="Q223" i="1"/>
  <c r="Q222" i="1"/>
  <c r="Q213" i="1"/>
  <c r="Q209" i="1"/>
  <c r="Q208" i="1"/>
  <c r="Q207" i="1"/>
  <c r="Q202" i="1"/>
  <c r="Q198" i="1"/>
  <c r="Q128" i="1"/>
  <c r="Q117" i="1"/>
  <c r="Q109" i="1"/>
  <c r="Q105" i="1"/>
  <c r="Q104" i="1"/>
  <c r="Q103" i="1"/>
  <c r="Q102" i="1"/>
  <c r="Q101" i="1"/>
  <c r="Q100" i="1"/>
  <c r="Q98" i="1"/>
  <c r="Q97" i="1"/>
  <c r="Q96" i="1"/>
  <c r="Q95" i="1"/>
  <c r="Q94" i="1"/>
  <c r="Q93" i="1"/>
  <c r="Q92" i="1"/>
  <c r="Q91" i="1"/>
  <c r="Q90" i="1"/>
  <c r="Q89" i="1"/>
  <c r="I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6" i="3"/>
  <c r="C126" i="3"/>
  <c r="G236" i="3"/>
  <c r="C236" i="3"/>
  <c r="E236" i="3"/>
  <c r="G235" i="3"/>
  <c r="C235" i="3"/>
  <c r="E235" i="3"/>
  <c r="G125" i="3"/>
  <c r="C125" i="3"/>
  <c r="E125" i="3"/>
  <c r="G234" i="3"/>
  <c r="C234" i="3"/>
  <c r="G124" i="3"/>
  <c r="C124" i="3"/>
  <c r="E124" i="3"/>
  <c r="G123" i="3"/>
  <c r="C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233" i="3"/>
  <c r="C233" i="3"/>
  <c r="G232" i="3"/>
  <c r="C232" i="3"/>
  <c r="G117" i="3"/>
  <c r="C117" i="3"/>
  <c r="E117" i="3"/>
  <c r="G116" i="3"/>
  <c r="C116" i="3"/>
  <c r="E116" i="3"/>
  <c r="G231" i="3"/>
  <c r="C231" i="3"/>
  <c r="G115" i="3"/>
  <c r="C115" i="3"/>
  <c r="E115" i="3"/>
  <c r="G114" i="3"/>
  <c r="C114" i="3"/>
  <c r="E114" i="3"/>
  <c r="G230" i="3"/>
  <c r="C230" i="3"/>
  <c r="G113" i="3"/>
  <c r="C113" i="3"/>
  <c r="G229" i="3"/>
  <c r="C229" i="3"/>
  <c r="E229" i="3"/>
  <c r="G228" i="3"/>
  <c r="C228" i="3"/>
  <c r="E228" i="3"/>
  <c r="G227" i="3"/>
  <c r="C227" i="3"/>
  <c r="E227" i="3"/>
  <c r="G226" i="3"/>
  <c r="C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G220" i="3"/>
  <c r="C220" i="3"/>
  <c r="E220" i="3"/>
  <c r="G219" i="3"/>
  <c r="C219" i="3"/>
  <c r="E219" i="3"/>
  <c r="G112" i="3"/>
  <c r="C112" i="3"/>
  <c r="E112" i="3"/>
  <c r="G111" i="3"/>
  <c r="C111" i="3"/>
  <c r="E111" i="3"/>
  <c r="G110" i="3"/>
  <c r="C110" i="3"/>
  <c r="E110" i="3"/>
  <c r="G109" i="3"/>
  <c r="C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218" i="3"/>
  <c r="C218" i="3"/>
  <c r="E218" i="3"/>
  <c r="G103" i="3"/>
  <c r="C103" i="3"/>
  <c r="G102" i="3"/>
  <c r="C102" i="3"/>
  <c r="E102" i="3"/>
  <c r="G101" i="3"/>
  <c r="C101" i="3"/>
  <c r="G217" i="3"/>
  <c r="C217" i="3"/>
  <c r="E217" i="3"/>
  <c r="G216" i="3"/>
  <c r="C216" i="3"/>
  <c r="E216" i="3"/>
  <c r="G215" i="3"/>
  <c r="C215" i="3"/>
  <c r="E215" i="3"/>
  <c r="G100" i="3"/>
  <c r="C100" i="3"/>
  <c r="E100" i="3"/>
  <c r="G99" i="3"/>
  <c r="C99" i="3"/>
  <c r="G98" i="3"/>
  <c r="C98" i="3"/>
  <c r="E98" i="3"/>
  <c r="G97" i="3"/>
  <c r="C97" i="3"/>
  <c r="E97" i="3"/>
  <c r="G214" i="3"/>
  <c r="C214" i="3"/>
  <c r="E214" i="3"/>
  <c r="G96" i="3"/>
  <c r="C96" i="3"/>
  <c r="G95" i="3"/>
  <c r="C95" i="3"/>
  <c r="E95" i="3"/>
  <c r="G94" i="3"/>
  <c r="C94" i="3"/>
  <c r="E94" i="3"/>
  <c r="G213" i="3"/>
  <c r="C213" i="3"/>
  <c r="E213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G66" i="3"/>
  <c r="C66" i="3"/>
  <c r="G65" i="3"/>
  <c r="C65" i="3"/>
  <c r="E65" i="3"/>
  <c r="G64" i="3"/>
  <c r="C64" i="3"/>
  <c r="G63" i="3"/>
  <c r="C63" i="3"/>
  <c r="E63" i="3"/>
  <c r="G62" i="3"/>
  <c r="C62" i="3"/>
  <c r="G61" i="3"/>
  <c r="C61" i="3"/>
  <c r="E61" i="3"/>
  <c r="G60" i="3"/>
  <c r="C60" i="3"/>
  <c r="E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12" i="3"/>
  <c r="C212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E21" i="3"/>
  <c r="G20" i="3"/>
  <c r="C20" i="3"/>
  <c r="G19" i="3"/>
  <c r="C19" i="3"/>
  <c r="E19" i="3"/>
  <c r="G18" i="3"/>
  <c r="C18" i="3"/>
  <c r="E18" i="3"/>
  <c r="G211" i="3"/>
  <c r="C211" i="3"/>
  <c r="E2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10" i="3"/>
  <c r="C210" i="3"/>
  <c r="E210" i="3"/>
  <c r="G12" i="3"/>
  <c r="C12" i="3"/>
  <c r="E12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11" i="3"/>
  <c r="C11" i="3"/>
  <c r="E11" i="3"/>
  <c r="G203" i="3"/>
  <c r="C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G197" i="3"/>
  <c r="C197" i="3"/>
  <c r="E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G189" i="3"/>
  <c r="C189" i="3"/>
  <c r="G188" i="3"/>
  <c r="C188" i="3"/>
  <c r="E188" i="3"/>
  <c r="G187" i="3"/>
  <c r="C187" i="3"/>
  <c r="E187" i="3"/>
  <c r="G186" i="3"/>
  <c r="C186" i="3"/>
  <c r="G185" i="3"/>
  <c r="C185" i="3"/>
  <c r="E185" i="3"/>
  <c r="G184" i="3"/>
  <c r="C184" i="3"/>
  <c r="E184" i="3"/>
  <c r="G183" i="3"/>
  <c r="C183" i="3"/>
  <c r="G182" i="3"/>
  <c r="C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151" i="3"/>
  <c r="C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E133" i="3"/>
  <c r="G132" i="3"/>
  <c r="C132" i="3"/>
  <c r="G131" i="3"/>
  <c r="C131" i="3"/>
  <c r="G130" i="3"/>
  <c r="C130" i="3"/>
  <c r="E130" i="3"/>
  <c r="G129" i="3"/>
  <c r="C129" i="3"/>
  <c r="G128" i="3"/>
  <c r="C128" i="3"/>
  <c r="G127" i="3"/>
  <c r="C12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218" i="3"/>
  <c r="H218" i="3"/>
  <c r="B218" i="3"/>
  <c r="D218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113" i="3"/>
  <c r="H113" i="3"/>
  <c r="B113" i="3"/>
  <c r="D113" i="3"/>
  <c r="A230" i="3"/>
  <c r="H230" i="3"/>
  <c r="B230" i="3"/>
  <c r="D230" i="3"/>
  <c r="A114" i="3"/>
  <c r="H114" i="3"/>
  <c r="B114" i="3"/>
  <c r="D114" i="3"/>
  <c r="A115" i="3"/>
  <c r="H115" i="3"/>
  <c r="B115" i="3"/>
  <c r="D115" i="3"/>
  <c r="A231" i="3"/>
  <c r="H231" i="3"/>
  <c r="B231" i="3"/>
  <c r="D231" i="3"/>
  <c r="A116" i="3"/>
  <c r="H116" i="3"/>
  <c r="B116" i="3"/>
  <c r="D116" i="3"/>
  <c r="A117" i="3"/>
  <c r="H117" i="3"/>
  <c r="B117" i="3"/>
  <c r="D117" i="3"/>
  <c r="A232" i="3"/>
  <c r="H232" i="3"/>
  <c r="B232" i="3"/>
  <c r="D232" i="3"/>
  <c r="A233" i="3"/>
  <c r="H233" i="3"/>
  <c r="B233" i="3"/>
  <c r="D233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234" i="3"/>
  <c r="H234" i="3"/>
  <c r="B234" i="3"/>
  <c r="D234" i="3"/>
  <c r="A125" i="3"/>
  <c r="H125" i="3"/>
  <c r="B125" i="3"/>
  <c r="D125" i="3"/>
  <c r="A235" i="3"/>
  <c r="H235" i="3"/>
  <c r="B235" i="3"/>
  <c r="D235" i="3"/>
  <c r="A236" i="3"/>
  <c r="H236" i="3"/>
  <c r="B236" i="3"/>
  <c r="D236" i="3"/>
  <c r="A126" i="3"/>
  <c r="H126" i="3"/>
  <c r="B126" i="3"/>
  <c r="D126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214" i="3"/>
  <c r="B214" i="3"/>
  <c r="D214" i="3"/>
  <c r="A214" i="3"/>
  <c r="H96" i="3"/>
  <c r="B96" i="3"/>
  <c r="D96" i="3"/>
  <c r="A96" i="3"/>
  <c r="H95" i="3"/>
  <c r="B95" i="3"/>
  <c r="D95" i="3"/>
  <c r="A95" i="3"/>
  <c r="H94" i="3"/>
  <c r="B94" i="3"/>
  <c r="D94" i="3"/>
  <c r="A94" i="3"/>
  <c r="H213" i="3"/>
  <c r="B213" i="3"/>
  <c r="D213" i="3"/>
  <c r="A213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12" i="3"/>
  <c r="B212" i="3"/>
  <c r="D212" i="3"/>
  <c r="A212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11" i="3"/>
  <c r="B211" i="3"/>
  <c r="D211" i="3"/>
  <c r="A2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10" i="3"/>
  <c r="B210" i="3"/>
  <c r="D210" i="3"/>
  <c r="A210" i="3"/>
  <c r="H12" i="3"/>
  <c r="B12" i="3"/>
  <c r="D12" i="3"/>
  <c r="A12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11" i="3"/>
  <c r="B11" i="3"/>
  <c r="D11" i="3"/>
  <c r="A11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F198" i="3"/>
  <c r="D198" i="3"/>
  <c r="B198" i="3"/>
  <c r="A198" i="3"/>
  <c r="H197" i="3"/>
  <c r="B197" i="3"/>
  <c r="F197" i="3"/>
  <c r="D197" i="3"/>
  <c r="A197" i="3"/>
  <c r="H196" i="3"/>
  <c r="B196" i="3"/>
  <c r="F196" i="3"/>
  <c r="D196" i="3"/>
  <c r="A196" i="3"/>
  <c r="H195" i="3"/>
  <c r="B195" i="3"/>
  <c r="F195" i="3"/>
  <c r="D195" i="3"/>
  <c r="A195" i="3"/>
  <c r="H194" i="3"/>
  <c r="B194" i="3"/>
  <c r="F194" i="3"/>
  <c r="D194" i="3"/>
  <c r="A194" i="3"/>
  <c r="H193" i="3"/>
  <c r="B193" i="3"/>
  <c r="D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Q255" i="1"/>
  <c r="Q251" i="1"/>
  <c r="Q253" i="1"/>
  <c r="Q245" i="1"/>
  <c r="Q246" i="1"/>
  <c r="Q247" i="1"/>
  <c r="Q249" i="1"/>
  <c r="Q240" i="1"/>
  <c r="Q248" i="1"/>
  <c r="C17" i="1"/>
  <c r="Q243" i="1"/>
  <c r="Q244" i="1"/>
  <c r="Q237" i="1"/>
  <c r="Q99" i="1"/>
  <c r="Q106" i="1"/>
  <c r="Q196" i="1"/>
  <c r="Q197" i="1"/>
  <c r="Q199" i="1"/>
  <c r="Q239" i="1"/>
  <c r="Q234" i="1"/>
  <c r="Q236" i="1"/>
  <c r="Q112" i="1"/>
  <c r="Q113" i="1"/>
  <c r="Q115" i="1"/>
  <c r="Q116" i="1"/>
  <c r="Q118" i="1"/>
  <c r="Q119" i="1"/>
  <c r="Q120" i="1"/>
  <c r="Q124" i="1"/>
  <c r="Q126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3" i="1"/>
  <c r="Q145" i="1"/>
  <c r="Q146" i="1"/>
  <c r="Q148" i="1"/>
  <c r="Q149" i="1"/>
  <c r="Q151" i="1"/>
  <c r="Q152" i="1"/>
  <c r="Q153" i="1"/>
  <c r="Q154" i="1"/>
  <c r="Q155" i="1"/>
  <c r="Q157" i="1"/>
  <c r="Q158" i="1"/>
  <c r="Q159" i="1"/>
  <c r="Q160" i="1"/>
  <c r="Q163" i="1"/>
  <c r="Q164" i="1"/>
  <c r="Q167" i="1"/>
  <c r="Q168" i="1"/>
  <c r="Q169" i="1"/>
  <c r="Q170" i="1"/>
  <c r="Q172" i="1"/>
  <c r="Q173" i="1"/>
  <c r="Q174" i="1"/>
  <c r="Q175" i="1"/>
  <c r="Q180" i="1"/>
  <c r="Q182" i="1"/>
  <c r="Q183" i="1"/>
  <c r="Q185" i="1"/>
  <c r="Q186" i="1"/>
  <c r="Q188" i="1"/>
  <c r="Q189" i="1"/>
  <c r="Q190" i="1"/>
  <c r="Q191" i="1"/>
  <c r="Q193" i="1"/>
  <c r="Q195" i="1"/>
  <c r="Q200" i="1"/>
  <c r="Q201" i="1"/>
  <c r="Q203" i="1"/>
  <c r="Q204" i="1"/>
  <c r="Q205" i="1"/>
  <c r="Q210" i="1"/>
  <c r="Q212" i="1"/>
  <c r="Q214" i="1"/>
  <c r="Q215" i="1"/>
  <c r="Q216" i="1"/>
  <c r="Q217" i="1"/>
  <c r="Q218" i="1"/>
  <c r="Q219" i="1"/>
  <c r="Q220" i="1"/>
  <c r="Q221" i="1"/>
  <c r="Q110" i="1"/>
  <c r="Q122" i="1"/>
  <c r="Q123" i="1"/>
  <c r="Q125" i="1"/>
  <c r="Q142" i="1"/>
  <c r="Q144" i="1"/>
  <c r="Q147" i="1"/>
  <c r="Q150" i="1"/>
  <c r="Q156" i="1"/>
  <c r="Q161" i="1"/>
  <c r="Q162" i="1"/>
  <c r="Q165" i="1"/>
  <c r="Q166" i="1"/>
  <c r="Q171" i="1"/>
  <c r="Q176" i="1"/>
  <c r="Q177" i="1"/>
  <c r="Q178" i="1"/>
  <c r="Q179" i="1"/>
  <c r="Q181" i="1"/>
  <c r="Q184" i="1"/>
  <c r="Q187" i="1"/>
  <c r="Q192" i="1"/>
  <c r="Q194" i="1"/>
  <c r="Q211" i="1"/>
  <c r="Q107" i="1"/>
  <c r="Q108" i="1"/>
  <c r="Q111" i="1"/>
  <c r="Q114" i="1"/>
  <c r="Q121" i="1"/>
  <c r="Q127" i="1"/>
  <c r="Q131" i="1"/>
  <c r="Q206" i="1"/>
  <c r="Q227" i="1"/>
  <c r="Q46" i="1"/>
  <c r="E206" i="3"/>
  <c r="E231" i="3"/>
  <c r="C12" i="1"/>
  <c r="C11" i="1"/>
  <c r="O269" i="1" l="1"/>
  <c r="O268" i="1"/>
  <c r="E59" i="3"/>
  <c r="E74" i="3"/>
  <c r="E223" i="3"/>
  <c r="E233" i="3"/>
  <c r="E132" i="3"/>
  <c r="E183" i="3"/>
  <c r="E109" i="3"/>
  <c r="E138" i="3"/>
  <c r="E52" i="3"/>
  <c r="E113" i="3"/>
  <c r="E198" i="3"/>
  <c r="E190" i="3"/>
  <c r="E39" i="3"/>
  <c r="E67" i="3"/>
  <c r="E20" i="3"/>
  <c r="O267" i="1"/>
  <c r="O266" i="1"/>
  <c r="E107" i="3"/>
  <c r="E126" i="3"/>
  <c r="E82" i="3"/>
  <c r="E152" i="3"/>
  <c r="E46" i="3"/>
  <c r="E88" i="3"/>
  <c r="E103" i="3"/>
  <c r="F60" i="1"/>
  <c r="G60" i="1" s="1"/>
  <c r="H60" i="1" s="1"/>
  <c r="F54" i="1"/>
  <c r="G54" i="1" s="1"/>
  <c r="H54" i="1" s="1"/>
  <c r="F135" i="1"/>
  <c r="G135" i="1" s="1"/>
  <c r="I135" i="1" s="1"/>
  <c r="E179" i="3"/>
  <c r="E232" i="3"/>
  <c r="E23" i="3"/>
  <c r="E148" i="3"/>
  <c r="E203" i="3"/>
  <c r="E128" i="3"/>
  <c r="E123" i="3"/>
  <c r="E175" i="3"/>
  <c r="E234" i="3"/>
  <c r="E131" i="3"/>
  <c r="E189" i="3"/>
  <c r="E62" i="3"/>
  <c r="E101" i="3"/>
  <c r="E120" i="3"/>
  <c r="E170" i="3"/>
  <c r="E200" i="3"/>
  <c r="E212" i="3"/>
  <c r="E99" i="3"/>
  <c r="E225" i="3"/>
  <c r="E151" i="3"/>
  <c r="E195" i="3"/>
  <c r="E28" i="3"/>
  <c r="E36" i="3"/>
  <c r="E66" i="3"/>
  <c r="E230" i="3"/>
  <c r="E135" i="3"/>
  <c r="E160" i="3"/>
  <c r="E182" i="3"/>
  <c r="E83" i="3"/>
  <c r="E226" i="3"/>
  <c r="E155" i="3"/>
  <c r="E96" i="3"/>
  <c r="E221" i="3"/>
  <c r="E129" i="3"/>
  <c r="E172" i="3"/>
  <c r="E93" i="3"/>
  <c r="E127" i="3"/>
  <c r="E64" i="3"/>
  <c r="E146" i="3"/>
  <c r="E154" i="3"/>
  <c r="E162" i="3"/>
  <c r="E186" i="3"/>
  <c r="E144" i="3"/>
  <c r="E81" i="3"/>
  <c r="E68" i="3"/>
  <c r="O265" i="1"/>
  <c r="O40" i="1"/>
  <c r="O155" i="1"/>
  <c r="O131" i="1"/>
  <c r="O165" i="1"/>
  <c r="O33" i="1"/>
  <c r="O74" i="1"/>
  <c r="O184" i="1"/>
  <c r="O61" i="1"/>
  <c r="O254" i="1"/>
  <c r="O58" i="1"/>
  <c r="O114" i="1"/>
  <c r="O23" i="1"/>
  <c r="O31" i="1"/>
  <c r="O147" i="1"/>
  <c r="O72" i="1"/>
  <c r="O198" i="1"/>
  <c r="O103" i="1"/>
  <c r="O29" i="1"/>
  <c r="O176" i="1"/>
  <c r="O157" i="1"/>
  <c r="O260" i="1"/>
  <c r="O241" i="1"/>
  <c r="O160" i="1"/>
  <c r="O118" i="1"/>
  <c r="O253" i="1"/>
  <c r="O151" i="1"/>
  <c r="O134" i="1"/>
  <c r="O226" i="1"/>
  <c r="O110" i="1"/>
  <c r="O199" i="1"/>
  <c r="O60" i="1"/>
  <c r="O75" i="1"/>
  <c r="O21" i="1"/>
  <c r="O77" i="1"/>
  <c r="O183" i="1"/>
  <c r="O81" i="1"/>
  <c r="O25" i="1"/>
  <c r="O248" i="1"/>
  <c r="O167" i="1"/>
  <c r="O42" i="1"/>
  <c r="O139" i="1"/>
  <c r="O212" i="1"/>
  <c r="O236" i="1"/>
  <c r="O50" i="1"/>
  <c r="O171" i="1"/>
  <c r="O203" i="1"/>
  <c r="O79" i="1"/>
  <c r="O129" i="1"/>
  <c r="O189" i="1"/>
  <c r="O227" i="1"/>
  <c r="O148" i="1"/>
  <c r="O243" i="1"/>
  <c r="O48" i="1"/>
  <c r="O27" i="1"/>
  <c r="O156" i="1"/>
  <c r="O71" i="1"/>
  <c r="O108" i="1"/>
  <c r="O105" i="1"/>
  <c r="O121" i="1"/>
  <c r="O239" i="1"/>
  <c r="O83" i="1"/>
  <c r="O63" i="1"/>
  <c r="O240" i="1"/>
  <c r="O80" i="1"/>
  <c r="O264" i="1"/>
  <c r="O238" i="1"/>
  <c r="O101" i="1"/>
  <c r="O52" i="1"/>
  <c r="O34" i="1"/>
  <c r="O106" i="1"/>
  <c r="O230" i="1"/>
  <c r="O223" i="1"/>
  <c r="O87" i="1"/>
  <c r="O245" i="1"/>
  <c r="O28" i="1"/>
  <c r="O143" i="1"/>
  <c r="O255" i="1"/>
  <c r="O256" i="1"/>
  <c r="O233" i="1"/>
  <c r="O216" i="1"/>
  <c r="O113" i="1"/>
  <c r="O90" i="1"/>
  <c r="O66" i="1"/>
  <c r="O224" i="1"/>
  <c r="O209" i="1"/>
  <c r="O162" i="1"/>
  <c r="O149" i="1"/>
  <c r="O76" i="1"/>
  <c r="O185" i="1"/>
  <c r="O194" i="1"/>
  <c r="O196" i="1"/>
  <c r="O128" i="1"/>
  <c r="O177" i="1"/>
  <c r="O95" i="1"/>
  <c r="O73" i="1"/>
  <c r="O190" i="1"/>
  <c r="O250" i="1"/>
  <c r="O102" i="1"/>
  <c r="O97" i="1"/>
  <c r="O68" i="1"/>
  <c r="O244" i="1"/>
  <c r="O120" i="1"/>
  <c r="O175" i="1"/>
  <c r="O136" i="1"/>
  <c r="O130" i="1"/>
  <c r="O70" i="1"/>
  <c r="O210" i="1"/>
  <c r="O222" i="1"/>
  <c r="O30" i="1"/>
  <c r="O69" i="1"/>
  <c r="O172" i="1"/>
  <c r="O213" i="1"/>
  <c r="O91" i="1"/>
  <c r="O53" i="1"/>
  <c r="O39" i="1"/>
  <c r="O242" i="1"/>
  <c r="O141" i="1"/>
  <c r="O249" i="1"/>
  <c r="O67" i="1"/>
  <c r="O98" i="1"/>
  <c r="O140" i="1"/>
  <c r="O232" i="1"/>
  <c r="O152" i="1"/>
  <c r="O218" i="1"/>
  <c r="O133" i="1"/>
  <c r="O221" i="1"/>
  <c r="O150" i="1"/>
  <c r="O122" i="1"/>
  <c r="O166" i="1"/>
  <c r="O55" i="1"/>
  <c r="O96" i="1"/>
  <c r="O192" i="1"/>
  <c r="O43" i="1"/>
  <c r="O258" i="1"/>
  <c r="O164" i="1"/>
  <c r="O182" i="1"/>
  <c r="O123" i="1"/>
  <c r="O36" i="1"/>
  <c r="O109" i="1"/>
  <c r="O142" i="1"/>
  <c r="O32" i="1"/>
  <c r="O112" i="1"/>
  <c r="O37" i="1"/>
  <c r="O88" i="1"/>
  <c r="O85" i="1"/>
  <c r="O225" i="1"/>
  <c r="O215" i="1"/>
  <c r="O45" i="1"/>
  <c r="O173" i="1"/>
  <c r="O208" i="1"/>
  <c r="O214" i="1"/>
  <c r="O92" i="1"/>
  <c r="O99" i="1"/>
  <c r="O89" i="1"/>
  <c r="O170" i="1"/>
  <c r="O235" i="1"/>
  <c r="O86" i="1"/>
  <c r="O146" i="1"/>
  <c r="O100" i="1"/>
  <c r="O126" i="1"/>
  <c r="O200" i="1"/>
  <c r="O65" i="1"/>
  <c r="O124" i="1"/>
  <c r="O154" i="1"/>
  <c r="O228" i="1"/>
  <c r="O94" i="1"/>
  <c r="O247" i="1"/>
  <c r="O202" i="1"/>
  <c r="O24" i="1"/>
  <c r="O57" i="1"/>
  <c r="O193" i="1"/>
  <c r="O138" i="1"/>
  <c r="O186" i="1"/>
  <c r="O127" i="1"/>
  <c r="O49" i="1"/>
  <c r="O158" i="1"/>
  <c r="O246" i="1"/>
  <c r="O168" i="1"/>
  <c r="O191" i="1"/>
  <c r="O201" i="1"/>
  <c r="O206" i="1"/>
  <c r="O116" i="1"/>
  <c r="O161" i="1"/>
  <c r="O188" i="1"/>
  <c r="O252" i="1"/>
  <c r="O38" i="1"/>
  <c r="O125" i="1"/>
  <c r="O78" i="1"/>
  <c r="O204" i="1"/>
  <c r="O262" i="1"/>
  <c r="O197" i="1"/>
  <c r="O82" i="1"/>
  <c r="O51" i="1"/>
  <c r="O261" i="1"/>
  <c r="O179" i="1"/>
  <c r="O159" i="1"/>
  <c r="O181" i="1"/>
  <c r="O180" i="1"/>
  <c r="O220" i="1"/>
  <c r="O163" i="1"/>
  <c r="O62" i="1"/>
  <c r="O46" i="1"/>
  <c r="O169" i="1"/>
  <c r="O111" i="1"/>
  <c r="O153" i="1"/>
  <c r="O237" i="1"/>
  <c r="O26" i="1"/>
  <c r="O137" i="1"/>
  <c r="O44" i="1"/>
  <c r="O144" i="1"/>
  <c r="O135" i="1"/>
  <c r="O219" i="1"/>
  <c r="O93" i="1"/>
  <c r="O84" i="1"/>
  <c r="O217" i="1"/>
  <c r="O47" i="1"/>
  <c r="O107" i="1"/>
  <c r="O187" i="1"/>
  <c r="O234" i="1"/>
  <c r="O35" i="1"/>
  <c r="O174" i="1"/>
  <c r="O22" i="1"/>
  <c r="O64" i="1"/>
  <c r="O205" i="1"/>
  <c r="O178" i="1"/>
  <c r="O229" i="1"/>
  <c r="O115" i="1"/>
  <c r="O104" i="1"/>
  <c r="O56" i="1"/>
  <c r="O259" i="1"/>
  <c r="O41" i="1"/>
  <c r="O54" i="1"/>
  <c r="O195" i="1"/>
  <c r="O59" i="1"/>
  <c r="O145" i="1"/>
  <c r="O263" i="1"/>
  <c r="O231" i="1"/>
  <c r="O251" i="1"/>
  <c r="O117" i="1"/>
  <c r="O207" i="1"/>
  <c r="O119" i="1"/>
  <c r="O257" i="1"/>
  <c r="O211" i="1"/>
  <c r="O132" i="1"/>
  <c r="C16" i="1"/>
  <c r="D18" i="1" s="1"/>
  <c r="C15" i="1" l="1"/>
  <c r="F6" i="1" l="1"/>
  <c r="F8" i="1" s="1"/>
  <c r="C18" i="1"/>
  <c r="F7" i="1" l="1"/>
</calcChain>
</file>

<file path=xl/sharedStrings.xml><?xml version="1.0" encoding="utf-8"?>
<sst xmlns="http://schemas.openxmlformats.org/spreadsheetml/2006/main" count="2546" uniqueCount="872">
  <si>
    <t>JAVSO..47..105</t>
  </si>
  <si>
    <t>IBVS 6244</t>
  </si>
  <si>
    <t/>
  </si>
  <si>
    <t>* Mallama, A.D., 1980, Astroph.J. Supp. Series, 44: 241-272 (Oct 1980)</t>
  </si>
  <si>
    <t>Calc</t>
  </si>
  <si>
    <t>Epoch =</t>
  </si>
  <si>
    <t>error</t>
  </si>
  <si>
    <t>GCVS 4</t>
  </si>
  <si>
    <t>IBVS 4263</t>
  </si>
  <si>
    <t>IBVS 4340</t>
  </si>
  <si>
    <t>Mallama 1980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</si>
  <si>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</si>
  <si>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</si>
  <si>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</si>
  <si>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</si>
  <si>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</si>
  <si>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</si>
  <si>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</si>
  <si>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</si>
  <si>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</si>
  <si>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</si>
  <si>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IBVS 5040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</si>
  <si>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</si>
  <si>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</si>
  <si>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</si>
  <si>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</si>
  <si>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</si>
  <si>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</si>
  <si>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</si>
  <si>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</si>
  <si>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</si>
  <si>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</si>
  <si>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</si>
  <si>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M.</t>
  </si>
  <si>
    <t>Baldwin</t>
  </si>
  <si>
    <t>G.</t>
  </si>
  <si>
    <t>Samolyk</t>
  </si>
  <si>
    <t>D.</t>
  </si>
  <si>
    <t>Williams</t>
  </si>
  <si>
    <t>27)</t>
  </si>
  <si>
    <t>P.</t>
  </si>
  <si>
    <t>Atwood</t>
  </si>
  <si>
    <t>Smith</t>
  </si>
  <si>
    <t>:</t>
  </si>
  <si>
    <t>R.</t>
  </si>
  <si>
    <t>Hill</t>
  </si>
  <si>
    <t>OMT #3</t>
  </si>
  <si>
    <t>Peter H</t>
  </si>
  <si>
    <t>BBSAG Bull.8</t>
  </si>
  <si>
    <t>B</t>
  </si>
  <si>
    <t>Locher K</t>
  </si>
  <si>
    <t>BBSAG Bull.14</t>
  </si>
  <si>
    <t>v</t>
  </si>
  <si>
    <t>BBSAG Bull.19</t>
  </si>
  <si>
    <t>BBSAG Bull.20</t>
  </si>
  <si>
    <t>BBSAG Bull.21</t>
  </si>
  <si>
    <t>JAAVSO 7,1,28</t>
  </si>
  <si>
    <t>K</t>
  </si>
  <si>
    <t>BBSAG Bull.26</t>
  </si>
  <si>
    <t>AN 301,6,327</t>
  </si>
  <si>
    <t>BBSAG Bull.33</t>
  </si>
  <si>
    <t>BBSAG Bull.36</t>
  </si>
  <si>
    <t>BBSAG Bull.40</t>
  </si>
  <si>
    <t>BBSAG Bull.41</t>
  </si>
  <si>
    <t>BBSAG Bull.42</t>
  </si>
  <si>
    <t>BBSAG Bull.45</t>
  </si>
  <si>
    <t>BBSAG Bull.46</t>
  </si>
  <si>
    <t>BBSAG Bull.50</t>
  </si>
  <si>
    <t>Mallama A</t>
  </si>
  <si>
    <t>BBSAG Bull.52</t>
  </si>
  <si>
    <t>BBSAG Bull.53</t>
  </si>
  <si>
    <t>BBSAG Bull.54</t>
  </si>
  <si>
    <t>BBSAG Bull.59</t>
  </si>
  <si>
    <t>BBSAG Bull.62</t>
  </si>
  <si>
    <t>BBSAG Bull.64</t>
  </si>
  <si>
    <t>Nikolaou I</t>
  </si>
  <si>
    <t>BBSAG Bull.65</t>
  </si>
  <si>
    <t>BBSAG Bull.70</t>
  </si>
  <si>
    <t>Kohl M</t>
  </si>
  <si>
    <t>BBSAG Bull.71</t>
  </si>
  <si>
    <t>BAAVSS 61,14</t>
  </si>
  <si>
    <t>BBSAG Bull.74</t>
  </si>
  <si>
    <t>BRNO 27</t>
  </si>
  <si>
    <t>BBSAG Bull.78</t>
  </si>
  <si>
    <t>BBSAG Bull.79</t>
  </si>
  <si>
    <t>BBSAG Bull.83</t>
  </si>
  <si>
    <t>BBSAG Bull.86</t>
  </si>
  <si>
    <t>BRNO 30</t>
  </si>
  <si>
    <t>BBSAG Bull.87</t>
  </si>
  <si>
    <t>BBSAG Bull.90</t>
  </si>
  <si>
    <t>BBSAG Bull.91</t>
  </si>
  <si>
    <t>BBSAG Bull.92</t>
  </si>
  <si>
    <t>BBSAG Bull.93</t>
  </si>
  <si>
    <t>BBSAG Bull.94</t>
  </si>
  <si>
    <t>BBSAG Bull.97</t>
  </si>
  <si>
    <t>BBSAG Bull.99</t>
  </si>
  <si>
    <t>BBSAG Bull.100</t>
  </si>
  <si>
    <t>BBSAG Bull.101</t>
  </si>
  <si>
    <t>BBSAG Bull.106</t>
  </si>
  <si>
    <t>BBSAG Bull.107</t>
  </si>
  <si>
    <t>BBSAG Bull.109</t>
  </si>
  <si>
    <t>BBSAG Bull.110</t>
  </si>
  <si>
    <t>BAV-M 93</t>
  </si>
  <si>
    <t>BBSAG Bull.111</t>
  </si>
  <si>
    <t>BBSAG Bull.114</t>
  </si>
  <si>
    <t>BBSAG Bull.116</t>
  </si>
  <si>
    <t>BBSAG Bull.117</t>
  </si>
  <si>
    <t>BBSAG Bull.118</t>
  </si>
  <si>
    <t>K.Locher</t>
  </si>
  <si>
    <t>BBSAG 119</t>
  </si>
  <si>
    <t>BBSAG 120</t>
  </si>
  <si>
    <t>IBVS 5371</t>
  </si>
  <si>
    <t>Dvorak, private comm</t>
  </si>
  <si>
    <t>IBVS 5543</t>
  </si>
  <si>
    <t>I</t>
  </si>
  <si>
    <t>II</t>
  </si>
  <si>
    <t>IBVS 0046</t>
  </si>
  <si>
    <t>IBVS 0795</t>
  </si>
  <si>
    <t>EA/SD</t>
  </si>
  <si>
    <t># of data points:</t>
  </si>
  <si>
    <t>RW Gem / GSC 01864-01994</t>
  </si>
  <si>
    <t>IBVS 5438</t>
  </si>
  <si>
    <t>Oh, my!</t>
  </si>
  <si>
    <t>My time zone &gt;&gt;&gt;&gt;&gt;</t>
  </si>
  <si>
    <t>(PST=8, PDT=MDT=7, MDT=CST=6, etc.)</t>
  </si>
  <si>
    <t>na</t>
  </si>
  <si>
    <t>JD today</t>
  </si>
  <si>
    <t>New Cycle</t>
  </si>
  <si>
    <t>IBVS 5802</t>
  </si>
  <si>
    <t>Start of linear fit &gt;&gt;&gt;&gt;&gt;&gt;&gt;&gt;&gt;&gt;&gt;&gt;&gt;&gt;&gt;&gt;&gt;&gt;&gt;&gt;&gt;</t>
  </si>
  <si>
    <t>Add cycle</t>
  </si>
  <si>
    <t>Old Cycle</t>
  </si>
  <si>
    <t>IBVS 5820</t>
  </si>
  <si>
    <t>IBVS 5918</t>
  </si>
  <si>
    <t>OEJV 0003</t>
  </si>
  <si>
    <t>JAVSO..36..171</t>
  </si>
  <si>
    <t>JAVSO..38..183</t>
  </si>
  <si>
    <t>JAVSO..41..122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</si>
  <si>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</si>
  <si>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</si>
  <si>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</si>
  <si>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</si>
  <si>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</si>
  <si>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</si>
  <si>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</si>
  <si>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</si>
  <si>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</si>
  <si>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</si>
  <si>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</si>
  <si>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</si>
  <si>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</si>
  <si>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</si>
  <si>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2417153.594 </t>
  </si>
  <si>
    <t> 04.11.1905 02:15 </t>
  </si>
  <si>
    <t> 0.003 </t>
  </si>
  <si>
    <t>P </t>
  </si>
  <si>
    <t> M.&amp; G.Wolf </t>
  </si>
  <si>
    <t> AN 170.368 </t>
  </si>
  <si>
    <t>2417262.431 </t>
  </si>
  <si>
    <t> 20.02.1906 22:20 </t>
  </si>
  <si>
    <t> -0.049 </t>
  </si>
  <si>
    <t>2417265.340 </t>
  </si>
  <si>
    <t> 23.02.1906 20:09 </t>
  </si>
  <si>
    <t> -0.005 </t>
  </si>
  <si>
    <t> K.Graff </t>
  </si>
  <si>
    <t> AN 170.369 </t>
  </si>
  <si>
    <t>2417305.456 </t>
  </si>
  <si>
    <t> 04.04.1906 22:56 </t>
  </si>
  <si>
    <t> -0.006 </t>
  </si>
  <si>
    <t>V </t>
  </si>
  <si>
    <t> E.Hartwig </t>
  </si>
  <si>
    <t> AN 171.44 </t>
  </si>
  <si>
    <t>2417305.467 </t>
  </si>
  <si>
    <t> 04.04.1906 23:12 </t>
  </si>
  <si>
    <t> 0.005 </t>
  </si>
  <si>
    <t> A.A.Nijland </t>
  </si>
  <si>
    <t> AN 229.389 </t>
  </si>
  <si>
    <t>2417308.329 </t>
  </si>
  <si>
    <t> 07.04.1906 19:53 </t>
  </si>
  <si>
    <t> 0.002 </t>
  </si>
  <si>
    <t>2417308.330 </t>
  </si>
  <si>
    <t> 07.04.1906 19:55 </t>
  </si>
  <si>
    <t>2417308.340 </t>
  </si>
  <si>
    <t> 07.04.1906 20:09 </t>
  </si>
  <si>
    <t> 0.013 </t>
  </si>
  <si>
    <t> AN 171.45 </t>
  </si>
  <si>
    <t>2417311.185 </t>
  </si>
  <si>
    <t> 10.04.1906 16:26 </t>
  </si>
  <si>
    <t> -0.008 </t>
  </si>
  <si>
    <t>2417328.393 </t>
  </si>
  <si>
    <t> 27.04.1906 21:25 </t>
  </si>
  <si>
    <t> 0.007 </t>
  </si>
  <si>
    <t> AN 176.393 </t>
  </si>
  <si>
    <t>2417494.589 </t>
  </si>
  <si>
    <t> 11.10.1906 02:08 </t>
  </si>
  <si>
    <t> 0.004 </t>
  </si>
  <si>
    <t>2417517.503 </t>
  </si>
  <si>
    <t> 03.11.1906 00:04 </t>
  </si>
  <si>
    <t>2417537.551 </t>
  </si>
  <si>
    <t> 23.11.1906 01:13 </t>
  </si>
  <si>
    <t> -0.016 </t>
  </si>
  <si>
    <t>2417560.481 </t>
  </si>
  <si>
    <t> 15.12.1906 23:32 </t>
  </si>
  <si>
    <t> -0.010 </t>
  </si>
  <si>
    <t>2417609.193 </t>
  </si>
  <si>
    <t> 02.02.1907 16:37 </t>
  </si>
  <si>
    <t> -0.012 </t>
  </si>
  <si>
    <t>2417646.434 </t>
  </si>
  <si>
    <t> 11.03.1907 22:24 </t>
  </si>
  <si>
    <t> -0.022 </t>
  </si>
  <si>
    <t>2417649.316 </t>
  </si>
  <si>
    <t> 14.03.1907 19:35 </t>
  </si>
  <si>
    <t>2417652.185 </t>
  </si>
  <si>
    <t> 17.03.1907 16:26 </t>
  </si>
  <si>
    <t> -0.002 </t>
  </si>
  <si>
    <t>2417881.429 </t>
  </si>
  <si>
    <t> 01.11.1907 22:17 </t>
  </si>
  <si>
    <t>2417921.546 </t>
  </si>
  <si>
    <t> 12.12.1907 01:06 </t>
  </si>
  <si>
    <t>2417924.391 </t>
  </si>
  <si>
    <t> 14.12.1907 21:23 </t>
  </si>
  <si>
    <t> -0.018 </t>
  </si>
  <si>
    <t>2418010.381 </t>
  </si>
  <si>
    <t> 09.03.1908 21:08 </t>
  </si>
  <si>
    <t>2418199.495 </t>
  </si>
  <si>
    <t> 14.09.1908 23:52 </t>
  </si>
  <si>
    <t>2418222.418 </t>
  </si>
  <si>
    <t> 07.10.1908 22:01 </t>
  </si>
  <si>
    <t>2418265.403 </t>
  </si>
  <si>
    <t> 19.11.1908 21:40 </t>
  </si>
  <si>
    <t> -0.001 </t>
  </si>
  <si>
    <t>2418302.656 </t>
  </si>
  <si>
    <t> 27.12.1908 03:44 </t>
  </si>
  <si>
    <t> 0.001 </t>
  </si>
  <si>
    <t>2418325.582 </t>
  </si>
  <si>
    <t> 19.01.1909 01:58 </t>
  </si>
  <si>
    <t>2418331.315 </t>
  </si>
  <si>
    <t> 24.01.1909 19:33 </t>
  </si>
  <si>
    <t>2418334.175 </t>
  </si>
  <si>
    <t> 27.01.1909 16:12 </t>
  </si>
  <si>
    <t> -0.000 </t>
  </si>
  <si>
    <t>2418626.454 </t>
  </si>
  <si>
    <t> 15.11.1909 22:53 </t>
  </si>
  <si>
    <t>2418646.507 </t>
  </si>
  <si>
    <t> 06.12.1909 00:10 </t>
  </si>
  <si>
    <t>2418649.378 </t>
  </si>
  <si>
    <t> 08.12.1909 21:04 </t>
  </si>
  <si>
    <t>2418689.501 </t>
  </si>
  <si>
    <t> 18.01.1910 00:01 </t>
  </si>
  <si>
    <t>2418712.423 </t>
  </si>
  <si>
    <t> 09.02.1910 22:09 </t>
  </si>
  <si>
    <t>2418732.477 </t>
  </si>
  <si>
    <t> 01.03.1910 23:26 </t>
  </si>
  <si>
    <t>2418735.349 </t>
  </si>
  <si>
    <t> 04.03.1910 20:22 </t>
  </si>
  <si>
    <t>2418758.274 </t>
  </si>
  <si>
    <t> 27.03.1910 18:34 </t>
  </si>
  <si>
    <t>2418775.459 </t>
  </si>
  <si>
    <t> 13.04.1910 23:00 </t>
  </si>
  <si>
    <t>2418967.458 </t>
  </si>
  <si>
    <t> 22.10.1910 22:59 </t>
  </si>
  <si>
    <t> 0.008 </t>
  </si>
  <si>
    <t>2418984.638 </t>
  </si>
  <si>
    <t> 09.11.1910 03:18 </t>
  </si>
  <si>
    <t>2418987.507 </t>
  </si>
  <si>
    <t> 12.11.1910 00:10 </t>
  </si>
  <si>
    <t>2418990.388 </t>
  </si>
  <si>
    <t> 14.11.1910 21:18 </t>
  </si>
  <si>
    <t> 0.014 </t>
  </si>
  <si>
    <t>2419027.625 </t>
  </si>
  <si>
    <t> 22.12.1910 03:00 </t>
  </si>
  <si>
    <t>2419030.490 </t>
  </si>
  <si>
    <t> 24.12.1910 23:45 </t>
  </si>
  <si>
    <t>2419033.361 </t>
  </si>
  <si>
    <t> 27.12.1910 20:39 </t>
  </si>
  <si>
    <t>2427698.627 </t>
  </si>
  <si>
    <t> 18.09.1934 03:02 </t>
  </si>
  <si>
    <t> S.Piotrowski </t>
  </si>
  <si>
    <t> AAC 2.124 </t>
  </si>
  <si>
    <t>2427755.867 </t>
  </si>
  <si>
    <t> 14.11.1934 08:48 </t>
  </si>
  <si>
    <t> -0.063 </t>
  </si>
  <si>
    <t> F.Lause </t>
  </si>
  <si>
    <t> AN 267.323 </t>
  </si>
  <si>
    <t>2427827.599 </t>
  </si>
  <si>
    <t> 25.01.1935 02:22 </t>
  </si>
  <si>
    <t> 0.031 </t>
  </si>
  <si>
    <t>2427856.243 </t>
  </si>
  <si>
    <t> 22.02.1935 17:49 </t>
  </si>
  <si>
    <t> 0.020 </t>
  </si>
  <si>
    <t>2427873.417 </t>
  </si>
  <si>
    <t> 11.03.1935 22:00 </t>
  </si>
  <si>
    <t>2428638.513 </t>
  </si>
  <si>
    <t> 15.04.1937 00:18 </t>
  </si>
  <si>
    <t> 0.010 </t>
  </si>
  <si>
    <t>2428833.367 </t>
  </si>
  <si>
    <t> 26.10.1937 20:48 </t>
  </si>
  <si>
    <t>2428899.263 </t>
  </si>
  <si>
    <t> 31.12.1937 18:18 </t>
  </si>
  <si>
    <t>2428899.273 </t>
  </si>
  <si>
    <t> 31.12.1937 18:33 </t>
  </si>
  <si>
    <t> 0.009 </t>
  </si>
  <si>
    <t> E.Woodward </t>
  </si>
  <si>
    <t> HB 917.7 </t>
  </si>
  <si>
    <t>2428902.128 </t>
  </si>
  <si>
    <t> 03.01.1938 15:04 </t>
  </si>
  <si>
    <t>2428956.589 </t>
  </si>
  <si>
    <t> 27.02.1938 02:08 </t>
  </si>
  <si>
    <t> 0.015 </t>
  </si>
  <si>
    <t>2428962.309 </t>
  </si>
  <si>
    <t> 04.03.1938 19:24 </t>
  </si>
  <si>
    <t>2429733.111 </t>
  </si>
  <si>
    <t> 13.04.1940 14:39 </t>
  </si>
  <si>
    <t> S.Gaposchkin </t>
  </si>
  <si>
    <t> HA 113.74 </t>
  </si>
  <si>
    <t>2431128.563 </t>
  </si>
  <si>
    <t> 08.02.1944 01:30 </t>
  </si>
  <si>
    <t> -0.057 </t>
  </si>
  <si>
    <t> O.Tchudowitschewa </t>
  </si>
  <si>
    <t> PZ 9.135 </t>
  </si>
  <si>
    <t>2432985.468 </t>
  </si>
  <si>
    <t> 09.03.1949 23:13 </t>
  </si>
  <si>
    <t> R.Szafraniec </t>
  </si>
  <si>
    <t> AAC 5.6 </t>
  </si>
  <si>
    <t>2433317.91 </t>
  </si>
  <si>
    <t> 05.02.1950 09:50 </t>
  </si>
  <si>
    <t> 0.05 </t>
  </si>
  <si>
    <t> S.Kaho </t>
  </si>
  <si>
    <t> BTOK 30.218 </t>
  </si>
  <si>
    <t>2433561.430 </t>
  </si>
  <si>
    <t> 06.10.1950 22:19 </t>
  </si>
  <si>
    <t> AAC 5.11 </t>
  </si>
  <si>
    <t>2433633.064 </t>
  </si>
  <si>
    <t> 17.12.1950 13:32 </t>
  </si>
  <si>
    <t> BTOK 49.385 </t>
  </si>
  <si>
    <t>2433690.383 </t>
  </si>
  <si>
    <t> 12.02.1951 21:11 </t>
  </si>
  <si>
    <t>2434458.333 </t>
  </si>
  <si>
    <t> 21.03.1953 19:59 </t>
  </si>
  <si>
    <t> AAC 5.190 </t>
  </si>
  <si>
    <t>2435071.543 </t>
  </si>
  <si>
    <t> 25.11.1954 01:01 </t>
  </si>
  <si>
    <t> AAC 5.194 </t>
  </si>
  <si>
    <t>2435134.587 </t>
  </si>
  <si>
    <t> 27.01.1955 02:05 </t>
  </si>
  <si>
    <t> AA 7.189 </t>
  </si>
  <si>
    <t>2435862.473 </t>
  </si>
  <si>
    <t> 23.01.1957 23:21 </t>
  </si>
  <si>
    <t> 0.051 </t>
  </si>
  <si>
    <t> H.Huth </t>
  </si>
  <si>
    <t> MVS 2.123 </t>
  </si>
  <si>
    <t>2435905.408 </t>
  </si>
  <si>
    <t> 07.03.1957 21:47 </t>
  </si>
  <si>
    <t> AA 8.190 </t>
  </si>
  <si>
    <t>2436114.630 </t>
  </si>
  <si>
    <t> 03.10.1957 03:07 </t>
  </si>
  <si>
    <t> 0.044 </t>
  </si>
  <si>
    <t>2436541.514 </t>
  </si>
  <si>
    <t> 04.12.1958 00:20 </t>
  </si>
  <si>
    <t> -0.031 </t>
  </si>
  <si>
    <t>2436607.494 </t>
  </si>
  <si>
    <t> 07.02.1959 23:51 </t>
  </si>
  <si>
    <t> 0.043 </t>
  </si>
  <si>
    <t>2436610.285 </t>
  </si>
  <si>
    <t> 10.02.1959 18:50 </t>
  </si>
  <si>
    <t> -0.032 </t>
  </si>
  <si>
    <t> K.Häussler </t>
  </si>
  <si>
    <t> HABZ 90 </t>
  </si>
  <si>
    <t>2436630.363 </t>
  </si>
  <si>
    <t> 02.03.1959 20:42 </t>
  </si>
  <si>
    <t> AA 10.69 </t>
  </si>
  <si>
    <t>2437375.348 </t>
  </si>
  <si>
    <t> 16.03.1961 20:21 </t>
  </si>
  <si>
    <t> -0.056 </t>
  </si>
  <si>
    <t>2437398.326 </t>
  </si>
  <si>
    <t> 08.04.1961 19:49 </t>
  </si>
  <si>
    <t> P.Ahnert </t>
  </si>
  <si>
    <t> MVS 638 </t>
  </si>
  <si>
    <t>2437696.350 </t>
  </si>
  <si>
    <t> 31.01.1962 20:24 </t>
  </si>
  <si>
    <t>2438418.4428 </t>
  </si>
  <si>
    <t> 23.01.1964 22:37 </t>
  </si>
  <si>
    <t> -0.0025 </t>
  </si>
  <si>
    <t> K.Kordylewski </t>
  </si>
  <si>
    <t>IBVS 46 </t>
  </si>
  <si>
    <t>2438673.479 </t>
  </si>
  <si>
    <t> 04.10.1964 23:29 </t>
  </si>
  <si>
    <t> AA 16.158 </t>
  </si>
  <si>
    <t>2439146.338 </t>
  </si>
  <si>
    <t> 20.01.1966 20:06 </t>
  </si>
  <si>
    <t> 0.056 </t>
  </si>
  <si>
    <t>2439527.342 </t>
  </si>
  <si>
    <t> 05.02.1967 20:12 </t>
  </si>
  <si>
    <t> -0.051 </t>
  </si>
  <si>
    <t>2439888.4448 </t>
  </si>
  <si>
    <t> 01.02.1968 22:40 </t>
  </si>
  <si>
    <t> -0.0006 </t>
  </si>
  <si>
    <t>E </t>
  </si>
  <si>
    <t>?</t>
  </si>
  <si>
    <t> J.Tremko </t>
  </si>
  <si>
    <t> BAC 25.332 </t>
  </si>
  <si>
    <t>2440183.5914 </t>
  </si>
  <si>
    <t> 23.11.1968 02:11 </t>
  </si>
  <si>
    <t> -0.0002 </t>
  </si>
  <si>
    <t>2440229.4383 </t>
  </si>
  <si>
    <t> 07.01.1969 22:31 </t>
  </si>
  <si>
    <t> -0.0013 </t>
  </si>
  <si>
    <t>2440587.629 </t>
  </si>
  <si>
    <t> 01.01.1970 03:05 </t>
  </si>
  <si>
    <t> L.Hazel </t>
  </si>
  <si>
    <t>IBVS 795 </t>
  </si>
  <si>
    <t>2441765.3476 </t>
  </si>
  <si>
    <t> 23.03.1973 20:20 </t>
  </si>
  <si>
    <t> 0.0015 </t>
  </si>
  <si>
    <t>2441765.354 </t>
  </si>
  <si>
    <t> 23.03.1973 20:29 </t>
  </si>
  <si>
    <t> H.Peter </t>
  </si>
  <si>
    <t> BBS 8 </t>
  </si>
  <si>
    <t>2442106.343 </t>
  </si>
  <si>
    <t> 27.02.1974 20:13 </t>
  </si>
  <si>
    <t> K.Locher </t>
  </si>
  <si>
    <t> BBS 14 </t>
  </si>
  <si>
    <t>2442404.353 </t>
  </si>
  <si>
    <t> 22.12.1974 20:28 </t>
  </si>
  <si>
    <t> BBS 19 </t>
  </si>
  <si>
    <t>2442424.421 </t>
  </si>
  <si>
    <t> 11.01.1975 22:06 </t>
  </si>
  <si>
    <t> 0.011 </t>
  </si>
  <si>
    <t> BBS 20 </t>
  </si>
  <si>
    <t>2442427.279 </t>
  </si>
  <si>
    <t> 14.01.1975 18:41 </t>
  </si>
  <si>
    <t>2442427.315 </t>
  </si>
  <si>
    <t> 14.01.1975 19:33 </t>
  </si>
  <si>
    <t> 0.039 </t>
  </si>
  <si>
    <t>2442447.335 </t>
  </si>
  <si>
    <t> 03.02.1975 20:02 </t>
  </si>
  <si>
    <t> BBS 21 </t>
  </si>
  <si>
    <t>2442467.391 </t>
  </si>
  <si>
    <t> 23.02.1975 21:23 </t>
  </si>
  <si>
    <t>2442504.645 </t>
  </si>
  <si>
    <t> 02.04.1975 03:28 </t>
  </si>
  <si>
    <t> M.Baldwin </t>
  </si>
  <si>
    <t> AVSJ 7.35 </t>
  </si>
  <si>
    <t>2442782.596 </t>
  </si>
  <si>
    <t> 05.01.1976 02:18 </t>
  </si>
  <si>
    <t> AOEB 3 </t>
  </si>
  <si>
    <t>2442802.658 </t>
  </si>
  <si>
    <t> 25.01.1976 03:47 </t>
  </si>
  <si>
    <t>2442828.449 </t>
  </si>
  <si>
    <t> 19.02.1976 22:46 </t>
  </si>
  <si>
    <t> BBS 26 </t>
  </si>
  <si>
    <t>2442845.644 </t>
  </si>
  <si>
    <t> 08.03.1976 03:27 </t>
  </si>
  <si>
    <t>2442871.426 </t>
  </si>
  <si>
    <t> 02.04.1976 22:13 </t>
  </si>
  <si>
    <t> M.Winiarski </t>
  </si>
  <si>
    <t> AN 301.327 </t>
  </si>
  <si>
    <t>2443192.372 </t>
  </si>
  <si>
    <t> 17.02.1977 20:55 </t>
  </si>
  <si>
    <t>2443212.416 </t>
  </si>
  <si>
    <t> 09.03.1977 21:59 </t>
  </si>
  <si>
    <t> BBS 33 </t>
  </si>
  <si>
    <t>2443212.424 </t>
  </si>
  <si>
    <t> 09.03.1977 22:10 </t>
  </si>
  <si>
    <t>2443510.430 </t>
  </si>
  <si>
    <t> 01.01.1978 22:19 </t>
  </si>
  <si>
    <t> -0.004 </t>
  </si>
  <si>
    <t> BBS 36 </t>
  </si>
  <si>
    <t>2443510.435 </t>
  </si>
  <si>
    <t> 01.01.1978 22:26 </t>
  </si>
  <si>
    <t>2443828.501 </t>
  </si>
  <si>
    <t> 16.11.1978 00:01 </t>
  </si>
  <si>
    <t> BBS 40 </t>
  </si>
  <si>
    <t>2443848.564 </t>
  </si>
  <si>
    <t> 06.12.1978 01:32 </t>
  </si>
  <si>
    <t> BBS 41 </t>
  </si>
  <si>
    <t>2443960.316 </t>
  </si>
  <si>
    <t> 27.03.1979 19:35 </t>
  </si>
  <si>
    <t> BBS 42 </t>
  </si>
  <si>
    <t>2444189.557 </t>
  </si>
  <si>
    <t> 12.11.1979 01:22 </t>
  </si>
  <si>
    <t> 0.000 </t>
  </si>
  <si>
    <t> BBS 45 </t>
  </si>
  <si>
    <t>2444215.349 </t>
  </si>
  <si>
    <t> 07.12.1979 20:22 </t>
  </si>
  <si>
    <t> BBS 46 </t>
  </si>
  <si>
    <t>2444278.392 </t>
  </si>
  <si>
    <t> 08.02.1980 21:24 </t>
  </si>
  <si>
    <t>2444487.561 </t>
  </si>
  <si>
    <t> 05.09.1980 01:27 </t>
  </si>
  <si>
    <t> -0.007 </t>
  </si>
  <si>
    <t> BBS 50 </t>
  </si>
  <si>
    <t>2444613.648 </t>
  </si>
  <si>
    <t> 09.01.1981 03:33 </t>
  </si>
  <si>
    <t> A.Mallama </t>
  </si>
  <si>
    <t> BBS 52 </t>
  </si>
  <si>
    <t>2444633.713 </t>
  </si>
  <si>
    <t> 29.01.1981 05:06 </t>
  </si>
  <si>
    <t> G.Samolyk </t>
  </si>
  <si>
    <t>2444662.366 </t>
  </si>
  <si>
    <t> 26.02.1981 20:47 </t>
  </si>
  <si>
    <t> BBS 53 </t>
  </si>
  <si>
    <t>2444676.697 </t>
  </si>
  <si>
    <t> 13.03.1981 04:43 </t>
  </si>
  <si>
    <t> 0.006 </t>
  </si>
  <si>
    <t>2444705.350 </t>
  </si>
  <si>
    <t> 10.04.1981 20:24 </t>
  </si>
  <si>
    <t> BBS 54 </t>
  </si>
  <si>
    <t>2445003.356 </t>
  </si>
  <si>
    <t> 02.02.1982 20:32 </t>
  </si>
  <si>
    <t> BBS 59 </t>
  </si>
  <si>
    <t>2445060.668 </t>
  </si>
  <si>
    <t> 01.04.1982 04:01 </t>
  </si>
  <si>
    <t>2445232.596 </t>
  </si>
  <si>
    <t> 20.09.1982 02:18 </t>
  </si>
  <si>
    <t> BBS 62 </t>
  </si>
  <si>
    <t>2445295.641 </t>
  </si>
  <si>
    <t> 22.11.1982 03:23 </t>
  </si>
  <si>
    <t> BBS 64 </t>
  </si>
  <si>
    <t>2445338.621 </t>
  </si>
  <si>
    <t> 04.01.1983 02:54 </t>
  </si>
  <si>
    <t> D.Williams </t>
  </si>
  <si>
    <t>2445344.354 </t>
  </si>
  <si>
    <t> 09.01.1983 20:29 </t>
  </si>
  <si>
    <t>2445344.355 </t>
  </si>
  <si>
    <t> 09.01.1983 20:31 </t>
  </si>
  <si>
    <t> I.Nikolaou </t>
  </si>
  <si>
    <t>2445384.467 </t>
  </si>
  <si>
    <t> 18.02.1983 23:12 </t>
  </si>
  <si>
    <t> BBS 65 </t>
  </si>
  <si>
    <t>2445407.390 </t>
  </si>
  <si>
    <t> 13.03.1983 21:21 </t>
  </si>
  <si>
    <t>2445407.397 </t>
  </si>
  <si>
    <t> 13.03.1983 21:31 </t>
  </si>
  <si>
    <t>2445699.682 </t>
  </si>
  <si>
    <t> 31.12.1983 04:22 </t>
  </si>
  <si>
    <t>2445702.538 </t>
  </si>
  <si>
    <t> 03.01.1984 00:54 </t>
  </si>
  <si>
    <t> BBS 70 </t>
  </si>
  <si>
    <t>2445705.400 </t>
  </si>
  <si>
    <t> 05.01.1984 21:36 </t>
  </si>
  <si>
    <t> M.Kohl </t>
  </si>
  <si>
    <t>2445705.408 </t>
  </si>
  <si>
    <t> 05.01.1984 21:47 </t>
  </si>
  <si>
    <t>2445751.252 </t>
  </si>
  <si>
    <t> 20.02.1984 18:02 </t>
  </si>
  <si>
    <t> BBS 71 </t>
  </si>
  <si>
    <t>2445762.713 </t>
  </si>
  <si>
    <t> 03.03.1984 05:06 </t>
  </si>
  <si>
    <t>2445762.714 </t>
  </si>
  <si>
    <t> 03.03.1984 05:08 </t>
  </si>
  <si>
    <t>2445814.305 </t>
  </si>
  <si>
    <t> 23.04.1984 19:19 </t>
  </si>
  <si>
    <t> T.Brelstaff </t>
  </si>
  <si>
    <t> VSSC 61.18 </t>
  </si>
  <si>
    <t>2446023.470 </t>
  </si>
  <si>
    <t> 18.11.1984 23:16 </t>
  </si>
  <si>
    <t> BBS 74 </t>
  </si>
  <si>
    <t>2446060.741 </t>
  </si>
  <si>
    <t> 26.12.1984 05:47 </t>
  </si>
  <si>
    <t>2446100.833 </t>
  </si>
  <si>
    <t> 04.02.1985 07:59 </t>
  </si>
  <si>
    <t> P.Atwood </t>
  </si>
  <si>
    <t>2446112.316 </t>
  </si>
  <si>
    <t> 15.02.1985 19:35 </t>
  </si>
  <si>
    <t> J.Silhan </t>
  </si>
  <si>
    <t> BRNO 27 </t>
  </si>
  <si>
    <t>2446112.317 </t>
  </si>
  <si>
    <t> 15.02.1985 19:36 </t>
  </si>
  <si>
    <t> 0.012 </t>
  </si>
  <si>
    <t> P.Troubil </t>
  </si>
  <si>
    <t>2446318.616 </t>
  </si>
  <si>
    <t> 10.09.1985 02:47 </t>
  </si>
  <si>
    <t> BBS 78 </t>
  </si>
  <si>
    <t>2446404.579 </t>
  </si>
  <si>
    <t> 05.12.1985 01:53 </t>
  </si>
  <si>
    <t> BBS 79 </t>
  </si>
  <si>
    <t>2446421.787 </t>
  </si>
  <si>
    <t> 22.12.1985 06:53 </t>
  </si>
  <si>
    <t>2446877.391 </t>
  </si>
  <si>
    <t> 22.03.1987 21:23 </t>
  </si>
  <si>
    <t> BBS 83 </t>
  </si>
  <si>
    <t>2447149.582 </t>
  </si>
  <si>
    <t> 20.12.1987 01:58 </t>
  </si>
  <si>
    <t> -0.033 </t>
  </si>
  <si>
    <t> BBS 86 </t>
  </si>
  <si>
    <t>2447155.351 </t>
  </si>
  <si>
    <t> 25.12.1987 20:25 </t>
  </si>
  <si>
    <t> R.Polloczek </t>
  </si>
  <si>
    <t> BRNO 30 </t>
  </si>
  <si>
    <t>2447195.462 </t>
  </si>
  <si>
    <t> 03.02.1988 23:05 </t>
  </si>
  <si>
    <t> BBS 87 </t>
  </si>
  <si>
    <t>2447209.792 </t>
  </si>
  <si>
    <t> 18.02.1988 07:00 </t>
  </si>
  <si>
    <t>2447212.657 </t>
  </si>
  <si>
    <t> 21.02.1988 03:46 </t>
  </si>
  <si>
    <t>2447255.630 </t>
  </si>
  <si>
    <t> 04.04.1988 03:07 </t>
  </si>
  <si>
    <t> -0.009 </t>
  </si>
  <si>
    <t> M.Smith </t>
  </si>
  <si>
    <t>2447255.655 </t>
  </si>
  <si>
    <t> 04.04.1988 03:43 </t>
  </si>
  <si>
    <t> 0.016 </t>
  </si>
  <si>
    <t>2447496.339 </t>
  </si>
  <si>
    <t> 30.11.1988 20:08 </t>
  </si>
  <si>
    <t> BBS 90 </t>
  </si>
  <si>
    <t>2447510.667 </t>
  </si>
  <si>
    <t> 15.12.1988 04:00 </t>
  </si>
  <si>
    <t>2447556.514 </t>
  </si>
  <si>
    <t> 30.01.1989 00:20 </t>
  </si>
  <si>
    <t> BBS 91 </t>
  </si>
  <si>
    <t>2447579.427 </t>
  </si>
  <si>
    <t> 21.02.1989 22:14 </t>
  </si>
  <si>
    <t> -0.013 </t>
  </si>
  <si>
    <t>2447596.635 </t>
  </si>
  <si>
    <t> 11.03.1989 03:14 </t>
  </si>
  <si>
    <t>2447768.566 </t>
  </si>
  <si>
    <t> 30.08.1989 01:35 </t>
  </si>
  <si>
    <t> BBS 92 </t>
  </si>
  <si>
    <t>2447854.529 </t>
  </si>
  <si>
    <t> 24.11.1989 00:41 </t>
  </si>
  <si>
    <t> BBS 93 </t>
  </si>
  <si>
    <t>2447894.647 </t>
  </si>
  <si>
    <t> 03.01.1990 03:31 </t>
  </si>
  <si>
    <t>2447943.378 </t>
  </si>
  <si>
    <t> 20.02.1990 21:04 </t>
  </si>
  <si>
    <t> BBS 94 </t>
  </si>
  <si>
    <t>2448347.386 </t>
  </si>
  <si>
    <t> 31.03.1991 21:15 </t>
  </si>
  <si>
    <t> BBS 97 </t>
  </si>
  <si>
    <t>2448619.611 </t>
  </si>
  <si>
    <t> 29.12.1991 02:39 </t>
  </si>
  <si>
    <t> BBS 99 </t>
  </si>
  <si>
    <t>2448625.351 </t>
  </si>
  <si>
    <t> 03.01.1992 20:25 </t>
  </si>
  <si>
    <t> BBS 100 </t>
  </si>
  <si>
    <t>2448636.813 </t>
  </si>
  <si>
    <t> 15.01.1992 07:30 </t>
  </si>
  <si>
    <t> R.Hill </t>
  </si>
  <si>
    <t>2448665.458 </t>
  </si>
  <si>
    <t> 12.02.1992 22:59 </t>
  </si>
  <si>
    <t>2448682.653 </t>
  </si>
  <si>
    <t> 01.03.1992 03:40 </t>
  </si>
  <si>
    <t>2448688.388 </t>
  </si>
  <si>
    <t> 06.03.1992 21:18 </t>
  </si>
  <si>
    <t> BBS 101 </t>
  </si>
  <si>
    <t>2449390.4253 </t>
  </si>
  <si>
    <t> 06.02.1994 22:12 </t>
  </si>
  <si>
    <t> -0.0088 </t>
  </si>
  <si>
    <t>R</t>
  </si>
  <si>
    <t> G.Pajdosz&amp;J.Glenc </t>
  </si>
  <si>
    <t>IBVS 4263 </t>
  </si>
  <si>
    <t>2449390.4256 </t>
  </si>
  <si>
    <t> -0.0085 </t>
  </si>
  <si>
    <t>2449390.4263 </t>
  </si>
  <si>
    <t> 06.02.1994 22:13 </t>
  </si>
  <si>
    <t> -0.0078 </t>
  </si>
  <si>
    <t>G</t>
  </si>
  <si>
    <t>2449390.4272 </t>
  </si>
  <si>
    <t> 06.02.1994 22:15 </t>
  </si>
  <si>
    <t> -0.0069 </t>
  </si>
  <si>
    <t>U</t>
  </si>
  <si>
    <t>2449393.301 </t>
  </si>
  <si>
    <t> 09.02.1994 19:13 </t>
  </si>
  <si>
    <t> BBS 106 </t>
  </si>
  <si>
    <t>2449599.619 </t>
  </si>
  <si>
    <t> 04.09.1994 02:51 </t>
  </si>
  <si>
    <t> BBS 107 </t>
  </si>
  <si>
    <t>2449719.971 </t>
  </si>
  <si>
    <t> 02.01.1995 11:18 </t>
  </si>
  <si>
    <t> Y.Sekino </t>
  </si>
  <si>
    <t>VSB 47 </t>
  </si>
  <si>
    <t>2449817.375 </t>
  </si>
  <si>
    <t> 09.04.1995 21:00 </t>
  </si>
  <si>
    <t> BBS 109 </t>
  </si>
  <si>
    <t>2449817.389 </t>
  </si>
  <si>
    <t> 09.04.1995 21:20 </t>
  </si>
  <si>
    <t>2449983.595 </t>
  </si>
  <si>
    <t> 23.09.1995 02:16 </t>
  </si>
  <si>
    <t> BBS 110 </t>
  </si>
  <si>
    <t>2450046.6214 </t>
  </si>
  <si>
    <t> 25.11.1995 02:54 </t>
  </si>
  <si>
    <t> -0.0116 </t>
  </si>
  <si>
    <t> I.Biro </t>
  </si>
  <si>
    <t>IBVS 4340 </t>
  </si>
  <si>
    <t>2450095.3609 </t>
  </si>
  <si>
    <t> 12.01.1996 20:39 </t>
  </si>
  <si>
    <t> 0.0145 </t>
  </si>
  <si>
    <t> BRNO 32 </t>
  </si>
  <si>
    <t>2450109.685 </t>
  </si>
  <si>
    <t> 27.01.1996 04:26 </t>
  </si>
  <si>
    <t> C.Stephan </t>
  </si>
  <si>
    <t> AOEB 9 </t>
  </si>
  <si>
    <t>2450129.727 </t>
  </si>
  <si>
    <t> 16.02.1996 05:26 </t>
  </si>
  <si>
    <t>2450138.313 </t>
  </si>
  <si>
    <t> 24.02.1996 19:30 </t>
  </si>
  <si>
    <t> A.Viertel </t>
  </si>
  <si>
    <t>BAVM 93 </t>
  </si>
  <si>
    <t>2450152.651 </t>
  </si>
  <si>
    <t> 10.03.1996 03:37 </t>
  </si>
  <si>
    <t>2450158.386 </t>
  </si>
  <si>
    <t> 15.03.1996 21:15 </t>
  </si>
  <si>
    <t> BBS 111 </t>
  </si>
  <si>
    <t>2450513.704 </t>
  </si>
  <si>
    <t> 06.03.1997 04:53 </t>
  </si>
  <si>
    <t>2450519.411 </t>
  </si>
  <si>
    <t> 11.03.1997 21:51 </t>
  </si>
  <si>
    <t> -0.029 </t>
  </si>
  <si>
    <t> BBS 114 </t>
  </si>
  <si>
    <t>2450519.441 </t>
  </si>
  <si>
    <t> 11.03.1997 22:35 </t>
  </si>
  <si>
    <t>2450751.547 </t>
  </si>
  <si>
    <t> 30.10.1997 01:07 </t>
  </si>
  <si>
    <t> BBS 116 </t>
  </si>
  <si>
    <t>2450860.429 </t>
  </si>
  <si>
    <t> 15.02.1998 22:17 </t>
  </si>
  <si>
    <t> BBS 117 </t>
  </si>
  <si>
    <t>2450860.434 </t>
  </si>
  <si>
    <t> 15.02.1998 22:24 </t>
  </si>
  <si>
    <t> BBS 118 </t>
  </si>
  <si>
    <t>2450883.350 </t>
  </si>
  <si>
    <t> 10.03.1998 20:24 </t>
  </si>
  <si>
    <t>2451175.638 </t>
  </si>
  <si>
    <t> 28.12.1998 03:18 </t>
  </si>
  <si>
    <t> BBS 119 </t>
  </si>
  <si>
    <t>2451224.355 </t>
  </si>
  <si>
    <t> 14.02.1999 20:31 </t>
  </si>
  <si>
    <t> BBS 120 </t>
  </si>
  <si>
    <t>2451433.535 </t>
  </si>
  <si>
    <t> 12.09.1999 00:50 </t>
  </si>
  <si>
    <t> BBS 121 </t>
  </si>
  <si>
    <t>2451536.6918 </t>
  </si>
  <si>
    <t> 24.12.1999 04:36 </t>
  </si>
  <si>
    <t> 0.0003 </t>
  </si>
  <si>
    <t>C </t>
  </si>
  <si>
    <t>ns</t>
  </si>
  <si>
    <t> J.A.Howell </t>
  </si>
  <si>
    <t>2451579.672 </t>
  </si>
  <si>
    <t> 05.02.2000 04:07 </t>
  </si>
  <si>
    <t>2451602.602 </t>
  </si>
  <si>
    <t> 28.02.2000 02:26 </t>
  </si>
  <si>
    <t>2451609.776 </t>
  </si>
  <si>
    <t> 06.03.2000 06:37 </t>
  </si>
  <si>
    <t> R.H.Nelson </t>
  </si>
  <si>
    <t>IBVS 5040 </t>
  </si>
  <si>
    <t>2451814.643 </t>
  </si>
  <si>
    <t> 27.09.2000 03:25 </t>
  </si>
  <si>
    <t> BBS 123 </t>
  </si>
  <si>
    <t>2451874.816 </t>
  </si>
  <si>
    <t> 26.11.2000 07:35 </t>
  </si>
  <si>
    <t>2451877.687 </t>
  </si>
  <si>
    <t> 29.11.2000 04:29 </t>
  </si>
  <si>
    <t> BBS 124 </t>
  </si>
  <si>
    <t>2451940.727 </t>
  </si>
  <si>
    <t> 31.01.2001 05:26 </t>
  </si>
  <si>
    <t>2451983.707 </t>
  </si>
  <si>
    <t> 15.03.2001 04:58 </t>
  </si>
  <si>
    <t>2452224.411 </t>
  </si>
  <si>
    <t> 10.11.2001 21:51 </t>
  </si>
  <si>
    <t> BBS 127 </t>
  </si>
  <si>
    <t>2452235.8738 </t>
  </si>
  <si>
    <t> 22.11.2001 08:58 </t>
  </si>
  <si>
    <t> 0.0010 </t>
  </si>
  <si>
    <t> S.Dvorak </t>
  </si>
  <si>
    <t>2452290.315 </t>
  </si>
  <si>
    <t> 15.01.2002 19:33 </t>
  </si>
  <si>
    <t>BAVM 154 </t>
  </si>
  <si>
    <t>2452619.8506 </t>
  </si>
  <si>
    <t> 11.12.2002 08:24 </t>
  </si>
  <si>
    <t> 0.0011 </t>
  </si>
  <si>
    <t> R.Nelson </t>
  </si>
  <si>
    <t>IBVS 5371 </t>
  </si>
  <si>
    <t>2452691.491 </t>
  </si>
  <si>
    <t> 20.02.2003 23:47 </t>
  </si>
  <si>
    <t> BBS 129 </t>
  </si>
  <si>
    <t>2452731.6050 </t>
  </si>
  <si>
    <t> 02.04.2003 02:31 </t>
  </si>
  <si>
    <t>2453052.543 </t>
  </si>
  <si>
    <t> 17.02.2004 01:01 </t>
  </si>
  <si>
    <t> BBS 130 </t>
  </si>
  <si>
    <t>2453370.610 </t>
  </si>
  <si>
    <t> 31.12.2004 02:38 </t>
  </si>
  <si>
    <t>OEJV 0003 </t>
  </si>
  <si>
    <t>2454069.7914 </t>
  </si>
  <si>
    <t> 30.11.2006 06:59 </t>
  </si>
  <si>
    <t> J.Bialozynski </t>
  </si>
  <si>
    <t> AOEB 12 </t>
  </si>
  <si>
    <t>2454135.6987 </t>
  </si>
  <si>
    <t> 04.02.2007 04:46 </t>
  </si>
  <si>
    <t> 0.0012 </t>
  </si>
  <si>
    <t>2454141.4307 </t>
  </si>
  <si>
    <t> 09.02.2007 22:20 </t>
  </si>
  <si>
    <t> 0.0022 </t>
  </si>
  <si>
    <t>-I</t>
  </si>
  <si>
    <t> F.Agerer </t>
  </si>
  <si>
    <t>BAVM 186 </t>
  </si>
  <si>
    <t>2454155.7573 </t>
  </si>
  <si>
    <t> 24.02.2007 06:10 </t>
  </si>
  <si>
    <t>12512</t>
  </si>
  <si>
    <t> 0.0013 </t>
  </si>
  <si>
    <t>IBVS 5820 </t>
  </si>
  <si>
    <t>2454453.7710 </t>
  </si>
  <si>
    <t> 19.12.2007 06:30 </t>
  </si>
  <si>
    <t>12616</t>
  </si>
  <si>
    <t> 0.0033 </t>
  </si>
  <si>
    <t>JAAVSO 36(2);171 </t>
  </si>
  <si>
    <t>2454476.6932 </t>
  </si>
  <si>
    <t> 11.01.2008 04:38 </t>
  </si>
  <si>
    <t>12624</t>
  </si>
  <si>
    <t>2454519.6755 </t>
  </si>
  <si>
    <t> 23.02.2008 04:12 </t>
  </si>
  <si>
    <t>12639</t>
  </si>
  <si>
    <t> 0.0014 </t>
  </si>
  <si>
    <t>2454866.4016 </t>
  </si>
  <si>
    <t> 03.02.2009 21:38 </t>
  </si>
  <si>
    <t>12760</t>
  </si>
  <si>
    <t> 0.0023 </t>
  </si>
  <si>
    <t>BAVM 209 </t>
  </si>
  <si>
    <t>2455201.6642 </t>
  </si>
  <si>
    <t> 05.01.2010 03:56 </t>
  </si>
  <si>
    <t>12877</t>
  </si>
  <si>
    <t> 0.0018 </t>
  </si>
  <si>
    <t> R.Poklar </t>
  </si>
  <si>
    <t> JAAVSO 38;120 </t>
  </si>
  <si>
    <t>2455599.9632 </t>
  </si>
  <si>
    <t> 07.02.2011 11:07 </t>
  </si>
  <si>
    <t>13016</t>
  </si>
  <si>
    <t> -0.0034 </t>
  </si>
  <si>
    <t>cG</t>
  </si>
  <si>
    <t> K.Hirosawa </t>
  </si>
  <si>
    <t>VSB 53 </t>
  </si>
  <si>
    <t>2455946.6937 </t>
  </si>
  <si>
    <t> 20.01.2012 04:38 </t>
  </si>
  <si>
    <t>13137</t>
  </si>
  <si>
    <t> 0.0020 </t>
  </si>
  <si>
    <t> JAAVSO 41;122 </t>
  </si>
  <si>
    <t>2456221.7814 </t>
  </si>
  <si>
    <t> 21.10.2012 06:45 </t>
  </si>
  <si>
    <t>13233</t>
  </si>
  <si>
    <t> K.Menzies </t>
  </si>
  <si>
    <t>2456660.2020 </t>
  </si>
  <si>
    <t> 02.01.2014 16:50 </t>
  </si>
  <si>
    <t>13386</t>
  </si>
  <si>
    <t>Rc</t>
  </si>
  <si>
    <t> K.Shiokawa </t>
  </si>
  <si>
    <t>VSB 59 </t>
  </si>
  <si>
    <t>2456700.3172 </t>
  </si>
  <si>
    <t> 11.02.2014 19:36 </t>
  </si>
  <si>
    <t>13400</t>
  </si>
  <si>
    <t> -0.0003 </t>
  </si>
  <si>
    <t>BAVM 234 </t>
  </si>
  <si>
    <t>JAVSO..45..121</t>
  </si>
  <si>
    <t>s5</t>
  </si>
  <si>
    <t>s6</t>
  </si>
  <si>
    <t>s7</t>
  </si>
  <si>
    <t>JAVSO..47..263</t>
  </si>
  <si>
    <t>JAVSO..48..256</t>
  </si>
  <si>
    <t>JAVSO 49, 108</t>
  </si>
  <si>
    <t>JAVSO 49, 256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</si>
  <si>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</si>
  <si>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</si>
  <si>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</si>
  <si>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</si>
  <si>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</si>
  <si>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</si>
  <si>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</si>
  <si>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9.53-11.76</t>
  </si>
  <si>
    <t>VSX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</si>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</sst>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10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2" borderId="2"/>
  </cellStyleXfs>
  <cellXfs count="112">
    <xf numFmtId="0" fontId="0" fillId="2" borderId="0" xfId="0" applyFill="1"/>
    <xf numFmtId="0" fontId="5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14" fontId="0" fillId="2" borderId="3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4" fillId="2" borderId="7" xfId="0" applyFont="1" applyFill="1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0" xfId="0" applyBorder="1"/>
    <xf numFmtId="0" fontId="0" fillId="0" borderId="11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0" xfId="0" quotePrefix="1"/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20" fillId="3" borderId="18" xfId="7" applyFill="1" applyBorder="1" applyAlignment="1" applyProtection="1">
      <alignment horizontal="right" vertical="top" wrapText="1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18" fillId="0" borderId="0" xfId="0" applyFont="1" applyAlignment="1">
      <alignment wrapText="1"/>
    </xf>
    <xf numFmtId="0" fontId="9" fillId="0" borderId="0" xfId="8" applyFont="1" applyAlignment="1">
      <alignment horizontal="left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9" fillId="0" borderId="0" xfId="8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2" borderId="5" xfId="0" applyFill="1" applyBorder="1"/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26" fillId="2" borderId="24" xfId="0" applyFont="1" applyFill="1" applyBorder="1" applyAlignment="1">
      <alignment horizontal="right" vertical="center"/>
    </xf>
    <xf numFmtId="0" fontId="26" fillId="2" borderId="26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 vertical="center"/>
    </xf>
    <xf numFmtId="0" fontId="27" fillId="2" borderId="25" xfId="0" applyFont="1" applyFill="1" applyBorder="1" applyAlignment="1">
      <alignment horizontal="right" vertical="center"/>
    </xf>
    <xf numFmtId="22" fontId="27" fillId="2" borderId="25" xfId="0" applyNumberFormat="1" applyFont="1" applyFill="1" applyBorder="1" applyAlignment="1">
      <alignment horizontal="right" vertical="center"/>
    </xf>
    <xf numFmtId="22" fontId="27" fillId="2" borderId="27" xfId="0" applyNumberFormat="1" applyFont="1" applyFill="1" applyBorder="1" applyAlignment="1">
      <alignment horizontal="right" vertical="center"/>
    </xf>
    <xf numFmtId="0" fontId="8" fillId="2" borderId="5" xfId="0" applyFont="1" applyFill="1" applyBorder="1"/>
    <xf numFmtId="0" fontId="28" fillId="2" borderId="1" xfId="0" applyFont="1" applyFill="1" applyBorder="1" applyAlignment="1">
      <alignment horizontal="center" vertical="center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165" fontId="25" fillId="0" borderId="0" xfId="0" applyNumberFormat="1" applyFont="1" applyAlignment="1" applyProtection="1">
      <alignment horizontal="left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Gem - O-C Diagr.</a:t>
            </a:r>
          </a:p>
        </c:rich>
      </c:tx>
      <c:layout>
        <c:manualLayout>
          <c:xMode val="edge"/>
          <c:yMode val="edge"/>
          <c:x val="0.380029806259314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530547504215"/>
          <c:y val="0.12300632633686746"/>
          <c:w val="0.81143793687488019"/>
          <c:h val="0.6649402867194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3.3772000024328008E-3</c:v>
                </c:pt>
                <c:pt idx="1">
                  <c:v>-4.8516399998334236E-2</c:v>
                </c:pt>
                <c:pt idx="2">
                  <c:v>-5.0135999990743585E-3</c:v>
                </c:pt>
                <c:pt idx="3">
                  <c:v>-5.9743999991042074E-3</c:v>
                </c:pt>
                <c:pt idx="4">
                  <c:v>5.0256000031367876E-3</c:v>
                </c:pt>
                <c:pt idx="5">
                  <c:v>1.5284000037354417E-3</c:v>
                </c:pt>
                <c:pt idx="6">
                  <c:v>2.5284000039391685E-3</c:v>
                </c:pt>
                <c:pt idx="7">
                  <c:v>1.2528400002338458E-2</c:v>
                </c:pt>
                <c:pt idx="8">
                  <c:v>-7.968799996888265E-3</c:v>
                </c:pt>
                <c:pt idx="9">
                  <c:v>7.0479999994859099E-3</c:v>
                </c:pt>
                <c:pt idx="10">
                  <c:v>4.2104000021936372E-3</c:v>
                </c:pt>
                <c:pt idx="11">
                  <c:v>-5.7671999966260046E-3</c:v>
                </c:pt>
                <c:pt idx="12">
                  <c:v>-1.6247600000497187E-2</c:v>
                </c:pt>
                <c:pt idx="13">
                  <c:v>-1.0225199999695178E-2</c:v>
                </c:pt>
                <c:pt idx="14">
                  <c:v>-1.1677599999529775E-2</c:v>
                </c:pt>
                <c:pt idx="15">
                  <c:v>-2.2141199999168748E-2</c:v>
                </c:pt>
                <c:pt idx="16">
                  <c:v>-5.6383999981335364E-3</c:v>
                </c:pt>
                <c:pt idx="17">
                  <c:v>-2.1355999961087946E-3</c:v>
                </c:pt>
                <c:pt idx="18">
                  <c:v>2.0884000005025882E-3</c:v>
                </c:pt>
                <c:pt idx="19">
                  <c:v>2.1276000006764662E-3</c:v>
                </c:pt>
                <c:pt idx="20">
                  <c:v>-1.8369599998550257E-2</c:v>
                </c:pt>
                <c:pt idx="21">
                  <c:v>6.7144000022381078E-3</c:v>
                </c:pt>
                <c:pt idx="22">
                  <c:v>-2.100800000334857E-3</c:v>
                </c:pt>
                <c:pt idx="23">
                  <c:v>-3.0783999973209575E-3</c:v>
                </c:pt>
                <c:pt idx="24">
                  <c:v>-5.3639999896404333E-4</c:v>
                </c:pt>
                <c:pt idx="25">
                  <c:v>0</c:v>
                </c:pt>
                <c:pt idx="26">
                  <c:v>1.0000000002037268E-3</c:v>
                </c:pt>
                <c:pt idx="27">
                  <c:v>3.022400000190828E-3</c:v>
                </c:pt>
                <c:pt idx="28">
                  <c:v>5.0279999995836988E-3</c:v>
                </c:pt>
                <c:pt idx="29">
                  <c:v>-4.6920000022510067E-4</c:v>
                </c:pt>
                <c:pt idx="30">
                  <c:v>-2.1835999978065956E-3</c:v>
                </c:pt>
                <c:pt idx="31">
                  <c:v>-7.6639999970211647E-3</c:v>
                </c:pt>
                <c:pt idx="32">
                  <c:v>-2.1611999982269481E-3</c:v>
                </c:pt>
                <c:pt idx="33">
                  <c:v>3.8779999995313119E-3</c:v>
                </c:pt>
                <c:pt idx="34">
                  <c:v>1.9003999987035058E-3</c:v>
                </c:pt>
                <c:pt idx="35">
                  <c:v>-2.5800000003073364E-3</c:v>
                </c:pt>
                <c:pt idx="36">
                  <c:v>3.922799998690607E-3</c:v>
                </c:pt>
                <c:pt idx="37">
                  <c:v>4.9452000021119602E-3</c:v>
                </c:pt>
                <c:pt idx="38">
                  <c:v>-3.0379999989236239E-3</c:v>
                </c:pt>
                <c:pt idx="39">
                  <c:v>7.6496000001498032E-3</c:v>
                </c:pt>
                <c:pt idx="40">
                  <c:v>-5.3335999982664362E-3</c:v>
                </c:pt>
                <c:pt idx="41">
                  <c:v>-1.8307999962416943E-3</c:v>
                </c:pt>
                <c:pt idx="42">
                  <c:v>1.3672000000951812E-2</c:v>
                </c:pt>
                <c:pt idx="43">
                  <c:v>-7.9159999950206839E-4</c:v>
                </c:pt>
                <c:pt idx="44">
                  <c:v>-1.2887999982922338E-3</c:v>
                </c:pt>
                <c:pt idx="45">
                  <c:v>4.2140000005019829E-3</c:v>
                </c:pt>
                <c:pt idx="46">
                  <c:v>6.6812000004574656E-3</c:v>
                </c:pt>
                <c:pt idx="47">
                  <c:v>-6.3262800002121367E-2</c:v>
                </c:pt>
                <c:pt idx="48">
                  <c:v>3.1307199998991564E-2</c:v>
                </c:pt>
                <c:pt idx="49">
                  <c:v>2.0335199998953613E-2</c:v>
                </c:pt>
                <c:pt idx="50">
                  <c:v>1.3520000029529911E-3</c:v>
                </c:pt>
                <c:pt idx="51">
                  <c:v>9.5996000018203631E-3</c:v>
                </c:pt>
                <c:pt idx="52">
                  <c:v>9.7900000000663567E-3</c:v>
                </c:pt>
                <c:pt idx="53">
                  <c:v>-6.4560000100755133E-4</c:v>
                </c:pt>
                <c:pt idx="54">
                  <c:v>9.3544000010297168E-3</c:v>
                </c:pt>
                <c:pt idx="55">
                  <c:v>-1.1427999961597379E-3</c:v>
                </c:pt>
                <c:pt idx="56">
                  <c:v>1.5410400003020186E-2</c:v>
                </c:pt>
                <c:pt idx="57">
                  <c:v>4.416000003402587E-3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E-4B83-BF26-85E44CDE29D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8">
                  <c:v>-1.2330800000199815E-2</c:v>
                </c:pt>
                <c:pt idx="59">
                  <c:v>-5.7467200000246521E-2</c:v>
                </c:pt>
                <c:pt idx="60">
                  <c:v>5.3471999999601394E-3</c:v>
                </c:pt>
                <c:pt idx="61">
                  <c:v>4.9672000008285977E-2</c:v>
                </c:pt>
                <c:pt idx="62">
                  <c:v>2.4100000009639189E-3</c:v>
                </c:pt>
                <c:pt idx="63">
                  <c:v>-1.0200000033364631E-3</c:v>
                </c:pt>
                <c:pt idx="64">
                  <c:v>8.0359999992651865E-3</c:v>
                </c:pt>
                <c:pt idx="65">
                  <c:v>4.786400000739377E-3</c:v>
                </c:pt>
                <c:pt idx="66">
                  <c:v>-1.6144000037456863E-3</c:v>
                </c:pt>
                <c:pt idx="67">
                  <c:v>1.4472000038949773E-3</c:v>
                </c:pt>
                <c:pt idx="68">
                  <c:v>5.1158399997802917E-2</c:v>
                </c:pt>
                <c:pt idx="69">
                  <c:v>3.7004000041633844E-3</c:v>
                </c:pt>
                <c:pt idx="70">
                  <c:v>4.440479999902891E-2</c:v>
                </c:pt>
                <c:pt idx="71">
                  <c:v>-3.0677999995532446E-2</c:v>
                </c:pt>
                <c:pt idx="72">
                  <c:v>4.2886399998678826E-2</c:v>
                </c:pt>
                <c:pt idx="73">
                  <c:v>-3.161079999699723E-2</c:v>
                </c:pt>
                <c:pt idx="74">
                  <c:v>-1.2091199998394586E-2</c:v>
                </c:pt>
                <c:pt idx="75">
                  <c:v>-5.6363199997576885E-2</c:v>
                </c:pt>
                <c:pt idx="76">
                  <c:v>-2.3407999979099259E-3</c:v>
                </c:pt>
                <c:pt idx="77">
                  <c:v>9.9504000027081929E-3</c:v>
                </c:pt>
                <c:pt idx="78">
                  <c:v>-2.5440000026719645E-3</c:v>
                </c:pt>
                <c:pt idx="79">
                  <c:v>4.4052000012015924E-3</c:v>
                </c:pt>
                <c:pt idx="80">
                  <c:v>5.6367199998931028E-2</c:v>
                </c:pt>
                <c:pt idx="81">
                  <c:v>-5.0760400001308881E-2</c:v>
                </c:pt>
                <c:pt idx="85">
                  <c:v>2.2755999962100759E-3</c:v>
                </c:pt>
                <c:pt idx="87">
                  <c:v>8.3451999962562695E-3</c:v>
                </c:pt>
                <c:pt idx="89">
                  <c:v>7.9264000014518388E-3</c:v>
                </c:pt>
                <c:pt idx="90">
                  <c:v>3.3036000022548251E-3</c:v>
                </c:pt>
                <c:pt idx="91">
                  <c:v>2.7595999999903142E-3</c:v>
                </c:pt>
                <c:pt idx="92">
                  <c:v>1.0508000050322153E-3</c:v>
                </c:pt>
                <c:pt idx="93">
                  <c:v>3.1592000013915822E-3</c:v>
                </c:pt>
                <c:pt idx="94">
                  <c:v>1.0570400001597591E-2</c:v>
                </c:pt>
                <c:pt idx="95">
                  <c:v>3.0732000013813376E-3</c:v>
                </c:pt>
                <c:pt idx="96">
                  <c:v>3.9073200001439545E-2</c:v>
                </c:pt>
                <c:pt idx="97">
                  <c:v>5.9279999550199136E-4</c:v>
                </c:pt>
                <c:pt idx="98">
                  <c:v>-1.8875999958254397E-3</c:v>
                </c:pt>
                <c:pt idx="99">
                  <c:v>6.4879999990807846E-4</c:v>
                </c:pt>
                <c:pt idx="100">
                  <c:v>4.3148000040673651E-3</c:v>
                </c:pt>
                <c:pt idx="101">
                  <c:v>-1.5796000006957911E-3</c:v>
                </c:pt>
                <c:pt idx="102">
                  <c:v>1.9400000019231811E-3</c:v>
                </c:pt>
                <c:pt idx="103">
                  <c:v>3.4651999958441593E-3</c:v>
                </c:pt>
                <c:pt idx="104">
                  <c:v>5.4820000004838221E-3</c:v>
                </c:pt>
                <c:pt idx="105">
                  <c:v>-1.9928000037907623E-3</c:v>
                </c:pt>
                <c:pt idx="106">
                  <c:v>-2.2268000029725954E-3</c:v>
                </c:pt>
                <c:pt idx="107">
                  <c:v>8.3207999996375293E-3</c:v>
                </c:pt>
                <c:pt idx="108">
                  <c:v>-6.1596000014105812E-3</c:v>
                </c:pt>
                <c:pt idx="109">
                  <c:v>1.8404000002192333E-3</c:v>
                </c:pt>
                <c:pt idx="110">
                  <c:v>-1.2712000025203452E-3</c:v>
                </c:pt>
                <c:pt idx="111">
                  <c:v>-3.8683999955537729E-3</c:v>
                </c:pt>
                <c:pt idx="112">
                  <c:v>1.1316000018268824E-3</c:v>
                </c:pt>
                <c:pt idx="113">
                  <c:v>-3.0576000062865205E-3</c:v>
                </c:pt>
                <c:pt idx="114">
                  <c:v>1.4620000001741573E-3</c:v>
                </c:pt>
                <c:pt idx="115">
                  <c:v>-9.2880000011064112E-4</c:v>
                </c:pt>
                <c:pt idx="116">
                  <c:v>2.9519999952754006E-4</c:v>
                </c:pt>
                <c:pt idx="117">
                  <c:v>2.8203999972902238E-3</c:v>
                </c:pt>
                <c:pt idx="118">
                  <c:v>4.8820000010891818E-3</c:v>
                </c:pt>
                <c:pt idx="119">
                  <c:v>-7.4135999966529198E-3</c:v>
                </c:pt>
                <c:pt idx="120">
                  <c:v>-2.2903999997652136E-3</c:v>
                </c:pt>
                <c:pt idx="121">
                  <c:v>4.2291999998269603E-3</c:v>
                </c:pt>
                <c:pt idx="122">
                  <c:v>2.2572000016225502E-3</c:v>
                </c:pt>
                <c:pt idx="123">
                  <c:v>5.7711999979801476E-3</c:v>
                </c:pt>
                <c:pt idx="124">
                  <c:v>3.7991999997757375E-3</c:v>
                </c:pt>
                <c:pt idx="125">
                  <c:v>-1.9096000032732263E-3</c:v>
                </c:pt>
                <c:pt idx="126">
                  <c:v>1.4640000154031441E-4</c:v>
                </c:pt>
                <c:pt idx="127">
                  <c:v>-1.6856000002007931E-3</c:v>
                </c:pt>
                <c:pt idx="128">
                  <c:v>2.3760000040056184E-3</c:v>
                </c:pt>
                <c:pt idx="129">
                  <c:v>-8.1999998656101525E-5</c:v>
                </c:pt>
                <c:pt idx="130">
                  <c:v>1.9236000007367693E-3</c:v>
                </c:pt>
                <c:pt idx="131">
                  <c:v>2.9236000045784749E-3</c:v>
                </c:pt>
                <c:pt idx="132">
                  <c:v>-2.0372000071802177E-3</c:v>
                </c:pt>
                <c:pt idx="133">
                  <c:v>-3.0148000005283393E-3</c:v>
                </c:pt>
                <c:pt idx="134">
                  <c:v>3.9851999972597696E-3</c:v>
                </c:pt>
                <c:pt idx="135">
                  <c:v>8.2707999972626567E-3</c:v>
                </c:pt>
                <c:pt idx="136">
                  <c:v>-1.2263999960850924E-3</c:v>
                </c:pt>
                <c:pt idx="137">
                  <c:v>-4.7236000027623959E-3</c:v>
                </c:pt>
                <c:pt idx="138">
                  <c:v>3.2763999988674186E-3</c:v>
                </c:pt>
                <c:pt idx="139">
                  <c:v>-6.7879999551223591E-4</c:v>
                </c:pt>
                <c:pt idx="140">
                  <c:v>-1.6675999941071495E-3</c:v>
                </c:pt>
                <c:pt idx="141">
                  <c:v>-6.6759999754140154E-4</c:v>
                </c:pt>
                <c:pt idx="142">
                  <c:v>1.1382799995772075E-2</c:v>
                </c:pt>
                <c:pt idx="143">
                  <c:v>-4.9127999955089763E-3</c:v>
                </c:pt>
                <c:pt idx="144">
                  <c:v>1.4623600007325877E-2</c:v>
                </c:pt>
                <c:pt idx="145">
                  <c:v>-1.0337200001231395E-2</c:v>
                </c:pt>
                <c:pt idx="146">
                  <c:v>1.0673999997379724E-2</c:v>
                </c:pt>
                <c:pt idx="147">
                  <c:v>1.167400000122143E-2</c:v>
                </c:pt>
                <c:pt idx="148">
                  <c:v>-5.1243999987491407E-3</c:v>
                </c:pt>
                <c:pt idx="149">
                  <c:v>-7.0403999998234212E-3</c:v>
                </c:pt>
                <c:pt idx="150">
                  <c:v>7.9763999965507537E-3</c:v>
                </c:pt>
                <c:pt idx="151">
                  <c:v>-2.0783999934792519E-3</c:v>
                </c:pt>
                <c:pt idx="152">
                  <c:v>-3.3312399995338637E-2</c:v>
                </c:pt>
                <c:pt idx="153">
                  <c:v>4.6932000041124411E-3</c:v>
                </c:pt>
                <c:pt idx="154">
                  <c:v>-1.2676000042119995E-3</c:v>
                </c:pt>
                <c:pt idx="155">
                  <c:v>1.2464000028558075E-3</c:v>
                </c:pt>
                <c:pt idx="156">
                  <c:v>7.4920000042766333E-4</c:v>
                </c:pt>
                <c:pt idx="157">
                  <c:v>-8.7088000072981231E-3</c:v>
                </c:pt>
                <c:pt idx="158">
                  <c:v>1.6291199994157068E-2</c:v>
                </c:pt>
                <c:pt idx="159">
                  <c:v>-1.473600001190789E-3</c:v>
                </c:pt>
                <c:pt idx="160">
                  <c:v>-9.5960000180639327E-4</c:v>
                </c:pt>
                <c:pt idx="161">
                  <c:v>-1.9147999919368885E-3</c:v>
                </c:pt>
                <c:pt idx="162">
                  <c:v>-1.2892399994598236E-2</c:v>
                </c:pt>
                <c:pt idx="163">
                  <c:v>2.124400001775939E-3</c:v>
                </c:pt>
                <c:pt idx="164">
                  <c:v>3.2924000042839907E-3</c:v>
                </c:pt>
                <c:pt idx="165">
                  <c:v>1.3764000032097101E-3</c:v>
                </c:pt>
                <c:pt idx="166">
                  <c:v>2.4155999999493361E-3</c:v>
                </c:pt>
                <c:pt idx="167">
                  <c:v>1.996320000034757E-2</c:v>
                </c:pt>
                <c:pt idx="168">
                  <c:v>-7.1420000022044405E-3</c:v>
                </c:pt>
                <c:pt idx="169">
                  <c:v>-4.376000004413072E-3</c:v>
                </c:pt>
                <c:pt idx="170">
                  <c:v>4.6296000000438653E-3</c:v>
                </c:pt>
                <c:pt idx="171">
                  <c:v>4.6407999980146997E-3</c:v>
                </c:pt>
                <c:pt idx="172">
                  <c:v>-5.3312000018195249E-3</c:v>
                </c:pt>
                <c:pt idx="173">
                  <c:v>-3.3143999971798621E-3</c:v>
                </c:pt>
                <c:pt idx="174">
                  <c:v>6.9120000262046233E-4</c:v>
                </c:pt>
                <c:pt idx="179">
                  <c:v>1.3800000015180558E-3</c:v>
                </c:pt>
                <c:pt idx="180">
                  <c:v>3.5815999945043586E-3</c:v>
                </c:pt>
                <c:pt idx="181">
                  <c:v>4.699199998867698E-3</c:v>
                </c:pt>
                <c:pt idx="182">
                  <c:v>-1.8205600004876032E-2</c:v>
                </c:pt>
                <c:pt idx="183">
                  <c:v>-4.2056000020238571E-3</c:v>
                </c:pt>
                <c:pt idx="184">
                  <c:v>2.9568000027211383E-3</c:v>
                </c:pt>
                <c:pt idx="187">
                  <c:v>1.1079999996582046E-2</c:v>
                </c:pt>
                <c:pt idx="188">
                  <c:v>-5.4003999975975603E-3</c:v>
                </c:pt>
                <c:pt idx="189">
                  <c:v>-1.5892000003077555E-2</c:v>
                </c:pt>
                <c:pt idx="190">
                  <c:v>-5.3780000016558915E-3</c:v>
                </c:pt>
                <c:pt idx="191">
                  <c:v>-1.3724000018555671E-3</c:v>
                </c:pt>
                <c:pt idx="192">
                  <c:v>-5.0252000000909902E-3</c:v>
                </c:pt>
                <c:pt idx="193">
                  <c:v>-2.9019599998719059E-2</c:v>
                </c:pt>
                <c:pt idx="194">
                  <c:v>9.8040000011678785E-4</c:v>
                </c:pt>
                <c:pt idx="195">
                  <c:v>1.7071999973268248E-3</c:v>
                </c:pt>
                <c:pt idx="196">
                  <c:v>-5.1864000051864423E-3</c:v>
                </c:pt>
                <c:pt idx="197">
                  <c:v>-1.8640000052982941E-4</c:v>
                </c:pt>
                <c:pt idx="198">
                  <c:v>-8.1640000062179752E-3</c:v>
                </c:pt>
                <c:pt idx="199">
                  <c:v>-8.7840000196592882E-4</c:v>
                </c:pt>
                <c:pt idx="200">
                  <c:v>2.6692000028560869E-3</c:v>
                </c:pt>
                <c:pt idx="201">
                  <c:v>1.3736000037170015E-3</c:v>
                </c:pt>
                <c:pt idx="203">
                  <c:v>-1.9835999992210418E-3</c:v>
                </c:pt>
                <c:pt idx="204">
                  <c:v>4.0387999979429878E-3</c:v>
                </c:pt>
                <c:pt idx="205">
                  <c:v>1.4295799999672454E-2</c:v>
                </c:pt>
                <c:pt idx="207">
                  <c:v>-1.7540000044391491E-3</c:v>
                </c:pt>
                <c:pt idx="208">
                  <c:v>-4.1952000028686598E-3</c:v>
                </c:pt>
                <c:pt idx="209">
                  <c:v>1.3075999959255569E-3</c:v>
                </c:pt>
                <c:pt idx="210">
                  <c:v>3.6920000275131315E-4</c:v>
                </c:pt>
                <c:pt idx="211">
                  <c:v>-2.0887999999104068E-3</c:v>
                </c:pt>
                <c:pt idx="212">
                  <c:v>1.4640000154031441E-4</c:v>
                </c:pt>
                <c:pt idx="214">
                  <c:v>-2.2891999979037791E-3</c:v>
                </c:pt>
                <c:pt idx="216">
                  <c:v>4.102800005057361E-3</c:v>
                </c:pt>
                <c:pt idx="217">
                  <c:v>1.1420000009820797E-3</c:v>
                </c:pt>
                <c:pt idx="218">
                  <c:v>3.4555999955045991E-3</c:v>
                </c:pt>
                <c:pt idx="219">
                  <c:v>2.6639999850885943E-4</c:v>
                </c:pt>
                <c:pt idx="220">
                  <c:v>3.4959999902639538E-4</c:v>
                </c:pt>
                <c:pt idx="221">
                  <c:v>1.2140000035287812E-3</c:v>
                </c:pt>
                <c:pt idx="229">
                  <c:v>-3.3552000022609718E-3</c:v>
                </c:pt>
                <c:pt idx="231">
                  <c:v>1.9524000017554499E-3</c:v>
                </c:pt>
                <c:pt idx="233">
                  <c:v>1.4807999978074804E-3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E-4B83-BF26-85E44CDE29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82">
                  <c:v>-6.0759999905712903E-4</c:v>
                </c:pt>
                <c:pt idx="83">
                  <c:v>-2.1920000290265307E-4</c:v>
                </c:pt>
                <c:pt idx="84">
                  <c:v>-1.2743999977828935E-3</c:v>
                </c:pt>
                <c:pt idx="86">
                  <c:v>2.4755999984336086E-3</c:v>
                </c:pt>
                <c:pt idx="88">
                  <c:v>1.5264000030583702E-3</c:v>
                </c:pt>
                <c:pt idx="175">
                  <c:v>-8.822799994959496E-3</c:v>
                </c:pt>
                <c:pt idx="176">
                  <c:v>-8.5227999952621758E-3</c:v>
                </c:pt>
                <c:pt idx="177">
                  <c:v>-7.822799998393748E-3</c:v>
                </c:pt>
                <c:pt idx="178">
                  <c:v>-6.9227999993017875E-3</c:v>
                </c:pt>
                <c:pt idx="185">
                  <c:v>-1.1581599996134173E-2</c:v>
                </c:pt>
                <c:pt idx="186">
                  <c:v>1.446600000053877E-2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E-4B83-BF26-85E44CDE29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2">
                  <c:v>2.7440000121714547E-4</c:v>
                </c:pt>
                <c:pt idx="206">
                  <c:v>1.4665800095826853E-2</c:v>
                </c:pt>
                <c:pt idx="213">
                  <c:v>9.5760000112932175E-4</c:v>
                </c:pt>
                <c:pt idx="215">
                  <c:v>1.1327999964123592E-3</c:v>
                </c:pt>
                <c:pt idx="222">
                  <c:v>2.2195999990799464E-3</c:v>
                </c:pt>
                <c:pt idx="223">
                  <c:v>1.3335999974515289E-3</c:v>
                </c:pt>
                <c:pt idx="224">
                  <c:v>3.324800003611017E-3</c:v>
                </c:pt>
                <c:pt idx="225">
                  <c:v>1.5472000013687648E-3</c:v>
                </c:pt>
                <c:pt idx="226">
                  <c:v>1.3891999988118187E-3</c:v>
                </c:pt>
                <c:pt idx="227">
                  <c:v>2.3279999950318597E-3</c:v>
                </c:pt>
                <c:pt idx="228">
                  <c:v>1.7556000020704232E-3</c:v>
                </c:pt>
                <c:pt idx="230">
                  <c:v>1.9836000064969994E-3</c:v>
                </c:pt>
                <c:pt idx="232">
                  <c:v>2.0523999992292374E-3</c:v>
                </c:pt>
                <c:pt idx="234">
                  <c:v>-2.8000000020256266E-4</c:v>
                </c:pt>
                <c:pt idx="235">
                  <c:v>2.4283999955514446E-3</c:v>
                </c:pt>
                <c:pt idx="236">
                  <c:v>3.0503999951179139E-3</c:v>
                </c:pt>
                <c:pt idx="237">
                  <c:v>3.8167999955476262E-3</c:v>
                </c:pt>
                <c:pt idx="238">
                  <c:v>2.7420000042184256E-3</c:v>
                </c:pt>
                <c:pt idx="239">
                  <c:v>2.8671999971265905E-3</c:v>
                </c:pt>
                <c:pt idx="240">
                  <c:v>2.7064000023528934E-3</c:v>
                </c:pt>
                <c:pt idx="241">
                  <c:v>2.5091999996220693E-3</c:v>
                </c:pt>
                <c:pt idx="242">
                  <c:v>4.9339999968651682E-3</c:v>
                </c:pt>
                <c:pt idx="243">
                  <c:v>1.4372000005096197E-3</c:v>
                </c:pt>
                <c:pt idx="244">
                  <c:v>2.3068000009516254E-3</c:v>
                </c:pt>
                <c:pt idx="245">
                  <c:v>1.811200003430713E-3</c:v>
                </c:pt>
                <c:pt idx="246">
                  <c:v>3.3399999956600368E-3</c:v>
                </c:pt>
                <c:pt idx="247">
                  <c:v>1.9060000049648806E-3</c:v>
                </c:pt>
                <c:pt idx="248">
                  <c:v>4.0152000001398847E-3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E-4B83-BF26-85E44CDE29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E-4B83-BF26-85E44CDE2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E-4B83-BF26-85E44CDE2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E-4B83-BF26-85E44CDE2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-9.0339108922347748E-3</c:v>
                </c:pt>
                <c:pt idx="1">
                  <c:v>-9.0051159219201298E-3</c:v>
                </c:pt>
                <c:pt idx="2">
                  <c:v>-9.0043581595434293E-3</c:v>
                </c:pt>
                <c:pt idx="3">
                  <c:v>-8.9937494862696137E-3</c:v>
                </c:pt>
                <c:pt idx="4">
                  <c:v>-8.9937494862696137E-3</c:v>
                </c:pt>
                <c:pt idx="5">
                  <c:v>-8.9929917238929114E-3</c:v>
                </c:pt>
                <c:pt idx="6">
                  <c:v>-8.9929917238929114E-3</c:v>
                </c:pt>
                <c:pt idx="7">
                  <c:v>-8.9929917238929114E-3</c:v>
                </c:pt>
                <c:pt idx="8">
                  <c:v>-8.9922339615162109E-3</c:v>
                </c:pt>
                <c:pt idx="9">
                  <c:v>-8.9876873872560027E-3</c:v>
                </c:pt>
                <c:pt idx="10">
                  <c:v>-8.9437371694073356E-3</c:v>
                </c:pt>
                <c:pt idx="11">
                  <c:v>-8.9376750703937264E-3</c:v>
                </c:pt>
                <c:pt idx="12">
                  <c:v>-8.9323707337568177E-3</c:v>
                </c:pt>
                <c:pt idx="13">
                  <c:v>-8.9263086347432085E-3</c:v>
                </c:pt>
                <c:pt idx="14">
                  <c:v>-8.9134266743392879E-3</c:v>
                </c:pt>
                <c:pt idx="15">
                  <c:v>-8.9035757634421727E-3</c:v>
                </c:pt>
                <c:pt idx="16">
                  <c:v>-8.9028180010654705E-3</c:v>
                </c:pt>
                <c:pt idx="17">
                  <c:v>-8.90206023868877E-3</c:v>
                </c:pt>
                <c:pt idx="18">
                  <c:v>-8.8414392485526763E-3</c:v>
                </c:pt>
                <c:pt idx="19">
                  <c:v>-8.8308305752788589E-3</c:v>
                </c:pt>
                <c:pt idx="20">
                  <c:v>-8.8300728129021584E-3</c:v>
                </c:pt>
                <c:pt idx="21">
                  <c:v>-8.8073399416011226E-3</c:v>
                </c:pt>
                <c:pt idx="22">
                  <c:v>-8.7573276247388445E-3</c:v>
                </c:pt>
                <c:pt idx="23">
                  <c:v>-8.7512655257252353E-3</c:v>
                </c:pt>
                <c:pt idx="24">
                  <c:v>-8.7398990900747174E-3</c:v>
                </c:pt>
                <c:pt idx="25">
                  <c:v>-8.7300481791776022E-3</c:v>
                </c:pt>
                <c:pt idx="26">
                  <c:v>-8.7300481791776022E-3</c:v>
                </c:pt>
                <c:pt idx="27">
                  <c:v>-8.723986080163993E-3</c:v>
                </c:pt>
                <c:pt idx="28">
                  <c:v>-8.7224705554105903E-3</c:v>
                </c:pt>
                <c:pt idx="29">
                  <c:v>-8.7217127930338898E-3</c:v>
                </c:pt>
                <c:pt idx="30">
                  <c:v>-8.6444210306103695E-3</c:v>
                </c:pt>
                <c:pt idx="31">
                  <c:v>-8.6391166939734608E-3</c:v>
                </c:pt>
                <c:pt idx="32">
                  <c:v>-8.6383589315967603E-3</c:v>
                </c:pt>
                <c:pt idx="33">
                  <c:v>-8.6277502583229429E-3</c:v>
                </c:pt>
                <c:pt idx="34">
                  <c:v>-8.6216881593093337E-3</c:v>
                </c:pt>
                <c:pt idx="35">
                  <c:v>-8.616383822672425E-3</c:v>
                </c:pt>
                <c:pt idx="36">
                  <c:v>-8.6156260602957245E-3</c:v>
                </c:pt>
                <c:pt idx="37">
                  <c:v>-8.6095639612821153E-3</c:v>
                </c:pt>
                <c:pt idx="38">
                  <c:v>-8.6050173870219071E-3</c:v>
                </c:pt>
                <c:pt idx="39">
                  <c:v>-8.5542473077829285E-3</c:v>
                </c:pt>
                <c:pt idx="40">
                  <c:v>-8.5497007335227221E-3</c:v>
                </c:pt>
                <c:pt idx="41">
                  <c:v>-8.5489429711460199E-3</c:v>
                </c:pt>
                <c:pt idx="42">
                  <c:v>-8.5481852087693194E-3</c:v>
                </c:pt>
                <c:pt idx="43">
                  <c:v>-8.5383342978722042E-3</c:v>
                </c:pt>
                <c:pt idx="44">
                  <c:v>-8.537576535495502E-3</c:v>
                </c:pt>
                <c:pt idx="45">
                  <c:v>-8.5368187731188015E-3</c:v>
                </c:pt>
                <c:pt idx="46">
                  <c:v>-6.2453453459744325E-3</c:v>
                </c:pt>
                <c:pt idx="47">
                  <c:v>-6.2301900984404086E-3</c:v>
                </c:pt>
                <c:pt idx="48">
                  <c:v>-6.2112460390228788E-3</c:v>
                </c:pt>
                <c:pt idx="49">
                  <c:v>-6.2036684152558669E-3</c:v>
                </c:pt>
                <c:pt idx="50">
                  <c:v>-6.1991218409956604E-3</c:v>
                </c:pt>
                <c:pt idx="51">
                  <c:v>-5.996799286416445E-3</c:v>
                </c:pt>
                <c:pt idx="52">
                  <c:v>-5.945271444800765E-3</c:v>
                </c:pt>
                <c:pt idx="53">
                  <c:v>-5.9278429101366379E-3</c:v>
                </c:pt>
                <c:pt idx="54">
                  <c:v>-5.9278429101366379E-3</c:v>
                </c:pt>
                <c:pt idx="55">
                  <c:v>-5.9270851477599366E-3</c:v>
                </c:pt>
                <c:pt idx="56">
                  <c:v>-5.9126876626026141E-3</c:v>
                </c:pt>
                <c:pt idx="57">
                  <c:v>-5.9111721378492122E-3</c:v>
                </c:pt>
                <c:pt idx="58">
                  <c:v>-5.707334058516594E-3</c:v>
                </c:pt>
                <c:pt idx="59">
                  <c:v>-5.3383037810631195E-3</c:v>
                </c:pt>
                <c:pt idx="60">
                  <c:v>-4.8472737609607554E-3</c:v>
                </c:pt>
                <c:pt idx="61">
                  <c:v>-4.7593733252634177E-3</c:v>
                </c:pt>
                <c:pt idx="62">
                  <c:v>-4.694963523243818E-3</c:v>
                </c:pt>
                <c:pt idx="63">
                  <c:v>-4.6760194638262882E-3</c:v>
                </c:pt>
                <c:pt idx="64">
                  <c:v>-4.6608642162922643E-3</c:v>
                </c:pt>
                <c:pt idx="65">
                  <c:v>-4.4577838993363483E-3</c:v>
                </c:pt>
                <c:pt idx="66">
                  <c:v>-4.2956227507222958E-3</c:v>
                </c:pt>
                <c:pt idx="67">
                  <c:v>-4.27895197843487E-3</c:v>
                </c:pt>
                <c:pt idx="68">
                  <c:v>-4.0864803347527697E-3</c:v>
                </c:pt>
                <c:pt idx="69">
                  <c:v>-4.0751138991022527E-3</c:v>
                </c:pt>
                <c:pt idx="70">
                  <c:v>-4.019797245603066E-3</c:v>
                </c:pt>
                <c:pt idx="71">
                  <c:v>-3.9068906514745901E-3</c:v>
                </c:pt>
                <c:pt idx="72">
                  <c:v>-3.889462116810463E-3</c:v>
                </c:pt>
                <c:pt idx="73">
                  <c:v>-3.8887043544337616E-3</c:v>
                </c:pt>
                <c:pt idx="74">
                  <c:v>-3.8834000177968538E-3</c:v>
                </c:pt>
                <c:pt idx="75">
                  <c:v>-3.686381799854547E-3</c:v>
                </c:pt>
                <c:pt idx="76">
                  <c:v>-3.6803197008409378E-3</c:v>
                </c:pt>
                <c:pt idx="77">
                  <c:v>-3.6015124136640148E-3</c:v>
                </c:pt>
                <c:pt idx="78">
                  <c:v>-3.4105562947353172E-3</c:v>
                </c:pt>
                <c:pt idx="79">
                  <c:v>-3.3431154432089121E-3</c:v>
                </c:pt>
                <c:pt idx="80">
                  <c:v>-3.2180846510532178E-3</c:v>
                </c:pt>
                <c:pt idx="81">
                  <c:v>-3.1173022549519603E-3</c:v>
                </c:pt>
                <c:pt idx="82">
                  <c:v>-3.0218241954876116E-3</c:v>
                </c:pt>
                <c:pt idx="83">
                  <c:v>-2.9437746706873899E-3</c:v>
                </c:pt>
                <c:pt idx="84">
                  <c:v>-2.9316504726601715E-3</c:v>
                </c:pt>
                <c:pt idx="85">
                  <c:v>-2.8369301755725241E-3</c:v>
                </c:pt>
                <c:pt idx="86">
                  <c:v>-2.8369301755725241E-3</c:v>
                </c:pt>
                <c:pt idx="87">
                  <c:v>-2.5474649476726731E-3</c:v>
                </c:pt>
                <c:pt idx="88">
                  <c:v>-2.5254898387483387E-3</c:v>
                </c:pt>
                <c:pt idx="89">
                  <c:v>-2.5254898387483387E-3</c:v>
                </c:pt>
                <c:pt idx="90">
                  <c:v>-2.4504713634549216E-3</c:v>
                </c:pt>
                <c:pt idx="91">
                  <c:v>-2.4353161159208986E-3</c:v>
                </c:pt>
                <c:pt idx="92">
                  <c:v>-2.3565088287439756E-3</c:v>
                </c:pt>
                <c:pt idx="93">
                  <c:v>-2.3542355416138723E-3</c:v>
                </c:pt>
                <c:pt idx="94">
                  <c:v>-2.3512044921070677E-3</c:v>
                </c:pt>
                <c:pt idx="95">
                  <c:v>-2.3504467297303664E-3</c:v>
                </c:pt>
                <c:pt idx="96">
                  <c:v>-2.3504467297303664E-3</c:v>
                </c:pt>
                <c:pt idx="97">
                  <c:v>-2.3451423930934577E-3</c:v>
                </c:pt>
                <c:pt idx="98">
                  <c:v>-2.3398380564565498E-3</c:v>
                </c:pt>
                <c:pt idx="99">
                  <c:v>-2.3299871455594347E-3</c:v>
                </c:pt>
                <c:pt idx="100">
                  <c:v>-2.2579997197728222E-3</c:v>
                </c:pt>
                <c:pt idx="101">
                  <c:v>-2.2564841950194195E-3</c:v>
                </c:pt>
                <c:pt idx="102">
                  <c:v>-2.2511798583825116E-3</c:v>
                </c:pt>
                <c:pt idx="103">
                  <c:v>-2.2443599969922011E-3</c:v>
                </c:pt>
                <c:pt idx="104">
                  <c:v>-2.2398134227319937E-3</c:v>
                </c:pt>
                <c:pt idx="105">
                  <c:v>-2.2329935613416832E-3</c:v>
                </c:pt>
                <c:pt idx="106">
                  <c:v>-2.1610061355550715E-3</c:v>
                </c:pt>
                <c:pt idx="107">
                  <c:v>-2.1481241751511509E-3</c:v>
                </c:pt>
                <c:pt idx="108">
                  <c:v>-2.1428198385142431E-3</c:v>
                </c:pt>
                <c:pt idx="109">
                  <c:v>-2.1428198385142431E-3</c:v>
                </c:pt>
                <c:pt idx="110">
                  <c:v>-2.0647703137140214E-3</c:v>
                </c:pt>
                <c:pt idx="111">
                  <c:v>-2.06401255133732E-3</c:v>
                </c:pt>
                <c:pt idx="112">
                  <c:v>-2.06401255133732E-3</c:v>
                </c:pt>
                <c:pt idx="113">
                  <c:v>-1.9799009275234892E-3</c:v>
                </c:pt>
                <c:pt idx="114">
                  <c:v>-1.9745965908865805E-3</c:v>
                </c:pt>
                <c:pt idx="115">
                  <c:v>-1.945043858195235E-3</c:v>
                </c:pt>
                <c:pt idx="116">
                  <c:v>-1.8844228680591404E-3</c:v>
                </c:pt>
                <c:pt idx="117">
                  <c:v>-1.8776030066688298E-3</c:v>
                </c:pt>
                <c:pt idx="118">
                  <c:v>-1.8609322343814041E-3</c:v>
                </c:pt>
                <c:pt idx="119">
                  <c:v>-1.8056155808822173E-3</c:v>
                </c:pt>
                <c:pt idx="120">
                  <c:v>-1.7722740363073659E-3</c:v>
                </c:pt>
                <c:pt idx="121">
                  <c:v>-1.7669696996704572E-3</c:v>
                </c:pt>
                <c:pt idx="122">
                  <c:v>-1.7593920759034452E-3</c:v>
                </c:pt>
                <c:pt idx="123">
                  <c:v>-1.7556032640199401E-3</c:v>
                </c:pt>
                <c:pt idx="124">
                  <c:v>-1.7480256402529282E-3</c:v>
                </c:pt>
                <c:pt idx="125">
                  <c:v>-1.6692183530760052E-3</c:v>
                </c:pt>
                <c:pt idx="126">
                  <c:v>-1.6540631055419813E-3</c:v>
                </c:pt>
                <c:pt idx="127">
                  <c:v>-1.6085973629399106E-3</c:v>
                </c:pt>
                <c:pt idx="128">
                  <c:v>-1.5919265906524848E-3</c:v>
                </c:pt>
                <c:pt idx="129">
                  <c:v>-1.5805601550019669E-3</c:v>
                </c:pt>
                <c:pt idx="130">
                  <c:v>-1.5790446302485651E-3</c:v>
                </c:pt>
                <c:pt idx="131">
                  <c:v>-1.5790446302485651E-3</c:v>
                </c:pt>
                <c:pt idx="132">
                  <c:v>-1.5684359569747485E-3</c:v>
                </c:pt>
                <c:pt idx="133">
                  <c:v>-1.5623738579611385E-3</c:v>
                </c:pt>
                <c:pt idx="134">
                  <c:v>-1.5623738579611385E-3</c:v>
                </c:pt>
                <c:pt idx="135">
                  <c:v>-1.4850820955376182E-3</c:v>
                </c:pt>
                <c:pt idx="136">
                  <c:v>-1.4843243331609177E-3</c:v>
                </c:pt>
                <c:pt idx="137">
                  <c:v>-1.4835665707842163E-3</c:v>
                </c:pt>
                <c:pt idx="138">
                  <c:v>-1.4835665707842163E-3</c:v>
                </c:pt>
                <c:pt idx="139">
                  <c:v>-1.471442372756997E-3</c:v>
                </c:pt>
                <c:pt idx="140">
                  <c:v>-1.4684113232501924E-3</c:v>
                </c:pt>
                <c:pt idx="141">
                  <c:v>-1.4684113232501924E-3</c:v>
                </c:pt>
                <c:pt idx="142">
                  <c:v>-1.4547716004695713E-3</c:v>
                </c:pt>
                <c:pt idx="143">
                  <c:v>-1.3994549469703854E-3</c:v>
                </c:pt>
                <c:pt idx="144">
                  <c:v>-1.3896040360732694E-3</c:v>
                </c:pt>
                <c:pt idx="145">
                  <c:v>-1.3789953627994529E-3</c:v>
                </c:pt>
                <c:pt idx="146">
                  <c:v>-1.3759643132926483E-3</c:v>
                </c:pt>
                <c:pt idx="147">
                  <c:v>-1.3759643132926483E-3</c:v>
                </c:pt>
                <c:pt idx="148">
                  <c:v>-1.3214054221701637E-3</c:v>
                </c:pt>
                <c:pt idx="149">
                  <c:v>-1.2986725508691279E-3</c:v>
                </c:pt>
                <c:pt idx="150">
                  <c:v>-1.2941259766089206E-3</c:v>
                </c:pt>
                <c:pt idx="151">
                  <c:v>-1.1736417587134337E-3</c:v>
                </c:pt>
                <c:pt idx="152">
                  <c:v>-1.1016543329268212E-3</c:v>
                </c:pt>
                <c:pt idx="153">
                  <c:v>-1.1001388081734184E-3</c:v>
                </c:pt>
                <c:pt idx="154">
                  <c:v>-1.0895301348996028E-3</c:v>
                </c:pt>
                <c:pt idx="155">
                  <c:v>-1.0857413230160968E-3</c:v>
                </c:pt>
                <c:pt idx="156">
                  <c:v>-1.0849835606393955E-3</c:v>
                </c:pt>
                <c:pt idx="157">
                  <c:v>-1.0736171249888776E-3</c:v>
                </c:pt>
                <c:pt idx="158">
                  <c:v>-1.0736171249888776E-3</c:v>
                </c:pt>
                <c:pt idx="159">
                  <c:v>-1.0099650853459784E-3</c:v>
                </c:pt>
                <c:pt idx="160">
                  <c:v>-1.0061762734624724E-3</c:v>
                </c:pt>
                <c:pt idx="161">
                  <c:v>-9.9405207543525401E-4</c:v>
                </c:pt>
                <c:pt idx="162">
                  <c:v>-9.8798997642164394E-4</c:v>
                </c:pt>
                <c:pt idx="163">
                  <c:v>-9.8344340216143748E-4</c:v>
                </c:pt>
                <c:pt idx="164">
                  <c:v>-9.3797765955936589E-4</c:v>
                </c:pt>
                <c:pt idx="165">
                  <c:v>-9.1524478825833096E-4</c:v>
                </c:pt>
                <c:pt idx="166">
                  <c:v>-9.0463611498451356E-4</c:v>
                </c:pt>
                <c:pt idx="167">
                  <c:v>-8.9175415458059466E-4</c:v>
                </c:pt>
                <c:pt idx="168">
                  <c:v>-7.8490965946572712E-4</c:v>
                </c:pt>
                <c:pt idx="169">
                  <c:v>-7.129222336791155E-4</c:v>
                </c:pt>
                <c:pt idx="170">
                  <c:v>-7.1140670892571277E-4</c:v>
                </c:pt>
                <c:pt idx="171">
                  <c:v>-7.0837565941890904E-4</c:v>
                </c:pt>
                <c:pt idx="172">
                  <c:v>-7.0079803565189711E-4</c:v>
                </c:pt>
                <c:pt idx="173">
                  <c:v>-6.9625146139169064E-4</c:v>
                </c:pt>
                <c:pt idx="174">
                  <c:v>-6.9473593663828791E-4</c:v>
                </c:pt>
                <c:pt idx="175">
                  <c:v>-5.0908415434649905E-4</c:v>
                </c:pt>
                <c:pt idx="176">
                  <c:v>-5.0908415434649905E-4</c:v>
                </c:pt>
                <c:pt idx="177">
                  <c:v>-5.0908415434649905E-4</c:v>
                </c:pt>
                <c:pt idx="178">
                  <c:v>-5.0908415434649905E-4</c:v>
                </c:pt>
                <c:pt idx="179">
                  <c:v>-5.0832639196979681E-4</c:v>
                </c:pt>
                <c:pt idx="180">
                  <c:v>-4.5376750084731229E-4</c:v>
                </c:pt>
                <c:pt idx="181">
                  <c:v>-4.2194148102586183E-4</c:v>
                </c:pt>
                <c:pt idx="182">
                  <c:v>-3.9617756021802231E-4</c:v>
                </c:pt>
                <c:pt idx="183">
                  <c:v>-3.9617756021802231E-4</c:v>
                </c:pt>
                <c:pt idx="184">
                  <c:v>-3.5222734236935345E-4</c:v>
                </c:pt>
                <c:pt idx="185">
                  <c:v>-3.3555657008192859E-4</c:v>
                </c:pt>
                <c:pt idx="186">
                  <c:v>-3.2267460967800796E-4</c:v>
                </c:pt>
                <c:pt idx="187">
                  <c:v>-3.1888579779450199E-4</c:v>
                </c:pt>
                <c:pt idx="188">
                  <c:v>-3.1358146115759329E-4</c:v>
                </c:pt>
                <c:pt idx="189">
                  <c:v>-3.1130817402749006E-4</c:v>
                </c:pt>
                <c:pt idx="190">
                  <c:v>-3.0751936214398409E-4</c:v>
                </c:pt>
                <c:pt idx="191">
                  <c:v>-3.0600383739058136E-4</c:v>
                </c:pt>
                <c:pt idx="192">
                  <c:v>-2.1204130267963618E-4</c:v>
                </c:pt>
                <c:pt idx="193">
                  <c:v>-2.1052577792623345E-4</c:v>
                </c:pt>
                <c:pt idx="194">
                  <c:v>-2.1052577792623345E-4</c:v>
                </c:pt>
                <c:pt idx="195">
                  <c:v>-1.491470254134375E-4</c:v>
                </c:pt>
                <c:pt idx="196">
                  <c:v>-1.203520550987925E-4</c:v>
                </c:pt>
                <c:pt idx="197">
                  <c:v>-1.203520550987925E-4</c:v>
                </c:pt>
                <c:pt idx="198">
                  <c:v>-1.142899560851833E-4</c:v>
                </c:pt>
                <c:pt idx="199">
                  <c:v>-3.6998193661662987E-5</c:v>
                </c:pt>
                <c:pt idx="200">
                  <c:v>-2.4116233257742356E-5</c:v>
                </c:pt>
                <c:pt idx="201">
                  <c:v>3.1200420241442664E-5</c:v>
                </c:pt>
                <c:pt idx="202">
                  <c:v>5.8479865802684924E-5</c:v>
                </c:pt>
                <c:pt idx="203">
                  <c:v>6.9846301453202822E-5</c:v>
                </c:pt>
                <c:pt idx="204">
                  <c:v>7.590840046681202E-5</c:v>
                </c:pt>
                <c:pt idx="205">
                  <c:v>7.7802806408565003E-5</c:v>
                </c:pt>
                <c:pt idx="206">
                  <c:v>7.7802806408565003E-5</c:v>
                </c:pt>
                <c:pt idx="207">
                  <c:v>1.3198281634269927E-4</c:v>
                </c:pt>
                <c:pt idx="208">
                  <c:v>1.4789582625342537E-4</c:v>
                </c:pt>
                <c:pt idx="209">
                  <c:v>1.4865358863012587E-4</c:v>
                </c:pt>
                <c:pt idx="210">
                  <c:v>1.6532436091755247E-4</c:v>
                </c:pt>
                <c:pt idx="211">
                  <c:v>1.7669079656807037E-4</c:v>
                </c:pt>
                <c:pt idx="212">
                  <c:v>2.4034283621096955E-4</c:v>
                </c:pt>
                <c:pt idx="213">
                  <c:v>2.4337388571777328E-4</c:v>
                </c:pt>
                <c:pt idx="214">
                  <c:v>2.5777137087509665E-4</c:v>
                </c:pt>
                <c:pt idx="215">
                  <c:v>3.4491404419573213E-4</c:v>
                </c:pt>
                <c:pt idx="216">
                  <c:v>3.6385810361326196E-4</c:v>
                </c:pt>
                <c:pt idx="217">
                  <c:v>3.7446677688707762E-4</c:v>
                </c:pt>
                <c:pt idx="218">
                  <c:v>4.5933616307760987E-4</c:v>
                </c:pt>
                <c:pt idx="219">
                  <c:v>5.4344778689144162E-4</c:v>
                </c:pt>
                <c:pt idx="220">
                  <c:v>7.2834180680652824E-4</c:v>
                </c:pt>
                <c:pt idx="221">
                  <c:v>7.4577034147065534E-4</c:v>
                </c:pt>
                <c:pt idx="222">
                  <c:v>7.4728586622405807E-4</c:v>
                </c:pt>
                <c:pt idx="223">
                  <c:v>7.5107467810756404E-4</c:v>
                </c:pt>
                <c:pt idx="224">
                  <c:v>8.2988196528448709E-4</c:v>
                </c:pt>
                <c:pt idx="225">
                  <c:v>8.3594406429809628E-4</c:v>
                </c:pt>
                <c:pt idx="226">
                  <c:v>8.4731049994861418E-4</c:v>
                </c:pt>
                <c:pt idx="227">
                  <c:v>9.3899974752945786E-4</c:v>
                </c:pt>
                <c:pt idx="228">
                  <c:v>1.0276579456034943E-3</c:v>
                </c:pt>
                <c:pt idx="229">
                  <c:v>1.1329869159649592E-3</c:v>
                </c:pt>
                <c:pt idx="230">
                  <c:v>1.2246761635458011E-3</c:v>
                </c:pt>
                <c:pt idx="231">
                  <c:v>1.2974213517091149E-3</c:v>
                </c:pt>
                <c:pt idx="232">
                  <c:v>1.2974213517091149E-3</c:v>
                </c:pt>
                <c:pt idx="233">
                  <c:v>1.4133589953443954E-3</c:v>
                </c:pt>
                <c:pt idx="234">
                  <c:v>1.4239676686182128E-3</c:v>
                </c:pt>
                <c:pt idx="235">
                  <c:v>1.6156815499236109E-3</c:v>
                </c:pt>
                <c:pt idx="236">
                  <c:v>1.7028242232442464E-3</c:v>
                </c:pt>
                <c:pt idx="237">
                  <c:v>1.8831716688991283E-3</c:v>
                </c:pt>
                <c:pt idx="238">
                  <c:v>1.8899915302894379E-3</c:v>
                </c:pt>
                <c:pt idx="239">
                  <c:v>1.8968113916797494E-3</c:v>
                </c:pt>
                <c:pt idx="240">
                  <c:v>1.907420064953565E-3</c:v>
                </c:pt>
                <c:pt idx="241">
                  <c:v>1.9081778273302673E-3</c:v>
                </c:pt>
                <c:pt idx="242">
                  <c:v>1.9960782630276033E-3</c:v>
                </c:pt>
                <c:pt idx="243">
                  <c:v>2.105196045272574E-3</c:v>
                </c:pt>
                <c:pt idx="244">
                  <c:v>2.2052206789971284E-3</c:v>
                </c:pt>
                <c:pt idx="245">
                  <c:v>2.2605373324963152E-3</c:v>
                </c:pt>
                <c:pt idx="246">
                  <c:v>2.2953944018245694E-3</c:v>
                </c:pt>
                <c:pt idx="247">
                  <c:v>2.367381827611181E-3</c:v>
                </c:pt>
                <c:pt idx="248">
                  <c:v>2.3969345603025282E-3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E-4B83-BF26-85E44CDE29D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Active!$P$21:$P$962</c:f>
              <c:numCache>
                <c:formatCode>General</c:formatCode>
                <c:ptCount val="942"/>
                <c:pt idx="25">
                  <c:v>0</c:v>
                </c:pt>
                <c:pt idx="78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6">
                  <c:v>0</c:v>
                </c:pt>
                <c:pt idx="215">
                  <c:v>0</c:v>
                </c:pt>
                <c:pt idx="216">
                  <c:v>0</c:v>
                </c:pt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28-4D48-BE4F-7EAA8BB84E20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  <c:pt idx="248">
                  <c:v>14684</c:v>
                </c:pt>
              </c:numCache>
            </c:numRef>
          </c:xVal>
          <c:yVal>
            <c:numRef>
              <c:f>Active!$U$21:$U$962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28-4D48-BE4F-7EAA8BB8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0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  <c:pt idx="248">
                        <c:v>14684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Active!$Q$21:$Q$962</c15:sqref>
                        </c15:formulaRef>
                      </c:ext>
                    </c:extLst>
                    <c:numCache>
                      <c:formatCode>m/d/yyyy</c:formatCode>
                      <c:ptCount val="942"/>
                      <c:pt idx="0">
                        <c:v>2135.094000000001</c:v>
                      </c:pt>
                      <c:pt idx="1">
                        <c:v>2243.9310000000005</c:v>
                      </c:pt>
                      <c:pt idx="2">
                        <c:v>2246.84</c:v>
                      </c:pt>
                      <c:pt idx="3">
                        <c:v>2286.9559999999983</c:v>
                      </c:pt>
                      <c:pt idx="4">
                        <c:v>2286.9670000000006</c:v>
                      </c:pt>
                      <c:pt idx="5">
                        <c:v>2289.8290000000015</c:v>
                      </c:pt>
                      <c:pt idx="6">
                        <c:v>2289.8300000000017</c:v>
                      </c:pt>
                      <c:pt idx="7">
                        <c:v>2289.84</c:v>
                      </c:pt>
                      <c:pt idx="8">
                        <c:v>2292.6850000000013</c:v>
                      </c:pt>
                      <c:pt idx="9">
                        <c:v>2309.893</c:v>
                      </c:pt>
                      <c:pt idx="10">
                        <c:v>2476.0889999999999</c:v>
                      </c:pt>
                      <c:pt idx="11">
                        <c:v>2499.0030000000006</c:v>
                      </c:pt>
                      <c:pt idx="12">
                        <c:v>2519.0509999999995</c:v>
                      </c:pt>
                      <c:pt idx="13">
                        <c:v>2541.9809999999998</c:v>
                      </c:pt>
                      <c:pt idx="14">
                        <c:v>2590.6929999999993</c:v>
                      </c:pt>
                      <c:pt idx="15">
                        <c:v>2627.9340000000011</c:v>
                      </c:pt>
                      <c:pt idx="16">
                        <c:v>2630.8159999999989</c:v>
                      </c:pt>
                      <c:pt idx="17">
                        <c:v>2633.6850000000013</c:v>
                      </c:pt>
                      <c:pt idx="18">
                        <c:v>2862.9290000000001</c:v>
                      </c:pt>
                      <c:pt idx="19">
                        <c:v>2903.0459999999985</c:v>
                      </c:pt>
                      <c:pt idx="20">
                        <c:v>2905.8909999999996</c:v>
                      </c:pt>
                      <c:pt idx="21">
                        <c:v>2991.8810000000012</c:v>
                      </c:pt>
                      <c:pt idx="22">
                        <c:v>3180.994999999999</c:v>
                      </c:pt>
                      <c:pt idx="23">
                        <c:v>3203.9180000000015</c:v>
                      </c:pt>
                      <c:pt idx="24">
                        <c:v>3246.9029999999984</c:v>
                      </c:pt>
                      <c:pt idx="25">
                        <c:v>3284.1549999999988</c:v>
                      </c:pt>
                      <c:pt idx="26">
                        <c:v>3284.155999999999</c:v>
                      </c:pt>
                      <c:pt idx="27">
                        <c:v>3307.0819999999985</c:v>
                      </c:pt>
                      <c:pt idx="28">
                        <c:v>3312.8149999999987</c:v>
                      </c:pt>
                      <c:pt idx="29">
                        <c:v>3315.6749999999993</c:v>
                      </c:pt>
                      <c:pt idx="30">
                        <c:v>3607.9540000000015</c:v>
                      </c:pt>
                      <c:pt idx="31">
                        <c:v>3628.0070000000014</c:v>
                      </c:pt>
                      <c:pt idx="32">
                        <c:v>3630.8780000000006</c:v>
                      </c:pt>
                      <c:pt idx="33">
                        <c:v>3671.0010000000002</c:v>
                      </c:pt>
                      <c:pt idx="34">
                        <c:v>3693.9229999999989</c:v>
                      </c:pt>
                      <c:pt idx="35">
                        <c:v>3713.976999999999</c:v>
                      </c:pt>
                      <c:pt idx="36">
                        <c:v>3716.8489999999983</c:v>
                      </c:pt>
                      <c:pt idx="37">
                        <c:v>3739.7740000000013</c:v>
                      </c:pt>
                      <c:pt idx="38">
                        <c:v>3756.9589999999989</c:v>
                      </c:pt>
                      <c:pt idx="39">
                        <c:v>3948.9579999999987</c:v>
                      </c:pt>
                      <c:pt idx="40">
                        <c:v>3966.137999999999</c:v>
                      </c:pt>
                      <c:pt idx="41">
                        <c:v>3969.0070000000014</c:v>
                      </c:pt>
                      <c:pt idx="42">
                        <c:v>3971.887999999999</c:v>
                      </c:pt>
                      <c:pt idx="43">
                        <c:v>4009.125</c:v>
                      </c:pt>
                      <c:pt idx="44">
                        <c:v>4011.9900000000016</c:v>
                      </c:pt>
                      <c:pt idx="45">
                        <c:v>4014.8610000000008</c:v>
                      </c:pt>
                      <c:pt idx="46">
                        <c:v>12680.127</c:v>
                      </c:pt>
                      <c:pt idx="47">
                        <c:v>12737.366999999998</c:v>
                      </c:pt>
                      <c:pt idx="48">
                        <c:v>12809.098999999998</c:v>
                      </c:pt>
                      <c:pt idx="49">
                        <c:v>12837.742999999999</c:v>
                      </c:pt>
                      <c:pt idx="50">
                        <c:v>12854.917000000001</c:v>
                      </c:pt>
                      <c:pt idx="51">
                        <c:v>13620.012999999999</c:v>
                      </c:pt>
                      <c:pt idx="52">
                        <c:v>13814.866999999998</c:v>
                      </c:pt>
                      <c:pt idx="53">
                        <c:v>13880.762999999999</c:v>
                      </c:pt>
                      <c:pt idx="54">
                        <c:v>13880.773000000001</c:v>
                      </c:pt>
                      <c:pt idx="55">
                        <c:v>13883.628000000001</c:v>
                      </c:pt>
                      <c:pt idx="56">
                        <c:v>13938.089</c:v>
                      </c:pt>
                      <c:pt idx="57">
                        <c:v>13943.809000000001</c:v>
                      </c:pt>
                      <c:pt idx="58">
                        <c:v>14714.611000000001</c:v>
                      </c:pt>
                      <c:pt idx="59">
                        <c:v>16110.062999999998</c:v>
                      </c:pt>
                      <c:pt idx="60">
                        <c:v>17966.968000000001</c:v>
                      </c:pt>
                      <c:pt idx="61">
                        <c:v>18299.410000000003</c:v>
                      </c:pt>
                      <c:pt idx="62">
                        <c:v>18542.93</c:v>
                      </c:pt>
                      <c:pt idx="63">
                        <c:v>18614.563999999998</c:v>
                      </c:pt>
                      <c:pt idx="64">
                        <c:v>18671.883000000002</c:v>
                      </c:pt>
                      <c:pt idx="65">
                        <c:v>19439.832999999999</c:v>
                      </c:pt>
                      <c:pt idx="66">
                        <c:v>20053.042999999998</c:v>
                      </c:pt>
                      <c:pt idx="67">
                        <c:v>20116.087</c:v>
                      </c:pt>
                      <c:pt idx="68">
                        <c:v>20843.972999999998</c:v>
                      </c:pt>
                      <c:pt idx="69">
                        <c:v>20886.908000000003</c:v>
                      </c:pt>
                      <c:pt idx="70">
                        <c:v>21096.129999999997</c:v>
                      </c:pt>
                      <c:pt idx="71">
                        <c:v>21523.014000000003</c:v>
                      </c:pt>
                      <c:pt idx="72">
                        <c:v>21588.993999999999</c:v>
                      </c:pt>
                      <c:pt idx="73">
                        <c:v>21591.785000000003</c:v>
                      </c:pt>
                      <c:pt idx="74">
                        <c:v>21611.862999999998</c:v>
                      </c:pt>
                      <c:pt idx="75">
                        <c:v>22356.847999999998</c:v>
                      </c:pt>
                      <c:pt idx="76">
                        <c:v>22379.826000000001</c:v>
                      </c:pt>
                      <c:pt idx="77">
                        <c:v>22677.85</c:v>
                      </c:pt>
                      <c:pt idx="78">
                        <c:v>23399.942799999997</c:v>
                      </c:pt>
                      <c:pt idx="79">
                        <c:v>23654.978999999999</c:v>
                      </c:pt>
                      <c:pt idx="80">
                        <c:v>24127.838000000003</c:v>
                      </c:pt>
                      <c:pt idx="81">
                        <c:v>24508.841999999997</c:v>
                      </c:pt>
                      <c:pt idx="82">
                        <c:v>24869.944799999997</c:v>
                      </c:pt>
                      <c:pt idx="83">
                        <c:v>25165.091399999998</c:v>
                      </c:pt>
                      <c:pt idx="84">
                        <c:v>25210.938300000002</c:v>
                      </c:pt>
                      <c:pt idx="85">
                        <c:v>25569.129000000001</c:v>
                      </c:pt>
                      <c:pt idx="86">
                        <c:v>25569.129200000003</c:v>
                      </c:pt>
                      <c:pt idx="87">
                        <c:v>26663.754999999997</c:v>
                      </c:pt>
                      <c:pt idx="88">
                        <c:v>26746.847600000001</c:v>
                      </c:pt>
                      <c:pt idx="89">
                        <c:v>26746.853999999999</c:v>
                      </c:pt>
                      <c:pt idx="90">
                        <c:v>27030.533600000002</c:v>
                      </c:pt>
                      <c:pt idx="91">
                        <c:v>27087.843000000001</c:v>
                      </c:pt>
                      <c:pt idx="92">
                        <c:v>27385.853000000003</c:v>
                      </c:pt>
                      <c:pt idx="93">
                        <c:v>27394.4516</c:v>
                      </c:pt>
                      <c:pt idx="94">
                        <c:v>27405.921000000002</c:v>
                      </c:pt>
                      <c:pt idx="95">
                        <c:v>27408.779000000002</c:v>
                      </c:pt>
                      <c:pt idx="96">
                        <c:v>27408.815000000002</c:v>
                      </c:pt>
                      <c:pt idx="97">
                        <c:v>27428.834999999999</c:v>
                      </c:pt>
                      <c:pt idx="98">
                        <c:v>27448.891000000003</c:v>
                      </c:pt>
                      <c:pt idx="99">
                        <c:v>27486.144999999997</c:v>
                      </c:pt>
                      <c:pt idx="100">
                        <c:v>27758.370900000002</c:v>
                      </c:pt>
                      <c:pt idx="101">
                        <c:v>27764.095999999998</c:v>
                      </c:pt>
                      <c:pt idx="102">
                        <c:v>27784.158000000003</c:v>
                      </c:pt>
                      <c:pt idx="103">
                        <c:v>27809.949000000001</c:v>
                      </c:pt>
                      <c:pt idx="104">
                        <c:v>27827.144</c:v>
                      </c:pt>
                      <c:pt idx="105">
                        <c:v>27852.925999999999</c:v>
                      </c:pt>
                      <c:pt idx="106">
                        <c:v>28125.148000000001</c:v>
                      </c:pt>
                      <c:pt idx="107">
                        <c:v>28173.872000000003</c:v>
                      </c:pt>
                      <c:pt idx="108">
                        <c:v>28193.915999999997</c:v>
                      </c:pt>
                      <c:pt idx="109">
                        <c:v>28193.923999999999</c:v>
                      </c:pt>
                      <c:pt idx="110">
                        <c:v>28489.0671</c:v>
                      </c:pt>
                      <c:pt idx="111">
                        <c:v>28491.93</c:v>
                      </c:pt>
                      <c:pt idx="112">
                        <c:v>28491.934999999998</c:v>
                      </c:pt>
                      <c:pt idx="113">
                        <c:v>28810.000999999997</c:v>
                      </c:pt>
                      <c:pt idx="114">
                        <c:v>28830.063999999998</c:v>
                      </c:pt>
                      <c:pt idx="115">
                        <c:v>28941.815999999999</c:v>
                      </c:pt>
                      <c:pt idx="116">
                        <c:v>29171.057000000001</c:v>
                      </c:pt>
                      <c:pt idx="117">
                        <c:v>29196.849000000002</c:v>
                      </c:pt>
                      <c:pt idx="118">
                        <c:v>29259.892</c:v>
                      </c:pt>
                      <c:pt idx="119">
                        <c:v>29469.061000000002</c:v>
                      </c:pt>
                      <c:pt idx="120">
                        <c:v>29595.148000000001</c:v>
                      </c:pt>
                      <c:pt idx="121">
                        <c:v>29615.213000000003</c:v>
                      </c:pt>
                      <c:pt idx="122">
                        <c:v>29643.866000000002</c:v>
                      </c:pt>
                      <c:pt idx="123">
                        <c:v>29658.197</c:v>
                      </c:pt>
                      <c:pt idx="124">
                        <c:v>29686.85</c:v>
                      </c:pt>
                      <c:pt idx="125">
                        <c:v>29984.856</c:v>
                      </c:pt>
                      <c:pt idx="126">
                        <c:v>30042.167999999998</c:v>
                      </c:pt>
                      <c:pt idx="127">
                        <c:v>30214.095999999998</c:v>
                      </c:pt>
                      <c:pt idx="128">
                        <c:v>30277.141000000003</c:v>
                      </c:pt>
                      <c:pt idx="129">
                        <c:v>30320.120999999999</c:v>
                      </c:pt>
                      <c:pt idx="130">
                        <c:v>30325.853999999999</c:v>
                      </c:pt>
                      <c:pt idx="131">
                        <c:v>30325.855000000003</c:v>
                      </c:pt>
                      <c:pt idx="132">
                        <c:v>30365.966999999997</c:v>
                      </c:pt>
                      <c:pt idx="133">
                        <c:v>30388.89</c:v>
                      </c:pt>
                      <c:pt idx="134">
                        <c:v>30388.896999999997</c:v>
                      </c:pt>
                      <c:pt idx="135">
                        <c:v>30681.182000000001</c:v>
                      </c:pt>
                      <c:pt idx="136">
                        <c:v>30684.038</c:v>
                      </c:pt>
                      <c:pt idx="137">
                        <c:v>30686.9</c:v>
                      </c:pt>
                      <c:pt idx="138">
                        <c:v>30686.908000000003</c:v>
                      </c:pt>
                      <c:pt idx="139">
                        <c:v>30732.752</c:v>
                      </c:pt>
                      <c:pt idx="140">
                        <c:v>30744.213000000003</c:v>
                      </c:pt>
                      <c:pt idx="141">
                        <c:v>30744.214</c:v>
                      </c:pt>
                      <c:pt idx="142">
                        <c:v>30795.805</c:v>
                      </c:pt>
                      <c:pt idx="143">
                        <c:v>31004.97</c:v>
                      </c:pt>
                      <c:pt idx="144">
                        <c:v>31042.241000000002</c:v>
                      </c:pt>
                      <c:pt idx="145">
                        <c:v>31082.332999999999</c:v>
                      </c:pt>
                      <c:pt idx="146">
                        <c:v>31093.815999999999</c:v>
                      </c:pt>
                      <c:pt idx="147">
                        <c:v>31093.817000000003</c:v>
                      </c:pt>
                      <c:pt idx="148">
                        <c:v>31300.116000000002</c:v>
                      </c:pt>
                      <c:pt idx="149">
                        <c:v>31386.078999999998</c:v>
                      </c:pt>
                      <c:pt idx="150">
                        <c:v>31403.286999999997</c:v>
                      </c:pt>
                      <c:pt idx="151">
                        <c:v>31858.891000000003</c:v>
                      </c:pt>
                      <c:pt idx="152">
                        <c:v>32131.082000000002</c:v>
                      </c:pt>
                      <c:pt idx="153">
                        <c:v>32136.851000000002</c:v>
                      </c:pt>
                      <c:pt idx="154">
                        <c:v>32176.962</c:v>
                      </c:pt>
                      <c:pt idx="155">
                        <c:v>32191.292000000001</c:v>
                      </c:pt>
                      <c:pt idx="156">
                        <c:v>32194.156999999999</c:v>
                      </c:pt>
                      <c:pt idx="157">
                        <c:v>32237.129999999997</c:v>
                      </c:pt>
                      <c:pt idx="158">
                        <c:v>32237.154999999999</c:v>
                      </c:pt>
                      <c:pt idx="159">
                        <c:v>32477.839</c:v>
                      </c:pt>
                      <c:pt idx="160">
                        <c:v>32492.167000000001</c:v>
                      </c:pt>
                      <c:pt idx="161">
                        <c:v>32538.014000000003</c:v>
                      </c:pt>
                      <c:pt idx="162">
                        <c:v>32560.927000000003</c:v>
                      </c:pt>
                      <c:pt idx="163">
                        <c:v>32578.135000000002</c:v>
                      </c:pt>
                      <c:pt idx="164">
                        <c:v>32750.065999999999</c:v>
                      </c:pt>
                      <c:pt idx="165">
                        <c:v>32836.029000000002</c:v>
                      </c:pt>
                      <c:pt idx="166">
                        <c:v>32876.146999999997</c:v>
                      </c:pt>
                      <c:pt idx="167">
                        <c:v>32924.877999999997</c:v>
                      </c:pt>
                      <c:pt idx="168">
                        <c:v>33328.885999999999</c:v>
                      </c:pt>
                      <c:pt idx="169">
                        <c:v>33601.110999999997</c:v>
                      </c:pt>
                      <c:pt idx="170">
                        <c:v>33606.851000000002</c:v>
                      </c:pt>
                      <c:pt idx="171">
                        <c:v>33618.313000000002</c:v>
                      </c:pt>
                      <c:pt idx="172">
                        <c:v>33646.957999999999</c:v>
                      </c:pt>
                      <c:pt idx="173">
                        <c:v>33664.152999999998</c:v>
                      </c:pt>
                      <c:pt idx="174">
                        <c:v>33669.887999999999</c:v>
                      </c:pt>
                      <c:pt idx="175">
                        <c:v>34371.925300000003</c:v>
                      </c:pt>
                      <c:pt idx="176">
                        <c:v>34371.925600000002</c:v>
                      </c:pt>
                      <c:pt idx="177">
                        <c:v>34371.926299999999</c:v>
                      </c:pt>
                      <c:pt idx="178">
                        <c:v>34371.927199999998</c:v>
                      </c:pt>
                      <c:pt idx="179">
                        <c:v>34374.800999999999</c:v>
                      </c:pt>
                      <c:pt idx="180">
                        <c:v>34581.118999999999</c:v>
                      </c:pt>
                      <c:pt idx="181">
                        <c:v>34701.470999999998</c:v>
                      </c:pt>
                      <c:pt idx="182">
                        <c:v>34798.875</c:v>
                      </c:pt>
                      <c:pt idx="183">
                        <c:v>34798.889000000003</c:v>
                      </c:pt>
                      <c:pt idx="184">
                        <c:v>34965.095000000001</c:v>
                      </c:pt>
                      <c:pt idx="185">
                        <c:v>35028.121400000004</c:v>
                      </c:pt>
                      <c:pt idx="186">
                        <c:v>35076.8609</c:v>
                      </c:pt>
                      <c:pt idx="187">
                        <c:v>35091.184999999998</c:v>
                      </c:pt>
                      <c:pt idx="188">
                        <c:v>35111.226999999999</c:v>
                      </c:pt>
                      <c:pt idx="189">
                        <c:v>35119.813000000002</c:v>
                      </c:pt>
                      <c:pt idx="190">
                        <c:v>35134.150999999998</c:v>
                      </c:pt>
                      <c:pt idx="191">
                        <c:v>35139.885999999999</c:v>
                      </c:pt>
                      <c:pt idx="192">
                        <c:v>35495.203999999998</c:v>
                      </c:pt>
                      <c:pt idx="193">
                        <c:v>35500.911</c:v>
                      </c:pt>
                      <c:pt idx="194">
                        <c:v>35500.940999999999</c:v>
                      </c:pt>
                      <c:pt idx="195">
                        <c:v>35733.046999999999</c:v>
                      </c:pt>
                      <c:pt idx="196">
                        <c:v>35841.928999999996</c:v>
                      </c:pt>
                      <c:pt idx="197">
                        <c:v>35841.934000000001</c:v>
                      </c:pt>
                      <c:pt idx="198">
                        <c:v>35864.85</c:v>
                      </c:pt>
                      <c:pt idx="199">
                        <c:v>36157.137999999999</c:v>
                      </c:pt>
                      <c:pt idx="200">
                        <c:v>36205.855000000003</c:v>
                      </c:pt>
                      <c:pt idx="201">
                        <c:v>36415.035000000003</c:v>
                      </c:pt>
                      <c:pt idx="202">
                        <c:v>36518.191800000001</c:v>
                      </c:pt>
                      <c:pt idx="203">
                        <c:v>36561.171999999999</c:v>
                      </c:pt>
                      <c:pt idx="204">
                        <c:v>36584.101999999999</c:v>
                      </c:pt>
                      <c:pt idx="205">
                        <c:v>36591.275999999998</c:v>
                      </c:pt>
                      <c:pt idx="206">
                        <c:v>36591.276370000094</c:v>
                      </c:pt>
                      <c:pt idx="207">
                        <c:v>36796.142999999996</c:v>
                      </c:pt>
                      <c:pt idx="208">
                        <c:v>36856.315999999999</c:v>
                      </c:pt>
                      <c:pt idx="209">
                        <c:v>36859.186999999998</c:v>
                      </c:pt>
                      <c:pt idx="210">
                        <c:v>36922.226999999999</c:v>
                      </c:pt>
                      <c:pt idx="211">
                        <c:v>36965.207000000002</c:v>
                      </c:pt>
                      <c:pt idx="212">
                        <c:v>37205.911</c:v>
                      </c:pt>
                      <c:pt idx="213">
                        <c:v>37217.373800000001</c:v>
                      </c:pt>
                      <c:pt idx="214">
                        <c:v>37271.815000000002</c:v>
                      </c:pt>
                      <c:pt idx="215">
                        <c:v>37601.350599999998</c:v>
                      </c:pt>
                      <c:pt idx="216">
                        <c:v>37672.991000000002</c:v>
                      </c:pt>
                      <c:pt idx="217">
                        <c:v>37713.105000000003</c:v>
                      </c:pt>
                      <c:pt idx="218">
                        <c:v>38034.042999999998</c:v>
                      </c:pt>
                      <c:pt idx="219">
                        <c:v>38352.11</c:v>
                      </c:pt>
                      <c:pt idx="220">
                        <c:v>39051.291400000002</c:v>
                      </c:pt>
                      <c:pt idx="221">
                        <c:v>39117.198700000001</c:v>
                      </c:pt>
                      <c:pt idx="222">
                        <c:v>39122.930699999997</c:v>
                      </c:pt>
                      <c:pt idx="223">
                        <c:v>39137.257299999997</c:v>
                      </c:pt>
                      <c:pt idx="224">
                        <c:v>39435.271000000001</c:v>
                      </c:pt>
                      <c:pt idx="225">
                        <c:v>39458.193200000002</c:v>
                      </c:pt>
                      <c:pt idx="226">
                        <c:v>39501.175499999998</c:v>
                      </c:pt>
                      <c:pt idx="227">
                        <c:v>39847.901599999997</c:v>
                      </c:pt>
                      <c:pt idx="228">
                        <c:v>40183.164199999999</c:v>
                      </c:pt>
                      <c:pt idx="229">
                        <c:v>40581.463199999998</c:v>
                      </c:pt>
                      <c:pt idx="230">
                        <c:v>40928.193700000003</c:v>
                      </c:pt>
                      <c:pt idx="231">
                        <c:v>41203.2814</c:v>
                      </c:pt>
                      <c:pt idx="232">
                        <c:v>41203.281499999997</c:v>
                      </c:pt>
                      <c:pt idx="233">
                        <c:v>41641.701999999997</c:v>
                      </c:pt>
                      <c:pt idx="234">
                        <c:v>41681.817199999998</c:v>
                      </c:pt>
                      <c:pt idx="235">
                        <c:v>42406.790699999998</c:v>
                      </c:pt>
                      <c:pt idx="236">
                        <c:v>42736.323499999999</c:v>
                      </c:pt>
                      <c:pt idx="237">
                        <c:v>43418.312599999997</c:v>
                      </c:pt>
                      <c:pt idx="238">
                        <c:v>43444.101000000002</c:v>
                      </c:pt>
                      <c:pt idx="239">
                        <c:v>43469.890599999999</c:v>
                      </c:pt>
                      <c:pt idx="240">
                        <c:v>43510.007400000002</c:v>
                      </c:pt>
                      <c:pt idx="241">
                        <c:v>43512.8727</c:v>
                      </c:pt>
                      <c:pt idx="242">
                        <c:v>43845.272799999999</c:v>
                      </c:pt>
                      <c:pt idx="243">
                        <c:v>44257.900900000001</c:v>
                      </c:pt>
                      <c:pt idx="244">
                        <c:v>44636.147400000002</c:v>
                      </c:pt>
                      <c:pt idx="245">
                        <c:v>44845.328200000004</c:v>
                      </c:pt>
                      <c:pt idx="246">
                        <c:v>44977.142599999999</c:v>
                      </c:pt>
                      <c:pt idx="247">
                        <c:v>45249.363400000002</c:v>
                      </c:pt>
                      <c:pt idx="248">
                        <c:v>45361.119899999998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C28-4D48-BE4F-7EAA8BB84E2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  <c:pt idx="248">
                        <c:v>14684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28-4D48-BE4F-7EAA8BB84E2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  <c:pt idx="248">
                        <c:v>14684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28-4D48-BE4F-7EAA8BB84E20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  <c:pt idx="248">
                        <c:v>14684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28-4D48-BE4F-7EAA8BB84E20}"/>
                  </c:ext>
                </c:extLst>
              </c15:ser>
            </c15:filteredScatterSeries>
          </c:ext>
        </c:extLst>
      </c:scatterChart>
      <c:valAx>
        <c:axId val="718173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141579731746"/>
              <c:y val="0.86322188449848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812717337307503E-2"/>
              <c:y val="0.3161094224924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457200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F5AF4FA-5F9E-3DC2-BD6F-9CF7B0EA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5371" TargetMode="External"/><Relationship Id="rId17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5040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0"/>
  <sheetViews>
    <sheetView tabSelected="1" workbookViewId="0">
      <pane xSplit="14" ySplit="22" topLeftCell="O262" activePane="bottomRight" state="frozen"/>
      <selection pane="topRight" activeCell="O1" sqref="O1"/>
      <selection pane="bottomLeft" activeCell="A23" sqref="A23"/>
      <selection pane="bottomRight" activeCell="F14" sqref="F14"/>
    </sheetView>
  </sheetViews>
  <sheetFormatPr defaultRowHeight="12.75" x14ac:dyDescent="0.2"/>
  <cols>
    <col min="1" max="1" width="16.7109375" style="3" customWidth="1"/>
    <col min="2" max="2" width="5.140625" style="3" customWidth="1"/>
    <col min="3" max="3" width="15" style="3" customWidth="1"/>
    <col min="4" max="4" width="9.140625" style="3"/>
    <col min="5" max="5" width="11.5703125" style="3" customWidth="1"/>
    <col min="6" max="6" width="15" style="3" customWidth="1"/>
    <col min="7" max="7" width="7.5703125" style="3" customWidth="1"/>
    <col min="8" max="14" width="8.42578125" style="3" customWidth="1"/>
    <col min="15" max="15" width="7.5703125" style="3" customWidth="1"/>
    <col min="16" max="16" width="5.7109375" style="3" customWidth="1"/>
    <col min="17" max="17" width="10.140625" style="3" bestFit="1" customWidth="1"/>
    <col min="18" max="16384" width="9.140625" style="3"/>
  </cols>
  <sheetData>
    <row r="1" spans="1:7" ht="20.25" x14ac:dyDescent="0.3">
      <c r="A1" s="29" t="s">
        <v>120</v>
      </c>
      <c r="B1" s="2"/>
      <c r="E1" s="11"/>
      <c r="F1" s="11"/>
    </row>
    <row r="2" spans="1:7" x14ac:dyDescent="0.2">
      <c r="A2" s="14" t="s">
        <v>24</v>
      </c>
      <c r="B2" s="25" t="s">
        <v>118</v>
      </c>
      <c r="C2" s="1"/>
      <c r="D2" s="97" t="s">
        <v>3</v>
      </c>
      <c r="E2" s="102" t="s">
        <v>865</v>
      </c>
      <c r="F2" s="103" t="s">
        <v>868</v>
      </c>
      <c r="G2" s="10"/>
    </row>
    <row r="3" spans="1:7" ht="13.5" thickBot="1" x14ac:dyDescent="0.25">
      <c r="A3" s="14"/>
      <c r="B3" s="2"/>
      <c r="C3" s="34" t="s">
        <v>122</v>
      </c>
      <c r="D3" s="98"/>
      <c r="E3" s="100" t="s">
        <v>130</v>
      </c>
      <c r="F3" s="104">
        <v>1</v>
      </c>
      <c r="G3" s="10"/>
    </row>
    <row r="4" spans="1:7" ht="13.5" thickBot="1" x14ac:dyDescent="0.25">
      <c r="A4" s="15" t="s">
        <v>25</v>
      </c>
      <c r="B4" s="9"/>
      <c r="C4" s="12">
        <v>18302.654999999999</v>
      </c>
      <c r="D4" s="99">
        <v>2.8654972000000001</v>
      </c>
      <c r="E4" s="100" t="s">
        <v>126</v>
      </c>
      <c r="F4" s="105">
        <f ca="1">NOW()+15018.5+$C$5/24</f>
        <v>60680.731751273146</v>
      </c>
      <c r="G4" s="10"/>
    </row>
    <row r="5" spans="1:7" x14ac:dyDescent="0.2">
      <c r="A5" s="35" t="s">
        <v>123</v>
      </c>
      <c r="B5" s="14"/>
      <c r="C5" s="36">
        <v>-9.5</v>
      </c>
      <c r="D5" s="14" t="s">
        <v>124</v>
      </c>
      <c r="E5" s="100" t="s">
        <v>131</v>
      </c>
      <c r="F5" s="105">
        <f ca="1">ROUND(2*($F$4-$C$7)/$C$8,0)/2+$F$3</f>
        <v>14790</v>
      </c>
      <c r="G5" s="10"/>
    </row>
    <row r="6" spans="1:7" x14ac:dyDescent="0.2">
      <c r="A6" s="15" t="s">
        <v>26</v>
      </c>
      <c r="B6" s="2"/>
      <c r="D6" s="97"/>
      <c r="E6" s="100" t="s">
        <v>127</v>
      </c>
      <c r="F6" s="105">
        <f ca="1">ROUND(2*($F$4-$C$15)/$C$16,0)/2+$F$3</f>
        <v>106</v>
      </c>
      <c r="G6" s="10"/>
    </row>
    <row r="7" spans="1:7" x14ac:dyDescent="0.2">
      <c r="A7" s="14" t="s">
        <v>5</v>
      </c>
      <c r="B7" s="2"/>
      <c r="C7" s="3">
        <v>18302.654999999999</v>
      </c>
      <c r="D7" s="108" t="s">
        <v>869</v>
      </c>
      <c r="E7" s="100" t="s">
        <v>866</v>
      </c>
      <c r="F7" s="106">
        <f ca="1">+$C$15+$C$16*$F$6-15018.5-$C$5/24</f>
        <v>45665.25689859072</v>
      </c>
      <c r="G7" s="10"/>
    </row>
    <row r="8" spans="1:7" x14ac:dyDescent="0.2">
      <c r="A8" s="14" t="s">
        <v>16</v>
      </c>
      <c r="B8" s="2"/>
      <c r="C8" s="4">
        <v>2.8654972000000001</v>
      </c>
      <c r="D8" s="108" t="s">
        <v>869</v>
      </c>
      <c r="E8" s="101" t="s">
        <v>867</v>
      </c>
      <c r="F8" s="107">
        <f ca="1">+($C$15+$C$16*$F$6)-($C$16/2)-15018.5-$C$5/24</f>
        <v>45663.824149611835</v>
      </c>
      <c r="G8" s="10"/>
    </row>
    <row r="9" spans="1:7" x14ac:dyDescent="0.2">
      <c r="A9" s="43" t="s">
        <v>129</v>
      </c>
      <c r="B9" s="44">
        <v>160</v>
      </c>
      <c r="C9" s="42" t="str">
        <f>"F"&amp;B9</f>
        <v>F160</v>
      </c>
      <c r="D9" s="41" t="str">
        <f>"G"&amp;B9</f>
        <v>G160</v>
      </c>
      <c r="E9" s="5"/>
      <c r="F9" s="14"/>
      <c r="G9" s="14"/>
    </row>
    <row r="10" spans="1:7" ht="13.5" thickBot="1" x14ac:dyDescent="0.25">
      <c r="A10" s="14"/>
      <c r="B10" s="14"/>
      <c r="C10" s="17" t="s">
        <v>31</v>
      </c>
      <c r="D10" s="17" t="s">
        <v>32</v>
      </c>
      <c r="E10" s="14"/>
      <c r="F10" s="14"/>
      <c r="G10" s="14"/>
    </row>
    <row r="11" spans="1:7" x14ac:dyDescent="0.2">
      <c r="A11" s="14" t="s">
        <v>27</v>
      </c>
      <c r="B11" s="14"/>
      <c r="C11" s="41">
        <f ca="1">INTERCEPT(INDIRECT($D$9):G986,INDIRECT($C$9):F986)</f>
        <v>-8.7300481791776022E-3</v>
      </c>
      <c r="D11" s="18"/>
      <c r="E11" s="14"/>
    </row>
    <row r="12" spans="1:7" x14ac:dyDescent="0.2">
      <c r="A12" s="14" t="s">
        <v>28</v>
      </c>
      <c r="B12" s="14"/>
      <c r="C12" s="41">
        <f ca="1">SLOPE(INDIRECT($D$9):G986,INDIRECT($C$9):F986)</f>
        <v>7.5776237670118019E-7</v>
      </c>
      <c r="D12" s="18"/>
      <c r="E12" s="14"/>
      <c r="F12" s="14"/>
      <c r="G12" s="14"/>
    </row>
    <row r="13" spans="1:7" x14ac:dyDescent="0.2">
      <c r="A13" s="14" t="s">
        <v>29</v>
      </c>
      <c r="B13" s="14"/>
      <c r="C13" s="18" t="s">
        <v>125</v>
      </c>
      <c r="F13" s="14"/>
      <c r="G13" s="14"/>
    </row>
    <row r="14" spans="1:7" x14ac:dyDescent="0.2">
      <c r="A14" s="14"/>
      <c r="B14" s="14"/>
      <c r="C14" s="14"/>
      <c r="F14" s="14"/>
      <c r="G14" s="14"/>
    </row>
    <row r="15" spans="1:7" x14ac:dyDescent="0.2">
      <c r="A15" s="16" t="s">
        <v>30</v>
      </c>
      <c r="B15" s="14"/>
      <c r="C15" s="26">
        <f ca="1">(C7+C11)+(C8+C12)*INT(MAX(F21:F3527))</f>
        <v>60379.618281734569</v>
      </c>
      <c r="E15" s="28"/>
      <c r="F15" s="36"/>
      <c r="G15" s="14"/>
    </row>
    <row r="16" spans="1:7" x14ac:dyDescent="0.2">
      <c r="A16" s="15" t="s">
        <v>14</v>
      </c>
      <c r="B16" s="14"/>
      <c r="C16" s="27">
        <f ca="1">+C8+C12</f>
        <v>2.8654979577623769</v>
      </c>
      <c r="E16" s="28"/>
      <c r="F16" s="37"/>
      <c r="G16" s="14"/>
    </row>
    <row r="17" spans="1:21" ht="13.5" thickBot="1" x14ac:dyDescent="0.25">
      <c r="A17" s="28" t="s">
        <v>119</v>
      </c>
      <c r="B17" s="14"/>
      <c r="C17" s="14">
        <f>COUNT(C21:C2185)</f>
        <v>249</v>
      </c>
      <c r="E17" s="28"/>
      <c r="F17" s="37"/>
      <c r="G17" s="14"/>
    </row>
    <row r="18" spans="1:21" ht="14.25" thickTop="1" thickBot="1" x14ac:dyDescent="0.25">
      <c r="A18" s="15" t="s">
        <v>13</v>
      </c>
      <c r="B18" s="14"/>
      <c r="C18" s="39">
        <f ca="1">+C15</f>
        <v>60379.618281734569</v>
      </c>
      <c r="D18" s="40">
        <f ca="1">+C16</f>
        <v>2.8654979577623769</v>
      </c>
      <c r="E18" s="28"/>
      <c r="F18" s="41"/>
      <c r="G18" s="14"/>
    </row>
    <row r="19" spans="1:21" ht="13.5" thickTop="1" x14ac:dyDescent="0.2">
      <c r="E19" s="28"/>
      <c r="F19" s="38"/>
      <c r="G19" s="14"/>
      <c r="O19" s="3" t="s">
        <v>4</v>
      </c>
    </row>
    <row r="20" spans="1:21" ht="13.5" thickBot="1" x14ac:dyDescent="0.25">
      <c r="A20" s="6" t="s">
        <v>17</v>
      </c>
      <c r="B20" s="7" t="s">
        <v>19</v>
      </c>
      <c r="C20" s="6" t="s">
        <v>18</v>
      </c>
      <c r="D20" s="6" t="s">
        <v>6</v>
      </c>
      <c r="E20" s="6" t="s">
        <v>12</v>
      </c>
      <c r="F20" s="6" t="s">
        <v>11</v>
      </c>
      <c r="G20" s="6" t="s">
        <v>15</v>
      </c>
      <c r="H20" s="8" t="s">
        <v>146</v>
      </c>
      <c r="I20" s="8" t="s">
        <v>149</v>
      </c>
      <c r="J20" s="8" t="s">
        <v>143</v>
      </c>
      <c r="K20" s="8" t="s">
        <v>141</v>
      </c>
      <c r="L20" s="8" t="s">
        <v>854</v>
      </c>
      <c r="M20" s="8" t="s">
        <v>855</v>
      </c>
      <c r="N20" s="8" t="s">
        <v>856</v>
      </c>
      <c r="O20" s="8" t="s">
        <v>22</v>
      </c>
      <c r="P20" s="6" t="s">
        <v>23</v>
      </c>
      <c r="Q20" s="6" t="s">
        <v>20</v>
      </c>
      <c r="U20" s="109" t="s">
        <v>870</v>
      </c>
    </row>
    <row r="21" spans="1:21" x14ac:dyDescent="0.2">
      <c r="A21" s="67" t="s">
        <v>157</v>
      </c>
      <c r="B21" s="68" t="s">
        <v>114</v>
      </c>
      <c r="C21" s="67">
        <v>17153.594000000001</v>
      </c>
      <c r="D21" s="67" t="s">
        <v>149</v>
      </c>
      <c r="E21" s="5">
        <f t="shared" ref="E21:E84" si="0">(C21-C$7)/C$8</f>
        <v>-400.9988214261727</v>
      </c>
      <c r="F21" s="5">
        <f t="shared" ref="F21:F84" si="1">ROUND(2*E21,0)/2</f>
        <v>-401</v>
      </c>
      <c r="G21" s="5">
        <f t="shared" ref="G21:G84" si="2">C21-(C$7+F21*C$8)</f>
        <v>3.3772000024328008E-3</v>
      </c>
      <c r="H21" s="5">
        <f t="shared" ref="H21:H52" si="3">G21</f>
        <v>3.3772000024328008E-3</v>
      </c>
      <c r="I21" s="5"/>
      <c r="J21" s="5"/>
      <c r="K21" s="5"/>
      <c r="L21" s="5"/>
      <c r="M21" s="5"/>
      <c r="O21" s="5">
        <f t="shared" ref="O21:O84" ca="1" si="4">+C$11+C$12*F21</f>
        <v>-9.0339108922347748E-3</v>
      </c>
      <c r="P21" s="5"/>
      <c r="Q21" s="13">
        <f t="shared" ref="Q21:Q84" si="5">+C21-15018.5</f>
        <v>2135.094000000001</v>
      </c>
    </row>
    <row r="22" spans="1:21" x14ac:dyDescent="0.2">
      <c r="A22" s="64" t="s">
        <v>157</v>
      </c>
      <c r="B22" s="65" t="s">
        <v>114</v>
      </c>
      <c r="C22" s="64">
        <v>17262.431</v>
      </c>
      <c r="D22" s="64" t="s">
        <v>149</v>
      </c>
      <c r="E22" s="3">
        <f t="shared" si="0"/>
        <v>-363.01693123273628</v>
      </c>
      <c r="F22" s="5">
        <f t="shared" si="1"/>
        <v>-363</v>
      </c>
      <c r="G22" s="3">
        <f t="shared" si="2"/>
        <v>-4.8516399998334236E-2</v>
      </c>
      <c r="H22" s="5">
        <f t="shared" si="3"/>
        <v>-4.8516399998334236E-2</v>
      </c>
      <c r="M22" s="5"/>
      <c r="O22" s="5">
        <f t="shared" ca="1" si="4"/>
        <v>-9.0051159219201298E-3</v>
      </c>
      <c r="Q22" s="13">
        <f t="shared" si="5"/>
        <v>2243.9310000000005</v>
      </c>
    </row>
    <row r="23" spans="1:21" x14ac:dyDescent="0.2">
      <c r="A23" s="64" t="s">
        <v>165</v>
      </c>
      <c r="B23" s="65" t="s">
        <v>114</v>
      </c>
      <c r="C23" s="64">
        <v>17265.34</v>
      </c>
      <c r="D23" s="64" t="s">
        <v>149</v>
      </c>
      <c r="E23" s="3">
        <f t="shared" si="0"/>
        <v>-362.00174964400549</v>
      </c>
      <c r="F23" s="5">
        <f t="shared" si="1"/>
        <v>-362</v>
      </c>
      <c r="G23" s="3">
        <f t="shared" si="2"/>
        <v>-5.0135999990743585E-3</v>
      </c>
      <c r="H23" s="5">
        <f t="shared" si="3"/>
        <v>-5.0135999990743585E-3</v>
      </c>
      <c r="M23" s="5"/>
      <c r="O23" s="5">
        <f t="shared" ca="1" si="4"/>
        <v>-9.0043581595434293E-3</v>
      </c>
      <c r="Q23" s="13">
        <f t="shared" si="5"/>
        <v>2246.84</v>
      </c>
    </row>
    <row r="24" spans="1:21" x14ac:dyDescent="0.2">
      <c r="A24" s="64" t="s">
        <v>171</v>
      </c>
      <c r="B24" s="65" t="s">
        <v>114</v>
      </c>
      <c r="C24" s="64">
        <v>17305.455999999998</v>
      </c>
      <c r="D24" s="64" t="s">
        <v>149</v>
      </c>
      <c r="E24" s="3">
        <f t="shared" si="0"/>
        <v>-348.00208494358344</v>
      </c>
      <c r="F24" s="5">
        <f t="shared" si="1"/>
        <v>-348</v>
      </c>
      <c r="G24" s="3">
        <f t="shared" si="2"/>
        <v>-5.9743999991042074E-3</v>
      </c>
      <c r="H24" s="5">
        <f t="shared" si="3"/>
        <v>-5.9743999991042074E-3</v>
      </c>
      <c r="M24" s="5"/>
      <c r="O24" s="5">
        <f t="shared" ca="1" si="4"/>
        <v>-8.9937494862696137E-3</v>
      </c>
      <c r="Q24" s="13">
        <f t="shared" si="5"/>
        <v>2286.9559999999983</v>
      </c>
    </row>
    <row r="25" spans="1:21" x14ac:dyDescent="0.2">
      <c r="A25" s="64" t="s">
        <v>176</v>
      </c>
      <c r="B25" s="65" t="s">
        <v>114</v>
      </c>
      <c r="C25" s="64">
        <v>17305.467000000001</v>
      </c>
      <c r="D25" s="64" t="s">
        <v>149</v>
      </c>
      <c r="E25" s="3">
        <f t="shared" si="0"/>
        <v>-347.99824616823855</v>
      </c>
      <c r="F25" s="5">
        <f t="shared" si="1"/>
        <v>-348</v>
      </c>
      <c r="G25" s="3">
        <f t="shared" si="2"/>
        <v>5.0256000031367876E-3</v>
      </c>
      <c r="H25" s="5">
        <f t="shared" si="3"/>
        <v>5.0256000031367876E-3</v>
      </c>
      <c r="M25" s="5"/>
      <c r="O25" s="5">
        <f t="shared" ca="1" si="4"/>
        <v>-8.9937494862696137E-3</v>
      </c>
      <c r="Q25" s="13">
        <f t="shared" si="5"/>
        <v>2286.9670000000006</v>
      </c>
    </row>
    <row r="26" spans="1:21" x14ac:dyDescent="0.2">
      <c r="A26" s="64" t="s">
        <v>176</v>
      </c>
      <c r="B26" s="65" t="s">
        <v>114</v>
      </c>
      <c r="C26" s="64">
        <v>17308.329000000002</v>
      </c>
      <c r="D26" s="64" t="s">
        <v>149</v>
      </c>
      <c r="E26" s="3">
        <f t="shared" si="0"/>
        <v>-346.99946661961394</v>
      </c>
      <c r="F26" s="5">
        <f t="shared" si="1"/>
        <v>-347</v>
      </c>
      <c r="G26" s="3">
        <f t="shared" si="2"/>
        <v>1.5284000037354417E-3</v>
      </c>
      <c r="H26" s="5">
        <f t="shared" si="3"/>
        <v>1.5284000037354417E-3</v>
      </c>
      <c r="M26" s="5"/>
      <c r="O26" s="5">
        <f t="shared" ca="1" si="4"/>
        <v>-8.9929917238929114E-3</v>
      </c>
      <c r="Q26" s="13">
        <f t="shared" si="5"/>
        <v>2289.8290000000015</v>
      </c>
    </row>
    <row r="27" spans="1:21" x14ac:dyDescent="0.2">
      <c r="A27" s="64" t="s">
        <v>171</v>
      </c>
      <c r="B27" s="65" t="s">
        <v>114</v>
      </c>
      <c r="C27" s="64">
        <v>17308.330000000002</v>
      </c>
      <c r="D27" s="64" t="s">
        <v>149</v>
      </c>
      <c r="E27" s="3">
        <f t="shared" si="0"/>
        <v>-346.99911764003713</v>
      </c>
      <c r="F27" s="5">
        <f t="shared" si="1"/>
        <v>-347</v>
      </c>
      <c r="G27" s="3">
        <f t="shared" si="2"/>
        <v>2.5284000039391685E-3</v>
      </c>
      <c r="H27" s="5">
        <f t="shared" si="3"/>
        <v>2.5284000039391685E-3</v>
      </c>
      <c r="M27" s="5"/>
      <c r="O27" s="5">
        <f t="shared" ca="1" si="4"/>
        <v>-8.9929917238929114E-3</v>
      </c>
      <c r="Q27" s="13">
        <f t="shared" si="5"/>
        <v>2289.8300000000017</v>
      </c>
    </row>
    <row r="28" spans="1:21" x14ac:dyDescent="0.2">
      <c r="A28" s="64" t="s">
        <v>185</v>
      </c>
      <c r="B28" s="65" t="s">
        <v>114</v>
      </c>
      <c r="C28" s="64">
        <v>17308.34</v>
      </c>
      <c r="D28" s="64" t="s">
        <v>149</v>
      </c>
      <c r="E28" s="3">
        <f t="shared" si="0"/>
        <v>-346.9956278442703</v>
      </c>
      <c r="F28" s="5">
        <f t="shared" si="1"/>
        <v>-347</v>
      </c>
      <c r="G28" s="3">
        <f t="shared" si="2"/>
        <v>1.2528400002338458E-2</v>
      </c>
      <c r="H28" s="5">
        <f t="shared" si="3"/>
        <v>1.2528400002338458E-2</v>
      </c>
      <c r="M28" s="5"/>
      <c r="O28" s="5">
        <f t="shared" ca="1" si="4"/>
        <v>-8.9929917238929114E-3</v>
      </c>
      <c r="Q28" s="13">
        <f t="shared" si="5"/>
        <v>2289.84</v>
      </c>
    </row>
    <row r="29" spans="1:21" x14ac:dyDescent="0.2">
      <c r="A29" s="64" t="s">
        <v>176</v>
      </c>
      <c r="B29" s="65" t="s">
        <v>114</v>
      </c>
      <c r="C29" s="64">
        <v>17311.185000000001</v>
      </c>
      <c r="D29" s="64" t="s">
        <v>149</v>
      </c>
      <c r="E29" s="3">
        <f t="shared" si="0"/>
        <v>-346.00278094845027</v>
      </c>
      <c r="F29" s="5">
        <f t="shared" si="1"/>
        <v>-346</v>
      </c>
      <c r="G29" s="3">
        <f t="shared" si="2"/>
        <v>-7.968799996888265E-3</v>
      </c>
      <c r="H29" s="5">
        <f t="shared" si="3"/>
        <v>-7.968799996888265E-3</v>
      </c>
      <c r="M29" s="5"/>
      <c r="O29" s="5">
        <f t="shared" ca="1" si="4"/>
        <v>-8.9922339615162109E-3</v>
      </c>
      <c r="Q29" s="13">
        <f t="shared" si="5"/>
        <v>2292.6850000000013</v>
      </c>
    </row>
    <row r="30" spans="1:21" x14ac:dyDescent="0.2">
      <c r="A30" s="64" t="s">
        <v>192</v>
      </c>
      <c r="B30" s="65" t="s">
        <v>114</v>
      </c>
      <c r="C30" s="64">
        <v>17328.393</v>
      </c>
      <c r="D30" s="64" t="s">
        <v>149</v>
      </c>
      <c r="E30" s="3">
        <f t="shared" si="0"/>
        <v>-339.99754039194272</v>
      </c>
      <c r="F30" s="5">
        <f t="shared" si="1"/>
        <v>-340</v>
      </c>
      <c r="G30" s="3">
        <f t="shared" si="2"/>
        <v>7.0479999994859099E-3</v>
      </c>
      <c r="H30" s="5">
        <f t="shared" si="3"/>
        <v>7.0479999994859099E-3</v>
      </c>
      <c r="M30" s="5"/>
      <c r="O30" s="5">
        <f t="shared" ca="1" si="4"/>
        <v>-8.9876873872560027E-3</v>
      </c>
      <c r="Q30" s="13">
        <f t="shared" si="5"/>
        <v>2309.893</v>
      </c>
    </row>
    <row r="31" spans="1:21" x14ac:dyDescent="0.2">
      <c r="A31" s="64" t="s">
        <v>192</v>
      </c>
      <c r="B31" s="65" t="s">
        <v>114</v>
      </c>
      <c r="C31" s="64">
        <v>17494.589</v>
      </c>
      <c r="D31" s="64" t="s">
        <v>149</v>
      </c>
      <c r="E31" s="3">
        <f t="shared" si="0"/>
        <v>-281.99853065638973</v>
      </c>
      <c r="F31" s="5">
        <f t="shared" si="1"/>
        <v>-282</v>
      </c>
      <c r="G31" s="3">
        <f t="shared" si="2"/>
        <v>4.2104000021936372E-3</v>
      </c>
      <c r="H31" s="5">
        <f t="shared" si="3"/>
        <v>4.2104000021936372E-3</v>
      </c>
      <c r="M31" s="5"/>
      <c r="O31" s="5">
        <f t="shared" ca="1" si="4"/>
        <v>-8.9437371694073356E-3</v>
      </c>
      <c r="Q31" s="13">
        <f t="shared" si="5"/>
        <v>2476.0889999999999</v>
      </c>
    </row>
    <row r="32" spans="1:21" x14ac:dyDescent="0.2">
      <c r="A32" s="64" t="s">
        <v>176</v>
      </c>
      <c r="B32" s="65" t="s">
        <v>114</v>
      </c>
      <c r="C32" s="64">
        <v>17517.503000000001</v>
      </c>
      <c r="D32" s="64" t="s">
        <v>149</v>
      </c>
      <c r="E32" s="3">
        <f t="shared" si="0"/>
        <v>-274.00201263501435</v>
      </c>
      <c r="F32" s="5">
        <f t="shared" si="1"/>
        <v>-274</v>
      </c>
      <c r="G32" s="3">
        <f t="shared" si="2"/>
        <v>-5.7671999966260046E-3</v>
      </c>
      <c r="H32" s="5">
        <f t="shared" si="3"/>
        <v>-5.7671999966260046E-3</v>
      </c>
      <c r="M32" s="5"/>
      <c r="O32" s="5">
        <f t="shared" ca="1" si="4"/>
        <v>-8.9376750703937264E-3</v>
      </c>
      <c r="Q32" s="13">
        <f t="shared" si="5"/>
        <v>2499.0030000000006</v>
      </c>
    </row>
    <row r="33" spans="1:17" x14ac:dyDescent="0.2">
      <c r="A33" s="64" t="s">
        <v>192</v>
      </c>
      <c r="B33" s="65" t="s">
        <v>114</v>
      </c>
      <c r="C33" s="64">
        <v>17537.550999999999</v>
      </c>
      <c r="D33" s="64" t="s">
        <v>149</v>
      </c>
      <c r="E33" s="3">
        <f t="shared" si="0"/>
        <v>-267.00567008057078</v>
      </c>
      <c r="F33" s="5">
        <f t="shared" si="1"/>
        <v>-267</v>
      </c>
      <c r="G33" s="3">
        <f t="shared" si="2"/>
        <v>-1.6247600000497187E-2</v>
      </c>
      <c r="H33" s="5">
        <f t="shared" si="3"/>
        <v>-1.6247600000497187E-2</v>
      </c>
      <c r="M33" s="5"/>
      <c r="O33" s="5">
        <f t="shared" ca="1" si="4"/>
        <v>-8.9323707337568177E-3</v>
      </c>
      <c r="Q33" s="13">
        <f t="shared" si="5"/>
        <v>2519.0509999999995</v>
      </c>
    </row>
    <row r="34" spans="1:17" x14ac:dyDescent="0.2">
      <c r="A34" s="64" t="s">
        <v>176</v>
      </c>
      <c r="B34" s="65" t="s">
        <v>114</v>
      </c>
      <c r="C34" s="64">
        <v>17560.481</v>
      </c>
      <c r="D34" s="64" t="s">
        <v>149</v>
      </c>
      <c r="E34" s="3">
        <f t="shared" si="0"/>
        <v>-259.00356838596775</v>
      </c>
      <c r="F34" s="5">
        <f t="shared" si="1"/>
        <v>-259</v>
      </c>
      <c r="G34" s="3">
        <f t="shared" si="2"/>
        <v>-1.0225199999695178E-2</v>
      </c>
      <c r="H34" s="5">
        <f t="shared" si="3"/>
        <v>-1.0225199999695178E-2</v>
      </c>
      <c r="M34" s="5"/>
      <c r="O34" s="5">
        <f t="shared" ca="1" si="4"/>
        <v>-8.9263086347432085E-3</v>
      </c>
      <c r="Q34" s="13">
        <f t="shared" si="5"/>
        <v>2541.9809999999998</v>
      </c>
    </row>
    <row r="35" spans="1:17" x14ac:dyDescent="0.2">
      <c r="A35" s="64" t="s">
        <v>176</v>
      </c>
      <c r="B35" s="65" t="s">
        <v>114</v>
      </c>
      <c r="C35" s="64">
        <v>17609.192999999999</v>
      </c>
      <c r="D35" s="64" t="s">
        <v>149</v>
      </c>
      <c r="E35" s="3">
        <f t="shared" si="0"/>
        <v>-242.00407524390513</v>
      </c>
      <c r="F35" s="5">
        <f t="shared" si="1"/>
        <v>-242</v>
      </c>
      <c r="G35" s="3">
        <f t="shared" si="2"/>
        <v>-1.1677599999529775E-2</v>
      </c>
      <c r="H35" s="5">
        <f t="shared" si="3"/>
        <v>-1.1677599999529775E-2</v>
      </c>
      <c r="M35" s="5"/>
      <c r="O35" s="5">
        <f t="shared" ca="1" si="4"/>
        <v>-8.9134266743392879E-3</v>
      </c>
      <c r="Q35" s="13">
        <f t="shared" si="5"/>
        <v>2590.6929999999993</v>
      </c>
    </row>
    <row r="36" spans="1:17" x14ac:dyDescent="0.2">
      <c r="A36" s="64" t="s">
        <v>192</v>
      </c>
      <c r="B36" s="65" t="s">
        <v>114</v>
      </c>
      <c r="C36" s="64">
        <v>17646.434000000001</v>
      </c>
      <c r="D36" s="64" t="s">
        <v>149</v>
      </c>
      <c r="E36" s="3">
        <f t="shared" si="0"/>
        <v>-229.00772682660369</v>
      </c>
      <c r="F36" s="5">
        <f t="shared" si="1"/>
        <v>-229</v>
      </c>
      <c r="G36" s="3">
        <f t="shared" si="2"/>
        <v>-2.2141199999168748E-2</v>
      </c>
      <c r="H36" s="5">
        <f t="shared" si="3"/>
        <v>-2.2141199999168748E-2</v>
      </c>
      <c r="M36" s="5"/>
      <c r="O36" s="5">
        <f t="shared" ca="1" si="4"/>
        <v>-8.9035757634421727E-3</v>
      </c>
      <c r="Q36" s="13">
        <f t="shared" si="5"/>
        <v>2627.9340000000011</v>
      </c>
    </row>
    <row r="37" spans="1:17" x14ac:dyDescent="0.2">
      <c r="A37" s="64" t="s">
        <v>192</v>
      </c>
      <c r="B37" s="65" t="s">
        <v>114</v>
      </c>
      <c r="C37" s="64">
        <v>17649.315999999999</v>
      </c>
      <c r="D37" s="64" t="s">
        <v>149</v>
      </c>
      <c r="E37" s="3">
        <f t="shared" si="0"/>
        <v>-228.00196768644545</v>
      </c>
      <c r="F37" s="5">
        <f t="shared" si="1"/>
        <v>-228</v>
      </c>
      <c r="G37" s="3">
        <f t="shared" si="2"/>
        <v>-5.6383999981335364E-3</v>
      </c>
      <c r="H37" s="5">
        <f t="shared" si="3"/>
        <v>-5.6383999981335364E-3</v>
      </c>
      <c r="M37" s="5"/>
      <c r="O37" s="5">
        <f t="shared" ca="1" si="4"/>
        <v>-8.9028180010654705E-3</v>
      </c>
      <c r="Q37" s="13">
        <f t="shared" si="5"/>
        <v>2630.8159999999989</v>
      </c>
    </row>
    <row r="38" spans="1:17" x14ac:dyDescent="0.2">
      <c r="A38" s="64" t="s">
        <v>192</v>
      </c>
      <c r="B38" s="65" t="s">
        <v>114</v>
      </c>
      <c r="C38" s="64">
        <v>17652.185000000001</v>
      </c>
      <c r="D38" s="64" t="s">
        <v>149</v>
      </c>
      <c r="E38" s="3">
        <f t="shared" si="0"/>
        <v>-227.00074528078321</v>
      </c>
      <c r="F38" s="5">
        <f t="shared" si="1"/>
        <v>-227</v>
      </c>
      <c r="G38" s="3">
        <f t="shared" si="2"/>
        <v>-2.1355999961087946E-3</v>
      </c>
      <c r="H38" s="5">
        <f t="shared" si="3"/>
        <v>-2.1355999961087946E-3</v>
      </c>
      <c r="M38" s="5"/>
      <c r="O38" s="5">
        <f t="shared" ca="1" si="4"/>
        <v>-8.90206023868877E-3</v>
      </c>
      <c r="Q38" s="13">
        <f t="shared" si="5"/>
        <v>2633.6850000000013</v>
      </c>
    </row>
    <row r="39" spans="1:17" x14ac:dyDescent="0.2">
      <c r="A39" s="64" t="s">
        <v>176</v>
      </c>
      <c r="B39" s="65" t="s">
        <v>114</v>
      </c>
      <c r="C39" s="64">
        <v>17881.429</v>
      </c>
      <c r="D39" s="64" t="s">
        <v>149</v>
      </c>
      <c r="E39" s="3">
        <f t="shared" si="0"/>
        <v>-146.99927119105149</v>
      </c>
      <c r="F39" s="5">
        <f t="shared" si="1"/>
        <v>-147</v>
      </c>
      <c r="G39" s="3">
        <f t="shared" si="2"/>
        <v>2.0884000005025882E-3</v>
      </c>
      <c r="H39" s="5">
        <f t="shared" si="3"/>
        <v>2.0884000005025882E-3</v>
      </c>
      <c r="M39" s="5"/>
      <c r="O39" s="5">
        <f t="shared" ca="1" si="4"/>
        <v>-8.8414392485526763E-3</v>
      </c>
      <c r="Q39" s="13">
        <f t="shared" si="5"/>
        <v>2862.9290000000001</v>
      </c>
    </row>
    <row r="40" spans="1:17" x14ac:dyDescent="0.2">
      <c r="A40" s="64" t="s">
        <v>176</v>
      </c>
      <c r="B40" s="65" t="s">
        <v>114</v>
      </c>
      <c r="C40" s="64">
        <v>17921.545999999998</v>
      </c>
      <c r="D40" s="64" t="s">
        <v>149</v>
      </c>
      <c r="E40" s="3">
        <f t="shared" si="0"/>
        <v>-132.99925751105266</v>
      </c>
      <c r="F40" s="5">
        <f t="shared" si="1"/>
        <v>-133</v>
      </c>
      <c r="G40" s="3">
        <f t="shared" si="2"/>
        <v>2.1276000006764662E-3</v>
      </c>
      <c r="H40" s="5">
        <f t="shared" si="3"/>
        <v>2.1276000006764662E-3</v>
      </c>
      <c r="M40" s="5"/>
      <c r="O40" s="5">
        <f t="shared" ca="1" si="4"/>
        <v>-8.8308305752788589E-3</v>
      </c>
      <c r="Q40" s="13">
        <f t="shared" si="5"/>
        <v>2903.0459999999985</v>
      </c>
    </row>
    <row r="41" spans="1:17" x14ac:dyDescent="0.2">
      <c r="A41" s="64" t="s">
        <v>176</v>
      </c>
      <c r="B41" s="65" t="s">
        <v>114</v>
      </c>
      <c r="C41" s="64">
        <v>17924.391</v>
      </c>
      <c r="D41" s="64" t="s">
        <v>149</v>
      </c>
      <c r="E41" s="3">
        <f t="shared" si="0"/>
        <v>-132.00641061523257</v>
      </c>
      <c r="F41" s="5">
        <f t="shared" si="1"/>
        <v>-132</v>
      </c>
      <c r="G41" s="3">
        <f t="shared" si="2"/>
        <v>-1.8369599998550257E-2</v>
      </c>
      <c r="H41" s="5">
        <f t="shared" si="3"/>
        <v>-1.8369599998550257E-2</v>
      </c>
      <c r="M41" s="5"/>
      <c r="O41" s="5">
        <f t="shared" ca="1" si="4"/>
        <v>-8.8300728129021584E-3</v>
      </c>
      <c r="Q41" s="13">
        <f t="shared" si="5"/>
        <v>2905.8909999999996</v>
      </c>
    </row>
    <row r="42" spans="1:17" x14ac:dyDescent="0.2">
      <c r="A42" s="64" t="s">
        <v>176</v>
      </c>
      <c r="B42" s="65" t="s">
        <v>114</v>
      </c>
      <c r="C42" s="64">
        <v>18010.381000000001</v>
      </c>
      <c r="D42" s="64" t="s">
        <v>149</v>
      </c>
      <c r="E42" s="3">
        <f t="shared" si="0"/>
        <v>-101.99765681152911</v>
      </c>
      <c r="F42" s="5">
        <f t="shared" si="1"/>
        <v>-102</v>
      </c>
      <c r="G42" s="3">
        <f t="shared" si="2"/>
        <v>6.7144000022381078E-3</v>
      </c>
      <c r="H42" s="5">
        <f t="shared" si="3"/>
        <v>6.7144000022381078E-3</v>
      </c>
      <c r="M42" s="5"/>
      <c r="O42" s="5">
        <f t="shared" ca="1" si="4"/>
        <v>-8.8073399416011226E-3</v>
      </c>
      <c r="Q42" s="13">
        <f t="shared" si="5"/>
        <v>2991.8810000000012</v>
      </c>
    </row>
    <row r="43" spans="1:17" x14ac:dyDescent="0.2">
      <c r="A43" s="64" t="s">
        <v>176</v>
      </c>
      <c r="B43" s="65" t="s">
        <v>114</v>
      </c>
      <c r="C43" s="64">
        <v>18199.494999999999</v>
      </c>
      <c r="D43" s="64" t="s">
        <v>149</v>
      </c>
      <c r="E43" s="3">
        <f t="shared" si="0"/>
        <v>-36.000733136294762</v>
      </c>
      <c r="F43" s="5">
        <f t="shared" si="1"/>
        <v>-36</v>
      </c>
      <c r="G43" s="3">
        <f t="shared" si="2"/>
        <v>-2.100800000334857E-3</v>
      </c>
      <c r="H43" s="5">
        <f t="shared" si="3"/>
        <v>-2.100800000334857E-3</v>
      </c>
      <c r="M43" s="5"/>
      <c r="O43" s="5">
        <f t="shared" ca="1" si="4"/>
        <v>-8.7573276247388445E-3</v>
      </c>
      <c r="Q43" s="13">
        <f t="shared" si="5"/>
        <v>3180.994999999999</v>
      </c>
    </row>
    <row r="44" spans="1:17" x14ac:dyDescent="0.2">
      <c r="A44" s="64" t="s">
        <v>176</v>
      </c>
      <c r="B44" s="65" t="s">
        <v>114</v>
      </c>
      <c r="C44" s="64">
        <v>18222.418000000001</v>
      </c>
      <c r="D44" s="64" t="s">
        <v>149</v>
      </c>
      <c r="E44" s="3">
        <f t="shared" si="0"/>
        <v>-28.001074298728106</v>
      </c>
      <c r="F44" s="5">
        <f t="shared" si="1"/>
        <v>-28</v>
      </c>
      <c r="G44" s="3">
        <f t="shared" si="2"/>
        <v>-3.0783999973209575E-3</v>
      </c>
      <c r="H44" s="5">
        <f t="shared" si="3"/>
        <v>-3.0783999973209575E-3</v>
      </c>
      <c r="M44" s="5"/>
      <c r="O44" s="5">
        <f t="shared" ca="1" si="4"/>
        <v>-8.7512655257252353E-3</v>
      </c>
      <c r="Q44" s="13">
        <f t="shared" si="5"/>
        <v>3203.9180000000015</v>
      </c>
    </row>
    <row r="45" spans="1:17" x14ac:dyDescent="0.2">
      <c r="A45" s="64" t="s">
        <v>176</v>
      </c>
      <c r="B45" s="65" t="s">
        <v>114</v>
      </c>
      <c r="C45" s="64">
        <v>18265.402999999998</v>
      </c>
      <c r="D45" s="64" t="s">
        <v>149</v>
      </c>
      <c r="E45" s="3">
        <f t="shared" si="0"/>
        <v>-13.000187192645104</v>
      </c>
      <c r="F45" s="5">
        <f t="shared" si="1"/>
        <v>-13</v>
      </c>
      <c r="G45" s="3">
        <f t="shared" si="2"/>
        <v>-5.3639999896404333E-4</v>
      </c>
      <c r="H45" s="5">
        <f t="shared" si="3"/>
        <v>-5.3639999896404333E-4</v>
      </c>
      <c r="M45" s="5"/>
      <c r="O45" s="5">
        <f t="shared" ca="1" si="4"/>
        <v>-8.7398990900747174E-3</v>
      </c>
      <c r="Q45" s="13">
        <f t="shared" si="5"/>
        <v>3246.9029999999984</v>
      </c>
    </row>
    <row r="46" spans="1:17" x14ac:dyDescent="0.2">
      <c r="A46" s="3" t="s">
        <v>7</v>
      </c>
      <c r="B46" s="2"/>
      <c r="C46" s="32">
        <v>18302.654999999999</v>
      </c>
      <c r="D46" s="32"/>
      <c r="E46" s="3">
        <f t="shared" si="0"/>
        <v>0</v>
      </c>
      <c r="F46" s="5">
        <f t="shared" si="1"/>
        <v>0</v>
      </c>
      <c r="G46" s="3">
        <f t="shared" si="2"/>
        <v>0</v>
      </c>
      <c r="H46" s="5">
        <f t="shared" si="3"/>
        <v>0</v>
      </c>
      <c r="M46" s="5"/>
      <c r="N46" s="5"/>
      <c r="O46" s="5">
        <f t="shared" ca="1" si="4"/>
        <v>-8.7300481791776022E-3</v>
      </c>
      <c r="P46" s="3" t="s">
        <v>2</v>
      </c>
      <c r="Q46" s="13">
        <f t="shared" si="5"/>
        <v>3284.1549999999988</v>
      </c>
    </row>
    <row r="47" spans="1:17" x14ac:dyDescent="0.2">
      <c r="A47" s="64" t="s">
        <v>176</v>
      </c>
      <c r="B47" s="65" t="s">
        <v>114</v>
      </c>
      <c r="C47" s="64">
        <v>18302.655999999999</v>
      </c>
      <c r="D47" s="64" t="s">
        <v>149</v>
      </c>
      <c r="E47" s="3">
        <f t="shared" si="0"/>
        <v>3.4897957680912295E-4</v>
      </c>
      <c r="F47" s="5">
        <f t="shared" si="1"/>
        <v>0</v>
      </c>
      <c r="G47" s="3">
        <f t="shared" si="2"/>
        <v>1.0000000002037268E-3</v>
      </c>
      <c r="H47" s="5">
        <f t="shared" si="3"/>
        <v>1.0000000002037268E-3</v>
      </c>
      <c r="M47" s="5"/>
      <c r="N47" s="5"/>
      <c r="O47" s="5">
        <f t="shared" ca="1" si="4"/>
        <v>-8.7300481791776022E-3</v>
      </c>
      <c r="Q47" s="13">
        <f t="shared" si="5"/>
        <v>3284.155999999999</v>
      </c>
    </row>
    <row r="48" spans="1:17" x14ac:dyDescent="0.2">
      <c r="A48" s="64" t="s">
        <v>176</v>
      </c>
      <c r="B48" s="65" t="s">
        <v>114</v>
      </c>
      <c r="C48" s="64">
        <v>18325.581999999999</v>
      </c>
      <c r="D48" s="64" t="s">
        <v>149</v>
      </c>
      <c r="E48" s="3">
        <f t="shared" si="0"/>
        <v>8.0010547558726213</v>
      </c>
      <c r="F48" s="5">
        <f t="shared" si="1"/>
        <v>8</v>
      </c>
      <c r="G48" s="3">
        <f t="shared" si="2"/>
        <v>3.022400000190828E-3</v>
      </c>
      <c r="H48" s="5">
        <f t="shared" si="3"/>
        <v>3.022400000190828E-3</v>
      </c>
      <c r="M48" s="5"/>
      <c r="N48" s="5"/>
      <c r="O48" s="5">
        <f t="shared" ca="1" si="4"/>
        <v>-8.723986080163993E-3</v>
      </c>
      <c r="Q48" s="13">
        <f t="shared" si="5"/>
        <v>3307.0819999999985</v>
      </c>
    </row>
    <row r="49" spans="1:17" x14ac:dyDescent="0.2">
      <c r="A49" s="64" t="s">
        <v>176</v>
      </c>
      <c r="B49" s="65" t="s">
        <v>114</v>
      </c>
      <c r="C49" s="64">
        <v>18331.314999999999</v>
      </c>
      <c r="D49" s="64" t="s">
        <v>149</v>
      </c>
      <c r="E49" s="3">
        <f t="shared" si="0"/>
        <v>10.001754669311788</v>
      </c>
      <c r="F49" s="5">
        <f t="shared" si="1"/>
        <v>10</v>
      </c>
      <c r="G49" s="3">
        <f t="shared" si="2"/>
        <v>5.0279999995836988E-3</v>
      </c>
      <c r="H49" s="5">
        <f t="shared" si="3"/>
        <v>5.0279999995836988E-3</v>
      </c>
      <c r="M49" s="5"/>
      <c r="N49" s="5"/>
      <c r="O49" s="5">
        <f t="shared" ca="1" si="4"/>
        <v>-8.7224705554105903E-3</v>
      </c>
      <c r="Q49" s="13">
        <f t="shared" si="5"/>
        <v>3312.8149999999987</v>
      </c>
    </row>
    <row r="50" spans="1:17" x14ac:dyDescent="0.2">
      <c r="A50" s="64" t="s">
        <v>176</v>
      </c>
      <c r="B50" s="65" t="s">
        <v>114</v>
      </c>
      <c r="C50" s="64">
        <v>18334.174999999999</v>
      </c>
      <c r="D50" s="64" t="s">
        <v>149</v>
      </c>
      <c r="E50" s="3">
        <f t="shared" si="0"/>
        <v>10.999836258782747</v>
      </c>
      <c r="F50" s="5">
        <f t="shared" si="1"/>
        <v>11</v>
      </c>
      <c r="G50" s="3">
        <f t="shared" si="2"/>
        <v>-4.6920000022510067E-4</v>
      </c>
      <c r="H50" s="5">
        <f t="shared" si="3"/>
        <v>-4.6920000022510067E-4</v>
      </c>
      <c r="M50" s="5"/>
      <c r="N50" s="5"/>
      <c r="O50" s="5">
        <f t="shared" ca="1" si="4"/>
        <v>-8.7217127930338898E-3</v>
      </c>
      <c r="Q50" s="13">
        <f t="shared" si="5"/>
        <v>3315.6749999999993</v>
      </c>
    </row>
    <row r="51" spans="1:17" x14ac:dyDescent="0.2">
      <c r="A51" s="64" t="s">
        <v>176</v>
      </c>
      <c r="B51" s="65" t="s">
        <v>114</v>
      </c>
      <c r="C51" s="64">
        <v>18626.454000000002</v>
      </c>
      <c r="D51" s="64" t="s">
        <v>149</v>
      </c>
      <c r="E51" s="3">
        <f t="shared" si="0"/>
        <v>112.99923796819718</v>
      </c>
      <c r="F51" s="5">
        <f t="shared" si="1"/>
        <v>113</v>
      </c>
      <c r="G51" s="3">
        <f t="shared" si="2"/>
        <v>-2.1835999978065956E-3</v>
      </c>
      <c r="H51" s="5">
        <f t="shared" si="3"/>
        <v>-2.1835999978065956E-3</v>
      </c>
      <c r="M51" s="5"/>
      <c r="N51" s="5"/>
      <c r="O51" s="5">
        <f t="shared" ca="1" si="4"/>
        <v>-8.6444210306103695E-3</v>
      </c>
      <c r="Q51" s="13">
        <f t="shared" si="5"/>
        <v>3607.9540000000015</v>
      </c>
    </row>
    <row r="52" spans="1:17" x14ac:dyDescent="0.2">
      <c r="A52" s="64" t="s">
        <v>176</v>
      </c>
      <c r="B52" s="65" t="s">
        <v>114</v>
      </c>
      <c r="C52" s="64">
        <v>18646.507000000001</v>
      </c>
      <c r="D52" s="64" t="s">
        <v>149</v>
      </c>
      <c r="E52" s="3">
        <f t="shared" si="0"/>
        <v>119.99732542052477</v>
      </c>
      <c r="F52" s="5">
        <f t="shared" si="1"/>
        <v>120</v>
      </c>
      <c r="G52" s="3">
        <f t="shared" si="2"/>
        <v>-7.6639999970211647E-3</v>
      </c>
      <c r="H52" s="5">
        <f t="shared" si="3"/>
        <v>-7.6639999970211647E-3</v>
      </c>
      <c r="M52" s="5"/>
      <c r="N52" s="5"/>
      <c r="O52" s="5">
        <f t="shared" ca="1" si="4"/>
        <v>-8.6391166939734608E-3</v>
      </c>
      <c r="Q52" s="13">
        <f t="shared" si="5"/>
        <v>3628.0070000000014</v>
      </c>
    </row>
    <row r="53" spans="1:17" x14ac:dyDescent="0.2">
      <c r="A53" s="64" t="s">
        <v>176</v>
      </c>
      <c r="B53" s="65" t="s">
        <v>114</v>
      </c>
      <c r="C53" s="64">
        <v>18649.378000000001</v>
      </c>
      <c r="D53" s="64" t="s">
        <v>149</v>
      </c>
      <c r="E53" s="3">
        <f t="shared" si="0"/>
        <v>120.99924578533937</v>
      </c>
      <c r="F53" s="5">
        <f t="shared" si="1"/>
        <v>121</v>
      </c>
      <c r="G53" s="3">
        <f t="shared" si="2"/>
        <v>-2.1611999982269481E-3</v>
      </c>
      <c r="H53" s="5">
        <f t="shared" ref="H53:H78" si="6">G53</f>
        <v>-2.1611999982269481E-3</v>
      </c>
      <c r="M53" s="5"/>
      <c r="N53" s="5"/>
      <c r="O53" s="5">
        <f t="shared" ca="1" si="4"/>
        <v>-8.6383589315967603E-3</v>
      </c>
      <c r="Q53" s="13">
        <f t="shared" si="5"/>
        <v>3630.8780000000006</v>
      </c>
    </row>
    <row r="54" spans="1:17" x14ac:dyDescent="0.2">
      <c r="A54" s="64" t="s">
        <v>176</v>
      </c>
      <c r="B54" s="65" t="s">
        <v>114</v>
      </c>
      <c r="C54" s="64">
        <v>18689.501</v>
      </c>
      <c r="D54" s="64" t="s">
        <v>149</v>
      </c>
      <c r="E54" s="3">
        <f t="shared" si="0"/>
        <v>135.00135334279906</v>
      </c>
      <c r="F54" s="5">
        <f t="shared" si="1"/>
        <v>135</v>
      </c>
      <c r="G54" s="3">
        <f t="shared" si="2"/>
        <v>3.8779999995313119E-3</v>
      </c>
      <c r="H54" s="5">
        <f t="shared" si="6"/>
        <v>3.8779999995313119E-3</v>
      </c>
      <c r="M54" s="5"/>
      <c r="N54" s="5"/>
      <c r="O54" s="5">
        <f t="shared" ca="1" si="4"/>
        <v>-8.6277502583229429E-3</v>
      </c>
      <c r="Q54" s="13">
        <f t="shared" si="5"/>
        <v>3671.0010000000002</v>
      </c>
    </row>
    <row r="55" spans="1:17" x14ac:dyDescent="0.2">
      <c r="A55" s="64" t="s">
        <v>176</v>
      </c>
      <c r="B55" s="65" t="s">
        <v>114</v>
      </c>
      <c r="C55" s="64">
        <v>18712.422999999999</v>
      </c>
      <c r="D55" s="64" t="s">
        <v>149</v>
      </c>
      <c r="E55" s="3">
        <f t="shared" si="0"/>
        <v>143.00066320078764</v>
      </c>
      <c r="F55" s="5">
        <f t="shared" si="1"/>
        <v>143</v>
      </c>
      <c r="G55" s="3">
        <f t="shared" si="2"/>
        <v>1.9003999987035058E-3</v>
      </c>
      <c r="H55" s="5">
        <f t="shared" si="6"/>
        <v>1.9003999987035058E-3</v>
      </c>
      <c r="O55" s="5">
        <f t="shared" ca="1" si="4"/>
        <v>-8.6216881593093337E-3</v>
      </c>
      <c r="Q55" s="13">
        <f t="shared" si="5"/>
        <v>3693.9229999999989</v>
      </c>
    </row>
    <row r="56" spans="1:17" x14ac:dyDescent="0.2">
      <c r="A56" s="64" t="s">
        <v>176</v>
      </c>
      <c r="B56" s="65" t="s">
        <v>114</v>
      </c>
      <c r="C56" s="64">
        <v>18732.476999999999</v>
      </c>
      <c r="D56" s="64" t="s">
        <v>149</v>
      </c>
      <c r="E56" s="3">
        <f t="shared" si="0"/>
        <v>149.99909963269207</v>
      </c>
      <c r="F56" s="5">
        <f t="shared" si="1"/>
        <v>150</v>
      </c>
      <c r="G56" s="3">
        <f t="shared" si="2"/>
        <v>-2.5800000003073364E-3</v>
      </c>
      <c r="H56" s="5">
        <f t="shared" si="6"/>
        <v>-2.5800000003073364E-3</v>
      </c>
      <c r="O56" s="5">
        <f t="shared" ca="1" si="4"/>
        <v>-8.616383822672425E-3</v>
      </c>
      <c r="Q56" s="13">
        <f t="shared" si="5"/>
        <v>3713.976999999999</v>
      </c>
    </row>
    <row r="57" spans="1:17" x14ac:dyDescent="0.2">
      <c r="A57" s="64" t="s">
        <v>176</v>
      </c>
      <c r="B57" s="65" t="s">
        <v>114</v>
      </c>
      <c r="C57" s="64">
        <v>18735.348999999998</v>
      </c>
      <c r="D57" s="64" t="s">
        <v>149</v>
      </c>
      <c r="E57" s="3">
        <f t="shared" si="0"/>
        <v>151.00136897708344</v>
      </c>
      <c r="F57" s="5">
        <f t="shared" si="1"/>
        <v>151</v>
      </c>
      <c r="G57" s="3">
        <f t="shared" si="2"/>
        <v>3.922799998690607E-3</v>
      </c>
      <c r="H57" s="5">
        <f t="shared" si="6"/>
        <v>3.922799998690607E-3</v>
      </c>
      <c r="O57" s="5">
        <f t="shared" ca="1" si="4"/>
        <v>-8.6156260602957245E-3</v>
      </c>
      <c r="Q57" s="13">
        <f t="shared" si="5"/>
        <v>3716.8489999999983</v>
      </c>
    </row>
    <row r="58" spans="1:17" x14ac:dyDescent="0.2">
      <c r="A58" s="64" t="s">
        <v>176</v>
      </c>
      <c r="B58" s="65" t="s">
        <v>114</v>
      </c>
      <c r="C58" s="64">
        <v>18758.274000000001</v>
      </c>
      <c r="D58" s="64" t="s">
        <v>149</v>
      </c>
      <c r="E58" s="3">
        <f t="shared" si="0"/>
        <v>159.00172577380371</v>
      </c>
      <c r="F58" s="5">
        <f t="shared" si="1"/>
        <v>159</v>
      </c>
      <c r="G58" s="3">
        <f t="shared" si="2"/>
        <v>4.9452000021119602E-3</v>
      </c>
      <c r="H58" s="5">
        <f t="shared" si="6"/>
        <v>4.9452000021119602E-3</v>
      </c>
      <c r="O58" s="5">
        <f t="shared" ca="1" si="4"/>
        <v>-8.6095639612821153E-3</v>
      </c>
      <c r="Q58" s="13">
        <f t="shared" si="5"/>
        <v>3739.7740000000013</v>
      </c>
    </row>
    <row r="59" spans="1:17" x14ac:dyDescent="0.2">
      <c r="A59" s="64" t="s">
        <v>176</v>
      </c>
      <c r="B59" s="65" t="s">
        <v>114</v>
      </c>
      <c r="C59" s="64">
        <v>18775.458999999999</v>
      </c>
      <c r="D59" s="64" t="s">
        <v>149</v>
      </c>
      <c r="E59" s="3">
        <f t="shared" si="0"/>
        <v>164.99893980004589</v>
      </c>
      <c r="F59" s="5">
        <f t="shared" si="1"/>
        <v>165</v>
      </c>
      <c r="G59" s="3">
        <f t="shared" si="2"/>
        <v>-3.0379999989236239E-3</v>
      </c>
      <c r="H59" s="5">
        <f t="shared" si="6"/>
        <v>-3.0379999989236239E-3</v>
      </c>
      <c r="O59" s="5">
        <f t="shared" ca="1" si="4"/>
        <v>-8.6050173870219071E-3</v>
      </c>
      <c r="Q59" s="13">
        <f t="shared" si="5"/>
        <v>3756.9589999999989</v>
      </c>
    </row>
    <row r="60" spans="1:17" x14ac:dyDescent="0.2">
      <c r="A60" s="64" t="s">
        <v>176</v>
      </c>
      <c r="B60" s="65" t="s">
        <v>114</v>
      </c>
      <c r="C60" s="64">
        <v>18967.457999999999</v>
      </c>
      <c r="D60" s="64" t="s">
        <v>149</v>
      </c>
      <c r="E60" s="3">
        <f t="shared" si="0"/>
        <v>232.00266955417015</v>
      </c>
      <c r="F60" s="5">
        <f t="shared" si="1"/>
        <v>232</v>
      </c>
      <c r="G60" s="3">
        <f t="shared" si="2"/>
        <v>7.6496000001498032E-3</v>
      </c>
      <c r="H60" s="5">
        <f t="shared" si="6"/>
        <v>7.6496000001498032E-3</v>
      </c>
      <c r="O60" s="5">
        <f t="shared" ca="1" si="4"/>
        <v>-8.5542473077829285E-3</v>
      </c>
      <c r="Q60" s="13">
        <f t="shared" si="5"/>
        <v>3948.9579999999987</v>
      </c>
    </row>
    <row r="61" spans="1:17" x14ac:dyDescent="0.2">
      <c r="A61" s="64" t="s">
        <v>176</v>
      </c>
      <c r="B61" s="65" t="s">
        <v>114</v>
      </c>
      <c r="C61" s="64">
        <v>18984.637999999999</v>
      </c>
      <c r="D61" s="64" t="s">
        <v>149</v>
      </c>
      <c r="E61" s="3">
        <f t="shared" si="0"/>
        <v>237.99813868252957</v>
      </c>
      <c r="F61" s="5">
        <f t="shared" si="1"/>
        <v>238</v>
      </c>
      <c r="G61" s="3">
        <f t="shared" si="2"/>
        <v>-5.3335999982664362E-3</v>
      </c>
      <c r="H61" s="5">
        <f t="shared" si="6"/>
        <v>-5.3335999982664362E-3</v>
      </c>
      <c r="O61" s="5">
        <f t="shared" ca="1" si="4"/>
        <v>-8.5497007335227221E-3</v>
      </c>
      <c r="Q61" s="13">
        <f t="shared" si="5"/>
        <v>3966.137999999999</v>
      </c>
    </row>
    <row r="62" spans="1:17" x14ac:dyDescent="0.2">
      <c r="A62" s="64" t="s">
        <v>176</v>
      </c>
      <c r="B62" s="65" t="s">
        <v>114</v>
      </c>
      <c r="C62" s="64">
        <v>18987.507000000001</v>
      </c>
      <c r="D62" s="64" t="s">
        <v>149</v>
      </c>
      <c r="E62" s="3">
        <f t="shared" si="0"/>
        <v>238.99936108819182</v>
      </c>
      <c r="F62" s="5">
        <f t="shared" si="1"/>
        <v>239</v>
      </c>
      <c r="G62" s="3">
        <f t="shared" si="2"/>
        <v>-1.8307999962416943E-3</v>
      </c>
      <c r="H62" s="5">
        <f t="shared" si="6"/>
        <v>-1.8307999962416943E-3</v>
      </c>
      <c r="O62" s="5">
        <f t="shared" ca="1" si="4"/>
        <v>-8.5489429711460199E-3</v>
      </c>
      <c r="Q62" s="13">
        <f t="shared" si="5"/>
        <v>3969.0070000000014</v>
      </c>
    </row>
    <row r="63" spans="1:17" x14ac:dyDescent="0.2">
      <c r="A63" s="64" t="s">
        <v>176</v>
      </c>
      <c r="B63" s="65" t="s">
        <v>114</v>
      </c>
      <c r="C63" s="64">
        <v>18990.387999999999</v>
      </c>
      <c r="D63" s="64" t="s">
        <v>149</v>
      </c>
      <c r="E63" s="3">
        <f t="shared" si="0"/>
        <v>240.00477124877321</v>
      </c>
      <c r="F63" s="5">
        <f t="shared" si="1"/>
        <v>240</v>
      </c>
      <c r="G63" s="3">
        <f t="shared" si="2"/>
        <v>1.3672000000951812E-2</v>
      </c>
      <c r="H63" s="5">
        <f t="shared" si="6"/>
        <v>1.3672000000951812E-2</v>
      </c>
      <c r="O63" s="5">
        <f t="shared" ca="1" si="4"/>
        <v>-8.5481852087693194E-3</v>
      </c>
      <c r="Q63" s="13">
        <f t="shared" si="5"/>
        <v>3971.887999999999</v>
      </c>
    </row>
    <row r="64" spans="1:17" x14ac:dyDescent="0.2">
      <c r="A64" s="64" t="s">
        <v>176</v>
      </c>
      <c r="B64" s="65" t="s">
        <v>114</v>
      </c>
      <c r="C64" s="64">
        <v>19027.625</v>
      </c>
      <c r="D64" s="64" t="s">
        <v>149</v>
      </c>
      <c r="E64" s="3">
        <f t="shared" si="0"/>
        <v>252.99972374776746</v>
      </c>
      <c r="F64" s="5">
        <f t="shared" si="1"/>
        <v>253</v>
      </c>
      <c r="G64" s="3">
        <f t="shared" si="2"/>
        <v>-7.9159999950206839E-4</v>
      </c>
      <c r="H64" s="5">
        <f t="shared" si="6"/>
        <v>-7.9159999950206839E-4</v>
      </c>
      <c r="O64" s="5">
        <f t="shared" ca="1" si="4"/>
        <v>-8.5383342978722042E-3</v>
      </c>
      <c r="Q64" s="13">
        <f t="shared" si="5"/>
        <v>4009.125</v>
      </c>
    </row>
    <row r="65" spans="1:17" x14ac:dyDescent="0.2">
      <c r="A65" s="64" t="s">
        <v>176</v>
      </c>
      <c r="B65" s="65" t="s">
        <v>114</v>
      </c>
      <c r="C65" s="64">
        <v>19030.490000000002</v>
      </c>
      <c r="D65" s="64" t="s">
        <v>149</v>
      </c>
      <c r="E65" s="3">
        <f t="shared" si="0"/>
        <v>253.99955023512246</v>
      </c>
      <c r="F65" s="5">
        <f t="shared" si="1"/>
        <v>254</v>
      </c>
      <c r="G65" s="3">
        <f t="shared" si="2"/>
        <v>-1.2887999982922338E-3</v>
      </c>
      <c r="H65" s="5">
        <f t="shared" si="6"/>
        <v>-1.2887999982922338E-3</v>
      </c>
      <c r="O65" s="5">
        <f t="shared" ca="1" si="4"/>
        <v>-8.537576535495502E-3</v>
      </c>
      <c r="Q65" s="13">
        <f t="shared" si="5"/>
        <v>4011.9900000000016</v>
      </c>
    </row>
    <row r="66" spans="1:17" x14ac:dyDescent="0.2">
      <c r="A66" s="64" t="s">
        <v>176</v>
      </c>
      <c r="B66" s="65" t="s">
        <v>114</v>
      </c>
      <c r="C66" s="64">
        <v>19033.361000000001</v>
      </c>
      <c r="D66" s="64" t="s">
        <v>149</v>
      </c>
      <c r="E66" s="3">
        <f t="shared" si="0"/>
        <v>255.00147059993705</v>
      </c>
      <c r="F66" s="5">
        <f t="shared" si="1"/>
        <v>255</v>
      </c>
      <c r="G66" s="3">
        <f t="shared" si="2"/>
        <v>4.2140000005019829E-3</v>
      </c>
      <c r="H66" s="5">
        <f t="shared" si="6"/>
        <v>4.2140000005019829E-3</v>
      </c>
      <c r="O66" s="5">
        <f t="shared" ca="1" si="4"/>
        <v>-8.5368187731188015E-3</v>
      </c>
      <c r="Q66" s="13">
        <f t="shared" si="5"/>
        <v>4014.8610000000008</v>
      </c>
    </row>
    <row r="67" spans="1:17" x14ac:dyDescent="0.2">
      <c r="A67" s="64" t="s">
        <v>278</v>
      </c>
      <c r="B67" s="65" t="s">
        <v>114</v>
      </c>
      <c r="C67" s="64">
        <v>27698.627</v>
      </c>
      <c r="D67" s="64" t="s">
        <v>149</v>
      </c>
      <c r="E67" s="3">
        <f t="shared" si="0"/>
        <v>3279.0023316023485</v>
      </c>
      <c r="F67" s="5">
        <f t="shared" si="1"/>
        <v>3279</v>
      </c>
      <c r="G67" s="3">
        <f t="shared" si="2"/>
        <v>6.6812000004574656E-3</v>
      </c>
      <c r="H67" s="5">
        <f t="shared" si="6"/>
        <v>6.6812000004574656E-3</v>
      </c>
      <c r="O67" s="5">
        <f t="shared" ca="1" si="4"/>
        <v>-6.2453453459744325E-3</v>
      </c>
      <c r="Q67" s="13">
        <f t="shared" si="5"/>
        <v>12680.127</v>
      </c>
    </row>
    <row r="68" spans="1:17" x14ac:dyDescent="0.2">
      <c r="A68" s="64" t="s">
        <v>283</v>
      </c>
      <c r="B68" s="65" t="s">
        <v>114</v>
      </c>
      <c r="C68" s="64">
        <v>27755.866999999998</v>
      </c>
      <c r="D68" s="64" t="s">
        <v>149</v>
      </c>
      <c r="E68" s="3">
        <f t="shared" si="0"/>
        <v>3298.9779225748325</v>
      </c>
      <c r="F68" s="5">
        <f t="shared" si="1"/>
        <v>3299</v>
      </c>
      <c r="G68" s="3">
        <f t="shared" si="2"/>
        <v>-6.3262800002121367E-2</v>
      </c>
      <c r="H68" s="5">
        <f t="shared" si="6"/>
        <v>-6.3262800002121367E-2</v>
      </c>
      <c r="O68" s="5">
        <f t="shared" ca="1" si="4"/>
        <v>-6.2301900984404086E-3</v>
      </c>
      <c r="Q68" s="13">
        <f t="shared" si="5"/>
        <v>12737.366999999998</v>
      </c>
    </row>
    <row r="69" spans="1:17" x14ac:dyDescent="0.2">
      <c r="A69" s="64" t="s">
        <v>283</v>
      </c>
      <c r="B69" s="65" t="s">
        <v>114</v>
      </c>
      <c r="C69" s="64">
        <v>27827.598999999998</v>
      </c>
      <c r="D69" s="64" t="s">
        <v>149</v>
      </c>
      <c r="E69" s="3">
        <f t="shared" si="0"/>
        <v>3324.0109255734046</v>
      </c>
      <c r="F69" s="5">
        <f t="shared" si="1"/>
        <v>3324</v>
      </c>
      <c r="G69" s="3">
        <f t="shared" si="2"/>
        <v>3.1307199998991564E-2</v>
      </c>
      <c r="H69" s="5">
        <f t="shared" si="6"/>
        <v>3.1307199998991564E-2</v>
      </c>
      <c r="O69" s="5">
        <f t="shared" ca="1" si="4"/>
        <v>-6.2112460390228788E-3</v>
      </c>
      <c r="Q69" s="13">
        <f t="shared" si="5"/>
        <v>12809.098999999998</v>
      </c>
    </row>
    <row r="70" spans="1:17" x14ac:dyDescent="0.2">
      <c r="A70" s="64" t="s">
        <v>283</v>
      </c>
      <c r="B70" s="65" t="s">
        <v>114</v>
      </c>
      <c r="C70" s="64">
        <v>27856.242999999999</v>
      </c>
      <c r="D70" s="64" t="s">
        <v>149</v>
      </c>
      <c r="E70" s="3">
        <f t="shared" si="0"/>
        <v>3334.0070965694886</v>
      </c>
      <c r="F70" s="5">
        <f t="shared" si="1"/>
        <v>3334</v>
      </c>
      <c r="G70" s="3">
        <f t="shared" si="2"/>
        <v>2.0335199998953613E-2</v>
      </c>
      <c r="H70" s="5">
        <f t="shared" si="6"/>
        <v>2.0335199998953613E-2</v>
      </c>
      <c r="O70" s="5">
        <f t="shared" ca="1" si="4"/>
        <v>-6.2036684152558669E-3</v>
      </c>
      <c r="Q70" s="13">
        <f t="shared" si="5"/>
        <v>12837.742999999999</v>
      </c>
    </row>
    <row r="71" spans="1:17" x14ac:dyDescent="0.2">
      <c r="A71" s="64" t="s">
        <v>283</v>
      </c>
      <c r="B71" s="65" t="s">
        <v>114</v>
      </c>
      <c r="C71" s="64">
        <v>27873.417000000001</v>
      </c>
      <c r="D71" s="64" t="s">
        <v>149</v>
      </c>
      <c r="E71" s="3">
        <f t="shared" si="0"/>
        <v>3340.0004718203886</v>
      </c>
      <c r="F71" s="5">
        <f t="shared" si="1"/>
        <v>3340</v>
      </c>
      <c r="G71" s="3">
        <f t="shared" si="2"/>
        <v>1.3520000029529911E-3</v>
      </c>
      <c r="H71" s="5">
        <f t="shared" si="6"/>
        <v>1.3520000029529911E-3</v>
      </c>
      <c r="O71" s="5">
        <f t="shared" ca="1" si="4"/>
        <v>-6.1991218409956604E-3</v>
      </c>
      <c r="Q71" s="13">
        <f t="shared" si="5"/>
        <v>12854.917000000001</v>
      </c>
    </row>
    <row r="72" spans="1:17" x14ac:dyDescent="0.2">
      <c r="A72" s="64" t="s">
        <v>283</v>
      </c>
      <c r="B72" s="65" t="s">
        <v>114</v>
      </c>
      <c r="C72" s="64">
        <v>28638.512999999999</v>
      </c>
      <c r="D72" s="64" t="s">
        <v>149</v>
      </c>
      <c r="E72" s="3">
        <f t="shared" si="0"/>
        <v>3607.0033500643449</v>
      </c>
      <c r="F72" s="5">
        <f t="shared" si="1"/>
        <v>3607</v>
      </c>
      <c r="G72" s="3">
        <f t="shared" si="2"/>
        <v>9.5996000018203631E-3</v>
      </c>
      <c r="H72" s="5">
        <f t="shared" si="6"/>
        <v>9.5996000018203631E-3</v>
      </c>
      <c r="O72" s="5">
        <f t="shared" ca="1" si="4"/>
        <v>-5.996799286416445E-3</v>
      </c>
      <c r="Q72" s="13">
        <f t="shared" si="5"/>
        <v>13620.012999999999</v>
      </c>
    </row>
    <row r="73" spans="1:17" x14ac:dyDescent="0.2">
      <c r="A73" s="64" t="s">
        <v>283</v>
      </c>
      <c r="B73" s="65" t="s">
        <v>114</v>
      </c>
      <c r="C73" s="64">
        <v>28833.366999999998</v>
      </c>
      <c r="D73" s="64" t="s">
        <v>149</v>
      </c>
      <c r="E73" s="3">
        <f t="shared" si="0"/>
        <v>3675.003416510056</v>
      </c>
      <c r="F73" s="5">
        <f t="shared" si="1"/>
        <v>3675</v>
      </c>
      <c r="G73" s="3">
        <f t="shared" si="2"/>
        <v>9.7900000000663567E-3</v>
      </c>
      <c r="H73" s="5">
        <f t="shared" si="6"/>
        <v>9.7900000000663567E-3</v>
      </c>
      <c r="O73" s="5">
        <f t="shared" ca="1" si="4"/>
        <v>-5.945271444800765E-3</v>
      </c>
      <c r="Q73" s="13">
        <f t="shared" si="5"/>
        <v>13814.866999999998</v>
      </c>
    </row>
    <row r="74" spans="1:17" x14ac:dyDescent="0.2">
      <c r="A74" s="64" t="s">
        <v>283</v>
      </c>
      <c r="B74" s="65" t="s">
        <v>114</v>
      </c>
      <c r="C74" s="64">
        <v>28899.262999999999</v>
      </c>
      <c r="D74" s="64" t="s">
        <v>149</v>
      </c>
      <c r="E74" s="3">
        <f t="shared" si="0"/>
        <v>3697.9997746987851</v>
      </c>
      <c r="F74" s="5">
        <f t="shared" si="1"/>
        <v>3698</v>
      </c>
      <c r="G74" s="3">
        <f t="shared" si="2"/>
        <v>-6.4560000100755133E-4</v>
      </c>
      <c r="H74" s="5">
        <f t="shared" si="6"/>
        <v>-6.4560000100755133E-4</v>
      </c>
      <c r="O74" s="5">
        <f t="shared" ca="1" si="4"/>
        <v>-5.9278429101366379E-3</v>
      </c>
      <c r="Q74" s="13">
        <f t="shared" si="5"/>
        <v>13880.762999999999</v>
      </c>
    </row>
    <row r="75" spans="1:17" x14ac:dyDescent="0.2">
      <c r="A75" s="64" t="s">
        <v>303</v>
      </c>
      <c r="B75" s="65" t="s">
        <v>114</v>
      </c>
      <c r="C75" s="64">
        <v>28899.273000000001</v>
      </c>
      <c r="D75" s="64" t="s">
        <v>149</v>
      </c>
      <c r="E75" s="3">
        <f t="shared" si="0"/>
        <v>3698.0032644945532</v>
      </c>
      <c r="F75" s="5">
        <f t="shared" si="1"/>
        <v>3698</v>
      </c>
      <c r="G75" s="3">
        <f t="shared" si="2"/>
        <v>9.3544000010297168E-3</v>
      </c>
      <c r="H75" s="5">
        <f t="shared" si="6"/>
        <v>9.3544000010297168E-3</v>
      </c>
      <c r="O75" s="5">
        <f t="shared" ca="1" si="4"/>
        <v>-5.9278429101366379E-3</v>
      </c>
      <c r="Q75" s="13">
        <f t="shared" si="5"/>
        <v>13880.773000000001</v>
      </c>
    </row>
    <row r="76" spans="1:17" x14ac:dyDescent="0.2">
      <c r="A76" s="64" t="s">
        <v>283</v>
      </c>
      <c r="B76" s="65" t="s">
        <v>114</v>
      </c>
      <c r="C76" s="64">
        <v>28902.128000000001</v>
      </c>
      <c r="D76" s="64" t="s">
        <v>149</v>
      </c>
      <c r="E76" s="3">
        <f t="shared" si="0"/>
        <v>3698.9996011861404</v>
      </c>
      <c r="F76" s="5">
        <f t="shared" si="1"/>
        <v>3699</v>
      </c>
      <c r="G76" s="3">
        <f t="shared" si="2"/>
        <v>-1.1427999961597379E-3</v>
      </c>
      <c r="H76" s="5">
        <f t="shared" si="6"/>
        <v>-1.1427999961597379E-3</v>
      </c>
      <c r="O76" s="5">
        <f t="shared" ca="1" si="4"/>
        <v>-5.9270851477599366E-3</v>
      </c>
      <c r="Q76" s="13">
        <f t="shared" si="5"/>
        <v>13883.628000000001</v>
      </c>
    </row>
    <row r="77" spans="1:17" x14ac:dyDescent="0.2">
      <c r="A77" s="64" t="s">
        <v>283</v>
      </c>
      <c r="B77" s="65" t="s">
        <v>114</v>
      </c>
      <c r="C77" s="64">
        <v>28956.589</v>
      </c>
      <c r="D77" s="64" t="s">
        <v>149</v>
      </c>
      <c r="E77" s="3">
        <f t="shared" si="0"/>
        <v>3718.0053779148698</v>
      </c>
      <c r="F77" s="5">
        <f t="shared" si="1"/>
        <v>3718</v>
      </c>
      <c r="G77" s="3">
        <f t="shared" si="2"/>
        <v>1.5410400003020186E-2</v>
      </c>
      <c r="H77" s="5">
        <f t="shared" si="6"/>
        <v>1.5410400003020186E-2</v>
      </c>
      <c r="O77" s="5">
        <f t="shared" ca="1" si="4"/>
        <v>-5.9126876626026141E-3</v>
      </c>
      <c r="Q77" s="13">
        <f t="shared" si="5"/>
        <v>13938.089</v>
      </c>
    </row>
    <row r="78" spans="1:17" x14ac:dyDescent="0.2">
      <c r="A78" s="64" t="s">
        <v>283</v>
      </c>
      <c r="B78" s="65" t="s">
        <v>114</v>
      </c>
      <c r="C78" s="64">
        <v>28962.309000000001</v>
      </c>
      <c r="D78" s="64" t="s">
        <v>149</v>
      </c>
      <c r="E78" s="3">
        <f t="shared" si="0"/>
        <v>3720.0015410938117</v>
      </c>
      <c r="F78" s="5">
        <f t="shared" si="1"/>
        <v>3720</v>
      </c>
      <c r="G78" s="3">
        <f t="shared" si="2"/>
        <v>4.416000003402587E-3</v>
      </c>
      <c r="H78" s="5">
        <f t="shared" si="6"/>
        <v>4.416000003402587E-3</v>
      </c>
      <c r="O78" s="5">
        <f t="shared" ca="1" si="4"/>
        <v>-5.9111721378492122E-3</v>
      </c>
      <c r="Q78" s="13">
        <f t="shared" si="5"/>
        <v>13943.809000000001</v>
      </c>
    </row>
    <row r="79" spans="1:17" x14ac:dyDescent="0.2">
      <c r="A79" s="64" t="s">
        <v>314</v>
      </c>
      <c r="B79" s="65" t="s">
        <v>114</v>
      </c>
      <c r="C79" s="64">
        <v>29733.111000000001</v>
      </c>
      <c r="D79" s="64" t="s">
        <v>149</v>
      </c>
      <c r="E79" s="3">
        <f t="shared" si="0"/>
        <v>3988.9956968026358</v>
      </c>
      <c r="F79" s="5">
        <f t="shared" si="1"/>
        <v>3989</v>
      </c>
      <c r="G79" s="3">
        <f t="shared" si="2"/>
        <v>-1.2330800000199815E-2</v>
      </c>
      <c r="I79" s="3">
        <f t="shared" ref="I79:I102" si="7">G79</f>
        <v>-1.2330800000199815E-2</v>
      </c>
      <c r="O79" s="5">
        <f t="shared" ca="1" si="4"/>
        <v>-5.707334058516594E-3</v>
      </c>
      <c r="Q79" s="13">
        <f t="shared" si="5"/>
        <v>14714.611000000001</v>
      </c>
    </row>
    <row r="80" spans="1:17" x14ac:dyDescent="0.2">
      <c r="A80" s="64" t="s">
        <v>319</v>
      </c>
      <c r="B80" s="65" t="s">
        <v>114</v>
      </c>
      <c r="C80" s="64">
        <v>31128.562999999998</v>
      </c>
      <c r="D80" s="64" t="s">
        <v>149</v>
      </c>
      <c r="E80" s="3">
        <f t="shared" si="0"/>
        <v>4475.9799451208673</v>
      </c>
      <c r="F80" s="5">
        <f t="shared" si="1"/>
        <v>4476</v>
      </c>
      <c r="G80" s="3">
        <f t="shared" si="2"/>
        <v>-5.7467200000246521E-2</v>
      </c>
      <c r="I80" s="3">
        <f t="shared" si="7"/>
        <v>-5.7467200000246521E-2</v>
      </c>
      <c r="O80" s="5">
        <f t="shared" ca="1" si="4"/>
        <v>-5.3383037810631195E-3</v>
      </c>
      <c r="Q80" s="13">
        <f t="shared" si="5"/>
        <v>16110.062999999998</v>
      </c>
    </row>
    <row r="81" spans="1:17" x14ac:dyDescent="0.2">
      <c r="A81" s="64" t="s">
        <v>323</v>
      </c>
      <c r="B81" s="65" t="s">
        <v>114</v>
      </c>
      <c r="C81" s="64">
        <v>32985.468000000001</v>
      </c>
      <c r="D81" s="64" t="s">
        <v>149</v>
      </c>
      <c r="E81" s="3">
        <f t="shared" si="0"/>
        <v>5124.0018660635933</v>
      </c>
      <c r="F81" s="5">
        <f t="shared" si="1"/>
        <v>5124</v>
      </c>
      <c r="G81" s="3">
        <f t="shared" si="2"/>
        <v>5.3471999999601394E-3</v>
      </c>
      <c r="I81" s="3">
        <f t="shared" si="7"/>
        <v>5.3471999999601394E-3</v>
      </c>
      <c r="O81" s="5">
        <f t="shared" ca="1" si="4"/>
        <v>-4.8472737609607554E-3</v>
      </c>
      <c r="Q81" s="13">
        <f t="shared" si="5"/>
        <v>17966.968000000001</v>
      </c>
    </row>
    <row r="82" spans="1:17" x14ac:dyDescent="0.2">
      <c r="A82" s="64" t="s">
        <v>328</v>
      </c>
      <c r="B82" s="65" t="s">
        <v>114</v>
      </c>
      <c r="C82" s="64">
        <v>33317.910000000003</v>
      </c>
      <c r="D82" s="64" t="s">
        <v>149</v>
      </c>
      <c r="E82" s="3">
        <f t="shared" si="0"/>
        <v>5240.0173345135372</v>
      </c>
      <c r="F82" s="5">
        <f t="shared" si="1"/>
        <v>5240</v>
      </c>
      <c r="G82" s="3">
        <f t="shared" si="2"/>
        <v>4.9672000008285977E-2</v>
      </c>
      <c r="I82" s="3">
        <f t="shared" si="7"/>
        <v>4.9672000008285977E-2</v>
      </c>
      <c r="O82" s="5">
        <f t="shared" ca="1" si="4"/>
        <v>-4.7593733252634177E-3</v>
      </c>
      <c r="Q82" s="13">
        <f t="shared" si="5"/>
        <v>18299.410000000003</v>
      </c>
    </row>
    <row r="83" spans="1:17" x14ac:dyDescent="0.2">
      <c r="A83" s="64" t="s">
        <v>331</v>
      </c>
      <c r="B83" s="65" t="s">
        <v>114</v>
      </c>
      <c r="C83" s="64">
        <v>33561.43</v>
      </c>
      <c r="D83" s="64" t="s">
        <v>149</v>
      </c>
      <c r="E83" s="3">
        <f t="shared" si="0"/>
        <v>5325.00084104078</v>
      </c>
      <c r="F83" s="5">
        <f t="shared" si="1"/>
        <v>5325</v>
      </c>
      <c r="G83" s="3">
        <f t="shared" si="2"/>
        <v>2.4100000009639189E-3</v>
      </c>
      <c r="I83" s="3">
        <f t="shared" si="7"/>
        <v>2.4100000009639189E-3</v>
      </c>
      <c r="O83" s="5">
        <f t="shared" ca="1" si="4"/>
        <v>-4.694963523243818E-3</v>
      </c>
      <c r="Q83" s="13">
        <f t="shared" si="5"/>
        <v>18542.93</v>
      </c>
    </row>
    <row r="84" spans="1:17" x14ac:dyDescent="0.2">
      <c r="A84" s="64" t="s">
        <v>334</v>
      </c>
      <c r="B84" s="65" t="s">
        <v>114</v>
      </c>
      <c r="C84" s="64">
        <v>33633.063999999998</v>
      </c>
      <c r="D84" s="64" t="s">
        <v>149</v>
      </c>
      <c r="E84" s="3">
        <f t="shared" si="0"/>
        <v>5349.9996440408313</v>
      </c>
      <c r="F84" s="5">
        <f t="shared" si="1"/>
        <v>5350</v>
      </c>
      <c r="G84" s="3">
        <f t="shared" si="2"/>
        <v>-1.0200000033364631E-3</v>
      </c>
      <c r="I84" s="3">
        <f t="shared" si="7"/>
        <v>-1.0200000033364631E-3</v>
      </c>
      <c r="O84" s="5">
        <f t="shared" ca="1" si="4"/>
        <v>-4.6760194638262882E-3</v>
      </c>
      <c r="Q84" s="13">
        <f t="shared" si="5"/>
        <v>18614.563999999998</v>
      </c>
    </row>
    <row r="85" spans="1:17" x14ac:dyDescent="0.2">
      <c r="A85" s="64" t="s">
        <v>331</v>
      </c>
      <c r="B85" s="65" t="s">
        <v>114</v>
      </c>
      <c r="C85" s="64">
        <v>33690.383000000002</v>
      </c>
      <c r="D85" s="64" t="s">
        <v>149</v>
      </c>
      <c r="E85" s="3">
        <f t="shared" ref="E85:E148" si="8">(C85-C$7)/C$8</f>
        <v>5370.0028043998791</v>
      </c>
      <c r="F85" s="5">
        <f t="shared" ref="F85:F148" si="9">ROUND(2*E85,0)/2</f>
        <v>5370</v>
      </c>
      <c r="G85" s="3">
        <f t="shared" ref="G85:G148" si="10">C85-(C$7+F85*C$8)</f>
        <v>8.0359999992651865E-3</v>
      </c>
      <c r="I85" s="3">
        <f t="shared" si="7"/>
        <v>8.0359999992651865E-3</v>
      </c>
      <c r="O85" s="5">
        <f t="shared" ref="O85:O148" ca="1" si="11">+C$11+C$12*F85</f>
        <v>-4.6608642162922643E-3</v>
      </c>
      <c r="Q85" s="13">
        <f t="shared" ref="Q85:Q148" si="12">+C85-15018.5</f>
        <v>18671.883000000002</v>
      </c>
    </row>
    <row r="86" spans="1:17" x14ac:dyDescent="0.2">
      <c r="A86" s="64" t="s">
        <v>339</v>
      </c>
      <c r="B86" s="65" t="s">
        <v>114</v>
      </c>
      <c r="C86" s="64">
        <v>34458.332999999999</v>
      </c>
      <c r="D86" s="64" t="s">
        <v>149</v>
      </c>
      <c r="E86" s="3">
        <f t="shared" si="8"/>
        <v>5638.0016703558458</v>
      </c>
      <c r="F86" s="5">
        <f t="shared" si="9"/>
        <v>5638</v>
      </c>
      <c r="G86" s="3">
        <f t="shared" si="10"/>
        <v>4.786400000739377E-3</v>
      </c>
      <c r="I86" s="3">
        <f t="shared" si="7"/>
        <v>4.786400000739377E-3</v>
      </c>
      <c r="O86" s="5">
        <f t="shared" ca="1" si="11"/>
        <v>-4.4577838993363483E-3</v>
      </c>
      <c r="Q86" s="13">
        <f t="shared" si="12"/>
        <v>19439.832999999999</v>
      </c>
    </row>
    <row r="87" spans="1:17" x14ac:dyDescent="0.2">
      <c r="A87" s="64" t="s">
        <v>342</v>
      </c>
      <c r="B87" s="65" t="s">
        <v>114</v>
      </c>
      <c r="C87" s="64">
        <v>35071.542999999998</v>
      </c>
      <c r="D87" s="64" t="s">
        <v>149</v>
      </c>
      <c r="E87" s="3">
        <f t="shared" si="8"/>
        <v>5851.9994366073706</v>
      </c>
      <c r="F87" s="5">
        <f t="shared" si="9"/>
        <v>5852</v>
      </c>
      <c r="G87" s="3">
        <f t="shared" si="10"/>
        <v>-1.6144000037456863E-3</v>
      </c>
      <c r="I87" s="3">
        <f t="shared" si="7"/>
        <v>-1.6144000037456863E-3</v>
      </c>
      <c r="O87" s="5">
        <f t="shared" ca="1" si="11"/>
        <v>-4.2956227507222958E-3</v>
      </c>
      <c r="Q87" s="13">
        <f t="shared" si="12"/>
        <v>20053.042999999998</v>
      </c>
    </row>
    <row r="88" spans="1:17" x14ac:dyDescent="0.2">
      <c r="A88" s="64" t="s">
        <v>345</v>
      </c>
      <c r="B88" s="65" t="s">
        <v>114</v>
      </c>
      <c r="C88" s="64">
        <v>35134.587</v>
      </c>
      <c r="D88" s="64" t="s">
        <v>149</v>
      </c>
      <c r="E88" s="3">
        <f t="shared" si="8"/>
        <v>5874.0005050432437</v>
      </c>
      <c r="F88" s="5">
        <f t="shared" si="9"/>
        <v>5874</v>
      </c>
      <c r="G88" s="3">
        <f t="shared" si="10"/>
        <v>1.4472000038949773E-3</v>
      </c>
      <c r="I88" s="3">
        <f t="shared" si="7"/>
        <v>1.4472000038949773E-3</v>
      </c>
      <c r="O88" s="5">
        <f t="shared" ca="1" si="11"/>
        <v>-4.27895197843487E-3</v>
      </c>
      <c r="Q88" s="13">
        <f t="shared" si="12"/>
        <v>20116.087</v>
      </c>
    </row>
    <row r="89" spans="1:17" x14ac:dyDescent="0.2">
      <c r="A89" s="64" t="s">
        <v>350</v>
      </c>
      <c r="B89" s="65" t="s">
        <v>114</v>
      </c>
      <c r="C89" s="64">
        <v>35862.472999999998</v>
      </c>
      <c r="D89" s="64" t="s">
        <v>146</v>
      </c>
      <c r="E89" s="3">
        <f t="shared" si="8"/>
        <v>6128.0178532367781</v>
      </c>
      <c r="F89" s="5">
        <f t="shared" si="9"/>
        <v>6128</v>
      </c>
      <c r="G89" s="3">
        <f t="shared" si="10"/>
        <v>5.1158399997802917E-2</v>
      </c>
      <c r="I89" s="3">
        <f t="shared" si="7"/>
        <v>5.1158399997802917E-2</v>
      </c>
      <c r="O89" s="5">
        <f t="shared" ca="1" si="11"/>
        <v>-4.0864803347527697E-3</v>
      </c>
      <c r="Q89" s="13">
        <f t="shared" si="12"/>
        <v>20843.972999999998</v>
      </c>
    </row>
    <row r="90" spans="1:17" x14ac:dyDescent="0.2">
      <c r="A90" s="64" t="s">
        <v>353</v>
      </c>
      <c r="B90" s="65" t="s">
        <v>114</v>
      </c>
      <c r="C90" s="64">
        <v>35905.408000000003</v>
      </c>
      <c r="D90" s="64" t="s">
        <v>149</v>
      </c>
      <c r="E90" s="3">
        <f t="shared" si="8"/>
        <v>6143.0012913640267</v>
      </c>
      <c r="F90" s="5">
        <f t="shared" si="9"/>
        <v>6143</v>
      </c>
      <c r="G90" s="3">
        <f t="shared" si="10"/>
        <v>3.7004000041633844E-3</v>
      </c>
      <c r="I90" s="3">
        <f t="shared" si="7"/>
        <v>3.7004000041633844E-3</v>
      </c>
      <c r="O90" s="5">
        <f t="shared" ca="1" si="11"/>
        <v>-4.0751138991022527E-3</v>
      </c>
      <c r="Q90" s="13">
        <f t="shared" si="12"/>
        <v>20886.908000000003</v>
      </c>
    </row>
    <row r="91" spans="1:17" x14ac:dyDescent="0.2">
      <c r="A91" s="64" t="s">
        <v>350</v>
      </c>
      <c r="B91" s="65" t="s">
        <v>114</v>
      </c>
      <c r="C91" s="64">
        <v>36114.629999999997</v>
      </c>
      <c r="D91" s="64" t="s">
        <v>146</v>
      </c>
      <c r="E91" s="3">
        <f t="shared" si="8"/>
        <v>6216.015496368308</v>
      </c>
      <c r="F91" s="5">
        <f t="shared" si="9"/>
        <v>6216</v>
      </c>
      <c r="G91" s="3">
        <f t="shared" si="10"/>
        <v>4.440479999902891E-2</v>
      </c>
      <c r="I91" s="3">
        <f t="shared" si="7"/>
        <v>4.440479999902891E-2</v>
      </c>
      <c r="O91" s="5">
        <f t="shared" ca="1" si="11"/>
        <v>-4.019797245603066E-3</v>
      </c>
      <c r="Q91" s="13">
        <f t="shared" si="12"/>
        <v>21096.129999999997</v>
      </c>
    </row>
    <row r="92" spans="1:17" x14ac:dyDescent="0.2">
      <c r="A92" s="64" t="s">
        <v>350</v>
      </c>
      <c r="B92" s="65" t="s">
        <v>114</v>
      </c>
      <c r="C92" s="64">
        <v>36541.514000000003</v>
      </c>
      <c r="D92" s="64" t="s">
        <v>146</v>
      </c>
      <c r="E92" s="3">
        <f t="shared" si="8"/>
        <v>6364.9892940045456</v>
      </c>
      <c r="F92" s="5">
        <f t="shared" si="9"/>
        <v>6365</v>
      </c>
      <c r="G92" s="3">
        <f t="shared" si="10"/>
        <v>-3.0677999995532446E-2</v>
      </c>
      <c r="I92" s="3">
        <f t="shared" si="7"/>
        <v>-3.0677999995532446E-2</v>
      </c>
      <c r="O92" s="5">
        <f t="shared" ca="1" si="11"/>
        <v>-3.9068906514745901E-3</v>
      </c>
      <c r="Q92" s="13">
        <f t="shared" si="12"/>
        <v>21523.014000000003</v>
      </c>
    </row>
    <row r="93" spans="1:17" x14ac:dyDescent="0.2">
      <c r="A93" s="64" t="s">
        <v>350</v>
      </c>
      <c r="B93" s="65" t="s">
        <v>114</v>
      </c>
      <c r="C93" s="64">
        <v>36607.493999999999</v>
      </c>
      <c r="D93" s="64" t="s">
        <v>146</v>
      </c>
      <c r="E93" s="3">
        <f t="shared" si="8"/>
        <v>6388.01496647772</v>
      </c>
      <c r="F93" s="5">
        <f t="shared" si="9"/>
        <v>6388</v>
      </c>
      <c r="G93" s="3">
        <f t="shared" si="10"/>
        <v>4.2886399998678826E-2</v>
      </c>
      <c r="I93" s="3">
        <f t="shared" si="7"/>
        <v>4.2886399998678826E-2</v>
      </c>
      <c r="O93" s="5">
        <f t="shared" ca="1" si="11"/>
        <v>-3.889462116810463E-3</v>
      </c>
      <c r="Q93" s="13">
        <f t="shared" si="12"/>
        <v>21588.993999999999</v>
      </c>
    </row>
    <row r="94" spans="1:17" x14ac:dyDescent="0.2">
      <c r="A94" s="64" t="s">
        <v>367</v>
      </c>
      <c r="B94" s="65" t="s">
        <v>114</v>
      </c>
      <c r="C94" s="64">
        <v>36610.285000000003</v>
      </c>
      <c r="D94" s="64" t="s">
        <v>149</v>
      </c>
      <c r="E94" s="3">
        <f t="shared" si="8"/>
        <v>6388.9889684763975</v>
      </c>
      <c r="F94" s="5">
        <f t="shared" si="9"/>
        <v>6389</v>
      </c>
      <c r="G94" s="3">
        <f t="shared" si="10"/>
        <v>-3.161079999699723E-2</v>
      </c>
      <c r="I94" s="3">
        <f t="shared" si="7"/>
        <v>-3.161079999699723E-2</v>
      </c>
      <c r="O94" s="5">
        <f t="shared" ca="1" si="11"/>
        <v>-3.8887043544337616E-3</v>
      </c>
      <c r="Q94" s="13">
        <f t="shared" si="12"/>
        <v>21591.785000000003</v>
      </c>
    </row>
    <row r="95" spans="1:17" x14ac:dyDescent="0.2">
      <c r="A95" s="64" t="s">
        <v>370</v>
      </c>
      <c r="B95" s="65" t="s">
        <v>114</v>
      </c>
      <c r="C95" s="64">
        <v>36630.362999999998</v>
      </c>
      <c r="D95" s="64" t="s">
        <v>149</v>
      </c>
      <c r="E95" s="3">
        <f t="shared" si="8"/>
        <v>6395.9957804181413</v>
      </c>
      <c r="F95" s="5">
        <f t="shared" si="9"/>
        <v>6396</v>
      </c>
      <c r="G95" s="3">
        <f t="shared" si="10"/>
        <v>-1.2091199998394586E-2</v>
      </c>
      <c r="I95" s="3">
        <f t="shared" si="7"/>
        <v>-1.2091199998394586E-2</v>
      </c>
      <c r="O95" s="5">
        <f t="shared" ca="1" si="11"/>
        <v>-3.8834000177968538E-3</v>
      </c>
      <c r="Q95" s="13">
        <f t="shared" si="12"/>
        <v>21611.862999999998</v>
      </c>
    </row>
    <row r="96" spans="1:17" x14ac:dyDescent="0.2">
      <c r="A96" s="64" t="s">
        <v>350</v>
      </c>
      <c r="B96" s="65" t="s">
        <v>114</v>
      </c>
      <c r="C96" s="64">
        <v>37375.347999999998</v>
      </c>
      <c r="D96" s="64" t="s">
        <v>149</v>
      </c>
      <c r="E96" s="3">
        <f t="shared" si="8"/>
        <v>6655.9803303943199</v>
      </c>
      <c r="F96" s="5">
        <f t="shared" si="9"/>
        <v>6656</v>
      </c>
      <c r="G96" s="3">
        <f t="shared" si="10"/>
        <v>-5.6363199997576885E-2</v>
      </c>
      <c r="I96" s="3">
        <f t="shared" si="7"/>
        <v>-5.6363199997576885E-2</v>
      </c>
      <c r="O96" s="5">
        <f t="shared" ca="1" si="11"/>
        <v>-3.686381799854547E-3</v>
      </c>
      <c r="Q96" s="13">
        <f t="shared" si="12"/>
        <v>22356.847999999998</v>
      </c>
    </row>
    <row r="97" spans="1:35" x14ac:dyDescent="0.2">
      <c r="A97" s="64" t="s">
        <v>377</v>
      </c>
      <c r="B97" s="65" t="s">
        <v>114</v>
      </c>
      <c r="C97" s="64">
        <v>37398.326000000001</v>
      </c>
      <c r="D97" s="64" t="s">
        <v>149</v>
      </c>
      <c r="E97" s="3">
        <f t="shared" si="8"/>
        <v>6663.9991831086072</v>
      </c>
      <c r="F97" s="5">
        <f t="shared" si="9"/>
        <v>6664</v>
      </c>
      <c r="G97" s="3">
        <f t="shared" si="10"/>
        <v>-2.3407999979099259E-3</v>
      </c>
      <c r="I97" s="3">
        <f t="shared" si="7"/>
        <v>-2.3407999979099259E-3</v>
      </c>
      <c r="O97" s="5">
        <f t="shared" ca="1" si="11"/>
        <v>-3.6803197008409378E-3</v>
      </c>
      <c r="Q97" s="13">
        <f t="shared" si="12"/>
        <v>22379.826000000001</v>
      </c>
    </row>
    <row r="98" spans="1:35" x14ac:dyDescent="0.2">
      <c r="A98" s="64" t="s">
        <v>367</v>
      </c>
      <c r="B98" s="65" t="s">
        <v>114</v>
      </c>
      <c r="C98" s="64">
        <v>37696.35</v>
      </c>
      <c r="D98" s="64" t="s">
        <v>149</v>
      </c>
      <c r="E98" s="3">
        <f t="shared" si="8"/>
        <v>6768.0034724863799</v>
      </c>
      <c r="F98" s="5">
        <f t="shared" si="9"/>
        <v>6768</v>
      </c>
      <c r="G98" s="3">
        <f t="shared" si="10"/>
        <v>9.9504000027081929E-3</v>
      </c>
      <c r="I98" s="3">
        <f t="shared" si="7"/>
        <v>9.9504000027081929E-3</v>
      </c>
      <c r="O98" s="5">
        <f t="shared" ca="1" si="11"/>
        <v>-3.6015124136640148E-3</v>
      </c>
      <c r="Q98" s="13">
        <f t="shared" si="12"/>
        <v>22677.85</v>
      </c>
    </row>
    <row r="99" spans="1:35" x14ac:dyDescent="0.2">
      <c r="A99" s="20" t="s">
        <v>116</v>
      </c>
      <c r="B99" s="19"/>
      <c r="C99" s="31">
        <v>38418.442799999997</v>
      </c>
      <c r="D99" s="31"/>
      <c r="E99" s="3">
        <f t="shared" si="8"/>
        <v>7019.9991121959556</v>
      </c>
      <c r="F99" s="5">
        <f t="shared" si="9"/>
        <v>7020</v>
      </c>
      <c r="G99" s="3">
        <f t="shared" si="10"/>
        <v>-2.5440000026719645E-3</v>
      </c>
      <c r="I99" s="3">
        <f t="shared" si="7"/>
        <v>-2.5440000026719645E-3</v>
      </c>
      <c r="O99" s="5">
        <f t="shared" ca="1" si="11"/>
        <v>-3.4105562947353172E-3</v>
      </c>
      <c r="P99" s="3" t="s">
        <v>2</v>
      </c>
      <c r="Q99" s="13">
        <f t="shared" si="12"/>
        <v>23399.942799999997</v>
      </c>
    </row>
    <row r="100" spans="1:35" x14ac:dyDescent="0.2">
      <c r="A100" s="64" t="s">
        <v>387</v>
      </c>
      <c r="B100" s="65" t="s">
        <v>114</v>
      </c>
      <c r="C100" s="64">
        <v>38673.478999999999</v>
      </c>
      <c r="D100" s="64" t="s">
        <v>149</v>
      </c>
      <c r="E100" s="3">
        <f t="shared" si="8"/>
        <v>7109.0015373248316</v>
      </c>
      <c r="F100" s="5">
        <f t="shared" si="9"/>
        <v>7109</v>
      </c>
      <c r="G100" s="3">
        <f t="shared" si="10"/>
        <v>4.4052000012015924E-3</v>
      </c>
      <c r="I100" s="3">
        <f t="shared" si="7"/>
        <v>4.4052000012015924E-3</v>
      </c>
      <c r="O100" s="5">
        <f t="shared" ca="1" si="11"/>
        <v>-3.3431154432089121E-3</v>
      </c>
      <c r="Q100" s="13">
        <f t="shared" si="12"/>
        <v>23654.978999999999</v>
      </c>
    </row>
    <row r="101" spans="1:35" x14ac:dyDescent="0.2">
      <c r="A101" s="64" t="s">
        <v>367</v>
      </c>
      <c r="B101" s="65" t="s">
        <v>114</v>
      </c>
      <c r="C101" s="64">
        <v>39146.338000000003</v>
      </c>
      <c r="D101" s="64" t="s">
        <v>149</v>
      </c>
      <c r="E101" s="3">
        <f t="shared" si="8"/>
        <v>7274.0196710015989</v>
      </c>
      <c r="F101" s="5">
        <f t="shared" si="9"/>
        <v>7274</v>
      </c>
      <c r="G101" s="3">
        <f t="shared" si="10"/>
        <v>5.6367199998931028E-2</v>
      </c>
      <c r="I101" s="3">
        <f t="shared" si="7"/>
        <v>5.6367199998931028E-2</v>
      </c>
      <c r="O101" s="5">
        <f t="shared" ca="1" si="11"/>
        <v>-3.2180846510532178E-3</v>
      </c>
      <c r="Q101" s="13">
        <f t="shared" si="12"/>
        <v>24127.838000000003</v>
      </c>
    </row>
    <row r="102" spans="1:35" x14ac:dyDescent="0.2">
      <c r="A102" s="64" t="s">
        <v>367</v>
      </c>
      <c r="B102" s="65" t="s">
        <v>114</v>
      </c>
      <c r="C102" s="64">
        <v>39527.341999999997</v>
      </c>
      <c r="D102" s="64" t="s">
        <v>149</v>
      </c>
      <c r="E102" s="3">
        <f t="shared" si="8"/>
        <v>7406.9822856570918</v>
      </c>
      <c r="F102" s="5">
        <f t="shared" si="9"/>
        <v>7407</v>
      </c>
      <c r="G102" s="3">
        <f t="shared" si="10"/>
        <v>-5.0760400001308881E-2</v>
      </c>
      <c r="I102" s="3">
        <f t="shared" si="7"/>
        <v>-5.0760400001308881E-2</v>
      </c>
      <c r="O102" s="5">
        <f t="shared" ca="1" si="11"/>
        <v>-3.1173022549519603E-3</v>
      </c>
      <c r="Q102" s="13">
        <f t="shared" si="12"/>
        <v>24508.841999999997</v>
      </c>
    </row>
    <row r="103" spans="1:35" x14ac:dyDescent="0.2">
      <c r="A103" s="64" t="s">
        <v>400</v>
      </c>
      <c r="B103" s="65" t="s">
        <v>114</v>
      </c>
      <c r="C103" s="64">
        <v>39888.444799999997</v>
      </c>
      <c r="D103" s="64" t="s">
        <v>149</v>
      </c>
      <c r="E103" s="3">
        <f t="shared" si="8"/>
        <v>7532.9997879600087</v>
      </c>
      <c r="F103" s="5">
        <f t="shared" si="9"/>
        <v>7533</v>
      </c>
      <c r="G103" s="3">
        <f t="shared" si="10"/>
        <v>-6.0759999905712903E-4</v>
      </c>
      <c r="J103" s="3">
        <f>G103</f>
        <v>-6.0759999905712903E-4</v>
      </c>
      <c r="O103" s="5">
        <f t="shared" ca="1" si="11"/>
        <v>-3.0218241954876116E-3</v>
      </c>
      <c r="Q103" s="13">
        <f t="shared" si="12"/>
        <v>24869.944799999997</v>
      </c>
    </row>
    <row r="104" spans="1:35" x14ac:dyDescent="0.2">
      <c r="A104" s="64" t="s">
        <v>400</v>
      </c>
      <c r="B104" s="65" t="s">
        <v>114</v>
      </c>
      <c r="C104" s="64">
        <v>40183.591399999998</v>
      </c>
      <c r="D104" s="64" t="s">
        <v>149</v>
      </c>
      <c r="E104" s="3">
        <f t="shared" si="8"/>
        <v>7635.9999235036757</v>
      </c>
      <c r="F104" s="5">
        <f t="shared" si="9"/>
        <v>7636</v>
      </c>
      <c r="G104" s="3">
        <f t="shared" si="10"/>
        <v>-2.1920000290265307E-4</v>
      </c>
      <c r="J104" s="3">
        <f>G104</f>
        <v>-2.1920000290265307E-4</v>
      </c>
      <c r="O104" s="5">
        <f t="shared" ca="1" si="11"/>
        <v>-2.9437746706873899E-3</v>
      </c>
      <c r="Q104" s="13">
        <f t="shared" si="12"/>
        <v>25165.091399999998</v>
      </c>
    </row>
    <row r="105" spans="1:35" x14ac:dyDescent="0.2">
      <c r="A105" s="64" t="s">
        <v>400</v>
      </c>
      <c r="B105" s="65" t="s">
        <v>114</v>
      </c>
      <c r="C105" s="64">
        <v>40229.438300000002</v>
      </c>
      <c r="D105" s="64" t="s">
        <v>149</v>
      </c>
      <c r="E105" s="3">
        <f t="shared" si="8"/>
        <v>7651.9995552604278</v>
      </c>
      <c r="F105" s="5">
        <f t="shared" si="9"/>
        <v>7652</v>
      </c>
      <c r="G105" s="3">
        <f t="shared" si="10"/>
        <v>-1.2743999977828935E-3</v>
      </c>
      <c r="J105" s="3">
        <f>G105</f>
        <v>-1.2743999977828935E-3</v>
      </c>
      <c r="O105" s="5">
        <f t="shared" ca="1" si="11"/>
        <v>-2.9316504726601715E-3</v>
      </c>
      <c r="Q105" s="13">
        <f t="shared" si="12"/>
        <v>25210.938300000002</v>
      </c>
    </row>
    <row r="106" spans="1:35" x14ac:dyDescent="0.2">
      <c r="A106" s="21" t="s">
        <v>117</v>
      </c>
      <c r="B106" s="19" t="s">
        <v>114</v>
      </c>
      <c r="C106" s="31">
        <v>40587.629000000001</v>
      </c>
      <c r="D106" s="31"/>
      <c r="E106" s="3">
        <f t="shared" si="8"/>
        <v>7777.0007941379254</v>
      </c>
      <c r="F106" s="5">
        <f t="shared" si="9"/>
        <v>7777</v>
      </c>
      <c r="G106" s="3">
        <f t="shared" si="10"/>
        <v>2.2755999962100759E-3</v>
      </c>
      <c r="I106" s="3">
        <f>G106</f>
        <v>2.2755999962100759E-3</v>
      </c>
      <c r="O106" s="5">
        <f t="shared" ca="1" si="11"/>
        <v>-2.8369301755725241E-3</v>
      </c>
      <c r="P106" s="3" t="s">
        <v>2</v>
      </c>
      <c r="Q106" s="13">
        <f t="shared" si="12"/>
        <v>25569.129000000001</v>
      </c>
    </row>
    <row r="107" spans="1:35" x14ac:dyDescent="0.2">
      <c r="A107" s="22" t="s">
        <v>10</v>
      </c>
      <c r="B107" s="2"/>
      <c r="C107" s="32">
        <v>40587.629200000003</v>
      </c>
      <c r="D107" s="32"/>
      <c r="E107" s="3">
        <f t="shared" si="8"/>
        <v>7777.0008639338412</v>
      </c>
      <c r="F107" s="5">
        <f t="shared" si="9"/>
        <v>7777</v>
      </c>
      <c r="G107" s="3">
        <f t="shared" si="10"/>
        <v>2.4755999984336086E-3</v>
      </c>
      <c r="J107" s="3">
        <f>G107</f>
        <v>2.4755999984336086E-3</v>
      </c>
      <c r="O107" s="5">
        <f t="shared" ca="1" si="11"/>
        <v>-2.8369301755725241E-3</v>
      </c>
      <c r="P107" s="3" t="s">
        <v>2</v>
      </c>
      <c r="Q107" s="13">
        <f t="shared" si="12"/>
        <v>25569.129200000003</v>
      </c>
    </row>
    <row r="108" spans="1:35" x14ac:dyDescent="0.2">
      <c r="A108" s="22" t="s">
        <v>10</v>
      </c>
      <c r="B108" s="2"/>
      <c r="C108" s="32">
        <v>41682.254999999997</v>
      </c>
      <c r="D108" s="32"/>
      <c r="E108" s="3">
        <f t="shared" si="8"/>
        <v>8159.0029123043632</v>
      </c>
      <c r="F108" s="5">
        <f t="shared" si="9"/>
        <v>8159</v>
      </c>
      <c r="G108" s="3">
        <f t="shared" si="10"/>
        <v>8.3451999962562695E-3</v>
      </c>
      <c r="I108" s="3">
        <f>G108</f>
        <v>8.3451999962562695E-3</v>
      </c>
      <c r="O108" s="5">
        <f t="shared" ca="1" si="11"/>
        <v>-2.5474649476726731E-3</v>
      </c>
      <c r="P108" s="3" t="s">
        <v>2</v>
      </c>
      <c r="Q108" s="13">
        <f t="shared" si="12"/>
        <v>26663.754999999997</v>
      </c>
    </row>
    <row r="109" spans="1:35" x14ac:dyDescent="0.2">
      <c r="A109" s="64" t="s">
        <v>400</v>
      </c>
      <c r="B109" s="65" t="s">
        <v>114</v>
      </c>
      <c r="C109" s="64">
        <v>41765.347600000001</v>
      </c>
      <c r="D109" s="64" t="s">
        <v>149</v>
      </c>
      <c r="E109" s="3">
        <f t="shared" si="8"/>
        <v>8188.0005326824266</v>
      </c>
      <c r="F109" s="5">
        <f t="shared" si="9"/>
        <v>8188</v>
      </c>
      <c r="G109" s="3">
        <f t="shared" si="10"/>
        <v>1.5264000030583702E-3</v>
      </c>
      <c r="J109" s="3">
        <f>G109</f>
        <v>1.5264000030583702E-3</v>
      </c>
      <c r="O109" s="5">
        <f t="shared" ca="1" si="11"/>
        <v>-2.5254898387483387E-3</v>
      </c>
      <c r="Q109" s="13">
        <f t="shared" si="12"/>
        <v>26746.847600000001</v>
      </c>
    </row>
    <row r="110" spans="1:35" x14ac:dyDescent="0.2">
      <c r="A110" s="22" t="s">
        <v>48</v>
      </c>
      <c r="C110" s="32">
        <v>41765.353999999999</v>
      </c>
      <c r="D110" s="32"/>
      <c r="E110" s="3">
        <f t="shared" si="8"/>
        <v>8188.002766151717</v>
      </c>
      <c r="F110" s="5">
        <f t="shared" si="9"/>
        <v>8188</v>
      </c>
      <c r="G110" s="3">
        <f t="shared" si="10"/>
        <v>7.9264000014518388E-3</v>
      </c>
      <c r="I110" s="3">
        <f t="shared" ref="I110:I141" si="13">G110</f>
        <v>7.9264000014518388E-3</v>
      </c>
      <c r="O110" s="5">
        <f t="shared" ca="1" si="11"/>
        <v>-2.5254898387483387E-3</v>
      </c>
      <c r="P110" s="3" t="s">
        <v>2</v>
      </c>
      <c r="Q110" s="13">
        <f t="shared" si="12"/>
        <v>26746.853999999999</v>
      </c>
      <c r="AE110" s="3">
        <v>17</v>
      </c>
      <c r="AG110" s="3" t="s">
        <v>47</v>
      </c>
      <c r="AI110" s="3" t="s">
        <v>49</v>
      </c>
    </row>
    <row r="111" spans="1:35" x14ac:dyDescent="0.2">
      <c r="A111" s="22" t="s">
        <v>10</v>
      </c>
      <c r="B111" s="2"/>
      <c r="C111" s="32">
        <v>42049.033600000002</v>
      </c>
      <c r="D111" s="32"/>
      <c r="E111" s="3">
        <f t="shared" si="8"/>
        <v>8287.0011528889299</v>
      </c>
      <c r="F111" s="5">
        <f t="shared" si="9"/>
        <v>8287</v>
      </c>
      <c r="G111" s="3">
        <f t="shared" si="10"/>
        <v>3.3036000022548251E-3</v>
      </c>
      <c r="I111" s="3">
        <f t="shared" si="13"/>
        <v>3.3036000022548251E-3</v>
      </c>
      <c r="O111" s="5">
        <f t="shared" ca="1" si="11"/>
        <v>-2.4504713634549216E-3</v>
      </c>
      <c r="P111" s="3" t="s">
        <v>2</v>
      </c>
      <c r="Q111" s="13">
        <f t="shared" si="12"/>
        <v>27030.533600000002</v>
      </c>
    </row>
    <row r="112" spans="1:35" x14ac:dyDescent="0.2">
      <c r="A112" s="22" t="s">
        <v>51</v>
      </c>
      <c r="C112" s="32">
        <v>42106.343000000001</v>
      </c>
      <c r="D112" s="32"/>
      <c r="E112" s="3">
        <f t="shared" si="8"/>
        <v>8307.00096304404</v>
      </c>
      <c r="F112" s="5">
        <f t="shared" si="9"/>
        <v>8307</v>
      </c>
      <c r="G112" s="3">
        <f t="shared" si="10"/>
        <v>2.7595999999903142E-3</v>
      </c>
      <c r="I112" s="3">
        <f t="shared" si="13"/>
        <v>2.7595999999903142E-3</v>
      </c>
      <c r="O112" s="5">
        <f t="shared" ca="1" si="11"/>
        <v>-2.4353161159208986E-3</v>
      </c>
      <c r="P112" s="3" t="s">
        <v>2</v>
      </c>
      <c r="Q112" s="13">
        <f t="shared" si="12"/>
        <v>27087.843000000001</v>
      </c>
      <c r="AE112" s="3">
        <v>11</v>
      </c>
      <c r="AG112" s="3" t="s">
        <v>50</v>
      </c>
      <c r="AI112" s="3" t="s">
        <v>49</v>
      </c>
    </row>
    <row r="113" spans="1:35" x14ac:dyDescent="0.2">
      <c r="A113" s="22" t="s">
        <v>53</v>
      </c>
      <c r="C113" s="32">
        <v>42404.353000000003</v>
      </c>
      <c r="D113" s="32"/>
      <c r="E113" s="3">
        <f t="shared" si="8"/>
        <v>8411.0003667077399</v>
      </c>
      <c r="F113" s="5">
        <f t="shared" si="9"/>
        <v>8411</v>
      </c>
      <c r="G113" s="3">
        <f t="shared" si="10"/>
        <v>1.0508000050322153E-3</v>
      </c>
      <c r="I113" s="3">
        <f t="shared" si="13"/>
        <v>1.0508000050322153E-3</v>
      </c>
      <c r="O113" s="5">
        <f t="shared" ca="1" si="11"/>
        <v>-2.3565088287439756E-3</v>
      </c>
      <c r="P113" s="3" t="s">
        <v>2</v>
      </c>
      <c r="Q113" s="13">
        <f t="shared" si="12"/>
        <v>27385.853000000003</v>
      </c>
      <c r="AC113" s="3" t="s">
        <v>52</v>
      </c>
      <c r="AE113" s="3">
        <v>6</v>
      </c>
      <c r="AG113" s="3" t="s">
        <v>50</v>
      </c>
      <c r="AI113" s="3" t="s">
        <v>49</v>
      </c>
    </row>
    <row r="114" spans="1:35" x14ac:dyDescent="0.2">
      <c r="A114" s="22" t="s">
        <v>10</v>
      </c>
      <c r="B114" s="2"/>
      <c r="C114" s="32">
        <v>42412.9516</v>
      </c>
      <c r="D114" s="32"/>
      <c r="E114" s="3">
        <f t="shared" si="8"/>
        <v>8414.0011024962787</v>
      </c>
      <c r="F114" s="5">
        <f t="shared" si="9"/>
        <v>8414</v>
      </c>
      <c r="G114" s="3">
        <f t="shared" si="10"/>
        <v>3.1592000013915822E-3</v>
      </c>
      <c r="I114" s="3">
        <f t="shared" si="13"/>
        <v>3.1592000013915822E-3</v>
      </c>
      <c r="O114" s="5">
        <f t="shared" ca="1" si="11"/>
        <v>-2.3542355416138723E-3</v>
      </c>
      <c r="P114" s="3" t="s">
        <v>2</v>
      </c>
      <c r="Q114" s="13">
        <f t="shared" si="12"/>
        <v>27394.4516</v>
      </c>
    </row>
    <row r="115" spans="1:35" x14ac:dyDescent="0.2">
      <c r="A115" s="22" t="s">
        <v>54</v>
      </c>
      <c r="C115" s="32">
        <v>42424.421000000002</v>
      </c>
      <c r="D115" s="32"/>
      <c r="E115" s="3">
        <f t="shared" si="8"/>
        <v>8418.0036888537197</v>
      </c>
      <c r="F115" s="5">
        <f t="shared" si="9"/>
        <v>8418</v>
      </c>
      <c r="G115" s="3">
        <f t="shared" si="10"/>
        <v>1.0570400001597591E-2</v>
      </c>
      <c r="I115" s="3">
        <f t="shared" si="13"/>
        <v>1.0570400001597591E-2</v>
      </c>
      <c r="O115" s="5">
        <f t="shared" ca="1" si="11"/>
        <v>-2.3512044921070677E-3</v>
      </c>
      <c r="P115" s="3" t="s">
        <v>2</v>
      </c>
      <c r="Q115" s="13">
        <f t="shared" si="12"/>
        <v>27405.921000000002</v>
      </c>
      <c r="AC115" s="3" t="s">
        <v>52</v>
      </c>
      <c r="AE115" s="3">
        <v>10</v>
      </c>
      <c r="AG115" s="3" t="s">
        <v>50</v>
      </c>
      <c r="AI115" s="3" t="s">
        <v>49</v>
      </c>
    </row>
    <row r="116" spans="1:35" x14ac:dyDescent="0.2">
      <c r="A116" s="22" t="s">
        <v>54</v>
      </c>
      <c r="C116" s="32">
        <v>42427.279000000002</v>
      </c>
      <c r="D116" s="32"/>
      <c r="E116" s="3">
        <f t="shared" si="8"/>
        <v>8419.0010724840358</v>
      </c>
      <c r="F116" s="5">
        <f t="shared" si="9"/>
        <v>8419</v>
      </c>
      <c r="G116" s="3">
        <f t="shared" si="10"/>
        <v>3.0732000013813376E-3</v>
      </c>
      <c r="I116" s="3">
        <f t="shared" si="13"/>
        <v>3.0732000013813376E-3</v>
      </c>
      <c r="O116" s="5">
        <f t="shared" ca="1" si="11"/>
        <v>-2.3504467297303664E-3</v>
      </c>
      <c r="P116" s="3" t="s">
        <v>2</v>
      </c>
      <c r="Q116" s="13">
        <f t="shared" si="12"/>
        <v>27408.779000000002</v>
      </c>
      <c r="AC116" s="3" t="s">
        <v>52</v>
      </c>
      <c r="AE116" s="3">
        <v>10</v>
      </c>
      <c r="AG116" s="3" t="s">
        <v>50</v>
      </c>
      <c r="AI116" s="3" t="s">
        <v>49</v>
      </c>
    </row>
    <row r="117" spans="1:35" x14ac:dyDescent="0.2">
      <c r="A117" s="64" t="s">
        <v>367</v>
      </c>
      <c r="B117" s="65" t="s">
        <v>114</v>
      </c>
      <c r="C117" s="64">
        <v>42427.315000000002</v>
      </c>
      <c r="D117" s="64" t="s">
        <v>149</v>
      </c>
      <c r="E117" s="3">
        <f t="shared" si="8"/>
        <v>8419.0136357487991</v>
      </c>
      <c r="F117" s="5">
        <f t="shared" si="9"/>
        <v>8419</v>
      </c>
      <c r="G117" s="3">
        <f t="shared" si="10"/>
        <v>3.9073200001439545E-2</v>
      </c>
      <c r="I117" s="3">
        <f t="shared" si="13"/>
        <v>3.9073200001439545E-2</v>
      </c>
      <c r="O117" s="5">
        <f t="shared" ca="1" si="11"/>
        <v>-2.3504467297303664E-3</v>
      </c>
      <c r="Q117" s="13">
        <f t="shared" si="12"/>
        <v>27408.815000000002</v>
      </c>
    </row>
    <row r="118" spans="1:35" x14ac:dyDescent="0.2">
      <c r="A118" s="22" t="s">
        <v>55</v>
      </c>
      <c r="B118" s="22"/>
      <c r="C118" s="46">
        <v>42447.334999999999</v>
      </c>
      <c r="D118" s="46"/>
      <c r="E118" s="3">
        <f t="shared" si="8"/>
        <v>8426.0002068750928</v>
      </c>
      <c r="F118" s="5">
        <f t="shared" si="9"/>
        <v>8426</v>
      </c>
      <c r="G118" s="3">
        <f t="shared" si="10"/>
        <v>5.9279999550199136E-4</v>
      </c>
      <c r="I118" s="3">
        <f t="shared" si="13"/>
        <v>5.9279999550199136E-4</v>
      </c>
      <c r="O118" s="5">
        <f t="shared" ca="1" si="11"/>
        <v>-2.3451423930934577E-3</v>
      </c>
      <c r="P118" s="3" t="s">
        <v>2</v>
      </c>
      <c r="Q118" s="13">
        <f t="shared" si="12"/>
        <v>27428.834999999999</v>
      </c>
      <c r="AC118" s="3" t="s">
        <v>52</v>
      </c>
      <c r="AE118" s="3">
        <v>11</v>
      </c>
      <c r="AG118" s="3" t="s">
        <v>50</v>
      </c>
      <c r="AI118" s="3" t="s">
        <v>49</v>
      </c>
    </row>
    <row r="119" spans="1:35" x14ac:dyDescent="0.2">
      <c r="A119" s="22" t="s">
        <v>55</v>
      </c>
      <c r="B119" s="22"/>
      <c r="C119" s="46">
        <v>42467.391000000003</v>
      </c>
      <c r="D119" s="46"/>
      <c r="E119" s="3">
        <f t="shared" si="8"/>
        <v>8432.9993412661515</v>
      </c>
      <c r="F119" s="5">
        <f t="shared" si="9"/>
        <v>8433</v>
      </c>
      <c r="G119" s="3">
        <f t="shared" si="10"/>
        <v>-1.8875999958254397E-3</v>
      </c>
      <c r="I119" s="3">
        <f t="shared" si="13"/>
        <v>-1.8875999958254397E-3</v>
      </c>
      <c r="O119" s="5">
        <f t="shared" ca="1" si="11"/>
        <v>-2.3398380564565498E-3</v>
      </c>
      <c r="P119" s="3" t="s">
        <v>2</v>
      </c>
      <c r="Q119" s="13">
        <f t="shared" si="12"/>
        <v>27448.891000000003</v>
      </c>
      <c r="AC119" s="3" t="s">
        <v>52</v>
      </c>
      <c r="AE119" s="3">
        <v>10</v>
      </c>
      <c r="AG119" s="3" t="s">
        <v>50</v>
      </c>
      <c r="AI119" s="3" t="s">
        <v>49</v>
      </c>
    </row>
    <row r="120" spans="1:35" x14ac:dyDescent="0.2">
      <c r="A120" s="22" t="s">
        <v>56</v>
      </c>
      <c r="B120" s="22"/>
      <c r="C120" s="46">
        <v>42504.644999999997</v>
      </c>
      <c r="D120" s="46"/>
      <c r="E120" s="3">
        <f t="shared" si="8"/>
        <v>8446.0002264179493</v>
      </c>
      <c r="F120" s="5">
        <f t="shared" si="9"/>
        <v>8446</v>
      </c>
      <c r="G120" s="3">
        <f t="shared" si="10"/>
        <v>6.4879999990807846E-4</v>
      </c>
      <c r="I120" s="3">
        <f t="shared" si="13"/>
        <v>6.4879999990807846E-4</v>
      </c>
      <c r="O120" s="5">
        <f t="shared" ca="1" si="11"/>
        <v>-2.3299871455594347E-3</v>
      </c>
      <c r="P120" s="3" t="s">
        <v>2</v>
      </c>
      <c r="Q120" s="13">
        <f t="shared" si="12"/>
        <v>27486.144999999997</v>
      </c>
      <c r="AC120" s="3" t="s">
        <v>52</v>
      </c>
      <c r="AI120" s="3" t="s">
        <v>57</v>
      </c>
    </row>
    <row r="121" spans="1:35" x14ac:dyDescent="0.2">
      <c r="A121" s="22" t="s">
        <v>10</v>
      </c>
      <c r="B121" s="24"/>
      <c r="C121" s="46">
        <v>42776.870900000002</v>
      </c>
      <c r="D121" s="46"/>
      <c r="E121" s="3">
        <f t="shared" si="8"/>
        <v>8541.0015057770779</v>
      </c>
      <c r="F121" s="5">
        <f t="shared" si="9"/>
        <v>8541</v>
      </c>
      <c r="G121" s="3">
        <f t="shared" si="10"/>
        <v>4.3148000040673651E-3</v>
      </c>
      <c r="I121" s="3">
        <f t="shared" si="13"/>
        <v>4.3148000040673651E-3</v>
      </c>
      <c r="O121" s="5">
        <f t="shared" ca="1" si="11"/>
        <v>-2.2579997197728222E-3</v>
      </c>
      <c r="P121" s="3" t="s">
        <v>2</v>
      </c>
      <c r="Q121" s="13">
        <f t="shared" si="12"/>
        <v>27758.370900000002</v>
      </c>
    </row>
    <row r="122" spans="1:35" x14ac:dyDescent="0.2">
      <c r="A122" s="22" t="s">
        <v>46</v>
      </c>
      <c r="B122" s="24"/>
      <c r="C122" s="46">
        <v>42782.595999999998</v>
      </c>
      <c r="D122" s="46"/>
      <c r="E122" s="3">
        <f t="shared" si="8"/>
        <v>8542.9994487518597</v>
      </c>
      <c r="F122" s="5">
        <f t="shared" si="9"/>
        <v>8543</v>
      </c>
      <c r="G122" s="3">
        <f t="shared" si="10"/>
        <v>-1.5796000006957911E-3</v>
      </c>
      <c r="I122" s="3">
        <f t="shared" si="13"/>
        <v>-1.5796000006957911E-3</v>
      </c>
      <c r="O122" s="5">
        <f t="shared" ca="1" si="11"/>
        <v>-2.2564841950194195E-3</v>
      </c>
      <c r="P122" s="3" t="s">
        <v>2</v>
      </c>
      <c r="Q122" s="13">
        <f t="shared" si="12"/>
        <v>27764.095999999998</v>
      </c>
    </row>
    <row r="123" spans="1:35" x14ac:dyDescent="0.2">
      <c r="A123" s="22" t="s">
        <v>46</v>
      </c>
      <c r="B123" s="24"/>
      <c r="C123" s="46">
        <v>42802.658000000003</v>
      </c>
      <c r="D123" s="46"/>
      <c r="E123" s="3">
        <f t="shared" si="8"/>
        <v>8550.00067702038</v>
      </c>
      <c r="F123" s="5">
        <f t="shared" si="9"/>
        <v>8550</v>
      </c>
      <c r="G123" s="3">
        <f t="shared" si="10"/>
        <v>1.9400000019231811E-3</v>
      </c>
      <c r="I123" s="3">
        <f t="shared" si="13"/>
        <v>1.9400000019231811E-3</v>
      </c>
      <c r="O123" s="5">
        <f t="shared" ca="1" si="11"/>
        <v>-2.2511798583825116E-3</v>
      </c>
      <c r="P123" s="3" t="s">
        <v>2</v>
      </c>
      <c r="Q123" s="13">
        <f t="shared" si="12"/>
        <v>27784.158000000003</v>
      </c>
    </row>
    <row r="124" spans="1:35" x14ac:dyDescent="0.2">
      <c r="A124" s="22" t="s">
        <v>58</v>
      </c>
      <c r="B124" s="22"/>
      <c r="C124" s="46">
        <v>42828.449000000001</v>
      </c>
      <c r="D124" s="46"/>
      <c r="E124" s="3">
        <f t="shared" si="8"/>
        <v>8559.0012092840298</v>
      </c>
      <c r="F124" s="5">
        <f t="shared" si="9"/>
        <v>8559</v>
      </c>
      <c r="G124" s="3">
        <f t="shared" si="10"/>
        <v>3.4651999958441593E-3</v>
      </c>
      <c r="I124" s="3">
        <f t="shared" si="13"/>
        <v>3.4651999958441593E-3</v>
      </c>
      <c r="O124" s="5">
        <f t="shared" ca="1" si="11"/>
        <v>-2.2443599969922011E-3</v>
      </c>
      <c r="P124" s="3" t="s">
        <v>2</v>
      </c>
      <c r="Q124" s="13">
        <f t="shared" si="12"/>
        <v>27809.949000000001</v>
      </c>
      <c r="AC124" s="3" t="s">
        <v>52</v>
      </c>
      <c r="AE124" s="3">
        <v>11</v>
      </c>
      <c r="AG124" s="3" t="s">
        <v>50</v>
      </c>
      <c r="AI124" s="3" t="s">
        <v>49</v>
      </c>
    </row>
    <row r="125" spans="1:35" x14ac:dyDescent="0.2">
      <c r="A125" s="22" t="s">
        <v>46</v>
      </c>
      <c r="B125" s="24"/>
      <c r="C125" s="46">
        <v>42845.644</v>
      </c>
      <c r="D125" s="46"/>
      <c r="E125" s="3">
        <f t="shared" si="8"/>
        <v>8565.0019131060399</v>
      </c>
      <c r="F125" s="5">
        <f t="shared" si="9"/>
        <v>8565</v>
      </c>
      <c r="G125" s="3">
        <f t="shared" si="10"/>
        <v>5.4820000004838221E-3</v>
      </c>
      <c r="I125" s="3">
        <f t="shared" si="13"/>
        <v>5.4820000004838221E-3</v>
      </c>
      <c r="O125" s="5">
        <f t="shared" ca="1" si="11"/>
        <v>-2.2398134227319937E-3</v>
      </c>
      <c r="P125" s="3" t="s">
        <v>2</v>
      </c>
      <c r="Q125" s="13">
        <f t="shared" si="12"/>
        <v>27827.144</v>
      </c>
    </row>
    <row r="126" spans="1:35" x14ac:dyDescent="0.2">
      <c r="A126" s="22" t="s">
        <v>59</v>
      </c>
      <c r="B126" s="22"/>
      <c r="C126" s="46">
        <v>42871.425999999999</v>
      </c>
      <c r="D126" s="46"/>
      <c r="E126" s="3">
        <f t="shared" si="8"/>
        <v>8573.9993045534993</v>
      </c>
      <c r="F126" s="5">
        <f t="shared" si="9"/>
        <v>8574</v>
      </c>
      <c r="G126" s="3">
        <f t="shared" si="10"/>
        <v>-1.9928000037907623E-3</v>
      </c>
      <c r="I126" s="3">
        <f t="shared" si="13"/>
        <v>-1.9928000037907623E-3</v>
      </c>
      <c r="O126" s="5">
        <f t="shared" ca="1" si="11"/>
        <v>-2.2329935613416832E-3</v>
      </c>
      <c r="P126" s="3" t="s">
        <v>2</v>
      </c>
      <c r="Q126" s="13">
        <f t="shared" si="12"/>
        <v>27852.925999999999</v>
      </c>
      <c r="AC126" s="3" t="s">
        <v>52</v>
      </c>
      <c r="AI126" s="3" t="s">
        <v>57</v>
      </c>
    </row>
    <row r="127" spans="1:35" x14ac:dyDescent="0.2">
      <c r="A127" s="22" t="s">
        <v>10</v>
      </c>
      <c r="B127" s="24"/>
      <c r="C127" s="46">
        <v>43143.648000000001</v>
      </c>
      <c r="D127" s="46"/>
      <c r="E127" s="3">
        <f t="shared" si="8"/>
        <v>8668.9992228922783</v>
      </c>
      <c r="F127" s="5">
        <f t="shared" si="9"/>
        <v>8669</v>
      </c>
      <c r="G127" s="3">
        <f t="shared" si="10"/>
        <v>-2.2268000029725954E-3</v>
      </c>
      <c r="I127" s="3">
        <f t="shared" si="13"/>
        <v>-2.2268000029725954E-3</v>
      </c>
      <c r="O127" s="5">
        <f t="shared" ca="1" si="11"/>
        <v>-2.1610061355550715E-3</v>
      </c>
      <c r="P127" s="3" t="s">
        <v>2</v>
      </c>
      <c r="Q127" s="13">
        <f t="shared" si="12"/>
        <v>28125.148000000001</v>
      </c>
    </row>
    <row r="128" spans="1:35" x14ac:dyDescent="0.2">
      <c r="A128" s="64" t="s">
        <v>367</v>
      </c>
      <c r="B128" s="65" t="s">
        <v>114</v>
      </c>
      <c r="C128" s="64">
        <v>43192.372000000003</v>
      </c>
      <c r="D128" s="64" t="s">
        <v>149</v>
      </c>
      <c r="E128" s="3">
        <f t="shared" si="8"/>
        <v>8686.0029037892637</v>
      </c>
      <c r="F128" s="5">
        <f t="shared" si="9"/>
        <v>8686</v>
      </c>
      <c r="G128" s="3">
        <f t="shared" si="10"/>
        <v>8.3207999996375293E-3</v>
      </c>
      <c r="I128" s="3">
        <f t="shared" si="13"/>
        <v>8.3207999996375293E-3</v>
      </c>
      <c r="O128" s="5">
        <f t="shared" ca="1" si="11"/>
        <v>-2.1481241751511509E-3</v>
      </c>
      <c r="Q128" s="13">
        <f t="shared" si="12"/>
        <v>28173.872000000003</v>
      </c>
    </row>
    <row r="129" spans="1:35" x14ac:dyDescent="0.2">
      <c r="A129" s="22" t="s">
        <v>60</v>
      </c>
      <c r="B129" s="22"/>
      <c r="C129" s="46">
        <v>43212.415999999997</v>
      </c>
      <c r="D129" s="46"/>
      <c r="E129" s="3">
        <f t="shared" si="8"/>
        <v>8692.9978504253977</v>
      </c>
      <c r="F129" s="5">
        <f t="shared" si="9"/>
        <v>8693</v>
      </c>
      <c r="G129" s="3">
        <f t="shared" si="10"/>
        <v>-6.1596000014105812E-3</v>
      </c>
      <c r="I129" s="3">
        <f t="shared" si="13"/>
        <v>-6.1596000014105812E-3</v>
      </c>
      <c r="O129" s="5">
        <f t="shared" ca="1" si="11"/>
        <v>-2.1428198385142431E-3</v>
      </c>
      <c r="P129" s="3" t="s">
        <v>2</v>
      </c>
      <c r="Q129" s="13">
        <f t="shared" si="12"/>
        <v>28193.915999999997</v>
      </c>
      <c r="AC129" s="3" t="s">
        <v>52</v>
      </c>
      <c r="AE129" s="3">
        <v>12</v>
      </c>
      <c r="AG129" s="3" t="s">
        <v>47</v>
      </c>
      <c r="AI129" s="3" t="s">
        <v>49</v>
      </c>
    </row>
    <row r="130" spans="1:35" x14ac:dyDescent="0.2">
      <c r="A130" s="22" t="s">
        <v>60</v>
      </c>
      <c r="B130" s="22"/>
      <c r="C130" s="46">
        <v>43212.423999999999</v>
      </c>
      <c r="D130" s="46"/>
      <c r="E130" s="3">
        <f t="shared" si="8"/>
        <v>8693.0006422620136</v>
      </c>
      <c r="F130" s="5">
        <f t="shared" si="9"/>
        <v>8693</v>
      </c>
      <c r="G130" s="3">
        <f t="shared" si="10"/>
        <v>1.8404000002192333E-3</v>
      </c>
      <c r="I130" s="3">
        <f t="shared" si="13"/>
        <v>1.8404000002192333E-3</v>
      </c>
      <c r="O130" s="5">
        <f t="shared" ca="1" si="11"/>
        <v>-2.1428198385142431E-3</v>
      </c>
      <c r="P130" s="3" t="s">
        <v>2</v>
      </c>
      <c r="Q130" s="13">
        <f t="shared" si="12"/>
        <v>28193.923999999999</v>
      </c>
      <c r="AC130" s="3" t="s">
        <v>52</v>
      </c>
      <c r="AE130" s="3">
        <v>10</v>
      </c>
      <c r="AG130" s="3" t="s">
        <v>50</v>
      </c>
      <c r="AI130" s="3" t="s">
        <v>49</v>
      </c>
    </row>
    <row r="131" spans="1:35" x14ac:dyDescent="0.2">
      <c r="A131" s="22" t="s">
        <v>10</v>
      </c>
      <c r="B131" s="24"/>
      <c r="C131" s="46">
        <v>43507.5671</v>
      </c>
      <c r="D131" s="46"/>
      <c r="E131" s="3">
        <f t="shared" si="8"/>
        <v>8795.9995563771627</v>
      </c>
      <c r="F131" s="5">
        <f t="shared" si="9"/>
        <v>8796</v>
      </c>
      <c r="G131" s="3">
        <f t="shared" si="10"/>
        <v>-1.2712000025203452E-3</v>
      </c>
      <c r="I131" s="3">
        <f t="shared" si="13"/>
        <v>-1.2712000025203452E-3</v>
      </c>
      <c r="O131" s="5">
        <f t="shared" ca="1" si="11"/>
        <v>-2.0647703137140214E-3</v>
      </c>
      <c r="P131" s="3" t="s">
        <v>2</v>
      </c>
      <c r="Q131" s="13">
        <f t="shared" si="12"/>
        <v>28489.0671</v>
      </c>
    </row>
    <row r="132" spans="1:35" x14ac:dyDescent="0.2">
      <c r="A132" s="22" t="s">
        <v>61</v>
      </c>
      <c r="B132" s="22"/>
      <c r="C132" s="46">
        <v>43510.43</v>
      </c>
      <c r="D132" s="46"/>
      <c r="E132" s="3">
        <f t="shared" si="8"/>
        <v>8796.9986500074065</v>
      </c>
      <c r="F132" s="5">
        <f t="shared" si="9"/>
        <v>8797</v>
      </c>
      <c r="G132" s="3">
        <f t="shared" si="10"/>
        <v>-3.8683999955537729E-3</v>
      </c>
      <c r="I132" s="3">
        <f t="shared" si="13"/>
        <v>-3.8683999955537729E-3</v>
      </c>
      <c r="O132" s="5">
        <f t="shared" ca="1" si="11"/>
        <v>-2.06401255133732E-3</v>
      </c>
      <c r="P132" s="3" t="s">
        <v>2</v>
      </c>
      <c r="Q132" s="13">
        <f t="shared" si="12"/>
        <v>28491.93</v>
      </c>
      <c r="AC132" s="3" t="s">
        <v>52</v>
      </c>
      <c r="AE132" s="3">
        <v>11</v>
      </c>
      <c r="AG132" s="3" t="s">
        <v>50</v>
      </c>
      <c r="AI132" s="3" t="s">
        <v>49</v>
      </c>
    </row>
    <row r="133" spans="1:35" x14ac:dyDescent="0.2">
      <c r="A133" s="47" t="s">
        <v>61</v>
      </c>
      <c r="B133" s="47"/>
      <c r="C133" s="48">
        <v>43510.434999999998</v>
      </c>
      <c r="D133" s="48"/>
      <c r="E133" s="3">
        <f t="shared" si="8"/>
        <v>8797.000394905288</v>
      </c>
      <c r="F133" s="5">
        <f t="shared" si="9"/>
        <v>8797</v>
      </c>
      <c r="G133" s="3">
        <f t="shared" si="10"/>
        <v>1.1316000018268824E-3</v>
      </c>
      <c r="I133" s="3">
        <f t="shared" si="13"/>
        <v>1.1316000018268824E-3</v>
      </c>
      <c r="O133" s="5">
        <f t="shared" ca="1" si="11"/>
        <v>-2.06401255133732E-3</v>
      </c>
      <c r="P133" s="3" t="s">
        <v>2</v>
      </c>
      <c r="Q133" s="13">
        <f t="shared" si="12"/>
        <v>28491.934999999998</v>
      </c>
      <c r="AC133" s="3" t="s">
        <v>52</v>
      </c>
      <c r="AE133" s="3">
        <v>11</v>
      </c>
      <c r="AG133" s="3" t="s">
        <v>47</v>
      </c>
      <c r="AI133" s="3" t="s">
        <v>49</v>
      </c>
    </row>
    <row r="134" spans="1:35" x14ac:dyDescent="0.2">
      <c r="A134" s="22" t="s">
        <v>62</v>
      </c>
      <c r="B134" s="22"/>
      <c r="C134" s="71">
        <v>43828.500999999997</v>
      </c>
      <c r="D134" s="46"/>
      <c r="E134" s="3">
        <f t="shared" si="8"/>
        <v>8907.9989329600448</v>
      </c>
      <c r="F134" s="5">
        <f t="shared" si="9"/>
        <v>8908</v>
      </c>
      <c r="G134" s="3">
        <f t="shared" si="10"/>
        <v>-3.0576000062865205E-3</v>
      </c>
      <c r="I134" s="3">
        <f t="shared" si="13"/>
        <v>-3.0576000062865205E-3</v>
      </c>
      <c r="O134" s="5">
        <f t="shared" ca="1" si="11"/>
        <v>-1.9799009275234892E-3</v>
      </c>
      <c r="P134" s="3" t="s">
        <v>2</v>
      </c>
      <c r="Q134" s="13">
        <f t="shared" si="12"/>
        <v>28810.000999999997</v>
      </c>
      <c r="AC134" s="3" t="s">
        <v>52</v>
      </c>
      <c r="AE134" s="3">
        <v>10</v>
      </c>
      <c r="AG134" s="3" t="s">
        <v>50</v>
      </c>
      <c r="AI134" s="3" t="s">
        <v>49</v>
      </c>
    </row>
    <row r="135" spans="1:35" x14ac:dyDescent="0.2">
      <c r="A135" s="47" t="s">
        <v>63</v>
      </c>
      <c r="B135" s="47"/>
      <c r="C135" s="48">
        <v>43848.563999999998</v>
      </c>
      <c r="D135" s="48"/>
      <c r="E135" s="3">
        <f t="shared" si="8"/>
        <v>8915.0005102081413</v>
      </c>
      <c r="F135" s="5">
        <f t="shared" si="9"/>
        <v>8915</v>
      </c>
      <c r="G135" s="3">
        <f t="shared" si="10"/>
        <v>1.4620000001741573E-3</v>
      </c>
      <c r="I135" s="3">
        <f t="shared" si="13"/>
        <v>1.4620000001741573E-3</v>
      </c>
      <c r="O135" s="5">
        <f t="shared" ca="1" si="11"/>
        <v>-1.9745965908865805E-3</v>
      </c>
      <c r="P135" s="3" t="s">
        <v>2</v>
      </c>
      <c r="Q135" s="13">
        <f t="shared" si="12"/>
        <v>28830.063999999998</v>
      </c>
      <c r="AC135" s="3" t="s">
        <v>52</v>
      </c>
      <c r="AE135" s="3">
        <v>12</v>
      </c>
      <c r="AG135" s="3" t="s">
        <v>50</v>
      </c>
      <c r="AI135" s="3" t="s">
        <v>49</v>
      </c>
    </row>
    <row r="136" spans="1:35" x14ac:dyDescent="0.2">
      <c r="A136" s="47" t="s">
        <v>64</v>
      </c>
      <c r="B136" s="47"/>
      <c r="C136" s="48">
        <v>43960.315999999999</v>
      </c>
      <c r="D136" s="48"/>
      <c r="E136" s="3">
        <f t="shared" si="8"/>
        <v>8953.999675867768</v>
      </c>
      <c r="F136" s="5">
        <f t="shared" si="9"/>
        <v>8954</v>
      </c>
      <c r="G136" s="3">
        <f t="shared" si="10"/>
        <v>-9.2880000011064112E-4</v>
      </c>
      <c r="I136" s="3">
        <f t="shared" si="13"/>
        <v>-9.2880000011064112E-4</v>
      </c>
      <c r="O136" s="5">
        <f t="shared" ca="1" si="11"/>
        <v>-1.945043858195235E-3</v>
      </c>
      <c r="P136" s="3" t="s">
        <v>2</v>
      </c>
      <c r="Q136" s="13">
        <f t="shared" si="12"/>
        <v>28941.815999999999</v>
      </c>
      <c r="AC136" s="3" t="s">
        <v>52</v>
      </c>
      <c r="AE136" s="3">
        <v>6</v>
      </c>
      <c r="AG136" s="3" t="s">
        <v>50</v>
      </c>
      <c r="AI136" s="3" t="s">
        <v>49</v>
      </c>
    </row>
    <row r="137" spans="1:35" x14ac:dyDescent="0.2">
      <c r="A137" s="47" t="s">
        <v>65</v>
      </c>
      <c r="B137" s="47"/>
      <c r="C137" s="48">
        <v>44189.557000000001</v>
      </c>
      <c r="D137" s="48"/>
      <c r="E137" s="3">
        <f t="shared" si="8"/>
        <v>9034.0001030187723</v>
      </c>
      <c r="F137" s="5">
        <f t="shared" si="9"/>
        <v>9034</v>
      </c>
      <c r="G137" s="3">
        <f t="shared" si="10"/>
        <v>2.9519999952754006E-4</v>
      </c>
      <c r="I137" s="3">
        <f t="shared" si="13"/>
        <v>2.9519999952754006E-4</v>
      </c>
      <c r="O137" s="5">
        <f t="shared" ca="1" si="11"/>
        <v>-1.8844228680591404E-3</v>
      </c>
      <c r="P137" s="3" t="s">
        <v>2</v>
      </c>
      <c r="Q137" s="13">
        <f t="shared" si="12"/>
        <v>29171.057000000001</v>
      </c>
      <c r="AC137" s="3" t="s">
        <v>52</v>
      </c>
      <c r="AE137" s="3">
        <v>8</v>
      </c>
      <c r="AG137" s="3" t="s">
        <v>50</v>
      </c>
      <c r="AI137" s="3" t="s">
        <v>49</v>
      </c>
    </row>
    <row r="138" spans="1:35" x14ac:dyDescent="0.2">
      <c r="A138" s="47" t="s">
        <v>66</v>
      </c>
      <c r="B138" s="47"/>
      <c r="C138" s="48">
        <v>44215.349000000002</v>
      </c>
      <c r="D138" s="48"/>
      <c r="E138" s="3">
        <f t="shared" si="8"/>
        <v>9043.0009842619984</v>
      </c>
      <c r="F138" s="5">
        <f t="shared" si="9"/>
        <v>9043</v>
      </c>
      <c r="G138" s="3">
        <f t="shared" si="10"/>
        <v>2.8203999972902238E-3</v>
      </c>
      <c r="I138" s="3">
        <f t="shared" si="13"/>
        <v>2.8203999972902238E-3</v>
      </c>
      <c r="O138" s="5">
        <f t="shared" ca="1" si="11"/>
        <v>-1.8776030066688298E-3</v>
      </c>
      <c r="P138" s="3" t="s">
        <v>2</v>
      </c>
      <c r="Q138" s="13">
        <f t="shared" si="12"/>
        <v>29196.849000000002</v>
      </c>
      <c r="AC138" s="3" t="s">
        <v>52</v>
      </c>
      <c r="AE138" s="3">
        <v>11</v>
      </c>
      <c r="AG138" s="3" t="s">
        <v>50</v>
      </c>
      <c r="AI138" s="3" t="s">
        <v>49</v>
      </c>
    </row>
    <row r="139" spans="1:35" x14ac:dyDescent="0.2">
      <c r="A139" s="47" t="s">
        <v>66</v>
      </c>
      <c r="B139" s="47"/>
      <c r="C139" s="48">
        <v>44278.392</v>
      </c>
      <c r="D139" s="48"/>
      <c r="E139" s="3">
        <f t="shared" si="8"/>
        <v>9065.0017037182934</v>
      </c>
      <c r="F139" s="5">
        <f t="shared" si="9"/>
        <v>9065</v>
      </c>
      <c r="G139" s="3">
        <f t="shared" si="10"/>
        <v>4.8820000010891818E-3</v>
      </c>
      <c r="I139" s="3">
        <f t="shared" si="13"/>
        <v>4.8820000010891818E-3</v>
      </c>
      <c r="O139" s="5">
        <f t="shared" ca="1" si="11"/>
        <v>-1.8609322343814041E-3</v>
      </c>
      <c r="P139" s="3" t="s">
        <v>2</v>
      </c>
      <c r="Q139" s="13">
        <f t="shared" si="12"/>
        <v>29259.892</v>
      </c>
      <c r="AC139" s="3" t="s">
        <v>52</v>
      </c>
      <c r="AE139" s="3">
        <v>7</v>
      </c>
      <c r="AG139" s="3" t="s">
        <v>50</v>
      </c>
      <c r="AI139" s="3" t="s">
        <v>49</v>
      </c>
    </row>
    <row r="140" spans="1:35" x14ac:dyDescent="0.2">
      <c r="A140" s="47" t="s">
        <v>67</v>
      </c>
      <c r="B140" s="47"/>
      <c r="C140" s="48">
        <v>44487.561000000002</v>
      </c>
      <c r="D140" s="48"/>
      <c r="E140" s="3">
        <f t="shared" si="8"/>
        <v>9137.9974128050108</v>
      </c>
      <c r="F140" s="5">
        <f t="shared" si="9"/>
        <v>9138</v>
      </c>
      <c r="G140" s="3">
        <f t="shared" si="10"/>
        <v>-7.4135999966529198E-3</v>
      </c>
      <c r="I140" s="3">
        <f t="shared" si="13"/>
        <v>-7.4135999966529198E-3</v>
      </c>
      <c r="O140" s="5">
        <f t="shared" ca="1" si="11"/>
        <v>-1.8056155808822173E-3</v>
      </c>
      <c r="P140" s="3" t="s">
        <v>2</v>
      </c>
      <c r="Q140" s="13">
        <f t="shared" si="12"/>
        <v>29469.061000000002</v>
      </c>
      <c r="AC140" s="3" t="s">
        <v>52</v>
      </c>
      <c r="AE140" s="3">
        <v>8</v>
      </c>
      <c r="AG140" s="3" t="s">
        <v>50</v>
      </c>
      <c r="AI140" s="3" t="s">
        <v>49</v>
      </c>
    </row>
    <row r="141" spans="1:35" x14ac:dyDescent="0.2">
      <c r="A141" s="47" t="s">
        <v>69</v>
      </c>
      <c r="B141" s="47"/>
      <c r="C141" s="48">
        <v>44613.648000000001</v>
      </c>
      <c r="D141" s="48"/>
      <c r="E141" s="3">
        <f t="shared" si="8"/>
        <v>9181.9992006971788</v>
      </c>
      <c r="F141" s="5">
        <f t="shared" si="9"/>
        <v>9182</v>
      </c>
      <c r="G141" s="3">
        <f t="shared" si="10"/>
        <v>-2.2903999997652136E-3</v>
      </c>
      <c r="I141" s="3">
        <f t="shared" si="13"/>
        <v>-2.2903999997652136E-3</v>
      </c>
      <c r="O141" s="5">
        <f t="shared" ca="1" si="11"/>
        <v>-1.7722740363073659E-3</v>
      </c>
      <c r="P141" s="3" t="s">
        <v>2</v>
      </c>
      <c r="Q141" s="13">
        <f t="shared" si="12"/>
        <v>29595.148000000001</v>
      </c>
      <c r="AC141" s="3" t="s">
        <v>52</v>
      </c>
      <c r="AE141" s="3">
        <v>15</v>
      </c>
      <c r="AG141" s="3" t="s">
        <v>68</v>
      </c>
      <c r="AI141" s="3" t="s">
        <v>49</v>
      </c>
    </row>
    <row r="142" spans="1:35" x14ac:dyDescent="0.2">
      <c r="A142" s="47" t="s">
        <v>46</v>
      </c>
      <c r="B142" s="30"/>
      <c r="C142" s="48">
        <v>44633.713000000003</v>
      </c>
      <c r="D142" s="48"/>
      <c r="E142" s="3">
        <f t="shared" si="8"/>
        <v>9189.0014759044279</v>
      </c>
      <c r="F142" s="5">
        <f t="shared" si="9"/>
        <v>9189</v>
      </c>
      <c r="G142" s="3">
        <f t="shared" si="10"/>
        <v>4.2291999998269603E-3</v>
      </c>
      <c r="I142" s="3">
        <f t="shared" ref="I142:I173" si="14">G142</f>
        <v>4.2291999998269603E-3</v>
      </c>
      <c r="O142" s="5">
        <f t="shared" ca="1" si="11"/>
        <v>-1.7669696996704572E-3</v>
      </c>
      <c r="P142" s="3" t="s">
        <v>2</v>
      </c>
      <c r="Q142" s="13">
        <f t="shared" si="12"/>
        <v>29615.213000000003</v>
      </c>
    </row>
    <row r="143" spans="1:35" x14ac:dyDescent="0.2">
      <c r="A143" s="47" t="s">
        <v>70</v>
      </c>
      <c r="B143" s="47"/>
      <c r="C143" s="48">
        <v>44662.366000000002</v>
      </c>
      <c r="D143" s="48"/>
      <c r="E143" s="3">
        <f t="shared" si="8"/>
        <v>9199.0007877167009</v>
      </c>
      <c r="F143" s="5">
        <f t="shared" si="9"/>
        <v>9199</v>
      </c>
      <c r="G143" s="3">
        <f t="shared" si="10"/>
        <v>2.2572000016225502E-3</v>
      </c>
      <c r="I143" s="3">
        <f t="shared" si="14"/>
        <v>2.2572000016225502E-3</v>
      </c>
      <c r="O143" s="5">
        <f t="shared" ca="1" si="11"/>
        <v>-1.7593920759034452E-3</v>
      </c>
      <c r="P143" s="3" t="s">
        <v>2</v>
      </c>
      <c r="Q143" s="13">
        <f t="shared" si="12"/>
        <v>29643.866000000002</v>
      </c>
      <c r="AC143" s="3" t="s">
        <v>52</v>
      </c>
      <c r="AE143" s="3">
        <v>8</v>
      </c>
      <c r="AG143" s="3" t="s">
        <v>50</v>
      </c>
      <c r="AI143" s="3" t="s">
        <v>49</v>
      </c>
    </row>
    <row r="144" spans="1:35" x14ac:dyDescent="0.2">
      <c r="A144" s="47" t="s">
        <v>46</v>
      </c>
      <c r="B144" s="30"/>
      <c r="C144" s="48">
        <v>44676.697</v>
      </c>
      <c r="D144" s="48"/>
      <c r="E144" s="3">
        <f t="shared" si="8"/>
        <v>9204.0020140309334</v>
      </c>
      <c r="F144" s="5">
        <f t="shared" si="9"/>
        <v>9204</v>
      </c>
      <c r="G144" s="3">
        <f t="shared" si="10"/>
        <v>5.7711999979801476E-3</v>
      </c>
      <c r="I144" s="3">
        <f t="shared" si="14"/>
        <v>5.7711999979801476E-3</v>
      </c>
      <c r="O144" s="5">
        <f t="shared" ca="1" si="11"/>
        <v>-1.7556032640199401E-3</v>
      </c>
      <c r="P144" s="3" t="s">
        <v>2</v>
      </c>
      <c r="Q144" s="13">
        <f t="shared" si="12"/>
        <v>29658.197</v>
      </c>
    </row>
    <row r="145" spans="1:35" x14ac:dyDescent="0.2">
      <c r="A145" s="47" t="s">
        <v>71</v>
      </c>
      <c r="B145" s="47"/>
      <c r="C145" s="48">
        <v>44705.35</v>
      </c>
      <c r="D145" s="48"/>
      <c r="E145" s="3">
        <f t="shared" si="8"/>
        <v>9214.0013258432082</v>
      </c>
      <c r="F145" s="5">
        <f t="shared" si="9"/>
        <v>9214</v>
      </c>
      <c r="G145" s="3">
        <f t="shared" si="10"/>
        <v>3.7991999997757375E-3</v>
      </c>
      <c r="I145" s="3">
        <f t="shared" si="14"/>
        <v>3.7991999997757375E-3</v>
      </c>
      <c r="O145" s="5">
        <f t="shared" ca="1" si="11"/>
        <v>-1.7480256402529282E-3</v>
      </c>
      <c r="P145" s="3" t="s">
        <v>2</v>
      </c>
      <c r="Q145" s="13">
        <f t="shared" si="12"/>
        <v>29686.85</v>
      </c>
      <c r="AC145" s="3" t="s">
        <v>52</v>
      </c>
      <c r="AE145" s="3">
        <v>8</v>
      </c>
      <c r="AG145" s="3" t="s">
        <v>50</v>
      </c>
      <c r="AI145" s="3" t="s">
        <v>49</v>
      </c>
    </row>
    <row r="146" spans="1:35" x14ac:dyDescent="0.2">
      <c r="A146" s="22" t="s">
        <v>72</v>
      </c>
      <c r="B146" s="22"/>
      <c r="C146" s="46">
        <v>45003.356</v>
      </c>
      <c r="D146" s="46"/>
      <c r="E146" s="3">
        <f t="shared" si="8"/>
        <v>9317.9993335886011</v>
      </c>
      <c r="F146" s="5">
        <f t="shared" si="9"/>
        <v>9318</v>
      </c>
      <c r="G146" s="3">
        <f t="shared" si="10"/>
        <v>-1.9096000032732263E-3</v>
      </c>
      <c r="I146" s="3">
        <f t="shared" si="14"/>
        <v>-1.9096000032732263E-3</v>
      </c>
      <c r="O146" s="5">
        <f t="shared" ca="1" si="11"/>
        <v>-1.6692183530760052E-3</v>
      </c>
      <c r="P146" s="3" t="s">
        <v>2</v>
      </c>
      <c r="Q146" s="13">
        <f t="shared" si="12"/>
        <v>29984.856</v>
      </c>
      <c r="AC146" s="3" t="s">
        <v>52</v>
      </c>
      <c r="AE146" s="3">
        <v>10</v>
      </c>
      <c r="AG146" s="3" t="s">
        <v>50</v>
      </c>
      <c r="AI146" s="3" t="s">
        <v>49</v>
      </c>
    </row>
    <row r="147" spans="1:35" x14ac:dyDescent="0.2">
      <c r="A147" s="22" t="s">
        <v>46</v>
      </c>
      <c r="B147" s="24"/>
      <c r="C147" s="46">
        <v>45060.667999999998</v>
      </c>
      <c r="D147" s="46"/>
      <c r="E147" s="3">
        <f t="shared" si="8"/>
        <v>9338.0000510906102</v>
      </c>
      <c r="F147" s="5">
        <f t="shared" si="9"/>
        <v>9338</v>
      </c>
      <c r="G147" s="3">
        <f t="shared" si="10"/>
        <v>1.4640000154031441E-4</v>
      </c>
      <c r="I147" s="3">
        <f t="shared" si="14"/>
        <v>1.4640000154031441E-4</v>
      </c>
      <c r="O147" s="5">
        <f t="shared" ca="1" si="11"/>
        <v>-1.6540631055419813E-3</v>
      </c>
      <c r="P147" s="3" t="s">
        <v>2</v>
      </c>
      <c r="Q147" s="13">
        <f t="shared" si="12"/>
        <v>30042.167999999998</v>
      </c>
    </row>
    <row r="148" spans="1:35" x14ac:dyDescent="0.2">
      <c r="A148" s="22" t="s">
        <v>73</v>
      </c>
      <c r="B148" s="22"/>
      <c r="C148" s="46">
        <v>45232.595999999998</v>
      </c>
      <c r="D148" s="46"/>
      <c r="E148" s="3">
        <f t="shared" si="8"/>
        <v>9397.9994117600254</v>
      </c>
      <c r="F148" s="5">
        <f t="shared" si="9"/>
        <v>9398</v>
      </c>
      <c r="G148" s="3">
        <f t="shared" si="10"/>
        <v>-1.6856000002007931E-3</v>
      </c>
      <c r="I148" s="3">
        <f t="shared" si="14"/>
        <v>-1.6856000002007931E-3</v>
      </c>
      <c r="O148" s="5">
        <f t="shared" ca="1" si="11"/>
        <v>-1.6085973629399106E-3</v>
      </c>
      <c r="P148" s="3" t="s">
        <v>2</v>
      </c>
      <c r="Q148" s="13">
        <f t="shared" si="12"/>
        <v>30214.095999999998</v>
      </c>
      <c r="AC148" s="3" t="s">
        <v>52</v>
      </c>
      <c r="AE148" s="3">
        <v>7</v>
      </c>
      <c r="AG148" s="3" t="s">
        <v>50</v>
      </c>
      <c r="AI148" s="3" t="s">
        <v>49</v>
      </c>
    </row>
    <row r="149" spans="1:35" x14ac:dyDescent="0.2">
      <c r="A149" s="22" t="s">
        <v>74</v>
      </c>
      <c r="B149" s="22"/>
      <c r="C149" s="46">
        <v>45295.641000000003</v>
      </c>
      <c r="D149" s="46"/>
      <c r="E149" s="3">
        <f t="shared" ref="E149:E212" si="15">(C149-C$7)/C$8</f>
        <v>9420.0008291754748</v>
      </c>
      <c r="F149" s="5">
        <f t="shared" ref="F149:F212" si="16">ROUND(2*E149,0)/2</f>
        <v>9420</v>
      </c>
      <c r="G149" s="3">
        <f t="shared" ref="G149:G212" si="17">C149-(C$7+F149*C$8)</f>
        <v>2.3760000040056184E-3</v>
      </c>
      <c r="I149" s="3">
        <f t="shared" si="14"/>
        <v>2.3760000040056184E-3</v>
      </c>
      <c r="O149" s="5">
        <f t="shared" ref="O149:O212" ca="1" si="18">+C$11+C$12*F149</f>
        <v>-1.5919265906524848E-3</v>
      </c>
      <c r="P149" s="3" t="s">
        <v>2</v>
      </c>
      <c r="Q149" s="13">
        <f t="shared" ref="Q149:Q212" si="19">+C149-15018.5</f>
        <v>30277.141000000003</v>
      </c>
      <c r="AC149" s="3" t="s">
        <v>52</v>
      </c>
      <c r="AE149" s="3">
        <v>7</v>
      </c>
      <c r="AG149" s="3" t="s">
        <v>50</v>
      </c>
      <c r="AI149" s="3" t="s">
        <v>49</v>
      </c>
    </row>
    <row r="150" spans="1:35" x14ac:dyDescent="0.2">
      <c r="A150" s="22" t="s">
        <v>46</v>
      </c>
      <c r="B150" s="24"/>
      <c r="C150" s="46">
        <v>45338.620999999999</v>
      </c>
      <c r="D150" s="46"/>
      <c r="E150" s="3">
        <f t="shared" si="15"/>
        <v>9434.9999713836751</v>
      </c>
      <c r="F150" s="5">
        <f t="shared" si="16"/>
        <v>9435</v>
      </c>
      <c r="G150" s="3">
        <f t="shared" si="17"/>
        <v>-8.1999998656101525E-5</v>
      </c>
      <c r="I150" s="3">
        <f t="shared" si="14"/>
        <v>-8.1999998656101525E-5</v>
      </c>
      <c r="O150" s="5">
        <f t="shared" ca="1" si="18"/>
        <v>-1.5805601550019669E-3</v>
      </c>
      <c r="P150" s="3" t="s">
        <v>2</v>
      </c>
      <c r="Q150" s="13">
        <f t="shared" si="19"/>
        <v>30320.120999999999</v>
      </c>
    </row>
    <row r="151" spans="1:35" x14ac:dyDescent="0.2">
      <c r="A151" s="22" t="s">
        <v>74</v>
      </c>
      <c r="B151" s="22"/>
      <c r="C151" s="46">
        <v>45344.353999999999</v>
      </c>
      <c r="D151" s="46"/>
      <c r="E151" s="3">
        <f t="shared" si="15"/>
        <v>9437.0006712971135</v>
      </c>
      <c r="F151" s="5">
        <f t="shared" si="16"/>
        <v>9437</v>
      </c>
      <c r="G151" s="3">
        <f t="shared" si="17"/>
        <v>1.9236000007367693E-3</v>
      </c>
      <c r="I151" s="3">
        <f t="shared" si="14"/>
        <v>1.9236000007367693E-3</v>
      </c>
      <c r="O151" s="5">
        <f t="shared" ca="1" si="18"/>
        <v>-1.5790446302485651E-3</v>
      </c>
      <c r="P151" s="3" t="s">
        <v>2</v>
      </c>
      <c r="Q151" s="13">
        <f t="shared" si="19"/>
        <v>30325.853999999999</v>
      </c>
      <c r="AC151" s="3" t="s">
        <v>52</v>
      </c>
      <c r="AE151" s="3">
        <v>6</v>
      </c>
      <c r="AG151" s="3" t="s">
        <v>50</v>
      </c>
      <c r="AI151" s="3" t="s">
        <v>49</v>
      </c>
    </row>
    <row r="152" spans="1:35" x14ac:dyDescent="0.2">
      <c r="A152" s="22" t="s">
        <v>74</v>
      </c>
      <c r="B152" s="22"/>
      <c r="C152" s="46">
        <v>45344.355000000003</v>
      </c>
      <c r="D152" s="46"/>
      <c r="E152" s="3">
        <f t="shared" si="15"/>
        <v>9437.0010202766916</v>
      </c>
      <c r="F152" s="5">
        <f t="shared" si="16"/>
        <v>9437</v>
      </c>
      <c r="G152" s="3">
        <f t="shared" si="17"/>
        <v>2.9236000045784749E-3</v>
      </c>
      <c r="I152" s="3">
        <f t="shared" si="14"/>
        <v>2.9236000045784749E-3</v>
      </c>
      <c r="O152" s="5">
        <f t="shared" ca="1" si="18"/>
        <v>-1.5790446302485651E-3</v>
      </c>
      <c r="P152" s="3" t="s">
        <v>2</v>
      </c>
      <c r="Q152" s="13">
        <f t="shared" si="19"/>
        <v>30325.855000000003</v>
      </c>
      <c r="AC152" s="3" t="s">
        <v>52</v>
      </c>
      <c r="AE152" s="3">
        <v>6</v>
      </c>
      <c r="AG152" s="3" t="s">
        <v>75</v>
      </c>
      <c r="AI152" s="3" t="s">
        <v>49</v>
      </c>
    </row>
    <row r="153" spans="1:35" x14ac:dyDescent="0.2">
      <c r="A153" s="22" t="s">
        <v>76</v>
      </c>
      <c r="B153" s="22"/>
      <c r="C153" s="46">
        <v>45384.466999999997</v>
      </c>
      <c r="D153" s="46"/>
      <c r="E153" s="3">
        <f t="shared" si="15"/>
        <v>9450.9992890588055</v>
      </c>
      <c r="F153" s="5">
        <f t="shared" si="16"/>
        <v>9451</v>
      </c>
      <c r="G153" s="3">
        <f t="shared" si="17"/>
        <v>-2.0372000071802177E-3</v>
      </c>
      <c r="I153" s="3">
        <f t="shared" si="14"/>
        <v>-2.0372000071802177E-3</v>
      </c>
      <c r="O153" s="5">
        <f t="shared" ca="1" si="18"/>
        <v>-1.5684359569747485E-3</v>
      </c>
      <c r="P153" s="3" t="s">
        <v>2</v>
      </c>
      <c r="Q153" s="13">
        <f t="shared" si="19"/>
        <v>30365.966999999997</v>
      </c>
      <c r="AC153" s="3" t="s">
        <v>52</v>
      </c>
      <c r="AE153" s="3">
        <v>12</v>
      </c>
      <c r="AG153" s="3" t="s">
        <v>47</v>
      </c>
      <c r="AI153" s="3" t="s">
        <v>49</v>
      </c>
    </row>
    <row r="154" spans="1:35" x14ac:dyDescent="0.2">
      <c r="A154" s="22" t="s">
        <v>76</v>
      </c>
      <c r="B154" s="22"/>
      <c r="C154" s="46">
        <v>45407.39</v>
      </c>
      <c r="D154" s="46"/>
      <c r="E154" s="3">
        <f t="shared" si="15"/>
        <v>9458.9989478963726</v>
      </c>
      <c r="F154" s="5">
        <f t="shared" si="16"/>
        <v>9459</v>
      </c>
      <c r="G154" s="3">
        <f t="shared" si="17"/>
        <v>-3.0148000005283393E-3</v>
      </c>
      <c r="I154" s="3">
        <f t="shared" si="14"/>
        <v>-3.0148000005283393E-3</v>
      </c>
      <c r="O154" s="5">
        <f t="shared" ca="1" si="18"/>
        <v>-1.5623738579611385E-3</v>
      </c>
      <c r="P154" s="3" t="s">
        <v>2</v>
      </c>
      <c r="Q154" s="13">
        <f t="shared" si="19"/>
        <v>30388.89</v>
      </c>
      <c r="AC154" s="3" t="s">
        <v>52</v>
      </c>
      <c r="AE154" s="3">
        <v>11</v>
      </c>
      <c r="AG154" s="3" t="s">
        <v>47</v>
      </c>
      <c r="AI154" s="3" t="s">
        <v>49</v>
      </c>
    </row>
    <row r="155" spans="1:35" x14ac:dyDescent="0.2">
      <c r="A155" s="22" t="s">
        <v>76</v>
      </c>
      <c r="B155" s="22"/>
      <c r="C155" s="46">
        <v>45407.396999999997</v>
      </c>
      <c r="D155" s="46"/>
      <c r="E155" s="3">
        <f t="shared" si="15"/>
        <v>9459.0013907534085</v>
      </c>
      <c r="F155" s="5">
        <f t="shared" si="16"/>
        <v>9459</v>
      </c>
      <c r="G155" s="3">
        <f t="shared" si="17"/>
        <v>3.9851999972597696E-3</v>
      </c>
      <c r="I155" s="3">
        <f t="shared" si="14"/>
        <v>3.9851999972597696E-3</v>
      </c>
      <c r="O155" s="5">
        <f t="shared" ca="1" si="18"/>
        <v>-1.5623738579611385E-3</v>
      </c>
      <c r="P155" s="3" t="s">
        <v>2</v>
      </c>
      <c r="Q155" s="13">
        <f t="shared" si="19"/>
        <v>30388.896999999997</v>
      </c>
      <c r="AC155" s="3" t="s">
        <v>52</v>
      </c>
      <c r="AE155" s="3">
        <v>7</v>
      </c>
      <c r="AG155" s="3" t="s">
        <v>50</v>
      </c>
      <c r="AI155" s="3" t="s">
        <v>49</v>
      </c>
    </row>
    <row r="156" spans="1:35" x14ac:dyDescent="0.2">
      <c r="A156" s="22" t="s">
        <v>46</v>
      </c>
      <c r="B156" s="22"/>
      <c r="C156" s="46">
        <v>45699.682000000001</v>
      </c>
      <c r="D156" s="46"/>
      <c r="E156" s="3">
        <f t="shared" si="15"/>
        <v>9561.002886340284</v>
      </c>
      <c r="F156" s="5">
        <f t="shared" si="16"/>
        <v>9561</v>
      </c>
      <c r="G156" s="3">
        <f t="shared" si="17"/>
        <v>8.2707999972626567E-3</v>
      </c>
      <c r="I156" s="3">
        <f t="shared" si="14"/>
        <v>8.2707999972626567E-3</v>
      </c>
      <c r="O156" s="5">
        <f t="shared" ca="1" si="18"/>
        <v>-1.4850820955376182E-3</v>
      </c>
      <c r="P156" s="3" t="s">
        <v>2</v>
      </c>
      <c r="Q156" s="13">
        <f t="shared" si="19"/>
        <v>30681.182000000001</v>
      </c>
    </row>
    <row r="157" spans="1:35" x14ac:dyDescent="0.2">
      <c r="A157" s="22" t="s">
        <v>77</v>
      </c>
      <c r="B157" s="22"/>
      <c r="C157" s="46">
        <v>45702.538</v>
      </c>
      <c r="D157" s="46"/>
      <c r="E157" s="3">
        <f t="shared" si="15"/>
        <v>9561.9995720114475</v>
      </c>
      <c r="F157" s="5">
        <f t="shared" si="16"/>
        <v>9562</v>
      </c>
      <c r="G157" s="3">
        <f t="shared" si="17"/>
        <v>-1.2263999960850924E-3</v>
      </c>
      <c r="I157" s="3">
        <f t="shared" si="14"/>
        <v>-1.2263999960850924E-3</v>
      </c>
      <c r="O157" s="5">
        <f t="shared" ca="1" si="18"/>
        <v>-1.4843243331609177E-3</v>
      </c>
      <c r="P157" s="3" t="s">
        <v>2</v>
      </c>
      <c r="Q157" s="13">
        <f t="shared" si="19"/>
        <v>30684.038</v>
      </c>
      <c r="AC157" s="3" t="s">
        <v>52</v>
      </c>
      <c r="AE157" s="3">
        <v>6</v>
      </c>
      <c r="AG157" s="3" t="s">
        <v>50</v>
      </c>
      <c r="AI157" s="3" t="s">
        <v>49</v>
      </c>
    </row>
    <row r="158" spans="1:35" x14ac:dyDescent="0.2">
      <c r="A158" s="22" t="s">
        <v>77</v>
      </c>
      <c r="B158" s="22"/>
      <c r="C158" s="46">
        <v>45705.4</v>
      </c>
      <c r="D158" s="46"/>
      <c r="E158" s="3">
        <f t="shared" si="15"/>
        <v>9562.9983515600725</v>
      </c>
      <c r="F158" s="5">
        <f t="shared" si="16"/>
        <v>9563</v>
      </c>
      <c r="G158" s="3">
        <f t="shared" si="17"/>
        <v>-4.7236000027623959E-3</v>
      </c>
      <c r="I158" s="3">
        <f t="shared" si="14"/>
        <v>-4.7236000027623959E-3</v>
      </c>
      <c r="O158" s="5">
        <f t="shared" ca="1" si="18"/>
        <v>-1.4835665707842163E-3</v>
      </c>
      <c r="P158" s="3" t="s">
        <v>2</v>
      </c>
      <c r="Q158" s="13">
        <f t="shared" si="19"/>
        <v>30686.9</v>
      </c>
      <c r="AC158" s="3" t="s">
        <v>52</v>
      </c>
      <c r="AE158" s="3">
        <v>10</v>
      </c>
      <c r="AG158" s="3" t="s">
        <v>78</v>
      </c>
      <c r="AI158" s="3" t="s">
        <v>49</v>
      </c>
    </row>
    <row r="159" spans="1:35" x14ac:dyDescent="0.2">
      <c r="A159" s="22" t="s">
        <v>77</v>
      </c>
      <c r="B159" s="22"/>
      <c r="C159" s="46">
        <v>45705.408000000003</v>
      </c>
      <c r="D159" s="46"/>
      <c r="E159" s="3">
        <f t="shared" si="15"/>
        <v>9563.0011433966865</v>
      </c>
      <c r="F159" s="5">
        <f t="shared" si="16"/>
        <v>9563</v>
      </c>
      <c r="G159" s="3">
        <f t="shared" si="17"/>
        <v>3.2763999988674186E-3</v>
      </c>
      <c r="I159" s="3">
        <f t="shared" si="14"/>
        <v>3.2763999988674186E-3</v>
      </c>
      <c r="O159" s="5">
        <f t="shared" ca="1" si="18"/>
        <v>-1.4835665707842163E-3</v>
      </c>
      <c r="P159" s="3" t="s">
        <v>2</v>
      </c>
      <c r="Q159" s="13">
        <f t="shared" si="19"/>
        <v>30686.908000000003</v>
      </c>
      <c r="AC159" s="3" t="s">
        <v>52</v>
      </c>
      <c r="AE159" s="3">
        <v>8</v>
      </c>
      <c r="AG159" s="3" t="s">
        <v>50</v>
      </c>
      <c r="AI159" s="3" t="s">
        <v>49</v>
      </c>
    </row>
    <row r="160" spans="1:35" x14ac:dyDescent="0.2">
      <c r="A160" s="22" t="s">
        <v>79</v>
      </c>
      <c r="B160" s="22"/>
      <c r="C160" s="46">
        <v>45751.252</v>
      </c>
      <c r="D160" s="46"/>
      <c r="E160" s="3">
        <f t="shared" si="15"/>
        <v>9578.9997631126644</v>
      </c>
      <c r="F160" s="5">
        <f t="shared" si="16"/>
        <v>9579</v>
      </c>
      <c r="G160" s="3">
        <f t="shared" si="17"/>
        <v>-6.7879999551223591E-4</v>
      </c>
      <c r="I160" s="3">
        <f t="shared" si="14"/>
        <v>-6.7879999551223591E-4</v>
      </c>
      <c r="O160" s="5">
        <f t="shared" ca="1" si="18"/>
        <v>-1.471442372756997E-3</v>
      </c>
      <c r="P160" s="3" t="s">
        <v>2</v>
      </c>
      <c r="Q160" s="13">
        <f t="shared" si="19"/>
        <v>30732.752</v>
      </c>
      <c r="AC160" s="3" t="s">
        <v>52</v>
      </c>
      <c r="AE160" s="3">
        <v>6</v>
      </c>
      <c r="AG160" s="3" t="s">
        <v>50</v>
      </c>
      <c r="AI160" s="3" t="s">
        <v>49</v>
      </c>
    </row>
    <row r="161" spans="1:35" x14ac:dyDescent="0.2">
      <c r="A161" s="22" t="s">
        <v>46</v>
      </c>
      <c r="B161" s="22"/>
      <c r="C161" s="46">
        <v>45762.713000000003</v>
      </c>
      <c r="D161" s="46"/>
      <c r="E161" s="3">
        <f t="shared" si="15"/>
        <v>9582.9994180416597</v>
      </c>
      <c r="F161" s="5">
        <f t="shared" si="16"/>
        <v>9583</v>
      </c>
      <c r="G161" s="3">
        <f t="shared" si="17"/>
        <v>-1.6675999941071495E-3</v>
      </c>
      <c r="I161" s="3">
        <f t="shared" si="14"/>
        <v>-1.6675999941071495E-3</v>
      </c>
      <c r="O161" s="5">
        <f t="shared" ca="1" si="18"/>
        <v>-1.4684113232501924E-3</v>
      </c>
      <c r="P161" s="3" t="s">
        <v>2</v>
      </c>
      <c r="Q161" s="13">
        <f t="shared" si="19"/>
        <v>30744.213000000003</v>
      </c>
    </row>
    <row r="162" spans="1:35" x14ac:dyDescent="0.2">
      <c r="A162" s="22" t="s">
        <v>46</v>
      </c>
      <c r="B162" s="22"/>
      <c r="C162" s="46">
        <v>45762.714</v>
      </c>
      <c r="D162" s="46"/>
      <c r="E162" s="3">
        <f t="shared" si="15"/>
        <v>9582.9997670212342</v>
      </c>
      <c r="F162" s="5">
        <f t="shared" si="16"/>
        <v>9583</v>
      </c>
      <c r="G162" s="3">
        <f t="shared" si="17"/>
        <v>-6.6759999754140154E-4</v>
      </c>
      <c r="I162" s="3">
        <f t="shared" si="14"/>
        <v>-6.6759999754140154E-4</v>
      </c>
      <c r="O162" s="5">
        <f t="shared" ca="1" si="18"/>
        <v>-1.4684113232501924E-3</v>
      </c>
      <c r="P162" s="3" t="s">
        <v>2</v>
      </c>
      <c r="Q162" s="13">
        <f t="shared" si="19"/>
        <v>30744.214</v>
      </c>
    </row>
    <row r="163" spans="1:35" x14ac:dyDescent="0.2">
      <c r="A163" s="22" t="s">
        <v>80</v>
      </c>
      <c r="B163" s="22"/>
      <c r="C163" s="46">
        <v>45814.305</v>
      </c>
      <c r="D163" s="46"/>
      <c r="E163" s="3">
        <f t="shared" si="15"/>
        <v>9601.003972364726</v>
      </c>
      <c r="F163" s="5">
        <f t="shared" si="16"/>
        <v>9601</v>
      </c>
      <c r="G163" s="3">
        <f t="shared" si="17"/>
        <v>1.1382799995772075E-2</v>
      </c>
      <c r="I163" s="3">
        <f t="shared" si="14"/>
        <v>1.1382799995772075E-2</v>
      </c>
      <c r="O163" s="5">
        <f t="shared" ca="1" si="18"/>
        <v>-1.4547716004695713E-3</v>
      </c>
      <c r="P163" s="3" t="s">
        <v>2</v>
      </c>
      <c r="Q163" s="13">
        <f t="shared" si="19"/>
        <v>30795.805</v>
      </c>
      <c r="AC163" s="3" t="s">
        <v>52</v>
      </c>
      <c r="AI163" s="3" t="s">
        <v>57</v>
      </c>
    </row>
    <row r="164" spans="1:35" x14ac:dyDescent="0.2">
      <c r="A164" s="22" t="s">
        <v>81</v>
      </c>
      <c r="B164" s="22"/>
      <c r="C164" s="46">
        <v>46023.47</v>
      </c>
      <c r="D164" s="46"/>
      <c r="E164" s="3">
        <f t="shared" si="15"/>
        <v>9673.9982855331364</v>
      </c>
      <c r="F164" s="5">
        <f t="shared" si="16"/>
        <v>9674</v>
      </c>
      <c r="G164" s="3">
        <f t="shared" si="17"/>
        <v>-4.9127999955089763E-3</v>
      </c>
      <c r="I164" s="3">
        <f t="shared" si="14"/>
        <v>-4.9127999955089763E-3</v>
      </c>
      <c r="O164" s="5">
        <f t="shared" ca="1" si="18"/>
        <v>-1.3994549469703854E-3</v>
      </c>
      <c r="P164" s="3" t="s">
        <v>2</v>
      </c>
      <c r="Q164" s="13">
        <f t="shared" si="19"/>
        <v>31004.97</v>
      </c>
      <c r="AC164" s="3" t="s">
        <v>52</v>
      </c>
      <c r="AE164" s="3">
        <v>10</v>
      </c>
      <c r="AG164" s="3" t="s">
        <v>50</v>
      </c>
      <c r="AI164" s="3" t="s">
        <v>49</v>
      </c>
    </row>
    <row r="165" spans="1:35" x14ac:dyDescent="0.2">
      <c r="A165" s="22" t="s">
        <v>46</v>
      </c>
      <c r="B165" s="22"/>
      <c r="C165" s="46">
        <v>46060.741000000002</v>
      </c>
      <c r="D165" s="46"/>
      <c r="E165" s="3">
        <f t="shared" si="15"/>
        <v>9687.0051033377385</v>
      </c>
      <c r="F165" s="5">
        <f t="shared" si="16"/>
        <v>9687</v>
      </c>
      <c r="G165" s="3">
        <f t="shared" si="17"/>
        <v>1.4623600007325877E-2</v>
      </c>
      <c r="I165" s="3">
        <f t="shared" si="14"/>
        <v>1.4623600007325877E-2</v>
      </c>
      <c r="O165" s="5">
        <f t="shared" ca="1" si="18"/>
        <v>-1.3896040360732694E-3</v>
      </c>
      <c r="P165" s="3" t="s">
        <v>2</v>
      </c>
      <c r="Q165" s="13">
        <f t="shared" si="19"/>
        <v>31042.241000000002</v>
      </c>
    </row>
    <row r="166" spans="1:35" x14ac:dyDescent="0.2">
      <c r="A166" s="22" t="s">
        <v>46</v>
      </c>
      <c r="B166" s="22"/>
      <c r="C166" s="46">
        <v>46100.832999999999</v>
      </c>
      <c r="D166" s="46"/>
      <c r="E166" s="3">
        <f t="shared" si="15"/>
        <v>9700.9963925283191</v>
      </c>
      <c r="F166" s="5">
        <f t="shared" si="16"/>
        <v>9701</v>
      </c>
      <c r="G166" s="3">
        <f t="shared" si="17"/>
        <v>-1.0337200001231395E-2</v>
      </c>
      <c r="I166" s="3">
        <f t="shared" si="14"/>
        <v>-1.0337200001231395E-2</v>
      </c>
      <c r="O166" s="5">
        <f t="shared" ca="1" si="18"/>
        <v>-1.3789953627994529E-3</v>
      </c>
      <c r="P166" s="3" t="s">
        <v>2</v>
      </c>
      <c r="Q166" s="13">
        <f t="shared" si="19"/>
        <v>31082.332999999999</v>
      </c>
    </row>
    <row r="167" spans="1:35" x14ac:dyDescent="0.2">
      <c r="A167" s="22" t="s">
        <v>82</v>
      </c>
      <c r="B167" s="22"/>
      <c r="C167" s="46">
        <v>46112.315999999999</v>
      </c>
      <c r="D167" s="46"/>
      <c r="E167" s="3">
        <f t="shared" si="15"/>
        <v>9705.0037250080022</v>
      </c>
      <c r="F167" s="5">
        <f t="shared" si="16"/>
        <v>9705</v>
      </c>
      <c r="G167" s="3">
        <f t="shared" si="17"/>
        <v>1.0673999997379724E-2</v>
      </c>
      <c r="I167" s="3">
        <f t="shared" si="14"/>
        <v>1.0673999997379724E-2</v>
      </c>
      <c r="O167" s="5">
        <f t="shared" ca="1" si="18"/>
        <v>-1.3759643132926483E-3</v>
      </c>
      <c r="P167" s="3" t="s">
        <v>2</v>
      </c>
      <c r="Q167" s="13">
        <f t="shared" si="19"/>
        <v>31093.815999999999</v>
      </c>
      <c r="AC167" s="3" t="s">
        <v>52</v>
      </c>
      <c r="AI167" s="3" t="s">
        <v>57</v>
      </c>
    </row>
    <row r="168" spans="1:35" x14ac:dyDescent="0.2">
      <c r="A168" s="22" t="s">
        <v>82</v>
      </c>
      <c r="B168" s="22"/>
      <c r="C168" s="46">
        <v>46112.317000000003</v>
      </c>
      <c r="D168" s="46"/>
      <c r="E168" s="3">
        <f t="shared" si="15"/>
        <v>9705.0040739875803</v>
      </c>
      <c r="F168" s="5">
        <f t="shared" si="16"/>
        <v>9705</v>
      </c>
      <c r="G168" s="3">
        <f t="shared" si="17"/>
        <v>1.167400000122143E-2</v>
      </c>
      <c r="I168" s="3">
        <f t="shared" si="14"/>
        <v>1.167400000122143E-2</v>
      </c>
      <c r="O168" s="5">
        <f t="shared" ca="1" si="18"/>
        <v>-1.3759643132926483E-3</v>
      </c>
      <c r="P168" s="3" t="s">
        <v>2</v>
      </c>
      <c r="Q168" s="13">
        <f t="shared" si="19"/>
        <v>31093.817000000003</v>
      </c>
      <c r="AC168" s="3" t="s">
        <v>52</v>
      </c>
      <c r="AI168" s="3" t="s">
        <v>57</v>
      </c>
    </row>
    <row r="169" spans="1:35" x14ac:dyDescent="0.2">
      <c r="A169" s="22" t="s">
        <v>83</v>
      </c>
      <c r="B169" s="22"/>
      <c r="C169" s="46">
        <v>46318.616000000002</v>
      </c>
      <c r="D169" s="46"/>
      <c r="E169" s="3">
        <f t="shared" si="15"/>
        <v>9776.9982116890569</v>
      </c>
      <c r="F169" s="5">
        <f t="shared" si="16"/>
        <v>9777</v>
      </c>
      <c r="G169" s="3">
        <f t="shared" si="17"/>
        <v>-5.1243999987491407E-3</v>
      </c>
      <c r="I169" s="3">
        <f t="shared" si="14"/>
        <v>-5.1243999987491407E-3</v>
      </c>
      <c r="O169" s="5">
        <f t="shared" ca="1" si="18"/>
        <v>-1.3214054221701637E-3</v>
      </c>
      <c r="P169" s="3" t="s">
        <v>2</v>
      </c>
      <c r="Q169" s="13">
        <f t="shared" si="19"/>
        <v>31300.116000000002</v>
      </c>
      <c r="AC169" s="3" t="s">
        <v>52</v>
      </c>
      <c r="AE169" s="3">
        <v>7</v>
      </c>
      <c r="AG169" s="3" t="s">
        <v>50</v>
      </c>
      <c r="AI169" s="3" t="s">
        <v>49</v>
      </c>
    </row>
    <row r="170" spans="1:35" x14ac:dyDescent="0.2">
      <c r="A170" s="22" t="s">
        <v>84</v>
      </c>
      <c r="B170" s="22"/>
      <c r="C170" s="46">
        <v>46404.578999999998</v>
      </c>
      <c r="D170" s="46"/>
      <c r="E170" s="3">
        <f t="shared" si="15"/>
        <v>9806.9975430441882</v>
      </c>
      <c r="F170" s="5">
        <f t="shared" si="16"/>
        <v>9807</v>
      </c>
      <c r="G170" s="3">
        <f t="shared" si="17"/>
        <v>-7.0403999998234212E-3</v>
      </c>
      <c r="I170" s="3">
        <f t="shared" si="14"/>
        <v>-7.0403999998234212E-3</v>
      </c>
      <c r="O170" s="5">
        <f t="shared" ca="1" si="18"/>
        <v>-1.2986725508691279E-3</v>
      </c>
      <c r="P170" s="3" t="s">
        <v>2</v>
      </c>
      <c r="Q170" s="13">
        <f t="shared" si="19"/>
        <v>31386.078999999998</v>
      </c>
      <c r="AC170" s="3" t="s">
        <v>52</v>
      </c>
      <c r="AE170" s="3">
        <v>8</v>
      </c>
      <c r="AG170" s="3" t="s">
        <v>50</v>
      </c>
      <c r="AI170" s="3" t="s">
        <v>49</v>
      </c>
    </row>
    <row r="171" spans="1:35" x14ac:dyDescent="0.2">
      <c r="A171" s="22" t="s">
        <v>46</v>
      </c>
      <c r="B171" s="22"/>
      <c r="C171" s="46">
        <v>46421.786999999997</v>
      </c>
      <c r="D171" s="46"/>
      <c r="E171" s="3">
        <f t="shared" si="15"/>
        <v>9813.0027836006957</v>
      </c>
      <c r="F171" s="5">
        <f t="shared" si="16"/>
        <v>9813</v>
      </c>
      <c r="G171" s="3">
        <f t="shared" si="17"/>
        <v>7.9763999965507537E-3</v>
      </c>
      <c r="I171" s="3">
        <f t="shared" si="14"/>
        <v>7.9763999965507537E-3</v>
      </c>
      <c r="O171" s="5">
        <f t="shared" ca="1" si="18"/>
        <v>-1.2941259766089206E-3</v>
      </c>
      <c r="P171" s="3" t="s">
        <v>2</v>
      </c>
      <c r="Q171" s="13">
        <f t="shared" si="19"/>
        <v>31403.286999999997</v>
      </c>
    </row>
    <row r="172" spans="1:35" x14ac:dyDescent="0.2">
      <c r="A172" s="22" t="s">
        <v>85</v>
      </c>
      <c r="B172" s="22"/>
      <c r="C172" s="46">
        <v>46877.391000000003</v>
      </c>
      <c r="D172" s="46"/>
      <c r="E172" s="3">
        <f t="shared" si="15"/>
        <v>9971.9992746808493</v>
      </c>
      <c r="F172" s="5">
        <f t="shared" si="16"/>
        <v>9972</v>
      </c>
      <c r="G172" s="3">
        <f t="shared" si="17"/>
        <v>-2.0783999934792519E-3</v>
      </c>
      <c r="I172" s="3">
        <f t="shared" si="14"/>
        <v>-2.0783999934792519E-3</v>
      </c>
      <c r="O172" s="5">
        <f t="shared" ca="1" si="18"/>
        <v>-1.1736417587134337E-3</v>
      </c>
      <c r="P172" s="3" t="s">
        <v>2</v>
      </c>
      <c r="Q172" s="13">
        <f t="shared" si="19"/>
        <v>31858.891000000003</v>
      </c>
      <c r="AC172" s="3" t="s">
        <v>52</v>
      </c>
      <c r="AE172" s="3">
        <v>6</v>
      </c>
      <c r="AG172" s="3" t="s">
        <v>50</v>
      </c>
      <c r="AI172" s="3" t="s">
        <v>49</v>
      </c>
    </row>
    <row r="173" spans="1:35" x14ac:dyDescent="0.2">
      <c r="A173" s="22" t="s">
        <v>86</v>
      </c>
      <c r="B173" s="22"/>
      <c r="C173" s="46">
        <v>47149.582000000002</v>
      </c>
      <c r="D173" s="46"/>
      <c r="E173" s="3">
        <f t="shared" si="15"/>
        <v>10066.988374652748</v>
      </c>
      <c r="F173" s="5">
        <f t="shared" si="16"/>
        <v>10067</v>
      </c>
      <c r="G173" s="3">
        <f t="shared" si="17"/>
        <v>-3.3312399995338637E-2</v>
      </c>
      <c r="I173" s="3">
        <f t="shared" si="14"/>
        <v>-3.3312399995338637E-2</v>
      </c>
      <c r="O173" s="5">
        <f t="shared" ca="1" si="18"/>
        <v>-1.1016543329268212E-3</v>
      </c>
      <c r="P173" s="3" t="s">
        <v>2</v>
      </c>
      <c r="Q173" s="13">
        <f t="shared" si="19"/>
        <v>32131.082000000002</v>
      </c>
      <c r="AC173" s="3" t="s">
        <v>52</v>
      </c>
      <c r="AE173" s="3">
        <v>5</v>
      </c>
      <c r="AG173" s="3" t="s">
        <v>50</v>
      </c>
      <c r="AI173" s="3" t="s">
        <v>49</v>
      </c>
    </row>
    <row r="174" spans="1:35" x14ac:dyDescent="0.2">
      <c r="A174" s="22" t="s">
        <v>87</v>
      </c>
      <c r="B174" s="22"/>
      <c r="C174" s="46">
        <v>47155.351000000002</v>
      </c>
      <c r="D174" s="46"/>
      <c r="E174" s="3">
        <f t="shared" si="15"/>
        <v>10069.00163783095</v>
      </c>
      <c r="F174" s="5">
        <f t="shared" si="16"/>
        <v>10069</v>
      </c>
      <c r="G174" s="3">
        <f t="shared" si="17"/>
        <v>4.6932000041124411E-3</v>
      </c>
      <c r="I174" s="3">
        <f t="shared" ref="I174:I195" si="20">G174</f>
        <v>4.6932000041124411E-3</v>
      </c>
      <c r="O174" s="5">
        <f t="shared" ca="1" si="18"/>
        <v>-1.1001388081734184E-3</v>
      </c>
      <c r="P174" s="3" t="s">
        <v>2</v>
      </c>
      <c r="Q174" s="13">
        <f t="shared" si="19"/>
        <v>32136.851000000002</v>
      </c>
      <c r="AC174" s="3" t="s">
        <v>52</v>
      </c>
      <c r="AI174" s="3" t="s">
        <v>57</v>
      </c>
    </row>
    <row r="175" spans="1:35" x14ac:dyDescent="0.2">
      <c r="A175" s="22" t="s">
        <v>88</v>
      </c>
      <c r="B175" s="22"/>
      <c r="C175" s="46">
        <v>47195.462</v>
      </c>
      <c r="D175" s="46"/>
      <c r="E175" s="3">
        <f t="shared" si="15"/>
        <v>10082.999557633488</v>
      </c>
      <c r="F175" s="5">
        <f t="shared" si="16"/>
        <v>10083</v>
      </c>
      <c r="G175" s="3">
        <f t="shared" si="17"/>
        <v>-1.2676000042119995E-3</v>
      </c>
      <c r="I175" s="3">
        <f t="shared" si="20"/>
        <v>-1.2676000042119995E-3</v>
      </c>
      <c r="O175" s="5">
        <f t="shared" ca="1" si="18"/>
        <v>-1.0895301348996028E-3</v>
      </c>
      <c r="P175" s="3" t="s">
        <v>2</v>
      </c>
      <c r="Q175" s="13">
        <f t="shared" si="19"/>
        <v>32176.962</v>
      </c>
      <c r="AC175" s="3" t="s">
        <v>52</v>
      </c>
      <c r="AE175" s="3">
        <v>6</v>
      </c>
      <c r="AG175" s="3" t="s">
        <v>50</v>
      </c>
      <c r="AI175" s="3" t="s">
        <v>49</v>
      </c>
    </row>
    <row r="176" spans="1:35" x14ac:dyDescent="0.2">
      <c r="A176" s="22" t="s">
        <v>46</v>
      </c>
      <c r="B176" s="22"/>
      <c r="C176" s="46">
        <v>47209.792000000001</v>
      </c>
      <c r="D176" s="46"/>
      <c r="E176" s="3">
        <f t="shared" si="15"/>
        <v>10088.000434968146</v>
      </c>
      <c r="F176" s="5">
        <f t="shared" si="16"/>
        <v>10088</v>
      </c>
      <c r="G176" s="3">
        <f t="shared" si="17"/>
        <v>1.2464000028558075E-3</v>
      </c>
      <c r="I176" s="3">
        <f t="shared" si="20"/>
        <v>1.2464000028558075E-3</v>
      </c>
      <c r="O176" s="5">
        <f t="shared" ca="1" si="18"/>
        <v>-1.0857413230160968E-3</v>
      </c>
      <c r="P176" s="3" t="s">
        <v>2</v>
      </c>
      <c r="Q176" s="13">
        <f t="shared" si="19"/>
        <v>32191.292000000001</v>
      </c>
    </row>
    <row r="177" spans="1:35" x14ac:dyDescent="0.2">
      <c r="A177" s="22" t="s">
        <v>46</v>
      </c>
      <c r="B177" s="22"/>
      <c r="C177" s="46">
        <v>47212.656999999999</v>
      </c>
      <c r="D177" s="46"/>
      <c r="E177" s="3">
        <f t="shared" si="15"/>
        <v>10089.0002614555</v>
      </c>
      <c r="F177" s="5">
        <f t="shared" si="16"/>
        <v>10089</v>
      </c>
      <c r="G177" s="3">
        <f t="shared" si="17"/>
        <v>7.4920000042766333E-4</v>
      </c>
      <c r="I177" s="3">
        <f t="shared" si="20"/>
        <v>7.4920000042766333E-4</v>
      </c>
      <c r="O177" s="5">
        <f t="shared" ca="1" si="18"/>
        <v>-1.0849835606393955E-3</v>
      </c>
      <c r="P177" s="3" t="s">
        <v>2</v>
      </c>
      <c r="Q177" s="13">
        <f t="shared" si="19"/>
        <v>32194.156999999999</v>
      </c>
    </row>
    <row r="178" spans="1:35" x14ac:dyDescent="0.2">
      <c r="A178" s="22" t="s">
        <v>46</v>
      </c>
      <c r="B178" s="22"/>
      <c r="C178" s="46">
        <v>47255.63</v>
      </c>
      <c r="D178" s="46"/>
      <c r="E178" s="3">
        <f t="shared" si="15"/>
        <v>10103.996960806662</v>
      </c>
      <c r="F178" s="5">
        <f t="shared" si="16"/>
        <v>10104</v>
      </c>
      <c r="G178" s="3">
        <f t="shared" si="17"/>
        <v>-8.7088000072981231E-3</v>
      </c>
      <c r="I178" s="3">
        <f t="shared" si="20"/>
        <v>-8.7088000072981231E-3</v>
      </c>
      <c r="O178" s="5">
        <f t="shared" ca="1" si="18"/>
        <v>-1.0736171249888776E-3</v>
      </c>
      <c r="P178" s="3" t="s">
        <v>2</v>
      </c>
      <c r="Q178" s="13">
        <f t="shared" si="19"/>
        <v>32237.129999999997</v>
      </c>
    </row>
    <row r="179" spans="1:35" x14ac:dyDescent="0.2">
      <c r="A179" s="22" t="s">
        <v>46</v>
      </c>
      <c r="B179" s="22"/>
      <c r="C179" s="46">
        <v>47255.654999999999</v>
      </c>
      <c r="D179" s="46"/>
      <c r="E179" s="3">
        <f t="shared" si="15"/>
        <v>10104.005685296081</v>
      </c>
      <c r="F179" s="5">
        <f t="shared" si="16"/>
        <v>10104</v>
      </c>
      <c r="G179" s="3">
        <f t="shared" si="17"/>
        <v>1.6291199994157068E-2</v>
      </c>
      <c r="I179" s="3">
        <f t="shared" si="20"/>
        <v>1.6291199994157068E-2</v>
      </c>
      <c r="O179" s="5">
        <f t="shared" ca="1" si="18"/>
        <v>-1.0736171249888776E-3</v>
      </c>
      <c r="P179" s="3" t="s">
        <v>2</v>
      </c>
      <c r="Q179" s="13">
        <f t="shared" si="19"/>
        <v>32237.154999999999</v>
      </c>
    </row>
    <row r="180" spans="1:35" x14ac:dyDescent="0.2">
      <c r="A180" s="22" t="s">
        <v>89</v>
      </c>
      <c r="B180" s="22"/>
      <c r="C180" s="46">
        <v>47496.339</v>
      </c>
      <c r="D180" s="46"/>
      <c r="E180" s="3">
        <f t="shared" si="15"/>
        <v>10187.999485743696</v>
      </c>
      <c r="F180" s="5">
        <f t="shared" si="16"/>
        <v>10188</v>
      </c>
      <c r="G180" s="3">
        <f t="shared" si="17"/>
        <v>-1.473600001190789E-3</v>
      </c>
      <c r="I180" s="3">
        <f t="shared" si="20"/>
        <v>-1.473600001190789E-3</v>
      </c>
      <c r="O180" s="5">
        <f t="shared" ca="1" si="18"/>
        <v>-1.0099650853459784E-3</v>
      </c>
      <c r="P180" s="3" t="s">
        <v>2</v>
      </c>
      <c r="Q180" s="13">
        <f t="shared" si="19"/>
        <v>32477.839</v>
      </c>
      <c r="AC180" s="3" t="s">
        <v>52</v>
      </c>
      <c r="AE180" s="3">
        <v>6</v>
      </c>
      <c r="AG180" s="3" t="s">
        <v>50</v>
      </c>
      <c r="AI180" s="3" t="s">
        <v>49</v>
      </c>
    </row>
    <row r="181" spans="1:35" x14ac:dyDescent="0.2">
      <c r="A181" s="22" t="s">
        <v>46</v>
      </c>
      <c r="B181" s="24"/>
      <c r="C181" s="46">
        <v>47510.667000000001</v>
      </c>
      <c r="D181" s="46"/>
      <c r="E181" s="3">
        <f t="shared" si="15"/>
        <v>10192.9996651192</v>
      </c>
      <c r="F181" s="5">
        <f t="shared" si="16"/>
        <v>10193</v>
      </c>
      <c r="G181" s="3">
        <f t="shared" si="17"/>
        <v>-9.5960000180639327E-4</v>
      </c>
      <c r="I181" s="3">
        <f t="shared" si="20"/>
        <v>-9.5960000180639327E-4</v>
      </c>
      <c r="O181" s="5">
        <f t="shared" ca="1" si="18"/>
        <v>-1.0061762734624724E-3</v>
      </c>
      <c r="P181" s="3" t="s">
        <v>2</v>
      </c>
      <c r="Q181" s="13">
        <f t="shared" si="19"/>
        <v>32492.167000000001</v>
      </c>
    </row>
    <row r="182" spans="1:35" x14ac:dyDescent="0.2">
      <c r="A182" s="22" t="s">
        <v>90</v>
      </c>
      <c r="B182" s="22"/>
      <c r="C182" s="46">
        <v>47556.514000000003</v>
      </c>
      <c r="D182" s="46"/>
      <c r="E182" s="3">
        <f t="shared" si="15"/>
        <v>10208.999331773908</v>
      </c>
      <c r="F182" s="5">
        <f t="shared" si="16"/>
        <v>10209</v>
      </c>
      <c r="G182" s="3">
        <f t="shared" si="17"/>
        <v>-1.9147999919368885E-3</v>
      </c>
      <c r="I182" s="3">
        <f t="shared" si="20"/>
        <v>-1.9147999919368885E-3</v>
      </c>
      <c r="O182" s="5">
        <f t="shared" ca="1" si="18"/>
        <v>-9.9405207543525401E-4</v>
      </c>
      <c r="P182" s="3" t="s">
        <v>2</v>
      </c>
      <c r="Q182" s="13">
        <f t="shared" si="19"/>
        <v>32538.014000000003</v>
      </c>
      <c r="AC182" s="3" t="s">
        <v>52</v>
      </c>
      <c r="AE182" s="3">
        <v>10</v>
      </c>
      <c r="AG182" s="3" t="s">
        <v>78</v>
      </c>
      <c r="AI182" s="3" t="s">
        <v>49</v>
      </c>
    </row>
    <row r="183" spans="1:35" x14ac:dyDescent="0.2">
      <c r="A183" s="22" t="s">
        <v>90</v>
      </c>
      <c r="B183" s="22"/>
      <c r="C183" s="46">
        <v>47579.427000000003</v>
      </c>
      <c r="D183" s="46"/>
      <c r="E183" s="3">
        <f t="shared" si="15"/>
        <v>10216.995500815707</v>
      </c>
      <c r="F183" s="5">
        <f t="shared" si="16"/>
        <v>10217</v>
      </c>
      <c r="G183" s="3">
        <f t="shared" si="17"/>
        <v>-1.2892399994598236E-2</v>
      </c>
      <c r="I183" s="3">
        <f t="shared" si="20"/>
        <v>-1.2892399994598236E-2</v>
      </c>
      <c r="O183" s="5">
        <f t="shared" ca="1" si="18"/>
        <v>-9.8798997642164394E-4</v>
      </c>
      <c r="P183" s="3" t="s">
        <v>2</v>
      </c>
      <c r="Q183" s="13">
        <f t="shared" si="19"/>
        <v>32560.927000000003</v>
      </c>
      <c r="AC183" s="3" t="s">
        <v>52</v>
      </c>
      <c r="AE183" s="3">
        <v>8</v>
      </c>
      <c r="AG183" s="3" t="s">
        <v>50</v>
      </c>
      <c r="AI183" s="3" t="s">
        <v>49</v>
      </c>
    </row>
    <row r="184" spans="1:35" x14ac:dyDescent="0.2">
      <c r="A184" s="22" t="s">
        <v>46</v>
      </c>
      <c r="B184" s="22"/>
      <c r="C184" s="46">
        <v>47596.635000000002</v>
      </c>
      <c r="D184" s="46"/>
      <c r="E184" s="3">
        <f t="shared" si="15"/>
        <v>10223.000741372214</v>
      </c>
      <c r="F184" s="5">
        <f t="shared" si="16"/>
        <v>10223</v>
      </c>
      <c r="G184" s="3">
        <f t="shared" si="17"/>
        <v>2.124400001775939E-3</v>
      </c>
      <c r="I184" s="3">
        <f t="shared" si="20"/>
        <v>2.124400001775939E-3</v>
      </c>
      <c r="O184" s="5">
        <f t="shared" ca="1" si="18"/>
        <v>-9.8344340216143748E-4</v>
      </c>
      <c r="P184" s="3" t="s">
        <v>2</v>
      </c>
      <c r="Q184" s="13">
        <f t="shared" si="19"/>
        <v>32578.135000000002</v>
      </c>
    </row>
    <row r="185" spans="1:35" x14ac:dyDescent="0.2">
      <c r="A185" s="22" t="s">
        <v>91</v>
      </c>
      <c r="B185" s="22"/>
      <c r="C185" s="46">
        <v>47768.565999999999</v>
      </c>
      <c r="D185" s="46"/>
      <c r="E185" s="3">
        <f t="shared" si="15"/>
        <v>10283.001148980358</v>
      </c>
      <c r="F185" s="5">
        <f t="shared" si="16"/>
        <v>10283</v>
      </c>
      <c r="G185" s="3">
        <f t="shared" si="17"/>
        <v>3.2924000042839907E-3</v>
      </c>
      <c r="I185" s="3">
        <f t="shared" si="20"/>
        <v>3.2924000042839907E-3</v>
      </c>
      <c r="O185" s="5">
        <f t="shared" ca="1" si="18"/>
        <v>-9.3797765955936589E-4</v>
      </c>
      <c r="P185" s="3" t="s">
        <v>2</v>
      </c>
      <c r="Q185" s="13">
        <f t="shared" si="19"/>
        <v>32750.065999999999</v>
      </c>
      <c r="AC185" s="3" t="s">
        <v>52</v>
      </c>
      <c r="AE185" s="3">
        <v>6</v>
      </c>
      <c r="AG185" s="3" t="s">
        <v>50</v>
      </c>
      <c r="AI185" s="3" t="s">
        <v>49</v>
      </c>
    </row>
    <row r="186" spans="1:35" x14ac:dyDescent="0.2">
      <c r="A186" s="22" t="s">
        <v>92</v>
      </c>
      <c r="B186" s="22"/>
      <c r="C186" s="46">
        <v>47854.529000000002</v>
      </c>
      <c r="D186" s="46"/>
      <c r="E186" s="3">
        <f t="shared" si="15"/>
        <v>10313.00048033549</v>
      </c>
      <c r="F186" s="5">
        <f t="shared" si="16"/>
        <v>10313</v>
      </c>
      <c r="G186" s="3">
        <f t="shared" si="17"/>
        <v>1.3764000032097101E-3</v>
      </c>
      <c r="I186" s="3">
        <f t="shared" si="20"/>
        <v>1.3764000032097101E-3</v>
      </c>
      <c r="O186" s="5">
        <f t="shared" ca="1" si="18"/>
        <v>-9.1524478825833096E-4</v>
      </c>
      <c r="P186" s="3" t="s">
        <v>2</v>
      </c>
      <c r="Q186" s="13">
        <f t="shared" si="19"/>
        <v>32836.029000000002</v>
      </c>
      <c r="AC186" s="3" t="s">
        <v>52</v>
      </c>
      <c r="AE186" s="3">
        <v>6</v>
      </c>
      <c r="AG186" s="3" t="s">
        <v>50</v>
      </c>
      <c r="AI186" s="3" t="s">
        <v>49</v>
      </c>
    </row>
    <row r="187" spans="1:35" x14ac:dyDescent="0.2">
      <c r="A187" s="22" t="s">
        <v>46</v>
      </c>
      <c r="B187" s="22"/>
      <c r="C187" s="46">
        <v>47894.646999999997</v>
      </c>
      <c r="D187" s="46"/>
      <c r="E187" s="3">
        <f t="shared" si="15"/>
        <v>10327.000842995065</v>
      </c>
      <c r="F187" s="5">
        <f t="shared" si="16"/>
        <v>10327</v>
      </c>
      <c r="G187" s="3">
        <f t="shared" si="17"/>
        <v>2.4155999999493361E-3</v>
      </c>
      <c r="I187" s="3">
        <f t="shared" si="20"/>
        <v>2.4155999999493361E-3</v>
      </c>
      <c r="O187" s="5">
        <f t="shared" ca="1" si="18"/>
        <v>-9.0463611498451356E-4</v>
      </c>
      <c r="P187" s="3" t="s">
        <v>2</v>
      </c>
      <c r="Q187" s="13">
        <f t="shared" si="19"/>
        <v>32876.146999999997</v>
      </c>
    </row>
    <row r="188" spans="1:35" x14ac:dyDescent="0.2">
      <c r="A188" s="22" t="s">
        <v>93</v>
      </c>
      <c r="B188" s="22"/>
      <c r="C188" s="46">
        <v>47943.377999999997</v>
      </c>
      <c r="D188" s="46"/>
      <c r="E188" s="3">
        <f t="shared" si="15"/>
        <v>10344.006966749086</v>
      </c>
      <c r="F188" s="5">
        <f t="shared" si="16"/>
        <v>10344</v>
      </c>
      <c r="G188" s="3">
        <f t="shared" si="17"/>
        <v>1.996320000034757E-2</v>
      </c>
      <c r="I188" s="3">
        <f t="shared" si="20"/>
        <v>1.996320000034757E-2</v>
      </c>
      <c r="O188" s="5">
        <f t="shared" ca="1" si="18"/>
        <v>-8.9175415458059466E-4</v>
      </c>
      <c r="P188" s="3" t="s">
        <v>2</v>
      </c>
      <c r="Q188" s="13">
        <f t="shared" si="19"/>
        <v>32924.877999999997</v>
      </c>
      <c r="AC188" s="3" t="s">
        <v>52</v>
      </c>
      <c r="AE188" s="3">
        <v>9</v>
      </c>
      <c r="AG188" s="3" t="s">
        <v>47</v>
      </c>
      <c r="AI188" s="3" t="s">
        <v>49</v>
      </c>
    </row>
    <row r="189" spans="1:35" x14ac:dyDescent="0.2">
      <c r="A189" s="22" t="s">
        <v>94</v>
      </c>
      <c r="B189" s="22"/>
      <c r="C189" s="46">
        <v>48347.385999999999</v>
      </c>
      <c r="D189" s="46">
        <v>5.0000000000000001E-3</v>
      </c>
      <c r="E189" s="3">
        <f t="shared" si="15"/>
        <v>10484.997507587863</v>
      </c>
      <c r="F189" s="5">
        <f t="shared" si="16"/>
        <v>10485</v>
      </c>
      <c r="G189" s="3">
        <f t="shared" si="17"/>
        <v>-7.1420000022044405E-3</v>
      </c>
      <c r="I189" s="3">
        <f t="shared" si="20"/>
        <v>-7.1420000022044405E-3</v>
      </c>
      <c r="O189" s="5">
        <f t="shared" ca="1" si="18"/>
        <v>-7.8490965946572712E-4</v>
      </c>
      <c r="P189" s="3" t="s">
        <v>2</v>
      </c>
      <c r="Q189" s="13">
        <f t="shared" si="19"/>
        <v>33328.885999999999</v>
      </c>
      <c r="AC189" s="3" t="s">
        <v>52</v>
      </c>
      <c r="AE189" s="3">
        <v>5</v>
      </c>
      <c r="AG189" s="3" t="s">
        <v>50</v>
      </c>
      <c r="AI189" s="3" t="s">
        <v>49</v>
      </c>
    </row>
    <row r="190" spans="1:35" x14ac:dyDescent="0.2">
      <c r="A190" s="22" t="s">
        <v>95</v>
      </c>
      <c r="B190" s="22"/>
      <c r="C190" s="46">
        <v>48619.610999999997</v>
      </c>
      <c r="D190" s="46">
        <v>6.0000000000000001E-3</v>
      </c>
      <c r="E190" s="3">
        <f t="shared" si="15"/>
        <v>10579.998472865371</v>
      </c>
      <c r="F190" s="5">
        <f t="shared" si="16"/>
        <v>10580</v>
      </c>
      <c r="G190" s="3">
        <f t="shared" si="17"/>
        <v>-4.376000004413072E-3</v>
      </c>
      <c r="I190" s="3">
        <f t="shared" si="20"/>
        <v>-4.376000004413072E-3</v>
      </c>
      <c r="O190" s="5">
        <f t="shared" ca="1" si="18"/>
        <v>-7.129222336791155E-4</v>
      </c>
      <c r="P190" s="3" t="s">
        <v>2</v>
      </c>
      <c r="Q190" s="13">
        <f t="shared" si="19"/>
        <v>33601.110999999997</v>
      </c>
      <c r="AC190" s="3" t="s">
        <v>52</v>
      </c>
      <c r="AE190" s="3">
        <v>7</v>
      </c>
      <c r="AG190" s="3" t="s">
        <v>50</v>
      </c>
      <c r="AI190" s="3" t="s">
        <v>49</v>
      </c>
    </row>
    <row r="191" spans="1:35" x14ac:dyDescent="0.2">
      <c r="A191" s="22" t="s">
        <v>96</v>
      </c>
      <c r="B191" s="22"/>
      <c r="C191" s="46">
        <v>48625.351000000002</v>
      </c>
      <c r="D191" s="46">
        <v>4.0000000000000001E-3</v>
      </c>
      <c r="E191" s="3">
        <f t="shared" si="15"/>
        <v>10582.001615635849</v>
      </c>
      <c r="F191" s="5">
        <f t="shared" si="16"/>
        <v>10582</v>
      </c>
      <c r="G191" s="3">
        <f t="shared" si="17"/>
        <v>4.6296000000438653E-3</v>
      </c>
      <c r="I191" s="3">
        <f t="shared" si="20"/>
        <v>4.6296000000438653E-3</v>
      </c>
      <c r="O191" s="5">
        <f t="shared" ca="1" si="18"/>
        <v>-7.1140670892571277E-4</v>
      </c>
      <c r="P191" s="3" t="s">
        <v>2</v>
      </c>
      <c r="Q191" s="13">
        <f t="shared" si="19"/>
        <v>33606.851000000002</v>
      </c>
      <c r="AC191" s="3" t="s">
        <v>52</v>
      </c>
      <c r="AE191" s="3">
        <v>12</v>
      </c>
      <c r="AG191" s="3" t="s">
        <v>47</v>
      </c>
      <c r="AI191" s="3" t="s">
        <v>49</v>
      </c>
    </row>
    <row r="192" spans="1:35" x14ac:dyDescent="0.2">
      <c r="A192" s="22" t="s">
        <v>46</v>
      </c>
      <c r="B192" s="22"/>
      <c r="C192" s="46">
        <v>48636.813000000002</v>
      </c>
      <c r="D192" s="46"/>
      <c r="E192" s="3">
        <f t="shared" si="15"/>
        <v>10586.00161954442</v>
      </c>
      <c r="F192" s="5">
        <f t="shared" si="16"/>
        <v>10586</v>
      </c>
      <c r="G192" s="3">
        <f t="shared" si="17"/>
        <v>4.6407999980146997E-3</v>
      </c>
      <c r="I192" s="3">
        <f t="shared" si="20"/>
        <v>4.6407999980146997E-3</v>
      </c>
      <c r="O192" s="5">
        <f t="shared" ca="1" si="18"/>
        <v>-7.0837565941890904E-4</v>
      </c>
      <c r="P192" s="3" t="s">
        <v>2</v>
      </c>
      <c r="Q192" s="13">
        <f t="shared" si="19"/>
        <v>33618.313000000002</v>
      </c>
    </row>
    <row r="193" spans="1:35" x14ac:dyDescent="0.2">
      <c r="A193" s="22" t="s">
        <v>96</v>
      </c>
      <c r="B193" s="22"/>
      <c r="C193" s="46">
        <v>48665.457999999999</v>
      </c>
      <c r="D193" s="46">
        <v>4.0000000000000001E-3</v>
      </c>
      <c r="E193" s="3">
        <f t="shared" si="15"/>
        <v>10595.998139520079</v>
      </c>
      <c r="F193" s="5">
        <f t="shared" si="16"/>
        <v>10596</v>
      </c>
      <c r="G193" s="3">
        <f t="shared" si="17"/>
        <v>-5.3312000018195249E-3</v>
      </c>
      <c r="I193" s="3">
        <f t="shared" si="20"/>
        <v>-5.3312000018195249E-3</v>
      </c>
      <c r="O193" s="5">
        <f t="shared" ca="1" si="18"/>
        <v>-7.0079803565189711E-4</v>
      </c>
      <c r="P193" s="3" t="s">
        <v>2</v>
      </c>
      <c r="Q193" s="13">
        <f t="shared" si="19"/>
        <v>33646.957999999999</v>
      </c>
      <c r="AC193" s="3" t="s">
        <v>52</v>
      </c>
      <c r="AE193" s="3">
        <v>6</v>
      </c>
      <c r="AG193" s="3" t="s">
        <v>50</v>
      </c>
      <c r="AI193" s="3" t="s">
        <v>49</v>
      </c>
    </row>
    <row r="194" spans="1:35" x14ac:dyDescent="0.2">
      <c r="A194" s="22" t="s">
        <v>46</v>
      </c>
      <c r="B194" s="22"/>
      <c r="C194" s="46">
        <v>48682.652999999998</v>
      </c>
      <c r="D194" s="46"/>
      <c r="E194" s="3">
        <f t="shared" si="15"/>
        <v>10601.998843342091</v>
      </c>
      <c r="F194" s="5">
        <f t="shared" si="16"/>
        <v>10602</v>
      </c>
      <c r="G194" s="3">
        <f t="shared" si="17"/>
        <v>-3.3143999971798621E-3</v>
      </c>
      <c r="I194" s="3">
        <f t="shared" si="20"/>
        <v>-3.3143999971798621E-3</v>
      </c>
      <c r="O194" s="5">
        <f t="shared" ca="1" si="18"/>
        <v>-6.9625146139169064E-4</v>
      </c>
      <c r="P194" s="3" t="s">
        <v>2</v>
      </c>
      <c r="Q194" s="13">
        <f t="shared" si="19"/>
        <v>33664.152999999998</v>
      </c>
    </row>
    <row r="195" spans="1:35" x14ac:dyDescent="0.2">
      <c r="A195" s="22" t="s">
        <v>97</v>
      </c>
      <c r="B195" s="22"/>
      <c r="C195" s="46">
        <v>48688.387999999999</v>
      </c>
      <c r="D195" s="46">
        <v>4.0000000000000001E-3</v>
      </c>
      <c r="E195" s="3">
        <f t="shared" si="15"/>
        <v>10604.000241214682</v>
      </c>
      <c r="F195" s="5">
        <f t="shared" si="16"/>
        <v>10604</v>
      </c>
      <c r="G195" s="3">
        <f t="shared" si="17"/>
        <v>6.9120000262046233E-4</v>
      </c>
      <c r="I195" s="3">
        <f t="shared" si="20"/>
        <v>6.9120000262046233E-4</v>
      </c>
      <c r="O195" s="5">
        <f t="shared" ca="1" si="18"/>
        <v>-6.9473593663828791E-4</v>
      </c>
      <c r="P195" s="3" t="s">
        <v>2</v>
      </c>
      <c r="Q195" s="13">
        <f t="shared" si="19"/>
        <v>33669.887999999999</v>
      </c>
      <c r="AC195" s="3" t="s">
        <v>52</v>
      </c>
      <c r="AE195" s="3">
        <v>12</v>
      </c>
      <c r="AG195" s="3" t="s">
        <v>47</v>
      </c>
      <c r="AI195" s="3" t="s">
        <v>49</v>
      </c>
    </row>
    <row r="196" spans="1:35" x14ac:dyDescent="0.2">
      <c r="A196" s="21" t="s">
        <v>8</v>
      </c>
      <c r="B196" s="49" t="s">
        <v>114</v>
      </c>
      <c r="C196" s="21">
        <v>49390.425300000003</v>
      </c>
      <c r="D196" s="21">
        <v>2E-3</v>
      </c>
      <c r="E196" s="3">
        <f t="shared" si="15"/>
        <v>10848.996921022992</v>
      </c>
      <c r="F196" s="5">
        <f t="shared" si="16"/>
        <v>10849</v>
      </c>
      <c r="G196" s="3">
        <f t="shared" si="17"/>
        <v>-8.822799994959496E-3</v>
      </c>
      <c r="J196" s="3">
        <f>G196</f>
        <v>-8.822799994959496E-3</v>
      </c>
      <c r="O196" s="5">
        <f t="shared" ca="1" si="18"/>
        <v>-5.0908415434649905E-4</v>
      </c>
      <c r="P196" s="3" t="s">
        <v>2</v>
      </c>
      <c r="Q196" s="13">
        <f t="shared" si="19"/>
        <v>34371.925300000003</v>
      </c>
    </row>
    <row r="197" spans="1:35" x14ac:dyDescent="0.2">
      <c r="A197" s="21" t="s">
        <v>8</v>
      </c>
      <c r="B197" s="49" t="s">
        <v>114</v>
      </c>
      <c r="C197" s="21">
        <v>49390.425600000002</v>
      </c>
      <c r="D197" s="21">
        <v>5.0000000000000001E-4</v>
      </c>
      <c r="E197" s="3">
        <f t="shared" si="15"/>
        <v>10848.997025716864</v>
      </c>
      <c r="F197" s="5">
        <f t="shared" si="16"/>
        <v>10849</v>
      </c>
      <c r="G197" s="3">
        <f t="shared" si="17"/>
        <v>-8.5227999952621758E-3</v>
      </c>
      <c r="J197" s="3">
        <f>G197</f>
        <v>-8.5227999952621758E-3</v>
      </c>
      <c r="O197" s="5">
        <f t="shared" ca="1" si="18"/>
        <v>-5.0908415434649905E-4</v>
      </c>
      <c r="P197" s="3" t="s">
        <v>2</v>
      </c>
      <c r="Q197" s="13">
        <f t="shared" si="19"/>
        <v>34371.925600000002</v>
      </c>
    </row>
    <row r="198" spans="1:35" x14ac:dyDescent="0.2">
      <c r="A198" s="64" t="s">
        <v>652</v>
      </c>
      <c r="B198" s="65" t="s">
        <v>114</v>
      </c>
      <c r="C198" s="64">
        <v>49390.426299999999</v>
      </c>
      <c r="D198" s="64" t="s">
        <v>149</v>
      </c>
      <c r="E198" s="3">
        <f t="shared" si="15"/>
        <v>10848.997270002566</v>
      </c>
      <c r="F198" s="5">
        <f t="shared" si="16"/>
        <v>10849</v>
      </c>
      <c r="G198" s="3">
        <f t="shared" si="17"/>
        <v>-7.822799998393748E-3</v>
      </c>
      <c r="J198" s="3">
        <f>G198</f>
        <v>-7.822799998393748E-3</v>
      </c>
      <c r="O198" s="5">
        <f t="shared" ca="1" si="18"/>
        <v>-5.0908415434649905E-4</v>
      </c>
      <c r="Q198" s="13">
        <f t="shared" si="19"/>
        <v>34371.926299999999</v>
      </c>
    </row>
    <row r="199" spans="1:35" x14ac:dyDescent="0.2">
      <c r="A199" s="21" t="s">
        <v>8</v>
      </c>
      <c r="B199" s="49" t="s">
        <v>114</v>
      </c>
      <c r="C199" s="21">
        <v>49390.427199999998</v>
      </c>
      <c r="D199" s="21">
        <v>5.9999999999999995E-4</v>
      </c>
      <c r="E199" s="3">
        <f t="shared" si="15"/>
        <v>10848.997584084185</v>
      </c>
      <c r="F199" s="5">
        <f t="shared" si="16"/>
        <v>10849</v>
      </c>
      <c r="G199" s="3">
        <f t="shared" si="17"/>
        <v>-6.9227999993017875E-3</v>
      </c>
      <c r="J199" s="3">
        <f>G199</f>
        <v>-6.9227999993017875E-3</v>
      </c>
      <c r="O199" s="5">
        <f t="shared" ca="1" si="18"/>
        <v>-5.0908415434649905E-4</v>
      </c>
      <c r="P199" s="3" t="s">
        <v>2</v>
      </c>
      <c r="Q199" s="13">
        <f t="shared" si="19"/>
        <v>34371.927199999998</v>
      </c>
    </row>
    <row r="200" spans="1:35" x14ac:dyDescent="0.2">
      <c r="A200" s="22" t="s">
        <v>98</v>
      </c>
      <c r="B200" s="22"/>
      <c r="C200" s="46">
        <v>49393.300999999999</v>
      </c>
      <c r="D200" s="46"/>
      <c r="E200" s="3">
        <f t="shared" si="15"/>
        <v>10850.000481591816</v>
      </c>
      <c r="F200" s="5">
        <f t="shared" si="16"/>
        <v>10850</v>
      </c>
      <c r="G200" s="3">
        <f t="shared" si="17"/>
        <v>1.3800000015180558E-3</v>
      </c>
      <c r="I200" s="3">
        <f t="shared" ref="I200:I205" si="21">G200</f>
        <v>1.3800000015180558E-3</v>
      </c>
      <c r="O200" s="5">
        <f t="shared" ca="1" si="18"/>
        <v>-5.0832639196979681E-4</v>
      </c>
      <c r="P200" s="3" t="s">
        <v>2</v>
      </c>
      <c r="Q200" s="13">
        <f t="shared" si="19"/>
        <v>34374.800999999999</v>
      </c>
      <c r="AC200" s="3" t="s">
        <v>52</v>
      </c>
      <c r="AE200" s="3">
        <v>8</v>
      </c>
      <c r="AG200" s="3" t="s">
        <v>50</v>
      </c>
      <c r="AI200" s="3" t="s">
        <v>49</v>
      </c>
    </row>
    <row r="201" spans="1:35" x14ac:dyDescent="0.2">
      <c r="A201" s="22" t="s">
        <v>99</v>
      </c>
      <c r="B201" s="22"/>
      <c r="C201" s="46">
        <v>49599.618999999999</v>
      </c>
      <c r="D201" s="46">
        <v>4.0000000000000001E-3</v>
      </c>
      <c r="E201" s="3">
        <f t="shared" si="15"/>
        <v>10922.001249905252</v>
      </c>
      <c r="F201" s="5">
        <f t="shared" si="16"/>
        <v>10922</v>
      </c>
      <c r="G201" s="3">
        <f t="shared" si="17"/>
        <v>3.5815999945043586E-3</v>
      </c>
      <c r="I201" s="3">
        <f t="shared" si="21"/>
        <v>3.5815999945043586E-3</v>
      </c>
      <c r="O201" s="5">
        <f t="shared" ca="1" si="18"/>
        <v>-4.5376750084731229E-4</v>
      </c>
      <c r="P201" s="3" t="s">
        <v>2</v>
      </c>
      <c r="Q201" s="13">
        <f t="shared" si="19"/>
        <v>34581.118999999999</v>
      </c>
      <c r="AC201" s="3" t="s">
        <v>52</v>
      </c>
      <c r="AE201" s="3">
        <v>6</v>
      </c>
      <c r="AG201" s="3" t="s">
        <v>50</v>
      </c>
      <c r="AI201" s="3" t="s">
        <v>49</v>
      </c>
    </row>
    <row r="202" spans="1:35" x14ac:dyDescent="0.2">
      <c r="A202" s="64" t="s">
        <v>672</v>
      </c>
      <c r="B202" s="65" t="s">
        <v>114</v>
      </c>
      <c r="C202" s="64">
        <v>49719.970999999998</v>
      </c>
      <c r="D202" s="64" t="s">
        <v>149</v>
      </c>
      <c r="E202" s="3">
        <f t="shared" si="15"/>
        <v>10964.001639924827</v>
      </c>
      <c r="F202" s="5">
        <f t="shared" si="16"/>
        <v>10964</v>
      </c>
      <c r="G202" s="3">
        <f t="shared" si="17"/>
        <v>4.699199998867698E-3</v>
      </c>
      <c r="I202" s="3">
        <f t="shared" si="21"/>
        <v>4.699199998867698E-3</v>
      </c>
      <c r="O202" s="5">
        <f t="shared" ca="1" si="18"/>
        <v>-4.2194148102586183E-4</v>
      </c>
      <c r="Q202" s="13">
        <f t="shared" si="19"/>
        <v>34701.470999999998</v>
      </c>
    </row>
    <row r="203" spans="1:35" x14ac:dyDescent="0.2">
      <c r="A203" s="22" t="s">
        <v>100</v>
      </c>
      <c r="B203" s="45"/>
      <c r="C203" s="46">
        <v>49817.375</v>
      </c>
      <c r="D203" s="46">
        <v>3.0000000000000001E-3</v>
      </c>
      <c r="E203" s="3">
        <f t="shared" si="15"/>
        <v>10997.993646617419</v>
      </c>
      <c r="F203" s="5">
        <f t="shared" si="16"/>
        <v>10998</v>
      </c>
      <c r="G203" s="3">
        <f t="shared" si="17"/>
        <v>-1.8205600004876032E-2</v>
      </c>
      <c r="I203" s="3">
        <f t="shared" si="21"/>
        <v>-1.8205600004876032E-2</v>
      </c>
      <c r="O203" s="5">
        <f t="shared" ca="1" si="18"/>
        <v>-3.9617756021802231E-4</v>
      </c>
      <c r="P203" s="3" t="s">
        <v>2</v>
      </c>
      <c r="Q203" s="13">
        <f t="shared" si="19"/>
        <v>34798.875</v>
      </c>
      <c r="AC203" s="3" t="s">
        <v>52</v>
      </c>
      <c r="AE203" s="3">
        <v>14</v>
      </c>
      <c r="AG203" s="3" t="s">
        <v>50</v>
      </c>
      <c r="AI203" s="3" t="s">
        <v>49</v>
      </c>
    </row>
    <row r="204" spans="1:35" x14ac:dyDescent="0.2">
      <c r="A204" s="22" t="s">
        <v>100</v>
      </c>
      <c r="B204" s="45"/>
      <c r="C204" s="46">
        <v>49817.389000000003</v>
      </c>
      <c r="D204" s="46">
        <v>7.0000000000000001E-3</v>
      </c>
      <c r="E204" s="3">
        <f t="shared" si="15"/>
        <v>10997.998532331494</v>
      </c>
      <c r="F204" s="5">
        <f t="shared" si="16"/>
        <v>10998</v>
      </c>
      <c r="G204" s="3">
        <f t="shared" si="17"/>
        <v>-4.2056000020238571E-3</v>
      </c>
      <c r="I204" s="3">
        <f t="shared" si="21"/>
        <v>-4.2056000020238571E-3</v>
      </c>
      <c r="O204" s="5">
        <f t="shared" ca="1" si="18"/>
        <v>-3.9617756021802231E-4</v>
      </c>
      <c r="P204" s="3" t="s">
        <v>2</v>
      </c>
      <c r="Q204" s="13">
        <f t="shared" si="19"/>
        <v>34798.889000000003</v>
      </c>
      <c r="AC204" s="3" t="s">
        <v>52</v>
      </c>
      <c r="AE204" s="3">
        <v>13</v>
      </c>
      <c r="AG204" s="3" t="s">
        <v>47</v>
      </c>
      <c r="AI204" s="3" t="s">
        <v>49</v>
      </c>
    </row>
    <row r="205" spans="1:35" x14ac:dyDescent="0.2">
      <c r="A205" s="22" t="s">
        <v>101</v>
      </c>
      <c r="B205" s="45"/>
      <c r="C205" s="46">
        <v>49983.595000000001</v>
      </c>
      <c r="D205" s="46">
        <v>4.0000000000000001E-3</v>
      </c>
      <c r="E205" s="3">
        <f t="shared" si="15"/>
        <v>11056.001031862814</v>
      </c>
      <c r="F205" s="5">
        <f t="shared" si="16"/>
        <v>11056</v>
      </c>
      <c r="G205" s="3">
        <f t="shared" si="17"/>
        <v>2.9568000027211383E-3</v>
      </c>
      <c r="I205" s="3">
        <f t="shared" si="21"/>
        <v>2.9568000027211383E-3</v>
      </c>
      <c r="O205" s="5">
        <f t="shared" ca="1" si="18"/>
        <v>-3.5222734236935345E-4</v>
      </c>
      <c r="P205" s="3" t="s">
        <v>2</v>
      </c>
      <c r="Q205" s="13">
        <f t="shared" si="19"/>
        <v>34965.095000000001</v>
      </c>
      <c r="AC205" s="3" t="s">
        <v>52</v>
      </c>
      <c r="AE205" s="3">
        <v>11</v>
      </c>
      <c r="AG205" s="3" t="s">
        <v>50</v>
      </c>
      <c r="AI205" s="3" t="s">
        <v>49</v>
      </c>
    </row>
    <row r="206" spans="1:35" x14ac:dyDescent="0.2">
      <c r="A206" s="22" t="s">
        <v>9</v>
      </c>
      <c r="B206" s="33" t="s">
        <v>114</v>
      </c>
      <c r="C206" s="46">
        <v>50046.621400000004</v>
      </c>
      <c r="D206" s="46"/>
      <c r="E206" s="3">
        <f t="shared" si="15"/>
        <v>11077.995958258136</v>
      </c>
      <c r="F206" s="5">
        <f t="shared" si="16"/>
        <v>11078</v>
      </c>
      <c r="G206" s="3">
        <f t="shared" si="17"/>
        <v>-1.1581599996134173E-2</v>
      </c>
      <c r="J206" s="3">
        <f>G206</f>
        <v>-1.1581599996134173E-2</v>
      </c>
      <c r="O206" s="5">
        <f t="shared" ca="1" si="18"/>
        <v>-3.3555657008192859E-4</v>
      </c>
      <c r="P206" s="3" t="s">
        <v>2</v>
      </c>
      <c r="Q206" s="13">
        <f t="shared" si="19"/>
        <v>35028.121400000004</v>
      </c>
    </row>
    <row r="207" spans="1:35" x14ac:dyDescent="0.2">
      <c r="A207" s="64" t="s">
        <v>689</v>
      </c>
      <c r="B207" s="65" t="s">
        <v>114</v>
      </c>
      <c r="C207" s="64">
        <v>50095.3609</v>
      </c>
      <c r="D207" s="64" t="s">
        <v>149</v>
      </c>
      <c r="E207" s="3">
        <f t="shared" si="15"/>
        <v>11095.005048338557</v>
      </c>
      <c r="F207" s="5">
        <f t="shared" si="16"/>
        <v>11095</v>
      </c>
      <c r="G207" s="3">
        <f t="shared" si="17"/>
        <v>1.446600000053877E-2</v>
      </c>
      <c r="J207" s="3">
        <f>G207</f>
        <v>1.446600000053877E-2</v>
      </c>
      <c r="O207" s="5">
        <f t="shared" ca="1" si="18"/>
        <v>-3.2267460967800796E-4</v>
      </c>
      <c r="Q207" s="13">
        <f t="shared" si="19"/>
        <v>35076.8609</v>
      </c>
    </row>
    <row r="208" spans="1:35" x14ac:dyDescent="0.2">
      <c r="A208" s="64" t="s">
        <v>693</v>
      </c>
      <c r="B208" s="65" t="s">
        <v>114</v>
      </c>
      <c r="C208" s="64">
        <v>50109.684999999998</v>
      </c>
      <c r="D208" s="64" t="s">
        <v>149</v>
      </c>
      <c r="E208" s="3">
        <f t="shared" si="15"/>
        <v>11100.003866693709</v>
      </c>
      <c r="F208" s="5">
        <f t="shared" si="16"/>
        <v>11100</v>
      </c>
      <c r="G208" s="3">
        <f t="shared" si="17"/>
        <v>1.1079999996582046E-2</v>
      </c>
      <c r="I208" s="3">
        <f t="shared" ref="I208:I222" si="22">G208</f>
        <v>1.1079999996582046E-2</v>
      </c>
      <c r="O208" s="5">
        <f t="shared" ca="1" si="18"/>
        <v>-3.1888579779450199E-4</v>
      </c>
      <c r="Q208" s="13">
        <f t="shared" si="19"/>
        <v>35091.184999999998</v>
      </c>
    </row>
    <row r="209" spans="1:35" x14ac:dyDescent="0.2">
      <c r="A209" s="64" t="s">
        <v>693</v>
      </c>
      <c r="B209" s="65" t="s">
        <v>114</v>
      </c>
      <c r="C209" s="64">
        <v>50129.726999999999</v>
      </c>
      <c r="D209" s="64" t="s">
        <v>149</v>
      </c>
      <c r="E209" s="3">
        <f t="shared" si="15"/>
        <v>11106.998115370694</v>
      </c>
      <c r="F209" s="5">
        <f t="shared" si="16"/>
        <v>11107</v>
      </c>
      <c r="G209" s="3">
        <f t="shared" si="17"/>
        <v>-5.4003999975975603E-3</v>
      </c>
      <c r="I209" s="3">
        <f t="shared" si="22"/>
        <v>-5.4003999975975603E-3</v>
      </c>
      <c r="O209" s="5">
        <f t="shared" ca="1" si="18"/>
        <v>-3.1358146115759329E-4</v>
      </c>
      <c r="Q209" s="13">
        <f t="shared" si="19"/>
        <v>35111.226999999999</v>
      </c>
    </row>
    <row r="210" spans="1:35" x14ac:dyDescent="0.2">
      <c r="A210" s="22" t="s">
        <v>102</v>
      </c>
      <c r="B210" s="45"/>
      <c r="C210" s="46">
        <v>50138.313000000002</v>
      </c>
      <c r="D210" s="46"/>
      <c r="E210" s="3">
        <f t="shared" si="15"/>
        <v>11109.994454016567</v>
      </c>
      <c r="F210" s="5">
        <f t="shared" si="16"/>
        <v>11110</v>
      </c>
      <c r="G210" s="3">
        <f t="shared" si="17"/>
        <v>-1.5892000003077555E-2</v>
      </c>
      <c r="I210" s="3">
        <f t="shared" si="22"/>
        <v>-1.5892000003077555E-2</v>
      </c>
      <c r="O210" s="5">
        <f t="shared" ca="1" si="18"/>
        <v>-3.1130817402749006E-4</v>
      </c>
      <c r="P210" s="3" t="s">
        <v>2</v>
      </c>
      <c r="Q210" s="13">
        <f t="shared" si="19"/>
        <v>35119.813000000002</v>
      </c>
      <c r="AC210" s="3" t="s">
        <v>52</v>
      </c>
      <c r="AI210" s="3" t="s">
        <v>57</v>
      </c>
    </row>
    <row r="211" spans="1:35" x14ac:dyDescent="0.2">
      <c r="A211" s="22" t="s">
        <v>46</v>
      </c>
      <c r="B211" s="45"/>
      <c r="C211" s="46">
        <v>50152.650999999998</v>
      </c>
      <c r="D211" s="46"/>
      <c r="E211" s="3">
        <f t="shared" si="15"/>
        <v>11114.998123187836</v>
      </c>
      <c r="F211" s="5">
        <f t="shared" si="16"/>
        <v>11115</v>
      </c>
      <c r="G211" s="3">
        <f t="shared" si="17"/>
        <v>-5.3780000016558915E-3</v>
      </c>
      <c r="I211" s="3">
        <f t="shared" si="22"/>
        <v>-5.3780000016558915E-3</v>
      </c>
      <c r="O211" s="5">
        <f t="shared" ca="1" si="18"/>
        <v>-3.0751936214398409E-4</v>
      </c>
      <c r="P211" s="3" t="s">
        <v>2</v>
      </c>
      <c r="Q211" s="13">
        <f t="shared" si="19"/>
        <v>35134.150999999998</v>
      </c>
    </row>
    <row r="212" spans="1:35" x14ac:dyDescent="0.2">
      <c r="A212" s="22" t="s">
        <v>103</v>
      </c>
      <c r="B212" s="45"/>
      <c r="C212" s="46">
        <v>50158.385999999999</v>
      </c>
      <c r="D212" s="46">
        <v>6.0000000000000001E-3</v>
      </c>
      <c r="E212" s="3">
        <f t="shared" si="15"/>
        <v>11116.999521060428</v>
      </c>
      <c r="F212" s="5">
        <f t="shared" si="16"/>
        <v>11117</v>
      </c>
      <c r="G212" s="3">
        <f t="shared" si="17"/>
        <v>-1.3724000018555671E-3</v>
      </c>
      <c r="I212" s="3">
        <f t="shared" si="22"/>
        <v>-1.3724000018555671E-3</v>
      </c>
      <c r="O212" s="5">
        <f t="shared" ca="1" si="18"/>
        <v>-3.0600383739058136E-4</v>
      </c>
      <c r="P212" s="3" t="s">
        <v>2</v>
      </c>
      <c r="Q212" s="13">
        <f t="shared" si="19"/>
        <v>35139.885999999999</v>
      </c>
      <c r="AC212" s="3" t="s">
        <v>52</v>
      </c>
      <c r="AE212" s="3">
        <v>11</v>
      </c>
      <c r="AG212" s="3" t="s">
        <v>47</v>
      </c>
      <c r="AI212" s="3" t="s">
        <v>49</v>
      </c>
    </row>
    <row r="213" spans="1:35" x14ac:dyDescent="0.2">
      <c r="A213" s="64" t="s">
        <v>693</v>
      </c>
      <c r="B213" s="65" t="s">
        <v>114</v>
      </c>
      <c r="C213" s="64">
        <v>50513.703999999998</v>
      </c>
      <c r="D213" s="64" t="s">
        <v>149</v>
      </c>
      <c r="E213" s="3">
        <f t="shared" ref="E213:E265" si="23">(C213-C$7)/C$8</f>
        <v>11240.99824630783</v>
      </c>
      <c r="F213" s="5">
        <f t="shared" ref="F213:F266" si="24">ROUND(2*E213,0)/2</f>
        <v>11241</v>
      </c>
      <c r="G213" s="3">
        <f t="shared" ref="G213:G265" si="25">C213-(C$7+F213*C$8)</f>
        <v>-5.0252000000909902E-3</v>
      </c>
      <c r="I213" s="3">
        <f t="shared" si="22"/>
        <v>-5.0252000000909902E-3</v>
      </c>
      <c r="O213" s="5">
        <f t="shared" ref="O213:O265" ca="1" si="26">+C$11+C$12*F213</f>
        <v>-2.1204130267963618E-4</v>
      </c>
      <c r="Q213" s="13">
        <f t="shared" ref="Q213:Q265" si="27">+C213-15018.5</f>
        <v>35495.203999999998</v>
      </c>
    </row>
    <row r="214" spans="1:35" x14ac:dyDescent="0.2">
      <c r="A214" s="22" t="s">
        <v>104</v>
      </c>
      <c r="B214" s="45"/>
      <c r="C214" s="46">
        <v>50519.411</v>
      </c>
      <c r="D214" s="46">
        <v>5.0000000000000001E-3</v>
      </c>
      <c r="E214" s="3">
        <f t="shared" si="23"/>
        <v>11242.989872752276</v>
      </c>
      <c r="F214" s="5">
        <f t="shared" si="24"/>
        <v>11243</v>
      </c>
      <c r="G214" s="3">
        <f t="shared" si="25"/>
        <v>-2.9019599998719059E-2</v>
      </c>
      <c r="I214" s="3">
        <f t="shared" si="22"/>
        <v>-2.9019599998719059E-2</v>
      </c>
      <c r="O214" s="5">
        <f t="shared" ca="1" si="26"/>
        <v>-2.1052577792623345E-4</v>
      </c>
      <c r="P214" s="3" t="s">
        <v>2</v>
      </c>
      <c r="Q214" s="13">
        <f t="shared" si="27"/>
        <v>35500.911</v>
      </c>
      <c r="AC214" s="3" t="s">
        <v>52</v>
      </c>
      <c r="AE214" s="3">
        <v>13</v>
      </c>
      <c r="AG214" s="3" t="s">
        <v>78</v>
      </c>
      <c r="AI214" s="3" t="s">
        <v>49</v>
      </c>
    </row>
    <row r="215" spans="1:35" x14ac:dyDescent="0.2">
      <c r="A215" s="22" t="s">
        <v>104</v>
      </c>
      <c r="B215" s="45"/>
      <c r="C215" s="46">
        <v>50519.440999999999</v>
      </c>
      <c r="D215" s="46">
        <v>4.0000000000000001E-3</v>
      </c>
      <c r="E215" s="3">
        <f t="shared" si="23"/>
        <v>11243.000342139576</v>
      </c>
      <c r="F215" s="5">
        <f t="shared" si="24"/>
        <v>11243</v>
      </c>
      <c r="G215" s="3">
        <f t="shared" si="25"/>
        <v>9.8040000011678785E-4</v>
      </c>
      <c r="I215" s="3">
        <f t="shared" si="22"/>
        <v>9.8040000011678785E-4</v>
      </c>
      <c r="O215" s="5">
        <f t="shared" ca="1" si="26"/>
        <v>-2.1052577792623345E-4</v>
      </c>
      <c r="P215" s="3" t="s">
        <v>2</v>
      </c>
      <c r="Q215" s="13">
        <f t="shared" si="27"/>
        <v>35500.940999999999</v>
      </c>
      <c r="AC215" s="3" t="s">
        <v>52</v>
      </c>
      <c r="AE215" s="3">
        <v>13</v>
      </c>
      <c r="AG215" s="3" t="s">
        <v>47</v>
      </c>
      <c r="AI215" s="3" t="s">
        <v>49</v>
      </c>
    </row>
    <row r="216" spans="1:35" x14ac:dyDescent="0.2">
      <c r="A216" s="22" t="s">
        <v>105</v>
      </c>
      <c r="B216" s="45"/>
      <c r="C216" s="46">
        <v>50751.546999999999</v>
      </c>
      <c r="D216" s="46">
        <v>4.0000000000000001E-3</v>
      </c>
      <c r="E216" s="3">
        <f t="shared" si="23"/>
        <v>11324.000595777932</v>
      </c>
      <c r="F216" s="5">
        <f t="shared" si="24"/>
        <v>11324</v>
      </c>
      <c r="G216" s="3">
        <f t="shared" si="25"/>
        <v>1.7071999973268248E-3</v>
      </c>
      <c r="I216" s="3">
        <f t="shared" si="22"/>
        <v>1.7071999973268248E-3</v>
      </c>
      <c r="O216" s="5">
        <f t="shared" ca="1" si="26"/>
        <v>-1.491470254134375E-4</v>
      </c>
      <c r="P216" s="3" t="s">
        <v>2</v>
      </c>
      <c r="Q216" s="13">
        <f t="shared" si="27"/>
        <v>35733.046999999999</v>
      </c>
      <c r="AC216" s="3" t="s">
        <v>52</v>
      </c>
      <c r="AE216" s="3">
        <v>6</v>
      </c>
      <c r="AG216" s="3" t="s">
        <v>50</v>
      </c>
      <c r="AI216" s="3" t="s">
        <v>49</v>
      </c>
    </row>
    <row r="217" spans="1:35" x14ac:dyDescent="0.2">
      <c r="A217" s="22" t="s">
        <v>106</v>
      </c>
      <c r="B217" s="45"/>
      <c r="C217" s="46">
        <v>50860.428999999996</v>
      </c>
      <c r="D217" s="46">
        <v>5.0000000000000001E-3</v>
      </c>
      <c r="E217" s="3">
        <f t="shared" si="23"/>
        <v>11361.998190052322</v>
      </c>
      <c r="F217" s="5">
        <f t="shared" si="24"/>
        <v>11362</v>
      </c>
      <c r="G217" s="3">
        <f t="shared" si="25"/>
        <v>-5.1864000051864423E-3</v>
      </c>
      <c r="I217" s="3">
        <f t="shared" si="22"/>
        <v>-5.1864000051864423E-3</v>
      </c>
      <c r="O217" s="5">
        <f t="shared" ca="1" si="26"/>
        <v>-1.203520550987925E-4</v>
      </c>
      <c r="P217" s="3" t="s">
        <v>2</v>
      </c>
      <c r="Q217" s="13">
        <f t="shared" si="27"/>
        <v>35841.928999999996</v>
      </c>
      <c r="AC217" s="3" t="s">
        <v>52</v>
      </c>
      <c r="AE217" s="3">
        <v>6</v>
      </c>
      <c r="AG217" s="3" t="s">
        <v>50</v>
      </c>
      <c r="AI217" s="3" t="s">
        <v>49</v>
      </c>
    </row>
    <row r="218" spans="1:35" x14ac:dyDescent="0.2">
      <c r="A218" s="22" t="s">
        <v>107</v>
      </c>
      <c r="B218" s="45"/>
      <c r="C218" s="46">
        <v>50860.434000000001</v>
      </c>
      <c r="D218" s="46">
        <v>4.0000000000000001E-3</v>
      </c>
      <c r="E218" s="3">
        <f t="shared" si="23"/>
        <v>11361.999934950207</v>
      </c>
      <c r="F218" s="5">
        <f t="shared" si="24"/>
        <v>11362</v>
      </c>
      <c r="G218" s="3">
        <f t="shared" si="25"/>
        <v>-1.8640000052982941E-4</v>
      </c>
      <c r="I218" s="3">
        <f t="shared" si="22"/>
        <v>-1.8640000052982941E-4</v>
      </c>
      <c r="O218" s="5">
        <f t="shared" ca="1" si="26"/>
        <v>-1.203520550987925E-4</v>
      </c>
      <c r="P218" s="3" t="s">
        <v>2</v>
      </c>
      <c r="Q218" s="13">
        <f t="shared" si="27"/>
        <v>35841.934000000001</v>
      </c>
      <c r="AC218" s="3" t="s">
        <v>52</v>
      </c>
      <c r="AE218" s="3">
        <v>10</v>
      </c>
      <c r="AG218" s="3" t="s">
        <v>78</v>
      </c>
      <c r="AI218" s="3" t="s">
        <v>49</v>
      </c>
    </row>
    <row r="219" spans="1:35" x14ac:dyDescent="0.2">
      <c r="A219" s="22" t="s">
        <v>106</v>
      </c>
      <c r="B219" s="45"/>
      <c r="C219" s="46">
        <v>50883.35</v>
      </c>
      <c r="D219" s="46">
        <v>7.0000000000000001E-3</v>
      </c>
      <c r="E219" s="3">
        <f t="shared" si="23"/>
        <v>11369.997150930734</v>
      </c>
      <c r="F219" s="5">
        <f t="shared" si="24"/>
        <v>11370</v>
      </c>
      <c r="G219" s="3">
        <f t="shared" si="25"/>
        <v>-8.1640000062179752E-3</v>
      </c>
      <c r="I219" s="3">
        <f t="shared" si="22"/>
        <v>-8.1640000062179752E-3</v>
      </c>
      <c r="O219" s="5">
        <f t="shared" ca="1" si="26"/>
        <v>-1.142899560851833E-4</v>
      </c>
      <c r="P219" s="3" t="s">
        <v>2</v>
      </c>
      <c r="Q219" s="13">
        <f t="shared" si="27"/>
        <v>35864.85</v>
      </c>
      <c r="AC219" s="3" t="s">
        <v>52</v>
      </c>
      <c r="AE219" s="3">
        <v>13</v>
      </c>
      <c r="AG219" s="3" t="s">
        <v>47</v>
      </c>
      <c r="AI219" s="3" t="s">
        <v>49</v>
      </c>
    </row>
    <row r="220" spans="1:35" x14ac:dyDescent="0.2">
      <c r="A220" s="22" t="s">
        <v>109</v>
      </c>
      <c r="B220" s="45"/>
      <c r="C220" s="46">
        <v>51175.637999999999</v>
      </c>
      <c r="D220" s="46">
        <v>4.0000000000000001E-3</v>
      </c>
      <c r="E220" s="3">
        <f t="shared" si="23"/>
        <v>11471.999693456339</v>
      </c>
      <c r="F220" s="5">
        <f t="shared" si="24"/>
        <v>11472</v>
      </c>
      <c r="G220" s="3">
        <f t="shared" si="25"/>
        <v>-8.7840000196592882E-4</v>
      </c>
      <c r="I220" s="3">
        <f t="shared" si="22"/>
        <v>-8.7840000196592882E-4</v>
      </c>
      <c r="O220" s="5">
        <f t="shared" ca="1" si="26"/>
        <v>-3.6998193661662987E-5</v>
      </c>
      <c r="P220" s="3" t="s">
        <v>2</v>
      </c>
      <c r="Q220" s="13">
        <f t="shared" si="27"/>
        <v>36157.137999999999</v>
      </c>
      <c r="AC220" s="3" t="s">
        <v>52</v>
      </c>
      <c r="AE220" s="3">
        <v>9</v>
      </c>
      <c r="AG220" s="3" t="s">
        <v>108</v>
      </c>
      <c r="AI220" s="3" t="s">
        <v>57</v>
      </c>
    </row>
    <row r="221" spans="1:35" x14ac:dyDescent="0.2">
      <c r="A221" s="22" t="s">
        <v>110</v>
      </c>
      <c r="B221" s="45"/>
      <c r="C221" s="46">
        <v>51224.355000000003</v>
      </c>
      <c r="D221" s="46">
        <v>8.0000000000000002E-3</v>
      </c>
      <c r="E221" s="3">
        <f t="shared" si="23"/>
        <v>11489.000931496288</v>
      </c>
      <c r="F221" s="5">
        <f t="shared" si="24"/>
        <v>11489</v>
      </c>
      <c r="G221" s="3">
        <f t="shared" si="25"/>
        <v>2.6692000028560869E-3</v>
      </c>
      <c r="I221" s="3">
        <f t="shared" si="22"/>
        <v>2.6692000028560869E-3</v>
      </c>
      <c r="O221" s="5">
        <f t="shared" ca="1" si="26"/>
        <v>-2.4116233257742356E-5</v>
      </c>
      <c r="P221" s="3" t="s">
        <v>2</v>
      </c>
      <c r="Q221" s="13">
        <f t="shared" si="27"/>
        <v>36205.855000000003</v>
      </c>
      <c r="AC221" s="3" t="s">
        <v>52</v>
      </c>
      <c r="AE221" s="3">
        <v>5</v>
      </c>
      <c r="AG221" s="3" t="s">
        <v>108</v>
      </c>
      <c r="AI221" s="3" t="s">
        <v>57</v>
      </c>
    </row>
    <row r="222" spans="1:35" x14ac:dyDescent="0.2">
      <c r="A222" s="64" t="s">
        <v>732</v>
      </c>
      <c r="B222" s="65" t="s">
        <v>114</v>
      </c>
      <c r="C222" s="64">
        <v>51433.535000000003</v>
      </c>
      <c r="D222" s="64" t="s">
        <v>149</v>
      </c>
      <c r="E222" s="3">
        <f t="shared" si="23"/>
        <v>11562.000479358348</v>
      </c>
      <c r="F222" s="5">
        <f t="shared" si="24"/>
        <v>11562</v>
      </c>
      <c r="G222" s="3">
        <f t="shared" si="25"/>
        <v>1.3736000037170015E-3</v>
      </c>
      <c r="I222" s="3">
        <f t="shared" si="22"/>
        <v>1.3736000037170015E-3</v>
      </c>
      <c r="O222" s="5">
        <f t="shared" ca="1" si="26"/>
        <v>3.1200420241442664E-5</v>
      </c>
      <c r="Q222" s="13">
        <f t="shared" si="27"/>
        <v>36415.035000000003</v>
      </c>
    </row>
    <row r="223" spans="1:35" x14ac:dyDescent="0.2">
      <c r="A223" s="64" t="s">
        <v>693</v>
      </c>
      <c r="B223" s="65" t="s">
        <v>114</v>
      </c>
      <c r="C223" s="64">
        <v>51536.691800000001</v>
      </c>
      <c r="D223" s="64" t="s">
        <v>149</v>
      </c>
      <c r="E223" s="3">
        <f t="shared" si="23"/>
        <v>11598.000095759997</v>
      </c>
      <c r="F223" s="5">
        <f t="shared" si="24"/>
        <v>11598</v>
      </c>
      <c r="G223" s="3">
        <f t="shared" si="25"/>
        <v>2.7440000121714547E-4</v>
      </c>
      <c r="K223" s="3">
        <f>G223</f>
        <v>2.7440000121714547E-4</v>
      </c>
      <c r="O223" s="5">
        <f t="shared" ca="1" si="26"/>
        <v>5.8479865802684924E-5</v>
      </c>
      <c r="Q223" s="13">
        <f t="shared" si="27"/>
        <v>36518.191800000001</v>
      </c>
    </row>
    <row r="224" spans="1:35" x14ac:dyDescent="0.2">
      <c r="A224" s="64" t="s">
        <v>693</v>
      </c>
      <c r="B224" s="65" t="s">
        <v>114</v>
      </c>
      <c r="C224" s="64">
        <v>51579.671999999999</v>
      </c>
      <c r="D224" s="64" t="s">
        <v>149</v>
      </c>
      <c r="E224" s="3">
        <f t="shared" si="23"/>
        <v>11612.999307764112</v>
      </c>
      <c r="F224" s="5">
        <f t="shared" si="24"/>
        <v>11613</v>
      </c>
      <c r="G224" s="3">
        <f t="shared" si="25"/>
        <v>-1.9835999992210418E-3</v>
      </c>
      <c r="I224" s="3">
        <f>G224</f>
        <v>-1.9835999992210418E-3</v>
      </c>
      <c r="O224" s="5">
        <f t="shared" ca="1" si="26"/>
        <v>6.9846301453202822E-5</v>
      </c>
      <c r="Q224" s="13">
        <f t="shared" si="27"/>
        <v>36561.171999999999</v>
      </c>
    </row>
    <row r="225" spans="1:17" x14ac:dyDescent="0.2">
      <c r="A225" s="64" t="s">
        <v>693</v>
      </c>
      <c r="B225" s="65" t="s">
        <v>114</v>
      </c>
      <c r="C225" s="64">
        <v>51602.601999999999</v>
      </c>
      <c r="D225" s="64" t="s">
        <v>149</v>
      </c>
      <c r="E225" s="3">
        <f t="shared" si="23"/>
        <v>11621.001409458715</v>
      </c>
      <c r="F225" s="5">
        <f t="shared" si="24"/>
        <v>11621</v>
      </c>
      <c r="G225" s="3">
        <f t="shared" si="25"/>
        <v>4.0387999979429878E-3</v>
      </c>
      <c r="I225" s="3">
        <f>G225</f>
        <v>4.0387999979429878E-3</v>
      </c>
      <c r="O225" s="5">
        <f t="shared" ca="1" si="26"/>
        <v>7.590840046681202E-5</v>
      </c>
      <c r="Q225" s="13">
        <f t="shared" si="27"/>
        <v>36584.101999999999</v>
      </c>
    </row>
    <row r="226" spans="1:17" x14ac:dyDescent="0.2">
      <c r="A226" s="64" t="s">
        <v>746</v>
      </c>
      <c r="B226" s="65" t="s">
        <v>115</v>
      </c>
      <c r="C226" s="64">
        <v>51609.775999999998</v>
      </c>
      <c r="D226" s="64" t="s">
        <v>149</v>
      </c>
      <c r="E226" s="3">
        <f t="shared" si="23"/>
        <v>11623.504988942232</v>
      </c>
      <c r="F226" s="5">
        <f t="shared" si="24"/>
        <v>11623.5</v>
      </c>
      <c r="G226" s="3">
        <f t="shared" si="25"/>
        <v>1.4295799999672454E-2</v>
      </c>
      <c r="I226" s="3">
        <f>G226</f>
        <v>1.4295799999672454E-2</v>
      </c>
      <c r="O226" s="5">
        <f t="shared" ca="1" si="26"/>
        <v>7.7802806408565003E-5</v>
      </c>
      <c r="Q226" s="13">
        <f t="shared" si="27"/>
        <v>36591.275999999998</v>
      </c>
    </row>
    <row r="227" spans="1:17" x14ac:dyDescent="0.2">
      <c r="A227" s="23" t="s">
        <v>21</v>
      </c>
      <c r="B227" s="33" t="s">
        <v>115</v>
      </c>
      <c r="C227" s="46">
        <v>51609.776370000094</v>
      </c>
      <c r="D227" s="46">
        <v>2E-3</v>
      </c>
      <c r="E227" s="3">
        <f t="shared" si="23"/>
        <v>11623.50511806471</v>
      </c>
      <c r="F227" s="5">
        <f t="shared" si="24"/>
        <v>11623.5</v>
      </c>
      <c r="G227" s="3">
        <f t="shared" si="25"/>
        <v>1.4665800095826853E-2</v>
      </c>
      <c r="K227" s="3">
        <f>G227</f>
        <v>1.4665800095826853E-2</v>
      </c>
      <c r="O227" s="5">
        <f t="shared" ca="1" si="26"/>
        <v>7.7802806408565003E-5</v>
      </c>
      <c r="P227" s="3" t="s">
        <v>2</v>
      </c>
      <c r="Q227" s="13">
        <f t="shared" si="27"/>
        <v>36591.276370000094</v>
      </c>
    </row>
    <row r="228" spans="1:17" x14ac:dyDescent="0.2">
      <c r="A228" s="64" t="s">
        <v>749</v>
      </c>
      <c r="B228" s="65" t="s">
        <v>114</v>
      </c>
      <c r="C228" s="64">
        <v>51814.642999999996</v>
      </c>
      <c r="D228" s="64" t="s">
        <v>149</v>
      </c>
      <c r="E228" s="3">
        <f t="shared" si="23"/>
        <v>11694.99938788982</v>
      </c>
      <c r="F228" s="5">
        <f t="shared" si="24"/>
        <v>11695</v>
      </c>
      <c r="G228" s="3">
        <f t="shared" si="25"/>
        <v>-1.7540000044391491E-3</v>
      </c>
      <c r="I228" s="3">
        <f t="shared" ref="I228:I233" si="28">G228</f>
        <v>-1.7540000044391491E-3</v>
      </c>
      <c r="O228" s="5">
        <f t="shared" ca="1" si="26"/>
        <v>1.3198281634269927E-4</v>
      </c>
      <c r="Q228" s="13">
        <f t="shared" si="27"/>
        <v>36796.142999999996</v>
      </c>
    </row>
    <row r="229" spans="1:17" x14ac:dyDescent="0.2">
      <c r="A229" s="64" t="s">
        <v>693</v>
      </c>
      <c r="B229" s="65" t="s">
        <v>114</v>
      </c>
      <c r="C229" s="64">
        <v>51874.815999999999</v>
      </c>
      <c r="D229" s="64" t="s">
        <v>149</v>
      </c>
      <c r="E229" s="3">
        <f t="shared" si="23"/>
        <v>11715.99853596088</v>
      </c>
      <c r="F229" s="5">
        <f t="shared" si="24"/>
        <v>11716</v>
      </c>
      <c r="G229" s="3">
        <f t="shared" si="25"/>
        <v>-4.1952000028686598E-3</v>
      </c>
      <c r="I229" s="3">
        <f t="shared" si="28"/>
        <v>-4.1952000028686598E-3</v>
      </c>
      <c r="O229" s="5">
        <f t="shared" ca="1" si="26"/>
        <v>1.4789582625342537E-4</v>
      </c>
      <c r="Q229" s="13">
        <f t="shared" si="27"/>
        <v>36856.315999999999</v>
      </c>
    </row>
    <row r="230" spans="1:17" x14ac:dyDescent="0.2">
      <c r="A230" s="64" t="s">
        <v>754</v>
      </c>
      <c r="B230" s="65" t="s">
        <v>114</v>
      </c>
      <c r="C230" s="64">
        <v>51877.686999999998</v>
      </c>
      <c r="D230" s="64" t="s">
        <v>149</v>
      </c>
      <c r="E230" s="3">
        <f t="shared" si="23"/>
        <v>11717.000456325693</v>
      </c>
      <c r="F230" s="5">
        <f t="shared" si="24"/>
        <v>11717</v>
      </c>
      <c r="G230" s="3">
        <f t="shared" si="25"/>
        <v>1.3075999959255569E-3</v>
      </c>
      <c r="I230" s="3">
        <f t="shared" si="28"/>
        <v>1.3075999959255569E-3</v>
      </c>
      <c r="O230" s="5">
        <f t="shared" ca="1" si="26"/>
        <v>1.4865358863012587E-4</v>
      </c>
      <c r="Q230" s="13">
        <f t="shared" si="27"/>
        <v>36859.186999999998</v>
      </c>
    </row>
    <row r="231" spans="1:17" x14ac:dyDescent="0.2">
      <c r="A231" s="64" t="s">
        <v>693</v>
      </c>
      <c r="B231" s="65" t="s">
        <v>114</v>
      </c>
      <c r="C231" s="64">
        <v>51940.726999999999</v>
      </c>
      <c r="D231" s="64" t="s">
        <v>149</v>
      </c>
      <c r="E231" s="3">
        <f t="shared" si="23"/>
        <v>11739.00012884326</v>
      </c>
      <c r="F231" s="5">
        <f t="shared" si="24"/>
        <v>11739</v>
      </c>
      <c r="G231" s="3">
        <f t="shared" si="25"/>
        <v>3.6920000275131315E-4</v>
      </c>
      <c r="I231" s="3">
        <f t="shared" si="28"/>
        <v>3.6920000275131315E-4</v>
      </c>
      <c r="O231" s="5">
        <f t="shared" ca="1" si="26"/>
        <v>1.6532436091755247E-4</v>
      </c>
      <c r="Q231" s="13">
        <f t="shared" si="27"/>
        <v>36922.226999999999</v>
      </c>
    </row>
    <row r="232" spans="1:17" x14ac:dyDescent="0.2">
      <c r="A232" s="64" t="s">
        <v>693</v>
      </c>
      <c r="B232" s="65" t="s">
        <v>114</v>
      </c>
      <c r="C232" s="64">
        <v>51983.707000000002</v>
      </c>
      <c r="D232" s="64" t="s">
        <v>149</v>
      </c>
      <c r="E232" s="3">
        <f t="shared" si="23"/>
        <v>11753.999271051462</v>
      </c>
      <c r="F232" s="5">
        <f t="shared" si="24"/>
        <v>11754</v>
      </c>
      <c r="G232" s="3">
        <f t="shared" si="25"/>
        <v>-2.0887999999104068E-3</v>
      </c>
      <c r="I232" s="3">
        <f t="shared" si="28"/>
        <v>-2.0887999999104068E-3</v>
      </c>
      <c r="O232" s="5">
        <f t="shared" ca="1" si="26"/>
        <v>1.7669079656807037E-4</v>
      </c>
      <c r="Q232" s="13">
        <f t="shared" si="27"/>
        <v>36965.207000000002</v>
      </c>
    </row>
    <row r="233" spans="1:17" x14ac:dyDescent="0.2">
      <c r="A233" s="64" t="s">
        <v>761</v>
      </c>
      <c r="B233" s="65" t="s">
        <v>114</v>
      </c>
      <c r="C233" s="64">
        <v>52224.411</v>
      </c>
      <c r="D233" s="64" t="s">
        <v>149</v>
      </c>
      <c r="E233" s="3">
        <f t="shared" si="23"/>
        <v>11838.00005109061</v>
      </c>
      <c r="F233" s="5">
        <f t="shared" si="24"/>
        <v>11838</v>
      </c>
      <c r="G233" s="3">
        <f t="shared" si="25"/>
        <v>1.4640000154031441E-4</v>
      </c>
      <c r="I233" s="3">
        <f t="shared" si="28"/>
        <v>1.4640000154031441E-4</v>
      </c>
      <c r="O233" s="5">
        <f t="shared" ca="1" si="26"/>
        <v>2.4034283621096955E-4</v>
      </c>
      <c r="Q233" s="13">
        <f t="shared" si="27"/>
        <v>37205.911</v>
      </c>
    </row>
    <row r="234" spans="1:17" x14ac:dyDescent="0.2">
      <c r="A234" s="22" t="s">
        <v>112</v>
      </c>
      <c r="B234" s="45"/>
      <c r="C234" s="46">
        <v>52235.873800000001</v>
      </c>
      <c r="D234" s="46"/>
      <c r="E234" s="3">
        <f t="shared" si="23"/>
        <v>11842.000334182843</v>
      </c>
      <c r="F234" s="5">
        <f t="shared" si="24"/>
        <v>11842</v>
      </c>
      <c r="G234" s="3">
        <f t="shared" si="25"/>
        <v>9.5760000112932175E-4</v>
      </c>
      <c r="K234" s="3">
        <f>G234</f>
        <v>9.5760000112932175E-4</v>
      </c>
      <c r="O234" s="5">
        <f t="shared" ca="1" si="26"/>
        <v>2.4337388571777328E-4</v>
      </c>
      <c r="Q234" s="13">
        <f t="shared" si="27"/>
        <v>37217.373800000001</v>
      </c>
    </row>
    <row r="235" spans="1:17" x14ac:dyDescent="0.2">
      <c r="A235" s="64" t="s">
        <v>768</v>
      </c>
      <c r="B235" s="65" t="s">
        <v>114</v>
      </c>
      <c r="C235" s="64">
        <v>52290.315000000002</v>
      </c>
      <c r="D235" s="64" t="s">
        <v>149</v>
      </c>
      <c r="E235" s="3">
        <f t="shared" si="23"/>
        <v>11860.999201115954</v>
      </c>
      <c r="F235" s="5">
        <f t="shared" si="24"/>
        <v>11861</v>
      </c>
      <c r="G235" s="3">
        <f t="shared" si="25"/>
        <v>-2.2891999979037791E-3</v>
      </c>
      <c r="I235" s="3">
        <f>G235</f>
        <v>-2.2891999979037791E-3</v>
      </c>
      <c r="O235" s="5">
        <f t="shared" ca="1" si="26"/>
        <v>2.5777137087509665E-4</v>
      </c>
      <c r="Q235" s="13">
        <f t="shared" si="27"/>
        <v>37271.815000000002</v>
      </c>
    </row>
    <row r="236" spans="1:17" x14ac:dyDescent="0.2">
      <c r="A236" s="23" t="s">
        <v>111</v>
      </c>
      <c r="B236" s="45"/>
      <c r="C236" s="46">
        <v>52619.850599999998</v>
      </c>
      <c r="D236" s="46">
        <v>1E-4</v>
      </c>
      <c r="E236" s="3">
        <f t="shared" si="23"/>
        <v>11976.000395324063</v>
      </c>
      <c r="F236" s="5">
        <f t="shared" si="24"/>
        <v>11976</v>
      </c>
      <c r="G236" s="3">
        <f t="shared" si="25"/>
        <v>1.1327999964123592E-3</v>
      </c>
      <c r="K236" s="3">
        <f>G236</f>
        <v>1.1327999964123592E-3</v>
      </c>
      <c r="O236" s="5">
        <f t="shared" ca="1" si="26"/>
        <v>3.4491404419573213E-4</v>
      </c>
      <c r="P236" s="3" t="s">
        <v>2</v>
      </c>
      <c r="Q236" s="13">
        <f t="shared" si="27"/>
        <v>37601.350599999998</v>
      </c>
    </row>
    <row r="237" spans="1:17" x14ac:dyDescent="0.2">
      <c r="A237" s="24" t="s">
        <v>121</v>
      </c>
      <c r="B237" s="33" t="s">
        <v>114</v>
      </c>
      <c r="C237" s="25">
        <v>52691.491000000002</v>
      </c>
      <c r="D237" s="25">
        <v>4.0000000000000001E-3</v>
      </c>
      <c r="E237" s="3">
        <f t="shared" si="23"/>
        <v>12001.001431793407</v>
      </c>
      <c r="F237" s="5">
        <f t="shared" si="24"/>
        <v>12001</v>
      </c>
      <c r="G237" s="3">
        <f t="shared" si="25"/>
        <v>4.102800005057361E-3</v>
      </c>
      <c r="I237" s="3">
        <f t="shared" ref="I237:I242" si="29">G237</f>
        <v>4.102800005057361E-3</v>
      </c>
      <c r="O237" s="5">
        <f t="shared" ca="1" si="26"/>
        <v>3.6385810361326196E-4</v>
      </c>
      <c r="P237" s="3" t="s">
        <v>2</v>
      </c>
      <c r="Q237" s="13">
        <f t="shared" si="27"/>
        <v>37672.991000000002</v>
      </c>
    </row>
    <row r="238" spans="1:17" x14ac:dyDescent="0.2">
      <c r="A238" s="64" t="s">
        <v>693</v>
      </c>
      <c r="B238" s="65" t="s">
        <v>114</v>
      </c>
      <c r="C238" s="64">
        <v>52731.605000000003</v>
      </c>
      <c r="D238" s="64" t="s">
        <v>149</v>
      </c>
      <c r="E238" s="3">
        <f t="shared" si="23"/>
        <v>12015.000398534678</v>
      </c>
      <c r="F238" s="5">
        <f t="shared" si="24"/>
        <v>12015</v>
      </c>
      <c r="G238" s="3">
        <f t="shared" si="25"/>
        <v>1.1420000009820797E-3</v>
      </c>
      <c r="I238" s="3">
        <f t="shared" si="29"/>
        <v>1.1420000009820797E-3</v>
      </c>
      <c r="O238" s="5">
        <f t="shared" ca="1" si="26"/>
        <v>3.7446677688707762E-4</v>
      </c>
      <c r="Q238" s="13">
        <f t="shared" si="27"/>
        <v>37713.105000000003</v>
      </c>
    </row>
    <row r="239" spans="1:17" x14ac:dyDescent="0.2">
      <c r="A239" s="24" t="s">
        <v>113</v>
      </c>
      <c r="B239" s="33" t="s">
        <v>114</v>
      </c>
      <c r="C239" s="25">
        <v>53052.542999999998</v>
      </c>
      <c r="D239" s="25">
        <v>3.0000000000000001E-3</v>
      </c>
      <c r="E239" s="3">
        <f t="shared" si="23"/>
        <v>12127.001205933824</v>
      </c>
      <c r="F239" s="5">
        <f t="shared" si="24"/>
        <v>12127</v>
      </c>
      <c r="G239" s="3">
        <f t="shared" si="25"/>
        <v>3.4555999955045991E-3</v>
      </c>
      <c r="I239" s="3">
        <f t="shared" si="29"/>
        <v>3.4555999955045991E-3</v>
      </c>
      <c r="O239" s="5">
        <f t="shared" ca="1" si="26"/>
        <v>4.5933616307760987E-4</v>
      </c>
      <c r="P239" s="3" t="s">
        <v>2</v>
      </c>
      <c r="Q239" s="13">
        <f t="shared" si="27"/>
        <v>38034.042999999998</v>
      </c>
    </row>
    <row r="240" spans="1:17" x14ac:dyDescent="0.2">
      <c r="A240" s="21" t="s">
        <v>134</v>
      </c>
      <c r="B240" s="49" t="s">
        <v>114</v>
      </c>
      <c r="C240" s="21">
        <v>53370.61</v>
      </c>
      <c r="D240" s="21">
        <v>3.0000000000000001E-3</v>
      </c>
      <c r="E240" s="3">
        <f t="shared" si="23"/>
        <v>12238.000092968159</v>
      </c>
      <c r="F240" s="5">
        <f t="shared" si="24"/>
        <v>12238</v>
      </c>
      <c r="G240" s="3">
        <f t="shared" si="25"/>
        <v>2.6639999850885943E-4</v>
      </c>
      <c r="I240" s="3">
        <f t="shared" si="29"/>
        <v>2.6639999850885943E-4</v>
      </c>
      <c r="O240" s="5">
        <f t="shared" ca="1" si="26"/>
        <v>5.4344778689144162E-4</v>
      </c>
      <c r="Q240" s="13">
        <f t="shared" si="27"/>
        <v>38352.11</v>
      </c>
    </row>
    <row r="241" spans="1:17" x14ac:dyDescent="0.2">
      <c r="A241" s="64" t="s">
        <v>788</v>
      </c>
      <c r="B241" s="65" t="s">
        <v>114</v>
      </c>
      <c r="C241" s="64">
        <v>54069.791400000002</v>
      </c>
      <c r="D241" s="64" t="s">
        <v>149</v>
      </c>
      <c r="E241" s="3">
        <f t="shared" si="23"/>
        <v>12482.000122003261</v>
      </c>
      <c r="F241" s="5">
        <f t="shared" si="24"/>
        <v>12482</v>
      </c>
      <c r="G241" s="3">
        <f t="shared" si="25"/>
        <v>3.4959999902639538E-4</v>
      </c>
      <c r="I241" s="3">
        <f t="shared" si="29"/>
        <v>3.4959999902639538E-4</v>
      </c>
      <c r="O241" s="5">
        <f t="shared" ca="1" si="26"/>
        <v>7.2834180680652824E-4</v>
      </c>
      <c r="Q241" s="13">
        <f t="shared" si="27"/>
        <v>39051.291400000002</v>
      </c>
    </row>
    <row r="242" spans="1:17" x14ac:dyDescent="0.2">
      <c r="A242" s="64" t="s">
        <v>788</v>
      </c>
      <c r="B242" s="65" t="s">
        <v>114</v>
      </c>
      <c r="C242" s="64">
        <v>54135.698700000001</v>
      </c>
      <c r="D242" s="64" t="s">
        <v>149</v>
      </c>
      <c r="E242" s="3">
        <f t="shared" si="23"/>
        <v>12505.000423661206</v>
      </c>
      <c r="F242" s="5">
        <f t="shared" si="24"/>
        <v>12505</v>
      </c>
      <c r="G242" s="3">
        <f t="shared" si="25"/>
        <v>1.2140000035287812E-3</v>
      </c>
      <c r="I242" s="3">
        <f t="shared" si="29"/>
        <v>1.2140000035287812E-3</v>
      </c>
      <c r="O242" s="5">
        <f t="shared" ca="1" si="26"/>
        <v>7.4577034147065534E-4</v>
      </c>
      <c r="Q242" s="13">
        <f t="shared" si="27"/>
        <v>39117.198700000001</v>
      </c>
    </row>
    <row r="243" spans="1:17" x14ac:dyDescent="0.2">
      <c r="A243" s="25" t="s">
        <v>128</v>
      </c>
      <c r="B243" s="69"/>
      <c r="C243" s="25">
        <v>54141.430699999997</v>
      </c>
      <c r="D243" s="25">
        <v>2.9999999999999997E-4</v>
      </c>
      <c r="E243" s="3">
        <f t="shared" si="23"/>
        <v>12507.000774595068</v>
      </c>
      <c r="F243" s="5">
        <f t="shared" si="24"/>
        <v>12507</v>
      </c>
      <c r="G243" s="3">
        <f t="shared" si="25"/>
        <v>2.2195999990799464E-3</v>
      </c>
      <c r="K243" s="3">
        <f t="shared" ref="K243:K253" si="30">G243</f>
        <v>2.2195999990799464E-3</v>
      </c>
      <c r="O243" s="5">
        <f t="shared" ca="1" si="26"/>
        <v>7.4728586622405807E-4</v>
      </c>
      <c r="Q243" s="13">
        <f t="shared" si="27"/>
        <v>39122.930699999997</v>
      </c>
    </row>
    <row r="244" spans="1:17" x14ac:dyDescent="0.2">
      <c r="A244" s="23" t="s">
        <v>132</v>
      </c>
      <c r="B244" s="22"/>
      <c r="C244" s="70">
        <v>54155.757299999997</v>
      </c>
      <c r="D244" s="46">
        <v>1E-4</v>
      </c>
      <c r="E244" s="3">
        <f t="shared" si="23"/>
        <v>12512.000465399162</v>
      </c>
      <c r="F244" s="5">
        <f t="shared" si="24"/>
        <v>12512</v>
      </c>
      <c r="G244" s="3">
        <f t="shared" si="25"/>
        <v>1.3335999974515289E-3</v>
      </c>
      <c r="K244" s="3">
        <f t="shared" si="30"/>
        <v>1.3335999974515289E-3</v>
      </c>
      <c r="O244" s="5">
        <f t="shared" ca="1" si="26"/>
        <v>7.5107467810756404E-4</v>
      </c>
      <c r="Q244" s="13">
        <f t="shared" si="27"/>
        <v>39137.257299999997</v>
      </c>
    </row>
    <row r="245" spans="1:17" x14ac:dyDescent="0.2">
      <c r="A245" s="24" t="s">
        <v>135</v>
      </c>
      <c r="B245" s="33" t="s">
        <v>114</v>
      </c>
      <c r="C245" s="25">
        <v>54453.771000000001</v>
      </c>
      <c r="D245" s="25">
        <v>5.9999999999999995E-4</v>
      </c>
      <c r="E245" s="3">
        <f t="shared" si="23"/>
        <v>12616.001160287296</v>
      </c>
      <c r="F245" s="5">
        <f t="shared" si="24"/>
        <v>12616</v>
      </c>
      <c r="G245" s="3">
        <f t="shared" si="25"/>
        <v>3.324800003611017E-3</v>
      </c>
      <c r="K245" s="3">
        <f t="shared" si="30"/>
        <v>3.324800003611017E-3</v>
      </c>
      <c r="O245" s="5">
        <f t="shared" ca="1" si="26"/>
        <v>8.2988196528448709E-4</v>
      </c>
      <c r="Q245" s="13">
        <f t="shared" si="27"/>
        <v>39435.271000000001</v>
      </c>
    </row>
    <row r="246" spans="1:17" x14ac:dyDescent="0.2">
      <c r="A246" s="24" t="s">
        <v>135</v>
      </c>
      <c r="B246" s="33" t="s">
        <v>114</v>
      </c>
      <c r="C246" s="25">
        <v>54476.693200000002</v>
      </c>
      <c r="D246" s="25">
        <v>5.9999999999999995E-4</v>
      </c>
      <c r="E246" s="3">
        <f t="shared" si="23"/>
        <v>12624.000539941202</v>
      </c>
      <c r="F246" s="5">
        <f t="shared" si="24"/>
        <v>12624</v>
      </c>
      <c r="G246" s="3">
        <f t="shared" si="25"/>
        <v>1.5472000013687648E-3</v>
      </c>
      <c r="K246" s="3">
        <f t="shared" si="30"/>
        <v>1.5472000013687648E-3</v>
      </c>
      <c r="O246" s="5">
        <f t="shared" ca="1" si="26"/>
        <v>8.3594406429809628E-4</v>
      </c>
      <c r="Q246" s="13">
        <f t="shared" si="27"/>
        <v>39458.193200000002</v>
      </c>
    </row>
    <row r="247" spans="1:17" x14ac:dyDescent="0.2">
      <c r="A247" s="24" t="s">
        <v>135</v>
      </c>
      <c r="B247" s="33" t="s">
        <v>114</v>
      </c>
      <c r="C247" s="25">
        <v>54519.675499999998</v>
      </c>
      <c r="D247" s="25">
        <v>1E-4</v>
      </c>
      <c r="E247" s="3">
        <f t="shared" si="23"/>
        <v>12639.000484802427</v>
      </c>
      <c r="F247" s="5">
        <f t="shared" si="24"/>
        <v>12639</v>
      </c>
      <c r="G247" s="3">
        <f t="shared" si="25"/>
        <v>1.3891999988118187E-3</v>
      </c>
      <c r="K247" s="3">
        <f t="shared" si="30"/>
        <v>1.3891999988118187E-3</v>
      </c>
      <c r="O247" s="5">
        <f t="shared" ca="1" si="26"/>
        <v>8.4731049994861418E-4</v>
      </c>
      <c r="Q247" s="13">
        <f t="shared" si="27"/>
        <v>39501.175499999998</v>
      </c>
    </row>
    <row r="248" spans="1:17" x14ac:dyDescent="0.2">
      <c r="A248" s="21" t="s">
        <v>133</v>
      </c>
      <c r="B248" s="49" t="s">
        <v>114</v>
      </c>
      <c r="C248" s="21">
        <v>54866.401599999997</v>
      </c>
      <c r="D248" s="21">
        <v>2.0000000000000001E-4</v>
      </c>
      <c r="E248" s="3">
        <f t="shared" si="23"/>
        <v>12760.000812424454</v>
      </c>
      <c r="F248" s="5">
        <f t="shared" si="24"/>
        <v>12760</v>
      </c>
      <c r="G248" s="3">
        <f t="shared" si="25"/>
        <v>2.3279999950318597E-3</v>
      </c>
      <c r="K248" s="3">
        <f t="shared" si="30"/>
        <v>2.3279999950318597E-3</v>
      </c>
      <c r="O248" s="5">
        <f t="shared" ca="1" si="26"/>
        <v>9.3899974752945786E-4</v>
      </c>
      <c r="Q248" s="13">
        <f t="shared" si="27"/>
        <v>39847.901599999997</v>
      </c>
    </row>
    <row r="249" spans="1:17" x14ac:dyDescent="0.2">
      <c r="A249" s="24" t="s">
        <v>136</v>
      </c>
      <c r="B249" s="33"/>
      <c r="C249" s="25">
        <v>55201.664199999999</v>
      </c>
      <c r="D249" s="25">
        <v>2.0000000000000001E-4</v>
      </c>
      <c r="E249" s="3">
        <f t="shared" si="23"/>
        <v>12877.000612668544</v>
      </c>
      <c r="F249" s="5">
        <f t="shared" si="24"/>
        <v>12877</v>
      </c>
      <c r="G249" s="3">
        <f t="shared" si="25"/>
        <v>1.7556000020704232E-3</v>
      </c>
      <c r="K249" s="3">
        <f t="shared" si="30"/>
        <v>1.7556000020704232E-3</v>
      </c>
      <c r="O249" s="5">
        <f t="shared" ca="1" si="26"/>
        <v>1.0276579456034943E-3</v>
      </c>
      <c r="Q249" s="13">
        <f t="shared" si="27"/>
        <v>40183.164199999999</v>
      </c>
    </row>
    <row r="250" spans="1:17" x14ac:dyDescent="0.2">
      <c r="A250" s="64" t="s">
        <v>832</v>
      </c>
      <c r="B250" s="65" t="s">
        <v>114</v>
      </c>
      <c r="C250" s="64">
        <v>55599.963199999998</v>
      </c>
      <c r="D250" s="64" t="s">
        <v>149</v>
      </c>
      <c r="E250" s="3">
        <f t="shared" si="23"/>
        <v>13015.998829103724</v>
      </c>
      <c r="F250" s="5">
        <f t="shared" si="24"/>
        <v>13016</v>
      </c>
      <c r="G250" s="3">
        <f t="shared" si="25"/>
        <v>-3.3552000022609718E-3</v>
      </c>
      <c r="I250" s="3">
        <f>G250</f>
        <v>-3.3552000022609718E-3</v>
      </c>
      <c r="O250" s="5">
        <f t="shared" ca="1" si="26"/>
        <v>1.1329869159649592E-3</v>
      </c>
      <c r="Q250" s="13">
        <f t="shared" si="27"/>
        <v>40581.463199999998</v>
      </c>
    </row>
    <row r="251" spans="1:17" x14ac:dyDescent="0.2">
      <c r="A251" s="24" t="s">
        <v>137</v>
      </c>
      <c r="B251" s="33" t="s">
        <v>114</v>
      </c>
      <c r="C251" s="25">
        <v>55946.693700000003</v>
      </c>
      <c r="D251" s="25">
        <v>2.0000000000000001E-4</v>
      </c>
      <c r="E251" s="3">
        <f t="shared" si="23"/>
        <v>13137.00069223589</v>
      </c>
      <c r="F251" s="5">
        <f t="shared" si="24"/>
        <v>13137</v>
      </c>
      <c r="G251" s="3">
        <f t="shared" si="25"/>
        <v>1.9836000064969994E-3</v>
      </c>
      <c r="K251" s="3">
        <f t="shared" si="30"/>
        <v>1.9836000064969994E-3</v>
      </c>
      <c r="O251" s="5">
        <f t="shared" ca="1" si="26"/>
        <v>1.2246761635458011E-3</v>
      </c>
      <c r="Q251" s="13">
        <f t="shared" si="27"/>
        <v>40928.193700000003</v>
      </c>
    </row>
    <row r="252" spans="1:17" x14ac:dyDescent="0.2">
      <c r="A252" s="64" t="s">
        <v>837</v>
      </c>
      <c r="B252" s="65" t="s">
        <v>114</v>
      </c>
      <c r="C252" s="64">
        <v>56221.7814</v>
      </c>
      <c r="D252" s="64" t="s">
        <v>149</v>
      </c>
      <c r="E252" s="3">
        <f t="shared" si="23"/>
        <v>13233.000681347725</v>
      </c>
      <c r="F252" s="5">
        <f t="shared" si="24"/>
        <v>13233</v>
      </c>
      <c r="G252" s="3">
        <f t="shared" si="25"/>
        <v>1.9524000017554499E-3</v>
      </c>
      <c r="I252" s="3">
        <f>G252</f>
        <v>1.9524000017554499E-3</v>
      </c>
      <c r="O252" s="5">
        <f t="shared" ca="1" si="26"/>
        <v>1.2974213517091149E-3</v>
      </c>
      <c r="Q252" s="13">
        <f t="shared" si="27"/>
        <v>41203.2814</v>
      </c>
    </row>
    <row r="253" spans="1:17" x14ac:dyDescent="0.2">
      <c r="A253" s="24" t="s">
        <v>137</v>
      </c>
      <c r="B253" s="33" t="s">
        <v>114</v>
      </c>
      <c r="C253" s="25">
        <v>56221.781499999997</v>
      </c>
      <c r="D253" s="25">
        <v>1E-4</v>
      </c>
      <c r="E253" s="3">
        <f t="shared" si="23"/>
        <v>13233.000716245682</v>
      </c>
      <c r="F253" s="5">
        <f t="shared" si="24"/>
        <v>13233</v>
      </c>
      <c r="G253" s="3">
        <f t="shared" si="25"/>
        <v>2.0523999992292374E-3</v>
      </c>
      <c r="K253" s="3">
        <f t="shared" si="30"/>
        <v>2.0523999992292374E-3</v>
      </c>
      <c r="O253" s="5">
        <f t="shared" ca="1" si="26"/>
        <v>1.2974213517091149E-3</v>
      </c>
      <c r="Q253" s="13">
        <f t="shared" si="27"/>
        <v>41203.281499999997</v>
      </c>
    </row>
    <row r="254" spans="1:17" x14ac:dyDescent="0.2">
      <c r="A254" s="64" t="s">
        <v>847</v>
      </c>
      <c r="B254" s="65" t="s">
        <v>114</v>
      </c>
      <c r="C254" s="64">
        <v>56660.201999999997</v>
      </c>
      <c r="D254" s="64" t="s">
        <v>149</v>
      </c>
      <c r="E254" s="3">
        <f t="shared" si="23"/>
        <v>13386.000516768956</v>
      </c>
      <c r="F254" s="5">
        <f t="shared" si="24"/>
        <v>13386</v>
      </c>
      <c r="G254" s="3">
        <f t="shared" si="25"/>
        <v>1.4807999978074804E-3</v>
      </c>
      <c r="I254" s="3">
        <f>G254</f>
        <v>1.4807999978074804E-3</v>
      </c>
      <c r="O254" s="5">
        <f t="shared" ca="1" si="26"/>
        <v>1.4133589953443954E-3</v>
      </c>
      <c r="Q254" s="13">
        <f t="shared" si="27"/>
        <v>41641.701999999997</v>
      </c>
    </row>
    <row r="255" spans="1:17" x14ac:dyDescent="0.2">
      <c r="A255" s="74" t="s">
        <v>138</v>
      </c>
      <c r="B255" s="77" t="s">
        <v>114</v>
      </c>
      <c r="C255" s="80">
        <v>56700.317199999998</v>
      </c>
      <c r="D255" s="82">
        <v>3.8E-3</v>
      </c>
      <c r="E255" s="3">
        <f t="shared" si="23"/>
        <v>13399.999902285717</v>
      </c>
      <c r="F255" s="5">
        <f t="shared" si="24"/>
        <v>13400</v>
      </c>
      <c r="G255" s="3">
        <f t="shared" si="25"/>
        <v>-2.8000000020256266E-4</v>
      </c>
      <c r="K255" s="3">
        <f t="shared" ref="K255:K265" si="31">G255</f>
        <v>-2.8000000020256266E-4</v>
      </c>
      <c r="O255" s="5">
        <f t="shared" ca="1" si="26"/>
        <v>1.4239676686182128E-3</v>
      </c>
      <c r="Q255" s="13">
        <f t="shared" si="27"/>
        <v>41681.817199999998</v>
      </c>
    </row>
    <row r="256" spans="1:17" x14ac:dyDescent="0.2">
      <c r="A256" s="75" t="s">
        <v>1</v>
      </c>
      <c r="B256" s="78" t="s">
        <v>114</v>
      </c>
      <c r="C256" s="78">
        <v>57425.290699999998</v>
      </c>
      <c r="D256" s="78">
        <v>1E-4</v>
      </c>
      <c r="E256" s="3">
        <f t="shared" si="23"/>
        <v>13653.000847462003</v>
      </c>
      <c r="F256" s="5">
        <f t="shared" si="24"/>
        <v>13653</v>
      </c>
      <c r="G256" s="3">
        <f t="shared" si="25"/>
        <v>2.4283999955514446E-3</v>
      </c>
      <c r="K256" s="3">
        <f t="shared" si="31"/>
        <v>2.4283999955514446E-3</v>
      </c>
      <c r="O256" s="5">
        <f t="shared" ca="1" si="26"/>
        <v>1.6156815499236109E-3</v>
      </c>
      <c r="Q256" s="13">
        <f t="shared" si="27"/>
        <v>42406.790699999998</v>
      </c>
    </row>
    <row r="257" spans="1:17" x14ac:dyDescent="0.2">
      <c r="A257" s="76" t="s">
        <v>853</v>
      </c>
      <c r="B257" s="79" t="s">
        <v>114</v>
      </c>
      <c r="C257" s="81">
        <v>57754.823499999999</v>
      </c>
      <c r="D257" s="81">
        <v>1E-4</v>
      </c>
      <c r="E257" s="3">
        <f t="shared" si="23"/>
        <v>13768.0010645273</v>
      </c>
      <c r="F257" s="5">
        <f t="shared" si="24"/>
        <v>13768</v>
      </c>
      <c r="G257" s="3">
        <f t="shared" si="25"/>
        <v>3.0503999951179139E-3</v>
      </c>
      <c r="K257" s="3">
        <f t="shared" si="31"/>
        <v>3.0503999951179139E-3</v>
      </c>
      <c r="O257" s="5">
        <f t="shared" ca="1" si="26"/>
        <v>1.7028242232442464E-3</v>
      </c>
      <c r="Q257" s="13">
        <f t="shared" si="27"/>
        <v>42736.323499999999</v>
      </c>
    </row>
    <row r="258" spans="1:17" x14ac:dyDescent="0.2">
      <c r="A258" s="83" t="s">
        <v>859</v>
      </c>
      <c r="B258" s="84" t="s">
        <v>114</v>
      </c>
      <c r="C258" s="85">
        <v>58436.812599999997</v>
      </c>
      <c r="D258" s="85">
        <v>5.9999999999999995E-4</v>
      </c>
      <c r="E258" s="3">
        <f t="shared" si="23"/>
        <v>14006.001331985248</v>
      </c>
      <c r="F258" s="5">
        <f t="shared" si="24"/>
        <v>14006</v>
      </c>
      <c r="G258" s="3">
        <f t="shared" si="25"/>
        <v>3.8167999955476262E-3</v>
      </c>
      <c r="K258" s="3">
        <f t="shared" si="31"/>
        <v>3.8167999955476262E-3</v>
      </c>
      <c r="O258" s="5">
        <f t="shared" ca="1" si="26"/>
        <v>1.8831716688991283E-3</v>
      </c>
      <c r="Q258" s="13">
        <f t="shared" si="27"/>
        <v>43418.312599999997</v>
      </c>
    </row>
    <row r="259" spans="1:17" x14ac:dyDescent="0.2">
      <c r="A259" s="72" t="s">
        <v>0</v>
      </c>
      <c r="B259" s="73" t="s">
        <v>114</v>
      </c>
      <c r="C259" s="72">
        <v>58462.601000000002</v>
      </c>
      <c r="D259" s="72">
        <v>1E-4</v>
      </c>
      <c r="E259" s="3">
        <f t="shared" si="23"/>
        <v>14015.000956902</v>
      </c>
      <c r="F259" s="5">
        <f t="shared" si="24"/>
        <v>14015</v>
      </c>
      <c r="G259" s="3">
        <f t="shared" si="25"/>
        <v>2.7420000042184256E-3</v>
      </c>
      <c r="K259" s="3">
        <f t="shared" si="31"/>
        <v>2.7420000042184256E-3</v>
      </c>
      <c r="O259" s="5">
        <f t="shared" ca="1" si="26"/>
        <v>1.8899915302894379E-3</v>
      </c>
      <c r="Q259" s="13">
        <f t="shared" si="27"/>
        <v>43444.101000000002</v>
      </c>
    </row>
    <row r="260" spans="1:17" x14ac:dyDescent="0.2">
      <c r="A260" s="72" t="s">
        <v>0</v>
      </c>
      <c r="B260" s="73" t="s">
        <v>114</v>
      </c>
      <c r="C260" s="72">
        <v>58488.390599999999</v>
      </c>
      <c r="D260" s="72">
        <v>1E-4</v>
      </c>
      <c r="E260" s="3">
        <f t="shared" si="23"/>
        <v>14024.001000594242</v>
      </c>
      <c r="F260" s="5">
        <f t="shared" si="24"/>
        <v>14024</v>
      </c>
      <c r="G260" s="3">
        <f t="shared" si="25"/>
        <v>2.8671999971265905E-3</v>
      </c>
      <c r="K260" s="3">
        <f t="shared" si="31"/>
        <v>2.8671999971265905E-3</v>
      </c>
      <c r="O260" s="5">
        <f t="shared" ca="1" si="26"/>
        <v>1.8968113916797494E-3</v>
      </c>
      <c r="Q260" s="13">
        <f t="shared" si="27"/>
        <v>43469.890599999999</v>
      </c>
    </row>
    <row r="261" spans="1:17" x14ac:dyDescent="0.2">
      <c r="A261" s="83" t="s">
        <v>857</v>
      </c>
      <c r="B261" s="84" t="s">
        <v>114</v>
      </c>
      <c r="C261" s="85">
        <v>58528.507400000002</v>
      </c>
      <c r="D261" s="85">
        <v>1E-4</v>
      </c>
      <c r="E261" s="3">
        <f t="shared" si="23"/>
        <v>14038.000944478328</v>
      </c>
      <c r="F261" s="5">
        <f t="shared" si="24"/>
        <v>14038</v>
      </c>
      <c r="G261" s="3">
        <f t="shared" si="25"/>
        <v>2.7064000023528934E-3</v>
      </c>
      <c r="K261" s="3">
        <f t="shared" si="31"/>
        <v>2.7064000023528934E-3</v>
      </c>
      <c r="O261" s="5">
        <f t="shared" ca="1" si="26"/>
        <v>1.907420064953565E-3</v>
      </c>
      <c r="Q261" s="13">
        <f t="shared" si="27"/>
        <v>43510.007400000002</v>
      </c>
    </row>
    <row r="262" spans="1:17" x14ac:dyDescent="0.2">
      <c r="A262" s="83" t="s">
        <v>857</v>
      </c>
      <c r="B262" s="84" t="s">
        <v>114</v>
      </c>
      <c r="C262" s="85">
        <v>58531.3727</v>
      </c>
      <c r="D262" s="85">
        <v>1E-4</v>
      </c>
      <c r="E262" s="3">
        <f t="shared" si="23"/>
        <v>14039.000875659554</v>
      </c>
      <c r="F262" s="5">
        <f t="shared" si="24"/>
        <v>14039</v>
      </c>
      <c r="G262" s="3">
        <f t="shared" si="25"/>
        <v>2.5091999996220693E-3</v>
      </c>
      <c r="K262" s="3">
        <f t="shared" si="31"/>
        <v>2.5091999996220693E-3</v>
      </c>
      <c r="O262" s="5">
        <f t="shared" ca="1" si="26"/>
        <v>1.9081778273302673E-3</v>
      </c>
      <c r="Q262" s="13">
        <f t="shared" si="27"/>
        <v>43512.8727</v>
      </c>
    </row>
    <row r="263" spans="1:17" x14ac:dyDescent="0.2">
      <c r="A263" s="86" t="s">
        <v>858</v>
      </c>
      <c r="B263" s="73" t="s">
        <v>114</v>
      </c>
      <c r="C263" s="72">
        <v>58863.772799999999</v>
      </c>
      <c r="D263" s="72">
        <v>2.9999999999999997E-4</v>
      </c>
      <c r="E263" s="3">
        <f t="shared" si="23"/>
        <v>14155.001721865232</v>
      </c>
      <c r="F263" s="5">
        <f t="shared" si="24"/>
        <v>14155</v>
      </c>
      <c r="G263" s="3">
        <f t="shared" si="25"/>
        <v>4.9339999968651682E-3</v>
      </c>
      <c r="K263" s="3">
        <f t="shared" si="31"/>
        <v>4.9339999968651682E-3</v>
      </c>
      <c r="O263" s="5">
        <f t="shared" ca="1" si="26"/>
        <v>1.9960782630276033E-3</v>
      </c>
      <c r="Q263" s="13">
        <f t="shared" si="27"/>
        <v>43845.272799999999</v>
      </c>
    </row>
    <row r="264" spans="1:17" x14ac:dyDescent="0.2">
      <c r="A264" s="83" t="s">
        <v>860</v>
      </c>
      <c r="B264" s="84" t="s">
        <v>114</v>
      </c>
      <c r="C264" s="85">
        <v>59276.400900000001</v>
      </c>
      <c r="D264" s="85">
        <v>1E-4</v>
      </c>
      <c r="E264" s="3">
        <f t="shared" si="23"/>
        <v>14299.000501553448</v>
      </c>
      <c r="F264" s="5">
        <f t="shared" si="24"/>
        <v>14299</v>
      </c>
      <c r="G264" s="3">
        <f t="shared" si="25"/>
        <v>1.4372000005096197E-3</v>
      </c>
      <c r="K264" s="3">
        <f t="shared" si="31"/>
        <v>1.4372000005096197E-3</v>
      </c>
      <c r="O264" s="5">
        <f t="shared" ca="1" si="26"/>
        <v>2.105196045272574E-3</v>
      </c>
      <c r="Q264" s="13">
        <f t="shared" si="27"/>
        <v>44257.900900000001</v>
      </c>
    </row>
    <row r="265" spans="1:17" x14ac:dyDescent="0.2">
      <c r="A265" s="87" t="s">
        <v>861</v>
      </c>
      <c r="B265" s="88" t="s">
        <v>114</v>
      </c>
      <c r="C265" s="94">
        <v>59654.647400000002</v>
      </c>
      <c r="D265" s="93">
        <v>2.0000000000000001E-4</v>
      </c>
      <c r="E265" s="3">
        <f t="shared" si="23"/>
        <v>14431.000805026088</v>
      </c>
      <c r="F265" s="5">
        <f t="shared" si="24"/>
        <v>14431</v>
      </c>
      <c r="G265" s="3">
        <f t="shared" si="25"/>
        <v>2.3068000009516254E-3</v>
      </c>
      <c r="K265" s="3">
        <f t="shared" si="31"/>
        <v>2.3068000009516254E-3</v>
      </c>
      <c r="O265" s="5">
        <f t="shared" ca="1" si="26"/>
        <v>2.2052206789971284E-3</v>
      </c>
      <c r="Q265" s="13">
        <f t="shared" si="27"/>
        <v>44636.147400000002</v>
      </c>
    </row>
    <row r="266" spans="1:17" x14ac:dyDescent="0.2">
      <c r="A266" s="89" t="s">
        <v>862</v>
      </c>
      <c r="B266" s="90" t="s">
        <v>114</v>
      </c>
      <c r="C266" s="94">
        <v>59863.828200000004</v>
      </c>
      <c r="D266" s="93">
        <v>5.9999999999999995E-4</v>
      </c>
      <c r="E266" s="3">
        <f t="shared" ref="E266" si="32">(C266-C$7)/C$8</f>
        <v>14504.000632071811</v>
      </c>
      <c r="F266" s="5">
        <f t="shared" si="24"/>
        <v>14504</v>
      </c>
      <c r="G266" s="3">
        <f t="shared" ref="G266" si="33">C266-(C$7+F266*C$8)</f>
        <v>1.811200003430713E-3</v>
      </c>
      <c r="K266" s="3">
        <f t="shared" ref="K266" si="34">G266</f>
        <v>1.811200003430713E-3</v>
      </c>
      <c r="O266" s="5">
        <f t="shared" ref="O266" ca="1" si="35">+C$11+C$12*F266</f>
        <v>2.2605373324963152E-3</v>
      </c>
      <c r="Q266" s="13">
        <f t="shared" ref="Q266" si="36">+C266-15018.5</f>
        <v>44845.328200000004</v>
      </c>
    </row>
    <row r="267" spans="1:17" x14ac:dyDescent="0.2">
      <c r="A267" s="91" t="s">
        <v>863</v>
      </c>
      <c r="B267" s="92" t="s">
        <v>114</v>
      </c>
      <c r="C267" s="93">
        <v>59995.642599999999</v>
      </c>
      <c r="D267" s="93">
        <v>5.9999999999999995E-4</v>
      </c>
      <c r="E267" s="3">
        <f t="shared" ref="E267" si="37">(C267-C$7)/C$8</f>
        <v>14550.001165591786</v>
      </c>
      <c r="F267" s="5">
        <f t="shared" ref="F267" si="38">ROUND(2*E267,0)/2</f>
        <v>14550</v>
      </c>
      <c r="G267" s="3">
        <f t="shared" ref="G267" si="39">C267-(C$7+F267*C$8)</f>
        <v>3.3399999956600368E-3</v>
      </c>
      <c r="K267" s="3">
        <f t="shared" ref="K267" si="40">G267</f>
        <v>3.3399999956600368E-3</v>
      </c>
      <c r="O267" s="5">
        <f t="shared" ref="O267" ca="1" si="41">+C$11+C$12*F267</f>
        <v>2.2953944018245694E-3</v>
      </c>
      <c r="Q267" s="13">
        <f t="shared" ref="Q267" si="42">+C267-15018.5</f>
        <v>44977.142599999999</v>
      </c>
    </row>
    <row r="268" spans="1:17" x14ac:dyDescent="0.2">
      <c r="A268" s="89" t="s">
        <v>864</v>
      </c>
      <c r="B268" s="95" t="s">
        <v>114</v>
      </c>
      <c r="C268" s="96">
        <v>60267.863400000002</v>
      </c>
      <c r="D268" s="96">
        <v>1E-4</v>
      </c>
      <c r="E268" s="3">
        <f t="shared" ref="E268" si="43">(C268-C$7)/C$8</f>
        <v>14645.000665155074</v>
      </c>
      <c r="F268" s="5">
        <f t="shared" ref="F268" si="44">ROUND(2*E268,0)/2</f>
        <v>14645</v>
      </c>
      <c r="G268" s="3">
        <f t="shared" ref="G268" si="45">C268-(C$7+F268*C$8)</f>
        <v>1.9060000049648806E-3</v>
      </c>
      <c r="K268" s="3">
        <f t="shared" ref="K268" si="46">G268</f>
        <v>1.9060000049648806E-3</v>
      </c>
      <c r="O268" s="5">
        <f t="shared" ref="O268" ca="1" si="47">+C$11+C$12*F268</f>
        <v>2.367381827611181E-3</v>
      </c>
      <c r="Q268" s="13">
        <f t="shared" ref="Q268" si="48">+C268-15018.5</f>
        <v>45249.363400000002</v>
      </c>
    </row>
    <row r="269" spans="1:17" x14ac:dyDescent="0.2">
      <c r="A269" s="87" t="s">
        <v>871</v>
      </c>
      <c r="B269" s="92" t="s">
        <v>114</v>
      </c>
      <c r="C269" s="110">
        <v>60379.619899999998</v>
      </c>
      <c r="D269" s="111">
        <v>2.9999999999999997E-4</v>
      </c>
      <c r="E269" s="3">
        <f t="shared" ref="E269" si="49">(C269-C$7)/C$8</f>
        <v>14684.001401222797</v>
      </c>
      <c r="F269" s="5">
        <f t="shared" ref="F269" si="50">ROUND(2*E269,0)/2</f>
        <v>14684</v>
      </c>
      <c r="G269" s="3">
        <f t="shared" ref="G269" si="51">C269-(C$7+F269*C$8)</f>
        <v>4.0152000001398847E-3</v>
      </c>
      <c r="K269" s="3">
        <f t="shared" ref="K269" si="52">G269</f>
        <v>4.0152000001398847E-3</v>
      </c>
      <c r="O269" s="5">
        <f t="shared" ref="O269" ca="1" si="53">+C$11+C$12*F269</f>
        <v>2.3969345603025282E-3</v>
      </c>
      <c r="Q269" s="13">
        <f t="shared" ref="Q269" si="54">+C269-15018.5</f>
        <v>45361.119899999998</v>
      </c>
    </row>
    <row r="270" spans="1:17" x14ac:dyDescent="0.2">
      <c r="A270" s="22"/>
      <c r="B270" s="45"/>
      <c r="C270" s="46"/>
      <c r="D270" s="46"/>
    </row>
    <row r="271" spans="1:17" x14ac:dyDescent="0.2">
      <c r="A271" s="22"/>
      <c r="B271" s="45"/>
      <c r="C271" s="46"/>
      <c r="D271" s="46"/>
    </row>
    <row r="272" spans="1:17" x14ac:dyDescent="0.2">
      <c r="A272" s="22"/>
      <c r="B272" s="45"/>
      <c r="C272" s="46"/>
      <c r="D272" s="46"/>
    </row>
    <row r="273" spans="1:4" x14ac:dyDescent="0.2">
      <c r="A273" s="22"/>
      <c r="B273" s="45"/>
      <c r="C273" s="46"/>
      <c r="D273" s="46"/>
    </row>
    <row r="274" spans="1:4" x14ac:dyDescent="0.2">
      <c r="A274" s="22"/>
      <c r="B274" s="45"/>
      <c r="C274" s="46"/>
      <c r="D274" s="46"/>
    </row>
    <row r="275" spans="1:4" x14ac:dyDescent="0.2">
      <c r="A275" s="22"/>
      <c r="B275" s="45"/>
      <c r="C275" s="46"/>
      <c r="D275" s="46"/>
    </row>
    <row r="276" spans="1:4" x14ac:dyDescent="0.2">
      <c r="A276" s="22"/>
      <c r="B276" s="45"/>
      <c r="C276" s="46"/>
      <c r="D276" s="46"/>
    </row>
    <row r="277" spans="1:4" x14ac:dyDescent="0.2">
      <c r="A277" s="22"/>
      <c r="B277" s="45"/>
      <c r="C277" s="46"/>
      <c r="D277" s="46"/>
    </row>
    <row r="278" spans="1:4" x14ac:dyDescent="0.2">
      <c r="A278" s="22"/>
      <c r="B278" s="45"/>
      <c r="C278" s="46"/>
      <c r="D278" s="46"/>
    </row>
    <row r="279" spans="1:4" x14ac:dyDescent="0.2">
      <c r="A279" s="22"/>
      <c r="B279" s="45"/>
      <c r="C279" s="46"/>
      <c r="D279" s="46"/>
    </row>
    <row r="280" spans="1:4" x14ac:dyDescent="0.2">
      <c r="A280" s="22"/>
      <c r="B280" s="45"/>
      <c r="C280" s="46"/>
      <c r="D280" s="46"/>
    </row>
    <row r="281" spans="1:4" x14ac:dyDescent="0.2">
      <c r="A281" s="22"/>
      <c r="B281" s="45"/>
      <c r="C281" s="46"/>
      <c r="D281" s="46"/>
    </row>
    <row r="282" spans="1:4" x14ac:dyDescent="0.2">
      <c r="A282" s="22"/>
      <c r="B282" s="45"/>
      <c r="C282" s="46"/>
      <c r="D282" s="46"/>
    </row>
    <row r="283" spans="1:4" x14ac:dyDescent="0.2">
      <c r="A283" s="22"/>
      <c r="B283" s="45"/>
      <c r="C283" s="46"/>
      <c r="D283" s="46"/>
    </row>
    <row r="284" spans="1:4" x14ac:dyDescent="0.2">
      <c r="A284" s="22"/>
      <c r="B284" s="45"/>
      <c r="C284" s="46"/>
      <c r="D284" s="46"/>
    </row>
    <row r="285" spans="1:4" x14ac:dyDescent="0.2">
      <c r="A285" s="22"/>
      <c r="B285" s="45"/>
      <c r="C285" s="46"/>
      <c r="D285" s="46"/>
    </row>
    <row r="286" spans="1:4" x14ac:dyDescent="0.2">
      <c r="A286" s="22"/>
      <c r="B286" s="45"/>
      <c r="C286" s="46"/>
      <c r="D286" s="46"/>
    </row>
    <row r="287" spans="1:4" x14ac:dyDescent="0.2">
      <c r="A287" s="22"/>
      <c r="B287" s="45"/>
      <c r="C287" s="46"/>
      <c r="D287" s="46"/>
    </row>
    <row r="288" spans="1:4" x14ac:dyDescent="0.2">
      <c r="A288" s="22"/>
      <c r="B288" s="45"/>
      <c r="C288" s="46"/>
      <c r="D288" s="46"/>
    </row>
    <row r="289" spans="1:4" x14ac:dyDescent="0.2">
      <c r="A289" s="22"/>
      <c r="B289" s="45"/>
      <c r="C289" s="46"/>
      <c r="D289" s="46"/>
    </row>
    <row r="290" spans="1:4" x14ac:dyDescent="0.2">
      <c r="A290" s="22"/>
      <c r="B290" s="45"/>
      <c r="C290" s="46"/>
      <c r="D290" s="46"/>
    </row>
    <row r="291" spans="1:4" x14ac:dyDescent="0.2">
      <c r="A291" s="22"/>
      <c r="B291" s="45"/>
      <c r="C291" s="46"/>
      <c r="D291" s="46"/>
    </row>
    <row r="292" spans="1:4" x14ac:dyDescent="0.2">
      <c r="A292" s="22"/>
      <c r="B292" s="45"/>
      <c r="C292" s="46"/>
      <c r="D292" s="46"/>
    </row>
    <row r="293" spans="1:4" x14ac:dyDescent="0.2">
      <c r="A293" s="22"/>
      <c r="B293" s="45"/>
      <c r="C293" s="46"/>
      <c r="D293" s="46"/>
    </row>
    <row r="294" spans="1:4" x14ac:dyDescent="0.2">
      <c r="A294" s="22"/>
      <c r="B294" s="45"/>
      <c r="C294" s="46"/>
      <c r="D294" s="46"/>
    </row>
    <row r="295" spans="1:4" x14ac:dyDescent="0.2">
      <c r="A295" s="22"/>
      <c r="B295" s="45"/>
      <c r="C295" s="46"/>
      <c r="D295" s="46"/>
    </row>
    <row r="296" spans="1:4" x14ac:dyDescent="0.2">
      <c r="A296" s="22"/>
      <c r="B296" s="45"/>
      <c r="C296" s="46"/>
      <c r="D296" s="46"/>
    </row>
    <row r="297" spans="1:4" x14ac:dyDescent="0.2">
      <c r="A297" s="22"/>
      <c r="B297" s="45"/>
      <c r="C297" s="46"/>
      <c r="D297" s="46"/>
    </row>
    <row r="298" spans="1:4" x14ac:dyDescent="0.2">
      <c r="A298" s="22"/>
      <c r="B298" s="45"/>
      <c r="C298" s="46"/>
      <c r="D298" s="46"/>
    </row>
    <row r="299" spans="1:4" x14ac:dyDescent="0.2">
      <c r="A299" s="22"/>
      <c r="B299" s="45"/>
      <c r="C299" s="46"/>
      <c r="D299" s="46"/>
    </row>
    <row r="300" spans="1:4" x14ac:dyDescent="0.2">
      <c r="A300" s="22"/>
      <c r="B300" s="45"/>
      <c r="C300" s="46"/>
      <c r="D300" s="46"/>
    </row>
    <row r="301" spans="1:4" x14ac:dyDescent="0.2">
      <c r="A301" s="22"/>
      <c r="B301" s="45"/>
      <c r="C301" s="46"/>
      <c r="D301" s="46"/>
    </row>
    <row r="302" spans="1:4" x14ac:dyDescent="0.2">
      <c r="A302" s="22"/>
      <c r="B302" s="45"/>
      <c r="C302" s="46"/>
      <c r="D302" s="46"/>
    </row>
    <row r="303" spans="1:4" x14ac:dyDescent="0.2">
      <c r="A303" s="22"/>
      <c r="B303" s="45"/>
      <c r="C303" s="46"/>
      <c r="D303" s="46"/>
    </row>
    <row r="304" spans="1:4" x14ac:dyDescent="0.2">
      <c r="A304" s="22"/>
      <c r="B304" s="45"/>
      <c r="C304" s="46"/>
      <c r="D304" s="46"/>
    </row>
    <row r="305" spans="1:4" x14ac:dyDescent="0.2">
      <c r="A305" s="22"/>
      <c r="B305" s="45"/>
      <c r="C305" s="46"/>
      <c r="D305" s="46"/>
    </row>
    <row r="306" spans="1:4" x14ac:dyDescent="0.2">
      <c r="A306" s="22"/>
      <c r="B306" s="45"/>
      <c r="C306" s="46"/>
      <c r="D306" s="46"/>
    </row>
    <row r="307" spans="1:4" x14ac:dyDescent="0.2">
      <c r="A307" s="22"/>
      <c r="B307" s="45"/>
      <c r="C307" s="46"/>
      <c r="D307" s="46"/>
    </row>
    <row r="308" spans="1:4" x14ac:dyDescent="0.2">
      <c r="A308" s="22"/>
      <c r="B308" s="45"/>
      <c r="C308" s="46"/>
      <c r="D308" s="46"/>
    </row>
    <row r="309" spans="1:4" x14ac:dyDescent="0.2">
      <c r="A309" s="22"/>
      <c r="B309" s="45"/>
      <c r="C309" s="46"/>
      <c r="D309" s="46"/>
    </row>
    <row r="310" spans="1:4" x14ac:dyDescent="0.2">
      <c r="A310" s="22"/>
      <c r="B310" s="45"/>
      <c r="C310" s="46"/>
      <c r="D310" s="46"/>
    </row>
    <row r="311" spans="1:4" x14ac:dyDescent="0.2">
      <c r="A311" s="22"/>
      <c r="B311" s="45"/>
      <c r="C311" s="46"/>
      <c r="D311" s="46"/>
    </row>
    <row r="312" spans="1:4" x14ac:dyDescent="0.2">
      <c r="A312" s="22"/>
      <c r="B312" s="45"/>
      <c r="C312" s="46"/>
      <c r="D312" s="46"/>
    </row>
    <row r="313" spans="1:4" x14ac:dyDescent="0.2">
      <c r="A313" s="22"/>
      <c r="B313" s="45"/>
      <c r="C313" s="46"/>
      <c r="D313" s="46"/>
    </row>
    <row r="314" spans="1:4" x14ac:dyDescent="0.2">
      <c r="A314" s="22"/>
      <c r="B314" s="45"/>
      <c r="C314" s="46"/>
      <c r="D314" s="46"/>
    </row>
    <row r="315" spans="1:4" x14ac:dyDescent="0.2">
      <c r="A315" s="22"/>
      <c r="B315" s="45"/>
      <c r="C315" s="46"/>
      <c r="D315" s="46"/>
    </row>
    <row r="316" spans="1:4" x14ac:dyDescent="0.2">
      <c r="A316" s="22"/>
      <c r="B316" s="45"/>
      <c r="C316" s="46"/>
      <c r="D316" s="46"/>
    </row>
    <row r="317" spans="1:4" x14ac:dyDescent="0.2">
      <c r="A317" s="22"/>
      <c r="B317" s="45"/>
      <c r="C317" s="46"/>
      <c r="D317" s="46"/>
    </row>
    <row r="318" spans="1:4" x14ac:dyDescent="0.2">
      <c r="A318" s="22"/>
      <c r="B318" s="45"/>
      <c r="C318" s="46"/>
      <c r="D318" s="46"/>
    </row>
    <row r="319" spans="1:4" x14ac:dyDescent="0.2">
      <c r="A319" s="22"/>
      <c r="B319" s="45"/>
      <c r="C319" s="46"/>
      <c r="D319" s="46"/>
    </row>
    <row r="320" spans="1:4" x14ac:dyDescent="0.2">
      <c r="A320" s="22"/>
      <c r="B320" s="45"/>
      <c r="C320" s="46"/>
      <c r="D320" s="46"/>
    </row>
    <row r="321" spans="1:4" x14ac:dyDescent="0.2">
      <c r="A321" s="22"/>
      <c r="B321" s="45"/>
      <c r="C321" s="46"/>
      <c r="D321" s="46"/>
    </row>
    <row r="322" spans="1:4" x14ac:dyDescent="0.2">
      <c r="A322" s="22"/>
      <c r="B322" s="45"/>
      <c r="C322" s="46"/>
      <c r="D322" s="46"/>
    </row>
    <row r="323" spans="1:4" x14ac:dyDescent="0.2">
      <c r="A323" s="22"/>
      <c r="B323" s="45"/>
      <c r="C323" s="46"/>
      <c r="D323" s="46"/>
    </row>
    <row r="324" spans="1:4" x14ac:dyDescent="0.2">
      <c r="A324" s="22"/>
      <c r="B324" s="45"/>
      <c r="C324" s="46"/>
      <c r="D324" s="46"/>
    </row>
    <row r="325" spans="1:4" x14ac:dyDescent="0.2">
      <c r="A325" s="22"/>
      <c r="B325" s="45"/>
      <c r="C325" s="46"/>
      <c r="D325" s="46"/>
    </row>
    <row r="326" spans="1:4" x14ac:dyDescent="0.2">
      <c r="A326" s="22"/>
      <c r="B326" s="45"/>
      <c r="C326" s="46"/>
      <c r="D326" s="46"/>
    </row>
    <row r="327" spans="1:4" x14ac:dyDescent="0.2">
      <c r="A327" s="22"/>
      <c r="B327" s="45"/>
      <c r="C327" s="46"/>
      <c r="D327" s="46"/>
    </row>
    <row r="328" spans="1:4" x14ac:dyDescent="0.2">
      <c r="A328" s="22"/>
      <c r="B328" s="45"/>
      <c r="C328" s="46"/>
      <c r="D328" s="46"/>
    </row>
    <row r="329" spans="1:4" x14ac:dyDescent="0.2">
      <c r="A329" s="22"/>
      <c r="B329" s="66"/>
      <c r="C329" s="32"/>
      <c r="D329" s="32"/>
    </row>
    <row r="330" spans="1:4" x14ac:dyDescent="0.2">
      <c r="A330" s="22"/>
      <c r="B330" s="66"/>
      <c r="C330" s="32"/>
      <c r="D330" s="32"/>
    </row>
    <row r="331" spans="1:4" x14ac:dyDescent="0.2">
      <c r="A331" s="22"/>
      <c r="B331" s="66"/>
      <c r="C331" s="32"/>
      <c r="D331" s="32"/>
    </row>
    <row r="332" spans="1:4" x14ac:dyDescent="0.2">
      <c r="A332" s="22"/>
      <c r="B332" s="66"/>
      <c r="C332" s="32"/>
      <c r="D332" s="32"/>
    </row>
    <row r="333" spans="1:4" x14ac:dyDescent="0.2">
      <c r="A333" s="22"/>
      <c r="B333" s="66"/>
      <c r="C333" s="32"/>
      <c r="D333" s="32"/>
    </row>
    <row r="334" spans="1:4" x14ac:dyDescent="0.2">
      <c r="A334" s="22"/>
      <c r="B334" s="66"/>
      <c r="C334" s="32"/>
      <c r="D334" s="32"/>
    </row>
    <row r="335" spans="1:4" x14ac:dyDescent="0.2">
      <c r="A335" s="22"/>
      <c r="B335" s="66"/>
      <c r="C335" s="32"/>
      <c r="D335" s="32"/>
    </row>
    <row r="336" spans="1:4" x14ac:dyDescent="0.2">
      <c r="A336" s="22"/>
      <c r="B336" s="66"/>
      <c r="C336" s="32"/>
      <c r="D336" s="32"/>
    </row>
    <row r="337" spans="1:4" x14ac:dyDescent="0.2">
      <c r="A337" s="22"/>
      <c r="B337" s="66"/>
      <c r="C337" s="32"/>
      <c r="D337" s="32"/>
    </row>
    <row r="338" spans="1:4" x14ac:dyDescent="0.2">
      <c r="A338" s="22"/>
      <c r="B338" s="66"/>
      <c r="C338" s="32"/>
      <c r="D338" s="32"/>
    </row>
    <row r="339" spans="1:4" x14ac:dyDescent="0.2">
      <c r="A339" s="22"/>
      <c r="B339" s="66"/>
      <c r="C339" s="32"/>
      <c r="D339" s="32"/>
    </row>
    <row r="340" spans="1:4" x14ac:dyDescent="0.2">
      <c r="A340" s="22"/>
      <c r="B340" s="66"/>
      <c r="C340" s="32"/>
      <c r="D340" s="32"/>
    </row>
    <row r="341" spans="1:4" x14ac:dyDescent="0.2">
      <c r="A341" s="22"/>
      <c r="B341" s="66"/>
      <c r="C341" s="32"/>
      <c r="D341" s="32"/>
    </row>
    <row r="342" spans="1:4" x14ac:dyDescent="0.2">
      <c r="A342" s="22"/>
      <c r="B342" s="66"/>
      <c r="C342" s="32"/>
      <c r="D342" s="32"/>
    </row>
    <row r="343" spans="1:4" x14ac:dyDescent="0.2">
      <c r="A343" s="22"/>
      <c r="B343" s="66"/>
      <c r="C343" s="32"/>
      <c r="D343" s="32"/>
    </row>
    <row r="344" spans="1:4" x14ac:dyDescent="0.2">
      <c r="A344" s="22"/>
      <c r="B344" s="66"/>
      <c r="C344" s="32"/>
      <c r="D344" s="32"/>
    </row>
    <row r="345" spans="1:4" x14ac:dyDescent="0.2">
      <c r="A345" s="22"/>
      <c r="B345" s="66"/>
      <c r="C345" s="32"/>
      <c r="D345" s="32"/>
    </row>
    <row r="346" spans="1:4" x14ac:dyDescent="0.2">
      <c r="A346" s="22"/>
      <c r="B346" s="66"/>
      <c r="C346" s="32"/>
      <c r="D346" s="32"/>
    </row>
    <row r="347" spans="1:4" x14ac:dyDescent="0.2">
      <c r="A347" s="22"/>
      <c r="B347" s="66"/>
      <c r="C347" s="32"/>
      <c r="D347" s="32"/>
    </row>
    <row r="348" spans="1:4" x14ac:dyDescent="0.2">
      <c r="A348" s="22"/>
      <c r="B348" s="66"/>
      <c r="C348" s="32"/>
      <c r="D348" s="32"/>
    </row>
    <row r="349" spans="1:4" x14ac:dyDescent="0.2">
      <c r="A349" s="22"/>
      <c r="B349" s="66"/>
      <c r="C349" s="32"/>
      <c r="D349" s="32"/>
    </row>
    <row r="350" spans="1:4" x14ac:dyDescent="0.2">
      <c r="A350" s="22"/>
      <c r="B350" s="66"/>
      <c r="C350" s="32"/>
      <c r="D350" s="32"/>
    </row>
    <row r="351" spans="1:4" x14ac:dyDescent="0.2">
      <c r="A351" s="22"/>
      <c r="B351" s="66"/>
      <c r="C351" s="32"/>
      <c r="D351" s="32"/>
    </row>
    <row r="352" spans="1:4" x14ac:dyDescent="0.2">
      <c r="A352" s="22"/>
      <c r="B352" s="66"/>
      <c r="C352" s="32"/>
      <c r="D352" s="32"/>
    </row>
    <row r="353" spans="1:4" x14ac:dyDescent="0.2">
      <c r="A353" s="22"/>
      <c r="B353" s="66"/>
      <c r="C353" s="32"/>
      <c r="D353" s="32"/>
    </row>
    <row r="354" spans="1:4" x14ac:dyDescent="0.2">
      <c r="A354" s="22"/>
      <c r="B354" s="66"/>
      <c r="C354" s="32"/>
      <c r="D354" s="32"/>
    </row>
    <row r="355" spans="1:4" x14ac:dyDescent="0.2">
      <c r="A355" s="22"/>
      <c r="B355" s="66"/>
      <c r="C355" s="32"/>
      <c r="D355" s="32"/>
    </row>
    <row r="356" spans="1:4" x14ac:dyDescent="0.2">
      <c r="A356" s="22"/>
      <c r="B356" s="66"/>
      <c r="C356" s="32"/>
      <c r="D356" s="32"/>
    </row>
    <row r="357" spans="1:4" x14ac:dyDescent="0.2">
      <c r="A357" s="22"/>
      <c r="B357" s="66"/>
      <c r="C357" s="32"/>
      <c r="D357" s="32"/>
    </row>
    <row r="358" spans="1:4" x14ac:dyDescent="0.2">
      <c r="A358" s="22"/>
      <c r="B358" s="66"/>
      <c r="C358" s="32"/>
      <c r="D358" s="32"/>
    </row>
    <row r="359" spans="1:4" x14ac:dyDescent="0.2">
      <c r="A359" s="22"/>
      <c r="B359" s="66"/>
      <c r="C359" s="32"/>
      <c r="D359" s="32"/>
    </row>
    <row r="360" spans="1:4" x14ac:dyDescent="0.2">
      <c r="A360" s="22"/>
      <c r="B360" s="66"/>
      <c r="C360" s="32"/>
      <c r="D360" s="32"/>
    </row>
    <row r="361" spans="1:4" x14ac:dyDescent="0.2">
      <c r="A361" s="22"/>
      <c r="B361" s="66"/>
      <c r="C361" s="32"/>
      <c r="D361" s="32"/>
    </row>
    <row r="362" spans="1:4" x14ac:dyDescent="0.2">
      <c r="A362" s="22"/>
      <c r="B362" s="66"/>
      <c r="C362" s="32"/>
      <c r="D362" s="32"/>
    </row>
    <row r="363" spans="1:4" x14ac:dyDescent="0.2">
      <c r="A363" s="22"/>
      <c r="B363" s="66"/>
      <c r="C363" s="32"/>
      <c r="D363" s="32"/>
    </row>
    <row r="364" spans="1:4" x14ac:dyDescent="0.2">
      <c r="A364" s="22"/>
      <c r="B364" s="66"/>
      <c r="C364" s="32"/>
      <c r="D364" s="32"/>
    </row>
    <row r="365" spans="1:4" x14ac:dyDescent="0.2">
      <c r="A365" s="22"/>
      <c r="B365" s="66"/>
      <c r="C365" s="32"/>
      <c r="D365" s="32"/>
    </row>
    <row r="366" spans="1:4" x14ac:dyDescent="0.2">
      <c r="A366" s="22"/>
      <c r="B366" s="66"/>
      <c r="C366" s="32"/>
      <c r="D366" s="32"/>
    </row>
    <row r="367" spans="1:4" x14ac:dyDescent="0.2">
      <c r="A367" s="22"/>
      <c r="B367" s="66"/>
      <c r="C367" s="32"/>
      <c r="D367" s="32"/>
    </row>
    <row r="368" spans="1:4" x14ac:dyDescent="0.2">
      <c r="A368" s="22"/>
      <c r="B368" s="66"/>
      <c r="C368" s="32"/>
      <c r="D368" s="32"/>
    </row>
    <row r="369" spans="1:4" x14ac:dyDescent="0.2">
      <c r="A369" s="22"/>
      <c r="B369" s="66"/>
      <c r="C369" s="32"/>
      <c r="D369" s="32"/>
    </row>
    <row r="370" spans="1:4" x14ac:dyDescent="0.2">
      <c r="A370" s="22"/>
      <c r="B370" s="66"/>
      <c r="C370" s="32"/>
      <c r="D370" s="32"/>
    </row>
    <row r="371" spans="1:4" x14ac:dyDescent="0.2">
      <c r="A371" s="22"/>
      <c r="B371" s="66"/>
      <c r="C371" s="32"/>
      <c r="D371" s="32"/>
    </row>
    <row r="372" spans="1:4" x14ac:dyDescent="0.2">
      <c r="A372" s="22"/>
      <c r="B372" s="66"/>
      <c r="C372" s="32"/>
      <c r="D372" s="32"/>
    </row>
    <row r="373" spans="1:4" x14ac:dyDescent="0.2">
      <c r="A373" s="22"/>
      <c r="B373" s="66"/>
      <c r="C373" s="32"/>
      <c r="D373" s="32"/>
    </row>
    <row r="374" spans="1:4" x14ac:dyDescent="0.2">
      <c r="A374" s="22"/>
      <c r="B374" s="66"/>
      <c r="C374" s="32"/>
      <c r="D374" s="32"/>
    </row>
    <row r="375" spans="1:4" x14ac:dyDescent="0.2">
      <c r="A375" s="22"/>
      <c r="B375" s="66"/>
      <c r="C375" s="32"/>
      <c r="D375" s="32"/>
    </row>
    <row r="376" spans="1:4" x14ac:dyDescent="0.2">
      <c r="A376" s="22"/>
      <c r="B376" s="66"/>
      <c r="C376" s="32"/>
      <c r="D376" s="32"/>
    </row>
    <row r="377" spans="1:4" x14ac:dyDescent="0.2">
      <c r="A377" s="22"/>
      <c r="B377" s="66"/>
      <c r="C377" s="32"/>
      <c r="D377" s="32"/>
    </row>
    <row r="378" spans="1:4" x14ac:dyDescent="0.2">
      <c r="A378" s="22"/>
      <c r="B378" s="66"/>
      <c r="C378" s="32"/>
      <c r="D378" s="32"/>
    </row>
    <row r="379" spans="1:4" x14ac:dyDescent="0.2">
      <c r="A379" s="22"/>
      <c r="B379" s="66"/>
      <c r="C379" s="32"/>
      <c r="D379" s="32"/>
    </row>
    <row r="380" spans="1:4" x14ac:dyDescent="0.2">
      <c r="A380" s="22"/>
      <c r="B380" s="66"/>
      <c r="C380" s="32"/>
      <c r="D380" s="32"/>
    </row>
    <row r="381" spans="1:4" x14ac:dyDescent="0.2">
      <c r="A381" s="22"/>
      <c r="B381" s="66"/>
      <c r="C381" s="32"/>
      <c r="D381" s="32"/>
    </row>
    <row r="382" spans="1:4" x14ac:dyDescent="0.2">
      <c r="A382" s="22"/>
      <c r="B382" s="66"/>
      <c r="C382" s="32"/>
      <c r="D382" s="32"/>
    </row>
    <row r="383" spans="1:4" x14ac:dyDescent="0.2">
      <c r="A383" s="22"/>
      <c r="B383" s="66"/>
      <c r="C383" s="32"/>
      <c r="D383" s="32"/>
    </row>
    <row r="384" spans="1:4" x14ac:dyDescent="0.2">
      <c r="A384" s="22"/>
      <c r="B384" s="66"/>
      <c r="C384" s="32"/>
      <c r="D384" s="32"/>
    </row>
    <row r="385" spans="1:4" x14ac:dyDescent="0.2">
      <c r="A385" s="22"/>
      <c r="B385" s="66"/>
      <c r="C385" s="32"/>
      <c r="D385" s="32"/>
    </row>
    <row r="386" spans="1:4" x14ac:dyDescent="0.2">
      <c r="A386" s="22"/>
      <c r="B386" s="66"/>
      <c r="C386" s="32"/>
      <c r="D386" s="32"/>
    </row>
    <row r="387" spans="1:4" x14ac:dyDescent="0.2">
      <c r="A387" s="22"/>
      <c r="B387" s="66"/>
      <c r="C387" s="32"/>
      <c r="D387" s="32"/>
    </row>
    <row r="388" spans="1:4" x14ac:dyDescent="0.2">
      <c r="A388" s="22"/>
      <c r="B388" s="66"/>
      <c r="C388" s="32"/>
      <c r="D388" s="32"/>
    </row>
    <row r="389" spans="1:4" x14ac:dyDescent="0.2">
      <c r="A389" s="22"/>
      <c r="B389" s="66"/>
      <c r="C389" s="32"/>
      <c r="D389" s="32"/>
    </row>
    <row r="390" spans="1:4" x14ac:dyDescent="0.2">
      <c r="A390" s="22"/>
      <c r="B390" s="66"/>
      <c r="C390" s="32"/>
      <c r="D390" s="32"/>
    </row>
    <row r="391" spans="1:4" x14ac:dyDescent="0.2">
      <c r="A391" s="22"/>
      <c r="B391" s="66"/>
      <c r="C391" s="32"/>
      <c r="D391" s="32"/>
    </row>
    <row r="392" spans="1:4" x14ac:dyDescent="0.2">
      <c r="A392" s="22"/>
      <c r="B392" s="66"/>
      <c r="C392" s="32"/>
      <c r="D392" s="32"/>
    </row>
    <row r="393" spans="1:4" x14ac:dyDescent="0.2">
      <c r="A393" s="22"/>
      <c r="B393" s="66"/>
      <c r="C393" s="32"/>
      <c r="D393" s="32"/>
    </row>
    <row r="394" spans="1:4" x14ac:dyDescent="0.2">
      <c r="A394" s="22"/>
      <c r="B394" s="66"/>
      <c r="C394" s="32"/>
      <c r="D394" s="32"/>
    </row>
    <row r="395" spans="1:4" x14ac:dyDescent="0.2">
      <c r="A395" s="22"/>
      <c r="B395" s="66"/>
      <c r="C395" s="32"/>
      <c r="D395" s="32"/>
    </row>
    <row r="396" spans="1:4" x14ac:dyDescent="0.2">
      <c r="A396" s="22"/>
      <c r="B396" s="66"/>
      <c r="C396" s="32"/>
      <c r="D396" s="32"/>
    </row>
    <row r="397" spans="1:4" x14ac:dyDescent="0.2">
      <c r="A397" s="22"/>
      <c r="B397" s="66"/>
      <c r="C397" s="32"/>
      <c r="D397" s="32"/>
    </row>
    <row r="398" spans="1:4" x14ac:dyDescent="0.2">
      <c r="A398" s="22"/>
      <c r="B398" s="66"/>
      <c r="C398" s="32"/>
      <c r="D398" s="32"/>
    </row>
    <row r="399" spans="1:4" x14ac:dyDescent="0.2">
      <c r="A399" s="22"/>
      <c r="B399" s="66"/>
      <c r="C399" s="32"/>
      <c r="D399" s="32"/>
    </row>
    <row r="400" spans="1:4" x14ac:dyDescent="0.2">
      <c r="A400" s="22"/>
      <c r="B400" s="66"/>
      <c r="C400" s="32"/>
      <c r="D400" s="32"/>
    </row>
    <row r="401" spans="1:4" x14ac:dyDescent="0.2">
      <c r="A401" s="22"/>
      <c r="B401" s="66"/>
      <c r="C401" s="32"/>
      <c r="D401" s="32"/>
    </row>
    <row r="402" spans="1:4" x14ac:dyDescent="0.2">
      <c r="A402" s="22"/>
      <c r="B402" s="66"/>
      <c r="C402" s="32"/>
      <c r="D402" s="32"/>
    </row>
    <row r="403" spans="1:4" x14ac:dyDescent="0.2">
      <c r="A403" s="22"/>
      <c r="B403" s="66"/>
      <c r="C403" s="32"/>
      <c r="D403" s="32"/>
    </row>
    <row r="404" spans="1:4" x14ac:dyDescent="0.2">
      <c r="A404" s="22"/>
      <c r="B404" s="66"/>
      <c r="C404" s="32"/>
      <c r="D404" s="32"/>
    </row>
    <row r="405" spans="1:4" x14ac:dyDescent="0.2">
      <c r="A405" s="22"/>
      <c r="B405" s="66"/>
      <c r="C405" s="32"/>
      <c r="D405" s="32"/>
    </row>
    <row r="406" spans="1:4" x14ac:dyDescent="0.2">
      <c r="A406" s="22"/>
      <c r="B406" s="66"/>
      <c r="C406" s="32"/>
      <c r="D406" s="32"/>
    </row>
    <row r="407" spans="1:4" x14ac:dyDescent="0.2">
      <c r="A407" s="22"/>
      <c r="B407" s="66"/>
      <c r="C407" s="32"/>
      <c r="D407" s="32"/>
    </row>
    <row r="408" spans="1:4" x14ac:dyDescent="0.2">
      <c r="A408" s="22"/>
      <c r="B408" s="66"/>
      <c r="C408" s="32"/>
      <c r="D408" s="32"/>
    </row>
    <row r="409" spans="1:4" x14ac:dyDescent="0.2">
      <c r="A409" s="22"/>
      <c r="B409" s="66"/>
      <c r="C409" s="32"/>
      <c r="D409" s="32"/>
    </row>
    <row r="410" spans="1:4" x14ac:dyDescent="0.2">
      <c r="A410" s="22"/>
      <c r="B410" s="66"/>
      <c r="C410" s="32"/>
      <c r="D410" s="32"/>
    </row>
    <row r="411" spans="1:4" x14ac:dyDescent="0.2">
      <c r="A411" s="22"/>
      <c r="B411" s="66"/>
      <c r="C411" s="32"/>
      <c r="D411" s="32"/>
    </row>
    <row r="412" spans="1:4" x14ac:dyDescent="0.2">
      <c r="A412" s="22"/>
      <c r="B412" s="66"/>
      <c r="C412" s="32"/>
      <c r="D412" s="32"/>
    </row>
    <row r="413" spans="1:4" x14ac:dyDescent="0.2">
      <c r="A413" s="22"/>
      <c r="B413" s="66"/>
      <c r="C413" s="32"/>
      <c r="D413" s="32"/>
    </row>
    <row r="414" spans="1:4" x14ac:dyDescent="0.2">
      <c r="A414" s="22"/>
      <c r="B414" s="66"/>
      <c r="C414" s="32"/>
      <c r="D414" s="32"/>
    </row>
    <row r="415" spans="1:4" x14ac:dyDescent="0.2">
      <c r="A415" s="22"/>
      <c r="B415" s="66"/>
      <c r="C415" s="32"/>
      <c r="D415" s="32"/>
    </row>
    <row r="416" spans="1:4" x14ac:dyDescent="0.2">
      <c r="A416" s="22"/>
      <c r="B416" s="66"/>
      <c r="C416" s="32"/>
      <c r="D416" s="32"/>
    </row>
    <row r="417" spans="1:4" x14ac:dyDescent="0.2">
      <c r="A417" s="22"/>
      <c r="B417" s="66"/>
      <c r="C417" s="32"/>
      <c r="D417" s="32"/>
    </row>
    <row r="418" spans="1:4" x14ac:dyDescent="0.2">
      <c r="A418" s="22"/>
      <c r="B418" s="66"/>
      <c r="C418" s="32"/>
      <c r="D418" s="32"/>
    </row>
    <row r="419" spans="1:4" x14ac:dyDescent="0.2">
      <c r="A419" s="22"/>
      <c r="B419" s="66"/>
      <c r="C419" s="32"/>
      <c r="D419" s="32"/>
    </row>
    <row r="420" spans="1:4" x14ac:dyDescent="0.2">
      <c r="A420" s="22"/>
      <c r="B420" s="66"/>
      <c r="C420" s="32"/>
      <c r="D420" s="32"/>
    </row>
    <row r="421" spans="1:4" x14ac:dyDescent="0.2">
      <c r="A421" s="22"/>
      <c r="B421" s="66"/>
      <c r="C421" s="32"/>
      <c r="D421" s="32"/>
    </row>
    <row r="422" spans="1:4" x14ac:dyDescent="0.2">
      <c r="A422" s="22"/>
      <c r="B422" s="66"/>
      <c r="C422" s="32"/>
      <c r="D422" s="32"/>
    </row>
    <row r="423" spans="1:4" x14ac:dyDescent="0.2">
      <c r="A423" s="22"/>
      <c r="B423" s="66"/>
      <c r="C423" s="32"/>
      <c r="D423" s="32"/>
    </row>
    <row r="424" spans="1:4" x14ac:dyDescent="0.2">
      <c r="A424" s="22"/>
      <c r="B424" s="66"/>
      <c r="C424" s="32"/>
      <c r="D424" s="32"/>
    </row>
    <row r="425" spans="1:4" x14ac:dyDescent="0.2">
      <c r="A425" s="22"/>
      <c r="B425" s="66"/>
      <c r="C425" s="32"/>
      <c r="D425" s="32"/>
    </row>
    <row r="426" spans="1:4" x14ac:dyDescent="0.2">
      <c r="A426" s="22"/>
      <c r="B426" s="66"/>
      <c r="C426" s="32"/>
      <c r="D426" s="32"/>
    </row>
    <row r="427" spans="1:4" x14ac:dyDescent="0.2">
      <c r="A427" s="22"/>
      <c r="B427" s="66"/>
      <c r="C427" s="32"/>
      <c r="D427" s="32"/>
    </row>
    <row r="428" spans="1:4" x14ac:dyDescent="0.2">
      <c r="A428" s="22"/>
      <c r="C428" s="32"/>
      <c r="D428" s="32"/>
    </row>
    <row r="429" spans="1:4" x14ac:dyDescent="0.2">
      <c r="A429" s="22"/>
      <c r="C429" s="32"/>
      <c r="D429" s="32"/>
    </row>
    <row r="430" spans="1:4" x14ac:dyDescent="0.2">
      <c r="A430" s="22"/>
      <c r="C430" s="32"/>
      <c r="D430" s="32"/>
    </row>
    <row r="431" spans="1:4" x14ac:dyDescent="0.2">
      <c r="A431" s="22"/>
      <c r="C431" s="32"/>
      <c r="D431" s="32"/>
    </row>
    <row r="432" spans="1:4" x14ac:dyDescent="0.2">
      <c r="A432" s="22"/>
      <c r="C432" s="32"/>
      <c r="D432" s="32"/>
    </row>
    <row r="433" spans="1:4" x14ac:dyDescent="0.2">
      <c r="A433" s="22"/>
      <c r="C433" s="32"/>
      <c r="D433" s="32"/>
    </row>
    <row r="434" spans="1:4" x14ac:dyDescent="0.2">
      <c r="A434" s="22"/>
      <c r="C434" s="32"/>
      <c r="D434" s="32"/>
    </row>
    <row r="435" spans="1:4" x14ac:dyDescent="0.2">
      <c r="A435" s="22"/>
      <c r="C435" s="32"/>
      <c r="D435" s="32"/>
    </row>
    <row r="436" spans="1:4" x14ac:dyDescent="0.2">
      <c r="A436" s="22"/>
      <c r="C436" s="32"/>
      <c r="D436" s="32"/>
    </row>
    <row r="437" spans="1:4" x14ac:dyDescent="0.2">
      <c r="A437" s="22"/>
      <c r="C437" s="32"/>
      <c r="D437" s="32"/>
    </row>
    <row r="438" spans="1:4" x14ac:dyDescent="0.2">
      <c r="A438" s="22"/>
      <c r="C438" s="32"/>
      <c r="D438" s="32"/>
    </row>
    <row r="439" spans="1:4" x14ac:dyDescent="0.2">
      <c r="A439" s="22"/>
      <c r="C439" s="32"/>
      <c r="D439" s="32"/>
    </row>
    <row r="440" spans="1:4" x14ac:dyDescent="0.2">
      <c r="A440" s="22"/>
      <c r="C440" s="32"/>
      <c r="D440" s="32"/>
    </row>
    <row r="441" spans="1:4" x14ac:dyDescent="0.2">
      <c r="A441" s="22"/>
      <c r="C441" s="32"/>
      <c r="D441" s="32"/>
    </row>
    <row r="442" spans="1:4" x14ac:dyDescent="0.2">
      <c r="A442" s="22"/>
      <c r="C442" s="32"/>
      <c r="D442" s="32"/>
    </row>
    <row r="443" spans="1:4" x14ac:dyDescent="0.2">
      <c r="A443" s="22"/>
      <c r="C443" s="32"/>
      <c r="D443" s="32"/>
    </row>
    <row r="444" spans="1:4" x14ac:dyDescent="0.2">
      <c r="A444" s="22"/>
      <c r="C444" s="32"/>
      <c r="D444" s="32"/>
    </row>
    <row r="445" spans="1:4" x14ac:dyDescent="0.2">
      <c r="A445" s="22"/>
      <c r="C445" s="32"/>
      <c r="D445" s="32"/>
    </row>
    <row r="446" spans="1:4" x14ac:dyDescent="0.2">
      <c r="A446" s="22"/>
      <c r="C446" s="32"/>
      <c r="D446" s="32"/>
    </row>
    <row r="447" spans="1:4" x14ac:dyDescent="0.2">
      <c r="A447" s="22"/>
      <c r="C447" s="32"/>
      <c r="D447" s="32"/>
    </row>
    <row r="448" spans="1:4" x14ac:dyDescent="0.2">
      <c r="A448" s="22"/>
      <c r="C448" s="32"/>
      <c r="D448" s="32"/>
    </row>
    <row r="449" spans="1:4" x14ac:dyDescent="0.2">
      <c r="A449" s="22"/>
      <c r="C449" s="32"/>
      <c r="D449" s="32"/>
    </row>
    <row r="450" spans="1:4" x14ac:dyDescent="0.2">
      <c r="A450" s="22"/>
      <c r="C450" s="32"/>
      <c r="D450" s="32"/>
    </row>
    <row r="451" spans="1:4" x14ac:dyDescent="0.2">
      <c r="A451" s="22"/>
      <c r="C451" s="32"/>
      <c r="D451" s="32"/>
    </row>
    <row r="452" spans="1:4" x14ac:dyDescent="0.2">
      <c r="A452" s="22"/>
      <c r="C452" s="32"/>
      <c r="D452" s="32"/>
    </row>
    <row r="453" spans="1:4" x14ac:dyDescent="0.2">
      <c r="A453" s="22"/>
      <c r="C453" s="32"/>
      <c r="D453" s="32"/>
    </row>
    <row r="454" spans="1:4" x14ac:dyDescent="0.2">
      <c r="A454" s="22"/>
      <c r="C454" s="32"/>
      <c r="D454" s="32"/>
    </row>
    <row r="455" spans="1:4" x14ac:dyDescent="0.2">
      <c r="A455" s="22"/>
      <c r="C455" s="32"/>
      <c r="D455" s="32"/>
    </row>
    <row r="456" spans="1:4" x14ac:dyDescent="0.2">
      <c r="A456" s="22"/>
      <c r="C456" s="32"/>
      <c r="D456" s="32"/>
    </row>
    <row r="457" spans="1:4" x14ac:dyDescent="0.2">
      <c r="A457" s="22"/>
      <c r="C457" s="32"/>
      <c r="D457" s="32"/>
    </row>
    <row r="458" spans="1:4" x14ac:dyDescent="0.2">
      <c r="A458" s="22"/>
      <c r="C458" s="32"/>
      <c r="D458" s="32"/>
    </row>
    <row r="459" spans="1:4" x14ac:dyDescent="0.2">
      <c r="A459" s="22"/>
      <c r="C459" s="32"/>
      <c r="D459" s="32"/>
    </row>
    <row r="460" spans="1:4" x14ac:dyDescent="0.2">
      <c r="A460" s="22"/>
      <c r="C460" s="32"/>
      <c r="D460" s="32"/>
    </row>
    <row r="461" spans="1:4" x14ac:dyDescent="0.2">
      <c r="A461" s="22"/>
      <c r="C461" s="32"/>
      <c r="D461" s="32"/>
    </row>
    <row r="462" spans="1:4" x14ac:dyDescent="0.2">
      <c r="A462" s="22"/>
      <c r="C462" s="32"/>
      <c r="D462" s="32"/>
    </row>
    <row r="463" spans="1:4" x14ac:dyDescent="0.2">
      <c r="A463" s="22"/>
      <c r="C463" s="32"/>
      <c r="D463" s="32"/>
    </row>
    <row r="464" spans="1:4" x14ac:dyDescent="0.2">
      <c r="A464" s="22"/>
      <c r="C464" s="32"/>
      <c r="D464" s="32"/>
    </row>
    <row r="465" spans="1:4" x14ac:dyDescent="0.2">
      <c r="A465" s="22"/>
      <c r="C465" s="32"/>
      <c r="D465" s="32"/>
    </row>
    <row r="466" spans="1:4" x14ac:dyDescent="0.2">
      <c r="A466" s="22"/>
      <c r="C466" s="32"/>
      <c r="D466" s="32"/>
    </row>
    <row r="467" spans="1:4" x14ac:dyDescent="0.2">
      <c r="A467" s="22"/>
      <c r="C467" s="32"/>
      <c r="D467" s="32"/>
    </row>
    <row r="468" spans="1:4" x14ac:dyDescent="0.2">
      <c r="A468" s="22"/>
      <c r="C468" s="32"/>
      <c r="D468" s="32"/>
    </row>
    <row r="469" spans="1:4" x14ac:dyDescent="0.2">
      <c r="A469" s="22"/>
      <c r="C469" s="32"/>
      <c r="D469" s="32"/>
    </row>
    <row r="470" spans="1:4" x14ac:dyDescent="0.2">
      <c r="A470" s="22"/>
      <c r="C470" s="32"/>
      <c r="D470" s="32"/>
    </row>
    <row r="471" spans="1:4" x14ac:dyDescent="0.2">
      <c r="A471" s="22"/>
      <c r="C471" s="32"/>
      <c r="D471" s="32"/>
    </row>
    <row r="472" spans="1:4" x14ac:dyDescent="0.2">
      <c r="A472" s="22"/>
      <c r="C472" s="32"/>
      <c r="D472" s="32"/>
    </row>
    <row r="473" spans="1:4" x14ac:dyDescent="0.2">
      <c r="A473" s="22"/>
      <c r="C473" s="32"/>
      <c r="D473" s="32"/>
    </row>
    <row r="474" spans="1:4" x14ac:dyDescent="0.2">
      <c r="A474" s="22"/>
      <c r="C474" s="32"/>
      <c r="D474" s="32"/>
    </row>
    <row r="475" spans="1:4" x14ac:dyDescent="0.2">
      <c r="A475" s="22"/>
      <c r="C475" s="32"/>
      <c r="D475" s="32"/>
    </row>
    <row r="476" spans="1:4" x14ac:dyDescent="0.2">
      <c r="A476" s="22"/>
      <c r="C476" s="32"/>
      <c r="D476" s="32"/>
    </row>
    <row r="477" spans="1:4" x14ac:dyDescent="0.2">
      <c r="A477" s="22"/>
      <c r="C477" s="32"/>
      <c r="D477" s="32"/>
    </row>
    <row r="478" spans="1:4" x14ac:dyDescent="0.2">
      <c r="A478" s="22"/>
      <c r="C478" s="32"/>
      <c r="D478" s="32"/>
    </row>
    <row r="479" spans="1:4" x14ac:dyDescent="0.2">
      <c r="A479" s="22"/>
      <c r="C479" s="32"/>
      <c r="D479" s="32"/>
    </row>
    <row r="480" spans="1:4" x14ac:dyDescent="0.2">
      <c r="A480" s="22"/>
      <c r="C480" s="32"/>
      <c r="D480" s="32"/>
    </row>
    <row r="481" spans="1:4" x14ac:dyDescent="0.2">
      <c r="A481" s="22"/>
      <c r="C481" s="32"/>
      <c r="D481" s="32"/>
    </row>
    <row r="482" spans="1:4" x14ac:dyDescent="0.2">
      <c r="A482" s="22"/>
      <c r="C482" s="32"/>
      <c r="D482" s="32"/>
    </row>
    <row r="483" spans="1:4" x14ac:dyDescent="0.2">
      <c r="A483" s="22"/>
      <c r="C483" s="32"/>
      <c r="D483" s="32"/>
    </row>
    <row r="484" spans="1:4" x14ac:dyDescent="0.2">
      <c r="A484" s="22"/>
      <c r="C484" s="32"/>
      <c r="D484" s="32"/>
    </row>
    <row r="485" spans="1:4" x14ac:dyDescent="0.2">
      <c r="A485" s="22"/>
      <c r="C485" s="32"/>
      <c r="D485" s="32"/>
    </row>
    <row r="486" spans="1:4" x14ac:dyDescent="0.2">
      <c r="A486" s="22"/>
      <c r="C486" s="32"/>
      <c r="D486" s="32"/>
    </row>
    <row r="487" spans="1:4" x14ac:dyDescent="0.2">
      <c r="A487" s="22"/>
      <c r="C487" s="32"/>
      <c r="D487" s="32"/>
    </row>
    <row r="488" spans="1:4" x14ac:dyDescent="0.2">
      <c r="A488" s="22"/>
      <c r="C488" s="32"/>
      <c r="D488" s="32"/>
    </row>
    <row r="489" spans="1:4" x14ac:dyDescent="0.2">
      <c r="A489" s="22"/>
      <c r="C489" s="32"/>
      <c r="D489" s="32"/>
    </row>
    <row r="490" spans="1:4" x14ac:dyDescent="0.2">
      <c r="A490" s="22"/>
      <c r="C490" s="32"/>
      <c r="D490" s="32"/>
    </row>
    <row r="491" spans="1:4" x14ac:dyDescent="0.2">
      <c r="A491" s="22"/>
      <c r="C491" s="32"/>
      <c r="D491" s="32"/>
    </row>
    <row r="492" spans="1:4" x14ac:dyDescent="0.2">
      <c r="A492" s="22"/>
      <c r="C492" s="32"/>
      <c r="D492" s="32"/>
    </row>
    <row r="493" spans="1:4" x14ac:dyDescent="0.2">
      <c r="A493" s="22"/>
      <c r="C493" s="32"/>
      <c r="D493" s="32"/>
    </row>
    <row r="494" spans="1:4" x14ac:dyDescent="0.2">
      <c r="A494" s="22"/>
      <c r="C494" s="32"/>
      <c r="D494" s="32"/>
    </row>
    <row r="495" spans="1:4" x14ac:dyDescent="0.2">
      <c r="A495" s="22"/>
      <c r="C495" s="32"/>
      <c r="D495" s="32"/>
    </row>
    <row r="496" spans="1:4" x14ac:dyDescent="0.2">
      <c r="A496" s="22"/>
      <c r="C496" s="32"/>
      <c r="D496" s="32"/>
    </row>
    <row r="497" spans="1:4" x14ac:dyDescent="0.2">
      <c r="A497" s="22"/>
      <c r="C497" s="32"/>
      <c r="D497" s="32"/>
    </row>
    <row r="498" spans="1:4" x14ac:dyDescent="0.2">
      <c r="A498" s="22"/>
      <c r="C498" s="32"/>
      <c r="D498" s="32"/>
    </row>
    <row r="499" spans="1:4" x14ac:dyDescent="0.2">
      <c r="A499" s="22"/>
      <c r="C499" s="32"/>
      <c r="D499" s="32"/>
    </row>
    <row r="500" spans="1:4" x14ac:dyDescent="0.2">
      <c r="A500" s="22"/>
      <c r="C500" s="32"/>
      <c r="D500" s="32"/>
    </row>
    <row r="501" spans="1:4" x14ac:dyDescent="0.2">
      <c r="A501" s="22"/>
      <c r="C501" s="32"/>
      <c r="D501" s="32"/>
    </row>
    <row r="502" spans="1:4" x14ac:dyDescent="0.2">
      <c r="A502" s="22"/>
      <c r="C502" s="32"/>
      <c r="D502" s="32"/>
    </row>
    <row r="503" spans="1:4" x14ac:dyDescent="0.2">
      <c r="A503" s="22"/>
      <c r="C503" s="32"/>
      <c r="D503" s="32"/>
    </row>
    <row r="504" spans="1:4" x14ac:dyDescent="0.2">
      <c r="A504" s="22"/>
      <c r="C504" s="32"/>
      <c r="D504" s="32"/>
    </row>
    <row r="505" spans="1:4" x14ac:dyDescent="0.2">
      <c r="A505" s="22"/>
      <c r="C505" s="32"/>
      <c r="D505" s="32"/>
    </row>
    <row r="506" spans="1:4" x14ac:dyDescent="0.2">
      <c r="A506" s="22"/>
      <c r="C506" s="32"/>
      <c r="D506" s="32"/>
    </row>
    <row r="507" spans="1:4" x14ac:dyDescent="0.2">
      <c r="A507" s="22"/>
      <c r="C507" s="32"/>
      <c r="D507" s="32"/>
    </row>
    <row r="508" spans="1:4" x14ac:dyDescent="0.2">
      <c r="A508" s="22"/>
      <c r="C508" s="32"/>
      <c r="D508" s="32"/>
    </row>
    <row r="509" spans="1:4" x14ac:dyDescent="0.2">
      <c r="A509" s="22"/>
      <c r="C509" s="32"/>
      <c r="D509" s="32"/>
    </row>
    <row r="510" spans="1:4" x14ac:dyDescent="0.2">
      <c r="A510" s="22"/>
      <c r="C510" s="32"/>
      <c r="D510" s="32"/>
    </row>
    <row r="511" spans="1:4" x14ac:dyDescent="0.2">
      <c r="A511" s="22"/>
      <c r="C511" s="32"/>
      <c r="D511" s="32"/>
    </row>
    <row r="512" spans="1:4" x14ac:dyDescent="0.2">
      <c r="A512" s="22"/>
      <c r="C512" s="32"/>
      <c r="D512" s="32"/>
    </row>
    <row r="513" spans="1:4" x14ac:dyDescent="0.2">
      <c r="A513" s="22"/>
      <c r="C513" s="32"/>
      <c r="D513" s="32"/>
    </row>
    <row r="514" spans="1:4" x14ac:dyDescent="0.2">
      <c r="A514" s="22"/>
      <c r="C514" s="32"/>
      <c r="D514" s="32"/>
    </row>
    <row r="515" spans="1:4" x14ac:dyDescent="0.2">
      <c r="A515" s="22"/>
      <c r="C515" s="32"/>
      <c r="D515" s="32"/>
    </row>
    <row r="516" spans="1:4" x14ac:dyDescent="0.2">
      <c r="A516" s="22"/>
      <c r="C516" s="32"/>
      <c r="D516" s="32"/>
    </row>
    <row r="517" spans="1:4" x14ac:dyDescent="0.2">
      <c r="A517" s="22"/>
      <c r="C517" s="32"/>
      <c r="D517" s="32"/>
    </row>
    <row r="518" spans="1:4" x14ac:dyDescent="0.2">
      <c r="A518" s="22"/>
      <c r="C518" s="32"/>
      <c r="D518" s="32"/>
    </row>
    <row r="519" spans="1:4" x14ac:dyDescent="0.2">
      <c r="A519" s="22"/>
      <c r="C519" s="32"/>
      <c r="D519" s="32"/>
    </row>
    <row r="520" spans="1:4" x14ac:dyDescent="0.2">
      <c r="A520" s="22"/>
      <c r="C520" s="32"/>
      <c r="D520" s="32"/>
    </row>
    <row r="521" spans="1:4" x14ac:dyDescent="0.2">
      <c r="A521" s="22"/>
      <c r="C521" s="32"/>
      <c r="D521" s="32"/>
    </row>
    <row r="522" spans="1:4" x14ac:dyDescent="0.2">
      <c r="A522" s="22"/>
      <c r="C522" s="32"/>
      <c r="D522" s="32"/>
    </row>
    <row r="523" spans="1:4" x14ac:dyDescent="0.2">
      <c r="A523" s="22"/>
      <c r="C523" s="32"/>
      <c r="D523" s="32"/>
    </row>
    <row r="524" spans="1:4" x14ac:dyDescent="0.2">
      <c r="A524" s="22"/>
      <c r="C524" s="32"/>
      <c r="D524" s="32"/>
    </row>
    <row r="525" spans="1:4" x14ac:dyDescent="0.2">
      <c r="A525" s="22"/>
      <c r="C525" s="32"/>
      <c r="D525" s="32"/>
    </row>
    <row r="526" spans="1:4" x14ac:dyDescent="0.2">
      <c r="A526" s="22"/>
      <c r="C526" s="32"/>
      <c r="D526" s="32"/>
    </row>
    <row r="527" spans="1:4" x14ac:dyDescent="0.2">
      <c r="A527" s="22"/>
      <c r="C527" s="32"/>
      <c r="D527" s="32"/>
    </row>
    <row r="528" spans="1:4" x14ac:dyDescent="0.2">
      <c r="A528" s="22"/>
      <c r="C528" s="32"/>
      <c r="D528" s="32"/>
    </row>
    <row r="529" spans="1:4" x14ac:dyDescent="0.2">
      <c r="A529" s="22"/>
      <c r="C529" s="32"/>
      <c r="D529" s="32"/>
    </row>
    <row r="530" spans="1:4" x14ac:dyDescent="0.2">
      <c r="A530" s="22"/>
      <c r="C530" s="32"/>
      <c r="D530" s="32"/>
    </row>
    <row r="531" spans="1:4" x14ac:dyDescent="0.2">
      <c r="A531" s="22"/>
      <c r="C531" s="32"/>
      <c r="D531" s="32"/>
    </row>
    <row r="532" spans="1:4" x14ac:dyDescent="0.2">
      <c r="A532" s="22"/>
      <c r="C532" s="32"/>
      <c r="D532" s="32"/>
    </row>
    <row r="533" spans="1:4" x14ac:dyDescent="0.2">
      <c r="A533" s="22"/>
      <c r="C533" s="32"/>
      <c r="D533" s="32"/>
    </row>
    <row r="534" spans="1:4" x14ac:dyDescent="0.2">
      <c r="A534" s="22"/>
      <c r="C534" s="32"/>
      <c r="D534" s="32"/>
    </row>
    <row r="535" spans="1:4" x14ac:dyDescent="0.2">
      <c r="A535" s="22"/>
      <c r="C535" s="32"/>
      <c r="D535" s="32"/>
    </row>
    <row r="536" spans="1:4" x14ac:dyDescent="0.2">
      <c r="A536" s="22"/>
      <c r="C536" s="32"/>
      <c r="D536" s="32"/>
    </row>
    <row r="537" spans="1:4" x14ac:dyDescent="0.2">
      <c r="A537" s="22"/>
      <c r="C537" s="32"/>
      <c r="D537" s="32"/>
    </row>
    <row r="538" spans="1:4" x14ac:dyDescent="0.2">
      <c r="A538" s="22"/>
      <c r="C538" s="32"/>
      <c r="D538" s="32"/>
    </row>
    <row r="539" spans="1:4" x14ac:dyDescent="0.2">
      <c r="A539" s="22"/>
      <c r="C539" s="32"/>
      <c r="D539" s="32"/>
    </row>
    <row r="540" spans="1:4" x14ac:dyDescent="0.2">
      <c r="A540" s="22"/>
      <c r="C540" s="32"/>
      <c r="D540" s="32"/>
    </row>
    <row r="541" spans="1:4" x14ac:dyDescent="0.2">
      <c r="A541" s="22"/>
      <c r="C541" s="32"/>
      <c r="D541" s="32"/>
    </row>
    <row r="542" spans="1:4" x14ac:dyDescent="0.2">
      <c r="A542" s="22"/>
      <c r="C542" s="32"/>
      <c r="D542" s="32"/>
    </row>
    <row r="543" spans="1:4" x14ac:dyDescent="0.2">
      <c r="A543" s="22"/>
      <c r="C543" s="32"/>
      <c r="D543" s="32"/>
    </row>
    <row r="544" spans="1:4" x14ac:dyDescent="0.2">
      <c r="A544" s="22"/>
      <c r="C544" s="32"/>
      <c r="D544" s="32"/>
    </row>
    <row r="545" spans="1:4" x14ac:dyDescent="0.2">
      <c r="A545" s="22"/>
      <c r="C545" s="32"/>
      <c r="D545" s="32"/>
    </row>
    <row r="546" spans="1:4" x14ac:dyDescent="0.2">
      <c r="A546" s="22"/>
      <c r="C546" s="32"/>
      <c r="D546" s="32"/>
    </row>
    <row r="547" spans="1:4" x14ac:dyDescent="0.2">
      <c r="A547" s="22"/>
      <c r="C547" s="32"/>
      <c r="D547" s="32"/>
    </row>
    <row r="548" spans="1:4" x14ac:dyDescent="0.2">
      <c r="A548" s="22"/>
      <c r="C548" s="32"/>
      <c r="D548" s="32"/>
    </row>
    <row r="549" spans="1:4" x14ac:dyDescent="0.2">
      <c r="A549" s="22"/>
      <c r="C549" s="32"/>
      <c r="D549" s="32"/>
    </row>
    <row r="550" spans="1:4" x14ac:dyDescent="0.2">
      <c r="A550" s="22"/>
      <c r="C550" s="32"/>
      <c r="D550" s="32"/>
    </row>
    <row r="551" spans="1:4" x14ac:dyDescent="0.2">
      <c r="A551" s="22"/>
      <c r="C551" s="32"/>
      <c r="D551" s="32"/>
    </row>
    <row r="552" spans="1:4" x14ac:dyDescent="0.2">
      <c r="A552" s="22"/>
      <c r="C552" s="32"/>
      <c r="D552" s="32"/>
    </row>
    <row r="553" spans="1:4" x14ac:dyDescent="0.2">
      <c r="A553" s="22"/>
      <c r="C553" s="32"/>
      <c r="D553" s="32"/>
    </row>
    <row r="554" spans="1:4" x14ac:dyDescent="0.2">
      <c r="A554" s="22"/>
      <c r="C554" s="32"/>
      <c r="D554" s="32"/>
    </row>
    <row r="555" spans="1:4" x14ac:dyDescent="0.2">
      <c r="A555" s="22"/>
      <c r="C555" s="32"/>
      <c r="D555" s="32"/>
    </row>
    <row r="556" spans="1:4" x14ac:dyDescent="0.2">
      <c r="A556" s="22"/>
      <c r="C556" s="32"/>
      <c r="D556" s="32"/>
    </row>
    <row r="557" spans="1:4" x14ac:dyDescent="0.2">
      <c r="A557" s="22"/>
      <c r="C557" s="32"/>
      <c r="D557" s="32"/>
    </row>
    <row r="558" spans="1:4" x14ac:dyDescent="0.2">
      <c r="A558" s="22"/>
      <c r="C558" s="32"/>
      <c r="D558" s="32"/>
    </row>
    <row r="559" spans="1:4" x14ac:dyDescent="0.2">
      <c r="A559" s="22"/>
      <c r="C559" s="32"/>
      <c r="D559" s="32"/>
    </row>
    <row r="560" spans="1:4" x14ac:dyDescent="0.2">
      <c r="A560" s="22"/>
      <c r="C560" s="32"/>
      <c r="D560" s="32"/>
    </row>
    <row r="561" spans="1:4" x14ac:dyDescent="0.2">
      <c r="A561" s="22"/>
      <c r="C561" s="32"/>
      <c r="D561" s="32"/>
    </row>
    <row r="562" spans="1:4" x14ac:dyDescent="0.2">
      <c r="A562" s="22"/>
      <c r="C562" s="32"/>
      <c r="D562" s="32"/>
    </row>
    <row r="563" spans="1:4" x14ac:dyDescent="0.2">
      <c r="A563" s="22"/>
      <c r="C563" s="32"/>
      <c r="D563" s="32"/>
    </row>
    <row r="564" spans="1:4" x14ac:dyDescent="0.2">
      <c r="A564" s="22"/>
      <c r="C564" s="32"/>
      <c r="D564" s="32"/>
    </row>
    <row r="565" spans="1:4" x14ac:dyDescent="0.2">
      <c r="A565" s="22"/>
      <c r="C565" s="32"/>
      <c r="D565" s="32"/>
    </row>
    <row r="566" spans="1:4" x14ac:dyDescent="0.2">
      <c r="A566" s="22"/>
      <c r="C566" s="32"/>
      <c r="D566" s="32"/>
    </row>
    <row r="567" spans="1:4" x14ac:dyDescent="0.2">
      <c r="A567" s="22"/>
      <c r="C567" s="32"/>
      <c r="D567" s="32"/>
    </row>
    <row r="568" spans="1:4" x14ac:dyDescent="0.2">
      <c r="A568" s="22"/>
      <c r="C568" s="32"/>
      <c r="D568" s="32"/>
    </row>
    <row r="569" spans="1:4" x14ac:dyDescent="0.2">
      <c r="A569" s="22"/>
      <c r="C569" s="32"/>
      <c r="D569" s="32"/>
    </row>
    <row r="570" spans="1:4" x14ac:dyDescent="0.2">
      <c r="A570" s="22"/>
      <c r="C570" s="32"/>
      <c r="D570" s="32"/>
    </row>
    <row r="571" spans="1:4" x14ac:dyDescent="0.2">
      <c r="A571" s="22"/>
      <c r="C571" s="32"/>
      <c r="D571" s="32"/>
    </row>
    <row r="572" spans="1:4" x14ac:dyDescent="0.2">
      <c r="A572" s="22"/>
      <c r="C572" s="32"/>
      <c r="D572" s="32"/>
    </row>
    <row r="573" spans="1:4" x14ac:dyDescent="0.2">
      <c r="A573" s="22"/>
      <c r="C573" s="32"/>
      <c r="D573" s="32"/>
    </row>
    <row r="574" spans="1:4" x14ac:dyDescent="0.2">
      <c r="A574" s="22"/>
      <c r="C574" s="32"/>
      <c r="D574" s="32"/>
    </row>
    <row r="575" spans="1:4" x14ac:dyDescent="0.2">
      <c r="A575" s="22"/>
      <c r="C575" s="32"/>
      <c r="D575" s="32"/>
    </row>
    <row r="576" spans="1:4" x14ac:dyDescent="0.2">
      <c r="A576" s="22"/>
      <c r="C576" s="32"/>
      <c r="D576" s="32"/>
    </row>
    <row r="577" spans="1:4" x14ac:dyDescent="0.2">
      <c r="A577" s="22"/>
      <c r="C577" s="32"/>
      <c r="D577" s="32"/>
    </row>
    <row r="578" spans="1:4" x14ac:dyDescent="0.2">
      <c r="A578" s="22"/>
      <c r="C578" s="32"/>
      <c r="D578" s="32"/>
    </row>
    <row r="579" spans="1:4" x14ac:dyDescent="0.2">
      <c r="A579" s="22"/>
      <c r="C579" s="32"/>
      <c r="D579" s="32"/>
    </row>
    <row r="580" spans="1:4" x14ac:dyDescent="0.2">
      <c r="A580" s="22"/>
      <c r="C580" s="32"/>
      <c r="D580" s="32"/>
    </row>
    <row r="581" spans="1:4" x14ac:dyDescent="0.2">
      <c r="A581" s="22"/>
      <c r="C581" s="32"/>
      <c r="D581" s="32"/>
    </row>
    <row r="582" spans="1:4" x14ac:dyDescent="0.2">
      <c r="A582" s="22"/>
      <c r="C582" s="32"/>
      <c r="D582" s="32"/>
    </row>
    <row r="583" spans="1:4" x14ac:dyDescent="0.2">
      <c r="A583" s="22"/>
      <c r="C583" s="32"/>
      <c r="D583" s="32"/>
    </row>
    <row r="584" spans="1:4" x14ac:dyDescent="0.2">
      <c r="A584" s="22"/>
      <c r="C584" s="32"/>
      <c r="D584" s="32"/>
    </row>
    <row r="585" spans="1:4" x14ac:dyDescent="0.2">
      <c r="A585" s="22"/>
      <c r="C585" s="32"/>
      <c r="D585" s="32"/>
    </row>
    <row r="586" spans="1:4" x14ac:dyDescent="0.2">
      <c r="A586" s="22"/>
      <c r="C586" s="32"/>
      <c r="D586" s="32"/>
    </row>
    <row r="587" spans="1:4" x14ac:dyDescent="0.2">
      <c r="A587" s="22"/>
      <c r="C587" s="32"/>
      <c r="D587" s="32"/>
    </row>
    <row r="588" spans="1:4" x14ac:dyDescent="0.2">
      <c r="A588" s="22"/>
      <c r="C588" s="32"/>
      <c r="D588" s="32"/>
    </row>
    <row r="589" spans="1:4" x14ac:dyDescent="0.2">
      <c r="A589" s="22"/>
      <c r="C589" s="32"/>
      <c r="D589" s="32"/>
    </row>
    <row r="590" spans="1:4" x14ac:dyDescent="0.2">
      <c r="A590" s="22"/>
      <c r="C590" s="32"/>
      <c r="D590" s="32"/>
    </row>
    <row r="591" spans="1:4" x14ac:dyDescent="0.2">
      <c r="A591" s="22"/>
      <c r="C591" s="32"/>
      <c r="D591" s="32"/>
    </row>
    <row r="592" spans="1:4" x14ac:dyDescent="0.2">
      <c r="A592" s="22"/>
      <c r="C592" s="32"/>
      <c r="D592" s="32"/>
    </row>
    <row r="593" spans="1:4" x14ac:dyDescent="0.2">
      <c r="A593" s="22"/>
      <c r="C593" s="32"/>
      <c r="D593" s="32"/>
    </row>
    <row r="594" spans="1:4" x14ac:dyDescent="0.2">
      <c r="A594" s="22"/>
      <c r="C594" s="32"/>
      <c r="D594" s="32"/>
    </row>
    <row r="595" spans="1:4" x14ac:dyDescent="0.2">
      <c r="A595" s="22"/>
      <c r="C595" s="32"/>
      <c r="D595" s="32"/>
    </row>
    <row r="596" spans="1:4" x14ac:dyDescent="0.2">
      <c r="A596" s="22"/>
    </row>
    <row r="597" spans="1:4" x14ac:dyDescent="0.2">
      <c r="A597" s="22"/>
    </row>
    <row r="598" spans="1:4" x14ac:dyDescent="0.2">
      <c r="A598" s="22"/>
    </row>
    <row r="599" spans="1:4" x14ac:dyDescent="0.2">
      <c r="A599" s="22"/>
    </row>
    <row r="600" spans="1:4" x14ac:dyDescent="0.2">
      <c r="A600" s="22"/>
    </row>
    <row r="601" spans="1:4" x14ac:dyDescent="0.2">
      <c r="A601" s="22"/>
    </row>
    <row r="602" spans="1:4" x14ac:dyDescent="0.2">
      <c r="A602" s="22"/>
    </row>
    <row r="603" spans="1:4" x14ac:dyDescent="0.2">
      <c r="A603" s="22"/>
    </row>
    <row r="604" spans="1:4" x14ac:dyDescent="0.2">
      <c r="A604" s="22"/>
    </row>
    <row r="605" spans="1:4" x14ac:dyDescent="0.2">
      <c r="A605" s="22"/>
    </row>
    <row r="606" spans="1:4" x14ac:dyDescent="0.2">
      <c r="A606" s="22"/>
    </row>
    <row r="607" spans="1:4" x14ac:dyDescent="0.2">
      <c r="A607" s="22"/>
    </row>
    <row r="608" spans="1:4" x14ac:dyDescent="0.2">
      <c r="A608" s="22"/>
    </row>
    <row r="609" spans="1:1" x14ac:dyDescent="0.2">
      <c r="A609" s="22"/>
    </row>
    <row r="610" spans="1:1" x14ac:dyDescent="0.2">
      <c r="A610" s="22"/>
    </row>
    <row r="611" spans="1:1" x14ac:dyDescent="0.2">
      <c r="A611" s="22"/>
    </row>
    <row r="612" spans="1:1" x14ac:dyDescent="0.2">
      <c r="A612" s="22"/>
    </row>
    <row r="613" spans="1:1" x14ac:dyDescent="0.2">
      <c r="A613" s="22"/>
    </row>
    <row r="614" spans="1:1" x14ac:dyDescent="0.2">
      <c r="A614" s="22"/>
    </row>
    <row r="615" spans="1:1" x14ac:dyDescent="0.2">
      <c r="A615" s="22"/>
    </row>
    <row r="616" spans="1:1" x14ac:dyDescent="0.2">
      <c r="A616" s="22"/>
    </row>
    <row r="617" spans="1:1" x14ac:dyDescent="0.2">
      <c r="A617" s="22"/>
    </row>
    <row r="618" spans="1:1" x14ac:dyDescent="0.2">
      <c r="A618" s="22"/>
    </row>
    <row r="619" spans="1:1" x14ac:dyDescent="0.2">
      <c r="A619" s="22"/>
    </row>
    <row r="620" spans="1:1" x14ac:dyDescent="0.2">
      <c r="A620" s="22"/>
    </row>
    <row r="621" spans="1:1" x14ac:dyDescent="0.2">
      <c r="A621" s="22"/>
    </row>
    <row r="622" spans="1:1" x14ac:dyDescent="0.2">
      <c r="A622" s="22"/>
    </row>
    <row r="623" spans="1:1" x14ac:dyDescent="0.2">
      <c r="A623" s="22"/>
    </row>
    <row r="624" spans="1:1" x14ac:dyDescent="0.2">
      <c r="A624" s="22"/>
    </row>
    <row r="625" spans="1:1" x14ac:dyDescent="0.2">
      <c r="A625" s="22"/>
    </row>
    <row r="626" spans="1:1" x14ac:dyDescent="0.2">
      <c r="A626" s="22"/>
    </row>
    <row r="627" spans="1:1" x14ac:dyDescent="0.2">
      <c r="A627" s="22"/>
    </row>
    <row r="628" spans="1:1" x14ac:dyDescent="0.2">
      <c r="A628" s="22"/>
    </row>
    <row r="629" spans="1:1" x14ac:dyDescent="0.2">
      <c r="A629" s="22"/>
    </row>
    <row r="630" spans="1:1" x14ac:dyDescent="0.2">
      <c r="A630" s="22"/>
    </row>
    <row r="631" spans="1:1" x14ac:dyDescent="0.2">
      <c r="A631" s="22"/>
    </row>
    <row r="632" spans="1:1" x14ac:dyDescent="0.2">
      <c r="A632" s="22"/>
    </row>
    <row r="633" spans="1:1" x14ac:dyDescent="0.2">
      <c r="A633" s="22"/>
    </row>
    <row r="634" spans="1:1" x14ac:dyDescent="0.2">
      <c r="A634" s="22"/>
    </row>
    <row r="635" spans="1:1" x14ac:dyDescent="0.2">
      <c r="A635" s="22"/>
    </row>
    <row r="636" spans="1:1" x14ac:dyDescent="0.2">
      <c r="A636" s="22"/>
    </row>
    <row r="637" spans="1:1" x14ac:dyDescent="0.2">
      <c r="A637" s="22"/>
    </row>
    <row r="638" spans="1:1" x14ac:dyDescent="0.2">
      <c r="A638" s="22"/>
    </row>
    <row r="639" spans="1:1" x14ac:dyDescent="0.2">
      <c r="A639" s="22"/>
    </row>
    <row r="640" spans="1:1" x14ac:dyDescent="0.2">
      <c r="A640" s="22"/>
    </row>
    <row r="641" spans="1:1" x14ac:dyDescent="0.2">
      <c r="A641" s="22"/>
    </row>
    <row r="642" spans="1:1" x14ac:dyDescent="0.2">
      <c r="A642" s="22"/>
    </row>
    <row r="643" spans="1:1" x14ac:dyDescent="0.2">
      <c r="A643" s="22"/>
    </row>
    <row r="644" spans="1:1" x14ac:dyDescent="0.2">
      <c r="A644" s="22"/>
    </row>
    <row r="645" spans="1:1" x14ac:dyDescent="0.2">
      <c r="A645" s="22"/>
    </row>
    <row r="646" spans="1:1" x14ac:dyDescent="0.2">
      <c r="A646" s="22"/>
    </row>
    <row r="647" spans="1:1" x14ac:dyDescent="0.2">
      <c r="A647" s="22"/>
    </row>
    <row r="648" spans="1:1" x14ac:dyDescent="0.2">
      <c r="A648" s="22"/>
    </row>
    <row r="649" spans="1:1" x14ac:dyDescent="0.2">
      <c r="A649" s="22"/>
    </row>
    <row r="650" spans="1:1" x14ac:dyDescent="0.2">
      <c r="A650" s="22"/>
    </row>
    <row r="651" spans="1:1" x14ac:dyDescent="0.2">
      <c r="A651" s="22"/>
    </row>
    <row r="652" spans="1:1" x14ac:dyDescent="0.2">
      <c r="A652" s="22"/>
    </row>
    <row r="653" spans="1:1" x14ac:dyDescent="0.2">
      <c r="A653" s="22"/>
    </row>
    <row r="654" spans="1:1" x14ac:dyDescent="0.2">
      <c r="A654" s="22"/>
    </row>
    <row r="655" spans="1:1" x14ac:dyDescent="0.2">
      <c r="A655" s="22"/>
    </row>
    <row r="656" spans="1:1" x14ac:dyDescent="0.2">
      <c r="A656" s="22"/>
    </row>
    <row r="657" spans="1:1" x14ac:dyDescent="0.2">
      <c r="A657" s="22"/>
    </row>
    <row r="658" spans="1:1" x14ac:dyDescent="0.2">
      <c r="A658" s="22"/>
    </row>
    <row r="659" spans="1:1" x14ac:dyDescent="0.2">
      <c r="A659" s="22"/>
    </row>
    <row r="660" spans="1:1" x14ac:dyDescent="0.2">
      <c r="A660" s="22"/>
    </row>
    <row r="661" spans="1:1" x14ac:dyDescent="0.2">
      <c r="A661" s="22"/>
    </row>
    <row r="662" spans="1:1" x14ac:dyDescent="0.2">
      <c r="A662" s="22"/>
    </row>
    <row r="663" spans="1:1" x14ac:dyDescent="0.2">
      <c r="A663" s="22"/>
    </row>
    <row r="664" spans="1:1" x14ac:dyDescent="0.2">
      <c r="A664" s="22"/>
    </row>
    <row r="665" spans="1:1" x14ac:dyDescent="0.2">
      <c r="A665" s="22"/>
    </row>
    <row r="666" spans="1:1" x14ac:dyDescent="0.2">
      <c r="A666" s="22"/>
    </row>
    <row r="667" spans="1:1" x14ac:dyDescent="0.2">
      <c r="A667" s="22"/>
    </row>
    <row r="668" spans="1:1" x14ac:dyDescent="0.2">
      <c r="A668" s="22"/>
    </row>
    <row r="669" spans="1:1" x14ac:dyDescent="0.2">
      <c r="A669" s="22"/>
    </row>
    <row r="670" spans="1:1" x14ac:dyDescent="0.2">
      <c r="A670" s="22"/>
    </row>
    <row r="671" spans="1:1" x14ac:dyDescent="0.2">
      <c r="A671" s="22"/>
    </row>
    <row r="672" spans="1:1" x14ac:dyDescent="0.2">
      <c r="A672" s="22"/>
    </row>
    <row r="673" spans="1:1" x14ac:dyDescent="0.2">
      <c r="A673" s="22"/>
    </row>
    <row r="674" spans="1:1" x14ac:dyDescent="0.2">
      <c r="A674" s="22"/>
    </row>
    <row r="675" spans="1:1" x14ac:dyDescent="0.2">
      <c r="A675" s="22"/>
    </row>
    <row r="676" spans="1:1" x14ac:dyDescent="0.2">
      <c r="A676" s="22"/>
    </row>
    <row r="677" spans="1:1" x14ac:dyDescent="0.2">
      <c r="A677" s="22"/>
    </row>
    <row r="678" spans="1:1" x14ac:dyDescent="0.2">
      <c r="A678" s="22"/>
    </row>
    <row r="679" spans="1:1" x14ac:dyDescent="0.2">
      <c r="A679" s="22"/>
    </row>
    <row r="680" spans="1:1" x14ac:dyDescent="0.2">
      <c r="A680" s="22"/>
    </row>
    <row r="681" spans="1:1" x14ac:dyDescent="0.2">
      <c r="A681" s="22"/>
    </row>
    <row r="682" spans="1:1" x14ac:dyDescent="0.2">
      <c r="A682" s="22"/>
    </row>
    <row r="683" spans="1:1" x14ac:dyDescent="0.2">
      <c r="A683" s="22"/>
    </row>
    <row r="684" spans="1:1" x14ac:dyDescent="0.2">
      <c r="A684" s="22"/>
    </row>
    <row r="685" spans="1:1" x14ac:dyDescent="0.2">
      <c r="A685" s="22"/>
    </row>
    <row r="686" spans="1:1" x14ac:dyDescent="0.2">
      <c r="A686" s="22"/>
    </row>
    <row r="687" spans="1:1" x14ac:dyDescent="0.2">
      <c r="A687" s="22"/>
    </row>
    <row r="688" spans="1:1" x14ac:dyDescent="0.2">
      <c r="A688" s="22"/>
    </row>
    <row r="689" spans="1:1" x14ac:dyDescent="0.2">
      <c r="A689" s="22"/>
    </row>
    <row r="690" spans="1:1" x14ac:dyDescent="0.2">
      <c r="A690" s="22"/>
    </row>
    <row r="691" spans="1:1" x14ac:dyDescent="0.2">
      <c r="A691" s="22"/>
    </row>
    <row r="692" spans="1:1" x14ac:dyDescent="0.2">
      <c r="A692" s="22"/>
    </row>
    <row r="693" spans="1:1" x14ac:dyDescent="0.2">
      <c r="A693" s="22"/>
    </row>
    <row r="694" spans="1:1" x14ac:dyDescent="0.2">
      <c r="A694" s="22"/>
    </row>
    <row r="695" spans="1:1" x14ac:dyDescent="0.2">
      <c r="A695" s="22"/>
    </row>
    <row r="696" spans="1:1" x14ac:dyDescent="0.2">
      <c r="A696" s="22"/>
    </row>
    <row r="697" spans="1:1" x14ac:dyDescent="0.2">
      <c r="A697" s="22"/>
    </row>
    <row r="698" spans="1:1" x14ac:dyDescent="0.2">
      <c r="A698" s="22"/>
    </row>
    <row r="699" spans="1:1" x14ac:dyDescent="0.2">
      <c r="A699" s="22"/>
    </row>
    <row r="700" spans="1:1" x14ac:dyDescent="0.2">
      <c r="A700" s="22"/>
    </row>
    <row r="701" spans="1:1" x14ac:dyDescent="0.2">
      <c r="A701" s="22"/>
    </row>
    <row r="702" spans="1:1" x14ac:dyDescent="0.2">
      <c r="A702" s="22"/>
    </row>
    <row r="703" spans="1:1" x14ac:dyDescent="0.2">
      <c r="A703" s="22"/>
    </row>
    <row r="704" spans="1:1" x14ac:dyDescent="0.2">
      <c r="A704" s="22"/>
    </row>
    <row r="705" spans="1:1" x14ac:dyDescent="0.2">
      <c r="A705" s="22"/>
    </row>
    <row r="706" spans="1:1" x14ac:dyDescent="0.2">
      <c r="A706" s="22"/>
    </row>
    <row r="707" spans="1:1" x14ac:dyDescent="0.2">
      <c r="A707" s="22"/>
    </row>
    <row r="708" spans="1:1" x14ac:dyDescent="0.2">
      <c r="A708" s="22"/>
    </row>
    <row r="709" spans="1:1" x14ac:dyDescent="0.2">
      <c r="A709" s="22"/>
    </row>
    <row r="710" spans="1:1" x14ac:dyDescent="0.2">
      <c r="A710" s="22"/>
    </row>
    <row r="711" spans="1:1" x14ac:dyDescent="0.2">
      <c r="A711" s="22"/>
    </row>
    <row r="712" spans="1:1" x14ac:dyDescent="0.2">
      <c r="A712" s="22"/>
    </row>
    <row r="713" spans="1:1" x14ac:dyDescent="0.2">
      <c r="A713" s="22"/>
    </row>
    <row r="714" spans="1:1" x14ac:dyDescent="0.2">
      <c r="A714" s="22"/>
    </row>
    <row r="715" spans="1:1" x14ac:dyDescent="0.2">
      <c r="A715" s="22"/>
    </row>
    <row r="716" spans="1:1" x14ac:dyDescent="0.2">
      <c r="A716" s="22"/>
    </row>
    <row r="717" spans="1:1" x14ac:dyDescent="0.2">
      <c r="A717" s="22"/>
    </row>
    <row r="718" spans="1:1" x14ac:dyDescent="0.2">
      <c r="A718" s="22"/>
    </row>
    <row r="719" spans="1:1" x14ac:dyDescent="0.2">
      <c r="A719" s="22"/>
    </row>
    <row r="720" spans="1:1" x14ac:dyDescent="0.2">
      <c r="A720" s="22"/>
    </row>
    <row r="721" spans="1:1" x14ac:dyDescent="0.2">
      <c r="A721" s="22"/>
    </row>
    <row r="722" spans="1:1" x14ac:dyDescent="0.2">
      <c r="A722" s="22"/>
    </row>
    <row r="723" spans="1:1" x14ac:dyDescent="0.2">
      <c r="A723" s="22"/>
    </row>
    <row r="724" spans="1:1" x14ac:dyDescent="0.2">
      <c r="A724" s="22"/>
    </row>
    <row r="725" spans="1:1" x14ac:dyDescent="0.2">
      <c r="A725" s="22"/>
    </row>
    <row r="726" spans="1:1" x14ac:dyDescent="0.2">
      <c r="A726" s="22"/>
    </row>
    <row r="727" spans="1:1" x14ac:dyDescent="0.2">
      <c r="A727" s="22"/>
    </row>
    <row r="728" spans="1:1" x14ac:dyDescent="0.2">
      <c r="A728" s="22"/>
    </row>
    <row r="729" spans="1:1" x14ac:dyDescent="0.2">
      <c r="A729" s="22"/>
    </row>
    <row r="730" spans="1:1" x14ac:dyDescent="0.2">
      <c r="A730" s="22"/>
    </row>
    <row r="731" spans="1:1" x14ac:dyDescent="0.2">
      <c r="A731" s="22"/>
    </row>
    <row r="732" spans="1:1" x14ac:dyDescent="0.2">
      <c r="A732" s="22"/>
    </row>
    <row r="733" spans="1:1" x14ac:dyDescent="0.2">
      <c r="A733" s="22"/>
    </row>
    <row r="734" spans="1:1" x14ac:dyDescent="0.2">
      <c r="A734" s="22"/>
    </row>
    <row r="735" spans="1:1" x14ac:dyDescent="0.2">
      <c r="A735" s="22"/>
    </row>
    <row r="736" spans="1:1" x14ac:dyDescent="0.2">
      <c r="A736" s="22"/>
    </row>
    <row r="737" spans="1:1" x14ac:dyDescent="0.2">
      <c r="A737" s="22"/>
    </row>
    <row r="738" spans="1:1" x14ac:dyDescent="0.2">
      <c r="A738" s="22"/>
    </row>
    <row r="739" spans="1:1" x14ac:dyDescent="0.2">
      <c r="A739" s="22"/>
    </row>
    <row r="740" spans="1:1" x14ac:dyDescent="0.2">
      <c r="A740" s="22"/>
    </row>
    <row r="741" spans="1:1" x14ac:dyDescent="0.2">
      <c r="A741" s="22"/>
    </row>
    <row r="742" spans="1:1" x14ac:dyDescent="0.2">
      <c r="A742" s="22"/>
    </row>
    <row r="743" spans="1:1" x14ac:dyDescent="0.2">
      <c r="A743" s="22"/>
    </row>
    <row r="744" spans="1:1" x14ac:dyDescent="0.2">
      <c r="A744" s="22"/>
    </row>
    <row r="745" spans="1:1" x14ac:dyDescent="0.2">
      <c r="A745" s="22"/>
    </row>
    <row r="746" spans="1:1" x14ac:dyDescent="0.2">
      <c r="A746" s="22"/>
    </row>
    <row r="747" spans="1:1" x14ac:dyDescent="0.2">
      <c r="A747" s="22"/>
    </row>
    <row r="748" spans="1:1" x14ac:dyDescent="0.2">
      <c r="A748" s="22"/>
    </row>
    <row r="749" spans="1:1" x14ac:dyDescent="0.2">
      <c r="A749" s="22"/>
    </row>
    <row r="750" spans="1:1" x14ac:dyDescent="0.2">
      <c r="A750" s="22"/>
    </row>
    <row r="751" spans="1:1" x14ac:dyDescent="0.2">
      <c r="A751" s="22"/>
    </row>
    <row r="752" spans="1:1" x14ac:dyDescent="0.2">
      <c r="A752" s="22"/>
    </row>
    <row r="753" spans="1:1" x14ac:dyDescent="0.2">
      <c r="A753" s="22"/>
    </row>
    <row r="754" spans="1:1" x14ac:dyDescent="0.2">
      <c r="A754" s="22"/>
    </row>
    <row r="755" spans="1:1" x14ac:dyDescent="0.2">
      <c r="A755" s="22"/>
    </row>
    <row r="756" spans="1:1" x14ac:dyDescent="0.2">
      <c r="A756" s="22"/>
    </row>
    <row r="757" spans="1:1" x14ac:dyDescent="0.2">
      <c r="A757" s="22"/>
    </row>
    <row r="758" spans="1:1" x14ac:dyDescent="0.2">
      <c r="A758" s="22"/>
    </row>
    <row r="759" spans="1:1" x14ac:dyDescent="0.2">
      <c r="A759" s="22"/>
    </row>
    <row r="760" spans="1:1" x14ac:dyDescent="0.2">
      <c r="A760" s="22"/>
    </row>
    <row r="761" spans="1:1" x14ac:dyDescent="0.2">
      <c r="A761" s="22"/>
    </row>
    <row r="762" spans="1:1" x14ac:dyDescent="0.2">
      <c r="A762" s="22"/>
    </row>
    <row r="763" spans="1:1" x14ac:dyDescent="0.2">
      <c r="A763" s="22"/>
    </row>
    <row r="764" spans="1:1" x14ac:dyDescent="0.2">
      <c r="A764" s="22"/>
    </row>
    <row r="765" spans="1:1" x14ac:dyDescent="0.2">
      <c r="A765" s="22"/>
    </row>
    <row r="766" spans="1:1" x14ac:dyDescent="0.2">
      <c r="A766" s="22"/>
    </row>
    <row r="767" spans="1:1" x14ac:dyDescent="0.2">
      <c r="A767" s="22"/>
    </row>
    <row r="768" spans="1:1" x14ac:dyDescent="0.2">
      <c r="A768" s="22"/>
    </row>
    <row r="769" spans="1:1" x14ac:dyDescent="0.2">
      <c r="A769" s="22"/>
    </row>
    <row r="770" spans="1:1" x14ac:dyDescent="0.2">
      <c r="A770" s="22"/>
    </row>
    <row r="771" spans="1:1" x14ac:dyDescent="0.2">
      <c r="A771" s="22"/>
    </row>
    <row r="772" spans="1:1" x14ac:dyDescent="0.2">
      <c r="A772" s="22"/>
    </row>
    <row r="773" spans="1:1" x14ac:dyDescent="0.2">
      <c r="A773" s="22"/>
    </row>
    <row r="774" spans="1:1" x14ac:dyDescent="0.2">
      <c r="A774" s="22"/>
    </row>
    <row r="775" spans="1:1" x14ac:dyDescent="0.2">
      <c r="A775" s="22"/>
    </row>
    <row r="776" spans="1:1" x14ac:dyDescent="0.2">
      <c r="A776" s="22"/>
    </row>
    <row r="777" spans="1:1" x14ac:dyDescent="0.2">
      <c r="A777" s="22"/>
    </row>
    <row r="778" spans="1:1" x14ac:dyDescent="0.2">
      <c r="A778" s="22"/>
    </row>
    <row r="779" spans="1:1" x14ac:dyDescent="0.2">
      <c r="A779" s="22"/>
    </row>
    <row r="780" spans="1:1" x14ac:dyDescent="0.2">
      <c r="A780" s="22"/>
    </row>
    <row r="781" spans="1:1" x14ac:dyDescent="0.2">
      <c r="A781" s="22"/>
    </row>
    <row r="782" spans="1:1" x14ac:dyDescent="0.2">
      <c r="A782" s="22"/>
    </row>
    <row r="783" spans="1:1" x14ac:dyDescent="0.2">
      <c r="A783" s="22"/>
    </row>
    <row r="784" spans="1:1" x14ac:dyDescent="0.2">
      <c r="A784" s="22"/>
    </row>
    <row r="785" spans="1:1" x14ac:dyDescent="0.2">
      <c r="A785" s="22"/>
    </row>
    <row r="786" spans="1:1" x14ac:dyDescent="0.2">
      <c r="A786" s="22"/>
    </row>
    <row r="787" spans="1:1" x14ac:dyDescent="0.2">
      <c r="A787" s="22"/>
    </row>
    <row r="788" spans="1:1" x14ac:dyDescent="0.2">
      <c r="A788" s="22"/>
    </row>
    <row r="789" spans="1:1" x14ac:dyDescent="0.2">
      <c r="A789" s="22"/>
    </row>
    <row r="790" spans="1:1" x14ac:dyDescent="0.2">
      <c r="A790" s="22"/>
    </row>
    <row r="791" spans="1:1" x14ac:dyDescent="0.2">
      <c r="A791" s="22"/>
    </row>
    <row r="792" spans="1:1" x14ac:dyDescent="0.2">
      <c r="A792" s="22"/>
    </row>
    <row r="793" spans="1:1" x14ac:dyDescent="0.2">
      <c r="A793" s="22"/>
    </row>
    <row r="794" spans="1:1" x14ac:dyDescent="0.2">
      <c r="A794" s="22"/>
    </row>
    <row r="795" spans="1:1" x14ac:dyDescent="0.2">
      <c r="A795" s="22"/>
    </row>
    <row r="796" spans="1:1" x14ac:dyDescent="0.2">
      <c r="A796" s="22"/>
    </row>
    <row r="797" spans="1:1" x14ac:dyDescent="0.2">
      <c r="A797" s="22"/>
    </row>
    <row r="798" spans="1:1" x14ac:dyDescent="0.2">
      <c r="A798" s="22"/>
    </row>
    <row r="799" spans="1:1" x14ac:dyDescent="0.2">
      <c r="A799" s="22"/>
    </row>
    <row r="800" spans="1:1" x14ac:dyDescent="0.2">
      <c r="A800" s="22"/>
    </row>
    <row r="801" spans="1:1" x14ac:dyDescent="0.2">
      <c r="A801" s="22"/>
    </row>
    <row r="802" spans="1:1" x14ac:dyDescent="0.2">
      <c r="A802" s="22"/>
    </row>
    <row r="803" spans="1:1" x14ac:dyDescent="0.2">
      <c r="A803" s="22"/>
    </row>
    <row r="804" spans="1:1" x14ac:dyDescent="0.2">
      <c r="A804" s="22"/>
    </row>
    <row r="805" spans="1:1" x14ac:dyDescent="0.2">
      <c r="A805" s="22"/>
    </row>
    <row r="806" spans="1:1" x14ac:dyDescent="0.2">
      <c r="A806" s="22"/>
    </row>
    <row r="807" spans="1:1" x14ac:dyDescent="0.2">
      <c r="A807" s="22"/>
    </row>
    <row r="808" spans="1:1" x14ac:dyDescent="0.2">
      <c r="A808" s="22"/>
    </row>
    <row r="809" spans="1:1" x14ac:dyDescent="0.2">
      <c r="A809" s="22"/>
    </row>
    <row r="810" spans="1:1" x14ac:dyDescent="0.2">
      <c r="A810" s="22"/>
    </row>
    <row r="811" spans="1:1" x14ac:dyDescent="0.2">
      <c r="A811" s="22"/>
    </row>
    <row r="812" spans="1:1" x14ac:dyDescent="0.2">
      <c r="A812" s="22"/>
    </row>
    <row r="813" spans="1:1" x14ac:dyDescent="0.2">
      <c r="A813" s="22"/>
    </row>
    <row r="814" spans="1:1" x14ac:dyDescent="0.2">
      <c r="A814" s="22"/>
    </row>
    <row r="815" spans="1:1" x14ac:dyDescent="0.2">
      <c r="A815" s="22"/>
    </row>
    <row r="816" spans="1:1" x14ac:dyDescent="0.2">
      <c r="A816" s="22"/>
    </row>
    <row r="817" spans="1:1" x14ac:dyDescent="0.2">
      <c r="A817" s="22"/>
    </row>
    <row r="818" spans="1:1" x14ac:dyDescent="0.2">
      <c r="A818" s="22"/>
    </row>
    <row r="819" spans="1:1" x14ac:dyDescent="0.2">
      <c r="A819" s="22"/>
    </row>
    <row r="820" spans="1:1" x14ac:dyDescent="0.2">
      <c r="A820" s="22"/>
    </row>
    <row r="821" spans="1:1" x14ac:dyDescent="0.2">
      <c r="A821" s="22"/>
    </row>
    <row r="822" spans="1:1" x14ac:dyDescent="0.2">
      <c r="A822" s="22"/>
    </row>
    <row r="823" spans="1:1" x14ac:dyDescent="0.2">
      <c r="A823" s="22"/>
    </row>
    <row r="824" spans="1:1" x14ac:dyDescent="0.2">
      <c r="A824" s="22"/>
    </row>
    <row r="825" spans="1:1" x14ac:dyDescent="0.2">
      <c r="A825" s="22"/>
    </row>
    <row r="826" spans="1:1" x14ac:dyDescent="0.2">
      <c r="A826" s="22"/>
    </row>
    <row r="827" spans="1:1" x14ac:dyDescent="0.2">
      <c r="A827" s="22"/>
    </row>
    <row r="828" spans="1:1" x14ac:dyDescent="0.2">
      <c r="A828" s="22"/>
    </row>
    <row r="829" spans="1:1" x14ac:dyDescent="0.2">
      <c r="A829" s="22"/>
    </row>
    <row r="830" spans="1:1" x14ac:dyDescent="0.2">
      <c r="A830" s="22"/>
    </row>
    <row r="831" spans="1:1" x14ac:dyDescent="0.2">
      <c r="A831" s="22"/>
    </row>
    <row r="832" spans="1:1" x14ac:dyDescent="0.2">
      <c r="A832" s="22"/>
    </row>
    <row r="833" spans="1:1" x14ac:dyDescent="0.2">
      <c r="A833" s="22"/>
    </row>
    <row r="834" spans="1:1" x14ac:dyDescent="0.2">
      <c r="A834" s="22"/>
    </row>
    <row r="835" spans="1:1" x14ac:dyDescent="0.2">
      <c r="A835" s="22"/>
    </row>
    <row r="836" spans="1:1" x14ac:dyDescent="0.2">
      <c r="A836" s="22"/>
    </row>
    <row r="837" spans="1:1" x14ac:dyDescent="0.2">
      <c r="A837" s="22"/>
    </row>
    <row r="838" spans="1:1" x14ac:dyDescent="0.2">
      <c r="A838" s="22"/>
    </row>
    <row r="839" spans="1:1" x14ac:dyDescent="0.2">
      <c r="A839" s="22"/>
    </row>
    <row r="840" spans="1:1" x14ac:dyDescent="0.2">
      <c r="A840" s="22"/>
    </row>
    <row r="841" spans="1:1" x14ac:dyDescent="0.2">
      <c r="A841" s="22"/>
    </row>
    <row r="842" spans="1:1" x14ac:dyDescent="0.2">
      <c r="A842" s="22"/>
    </row>
    <row r="843" spans="1:1" x14ac:dyDescent="0.2">
      <c r="A843" s="22"/>
    </row>
    <row r="844" spans="1:1" x14ac:dyDescent="0.2">
      <c r="A844" s="22"/>
    </row>
    <row r="845" spans="1:1" x14ac:dyDescent="0.2">
      <c r="A845" s="22"/>
    </row>
    <row r="846" spans="1:1" x14ac:dyDescent="0.2">
      <c r="A846" s="22"/>
    </row>
    <row r="847" spans="1:1" x14ac:dyDescent="0.2">
      <c r="A847" s="22"/>
    </row>
    <row r="848" spans="1:1" x14ac:dyDescent="0.2">
      <c r="A848" s="22"/>
    </row>
    <row r="849" spans="1:1" x14ac:dyDescent="0.2">
      <c r="A849" s="22"/>
    </row>
    <row r="850" spans="1:1" x14ac:dyDescent="0.2">
      <c r="A850" s="22"/>
    </row>
    <row r="851" spans="1:1" x14ac:dyDescent="0.2">
      <c r="A851" s="22"/>
    </row>
    <row r="852" spans="1:1" x14ac:dyDescent="0.2">
      <c r="A852" s="22"/>
    </row>
    <row r="853" spans="1:1" x14ac:dyDescent="0.2">
      <c r="A853" s="22"/>
    </row>
    <row r="854" spans="1:1" x14ac:dyDescent="0.2">
      <c r="A854" s="22"/>
    </row>
    <row r="855" spans="1:1" x14ac:dyDescent="0.2">
      <c r="A855" s="22"/>
    </row>
    <row r="856" spans="1:1" x14ac:dyDescent="0.2">
      <c r="A856" s="22"/>
    </row>
    <row r="857" spans="1:1" x14ac:dyDescent="0.2">
      <c r="A857" s="22"/>
    </row>
    <row r="858" spans="1:1" x14ac:dyDescent="0.2">
      <c r="A858" s="22"/>
    </row>
    <row r="859" spans="1:1" x14ac:dyDescent="0.2">
      <c r="A859" s="22"/>
    </row>
    <row r="860" spans="1:1" x14ac:dyDescent="0.2">
      <c r="A860" s="22"/>
    </row>
    <row r="861" spans="1:1" x14ac:dyDescent="0.2">
      <c r="A861" s="22"/>
    </row>
    <row r="862" spans="1:1" x14ac:dyDescent="0.2">
      <c r="A862" s="22"/>
    </row>
    <row r="863" spans="1:1" x14ac:dyDescent="0.2">
      <c r="A863" s="22"/>
    </row>
    <row r="864" spans="1:1" x14ac:dyDescent="0.2">
      <c r="A864" s="22"/>
    </row>
    <row r="865" spans="1:1" x14ac:dyDescent="0.2">
      <c r="A865" s="22"/>
    </row>
    <row r="866" spans="1:1" x14ac:dyDescent="0.2">
      <c r="A866" s="22"/>
    </row>
    <row r="867" spans="1:1" x14ac:dyDescent="0.2">
      <c r="A867" s="22"/>
    </row>
    <row r="868" spans="1:1" x14ac:dyDescent="0.2">
      <c r="A868" s="22"/>
    </row>
    <row r="869" spans="1:1" x14ac:dyDescent="0.2">
      <c r="A869" s="22"/>
    </row>
    <row r="870" spans="1:1" x14ac:dyDescent="0.2">
      <c r="A870" s="22"/>
    </row>
    <row r="871" spans="1:1" x14ac:dyDescent="0.2">
      <c r="A871" s="22"/>
    </row>
    <row r="872" spans="1:1" x14ac:dyDescent="0.2">
      <c r="A872" s="22"/>
    </row>
    <row r="873" spans="1:1" x14ac:dyDescent="0.2">
      <c r="A873" s="22"/>
    </row>
    <row r="874" spans="1:1" x14ac:dyDescent="0.2">
      <c r="A874" s="22"/>
    </row>
    <row r="875" spans="1:1" x14ac:dyDescent="0.2">
      <c r="A875" s="22"/>
    </row>
    <row r="876" spans="1:1" x14ac:dyDescent="0.2">
      <c r="A876" s="22"/>
    </row>
    <row r="877" spans="1:1" x14ac:dyDescent="0.2">
      <c r="A877" s="22"/>
    </row>
    <row r="878" spans="1:1" x14ac:dyDescent="0.2">
      <c r="A878" s="22"/>
    </row>
    <row r="879" spans="1:1" x14ac:dyDescent="0.2">
      <c r="A879" s="22"/>
    </row>
    <row r="880" spans="1:1" x14ac:dyDescent="0.2">
      <c r="A880" s="22"/>
    </row>
    <row r="881" spans="1:1" x14ac:dyDescent="0.2">
      <c r="A881" s="22"/>
    </row>
    <row r="882" spans="1:1" x14ac:dyDescent="0.2">
      <c r="A882" s="22"/>
    </row>
    <row r="883" spans="1:1" x14ac:dyDescent="0.2">
      <c r="A883" s="22"/>
    </row>
    <row r="884" spans="1:1" x14ac:dyDescent="0.2">
      <c r="A884" s="22"/>
    </row>
    <row r="885" spans="1:1" x14ac:dyDescent="0.2">
      <c r="A885" s="22"/>
    </row>
    <row r="886" spans="1:1" x14ac:dyDescent="0.2">
      <c r="A886" s="22"/>
    </row>
    <row r="887" spans="1:1" x14ac:dyDescent="0.2">
      <c r="A887" s="22"/>
    </row>
    <row r="888" spans="1:1" x14ac:dyDescent="0.2">
      <c r="A888" s="22"/>
    </row>
    <row r="889" spans="1:1" x14ac:dyDescent="0.2">
      <c r="A889" s="22"/>
    </row>
    <row r="890" spans="1:1" x14ac:dyDescent="0.2">
      <c r="A890" s="22"/>
    </row>
    <row r="891" spans="1:1" x14ac:dyDescent="0.2">
      <c r="A891" s="22"/>
    </row>
    <row r="892" spans="1:1" x14ac:dyDescent="0.2">
      <c r="A892" s="22"/>
    </row>
    <row r="893" spans="1:1" x14ac:dyDescent="0.2">
      <c r="A893" s="22"/>
    </row>
    <row r="894" spans="1:1" x14ac:dyDescent="0.2">
      <c r="A894" s="22"/>
    </row>
    <row r="895" spans="1:1" x14ac:dyDescent="0.2">
      <c r="A895" s="22"/>
    </row>
    <row r="896" spans="1:1" x14ac:dyDescent="0.2">
      <c r="A896" s="22"/>
    </row>
    <row r="897" spans="1:1" x14ac:dyDescent="0.2">
      <c r="A897" s="22"/>
    </row>
    <row r="898" spans="1:1" x14ac:dyDescent="0.2">
      <c r="A898" s="22"/>
    </row>
    <row r="899" spans="1:1" x14ac:dyDescent="0.2">
      <c r="A899" s="22"/>
    </row>
    <row r="900" spans="1:1" x14ac:dyDescent="0.2">
      <c r="A900" s="22"/>
    </row>
    <row r="901" spans="1:1" x14ac:dyDescent="0.2">
      <c r="A901" s="22"/>
    </row>
    <row r="902" spans="1:1" x14ac:dyDescent="0.2">
      <c r="A902" s="22"/>
    </row>
    <row r="903" spans="1:1" x14ac:dyDescent="0.2">
      <c r="A903" s="22"/>
    </row>
    <row r="904" spans="1:1" x14ac:dyDescent="0.2">
      <c r="A904" s="22"/>
    </row>
    <row r="905" spans="1:1" x14ac:dyDescent="0.2">
      <c r="A905" s="22"/>
    </row>
    <row r="906" spans="1:1" x14ac:dyDescent="0.2">
      <c r="A906" s="22"/>
    </row>
    <row r="907" spans="1:1" x14ac:dyDescent="0.2">
      <c r="A907" s="22"/>
    </row>
    <row r="908" spans="1:1" x14ac:dyDescent="0.2">
      <c r="A908" s="22"/>
    </row>
    <row r="909" spans="1:1" x14ac:dyDescent="0.2">
      <c r="A909" s="22"/>
    </row>
    <row r="910" spans="1:1" x14ac:dyDescent="0.2">
      <c r="A910" s="22"/>
    </row>
    <row r="911" spans="1:1" x14ac:dyDescent="0.2">
      <c r="A911" s="22"/>
    </row>
    <row r="912" spans="1:1" x14ac:dyDescent="0.2">
      <c r="A912" s="22"/>
    </row>
    <row r="913" spans="1:1" x14ac:dyDescent="0.2">
      <c r="A913" s="22"/>
    </row>
    <row r="914" spans="1:1" x14ac:dyDescent="0.2">
      <c r="A914" s="22"/>
    </row>
    <row r="915" spans="1:1" x14ac:dyDescent="0.2">
      <c r="A915" s="22"/>
    </row>
    <row r="916" spans="1:1" x14ac:dyDescent="0.2">
      <c r="A916" s="22"/>
    </row>
    <row r="917" spans="1:1" x14ac:dyDescent="0.2">
      <c r="A917" s="22"/>
    </row>
    <row r="918" spans="1:1" x14ac:dyDescent="0.2">
      <c r="A918" s="22"/>
    </row>
    <row r="919" spans="1:1" x14ac:dyDescent="0.2">
      <c r="A919" s="22"/>
    </row>
    <row r="920" spans="1:1" x14ac:dyDescent="0.2">
      <c r="A920" s="22"/>
    </row>
    <row r="921" spans="1:1" x14ac:dyDescent="0.2">
      <c r="A921" s="22"/>
    </row>
    <row r="922" spans="1:1" x14ac:dyDescent="0.2">
      <c r="A922" s="22"/>
    </row>
    <row r="923" spans="1:1" x14ac:dyDescent="0.2">
      <c r="A923" s="22"/>
    </row>
    <row r="924" spans="1:1" x14ac:dyDescent="0.2">
      <c r="A924" s="22"/>
    </row>
    <row r="925" spans="1:1" x14ac:dyDescent="0.2">
      <c r="A925" s="22"/>
    </row>
    <row r="926" spans="1:1" x14ac:dyDescent="0.2">
      <c r="A926" s="22"/>
    </row>
    <row r="927" spans="1:1" x14ac:dyDescent="0.2">
      <c r="A927" s="22"/>
    </row>
    <row r="928" spans="1:1" x14ac:dyDescent="0.2">
      <c r="A928" s="22"/>
    </row>
    <row r="929" spans="1:1" x14ac:dyDescent="0.2">
      <c r="A929" s="22"/>
    </row>
    <row r="930" spans="1:1" x14ac:dyDescent="0.2">
      <c r="A930" s="22"/>
    </row>
    <row r="931" spans="1:1" x14ac:dyDescent="0.2">
      <c r="A931" s="22"/>
    </row>
    <row r="932" spans="1:1" x14ac:dyDescent="0.2">
      <c r="A932" s="22"/>
    </row>
    <row r="933" spans="1:1" x14ac:dyDescent="0.2">
      <c r="A933" s="22"/>
    </row>
    <row r="934" spans="1:1" x14ac:dyDescent="0.2">
      <c r="A934" s="22"/>
    </row>
    <row r="935" spans="1:1" x14ac:dyDescent="0.2">
      <c r="A935" s="22"/>
    </row>
    <row r="936" spans="1:1" x14ac:dyDescent="0.2">
      <c r="A936" s="22"/>
    </row>
    <row r="937" spans="1:1" x14ac:dyDescent="0.2">
      <c r="A937" s="22"/>
    </row>
    <row r="938" spans="1:1" x14ac:dyDescent="0.2">
      <c r="A938" s="22"/>
    </row>
    <row r="939" spans="1:1" x14ac:dyDescent="0.2">
      <c r="A939" s="22"/>
    </row>
    <row r="940" spans="1:1" x14ac:dyDescent="0.2">
      <c r="A940" s="22"/>
    </row>
    <row r="941" spans="1:1" x14ac:dyDescent="0.2">
      <c r="A941" s="22"/>
    </row>
    <row r="942" spans="1:1" x14ac:dyDescent="0.2">
      <c r="A942" s="22"/>
    </row>
    <row r="943" spans="1:1" x14ac:dyDescent="0.2">
      <c r="A943" s="22"/>
    </row>
    <row r="944" spans="1:1" x14ac:dyDescent="0.2">
      <c r="A944" s="22"/>
    </row>
    <row r="945" spans="1:1" x14ac:dyDescent="0.2">
      <c r="A945" s="22"/>
    </row>
    <row r="946" spans="1:1" x14ac:dyDescent="0.2">
      <c r="A946" s="22"/>
    </row>
    <row r="947" spans="1:1" x14ac:dyDescent="0.2">
      <c r="A947" s="22"/>
    </row>
    <row r="948" spans="1:1" x14ac:dyDescent="0.2">
      <c r="A948" s="22"/>
    </row>
    <row r="949" spans="1:1" x14ac:dyDescent="0.2">
      <c r="A949" s="22"/>
    </row>
    <row r="950" spans="1:1" x14ac:dyDescent="0.2">
      <c r="A950" s="22"/>
    </row>
    <row r="951" spans="1:1" x14ac:dyDescent="0.2">
      <c r="A951" s="22"/>
    </row>
    <row r="952" spans="1:1" x14ac:dyDescent="0.2">
      <c r="A952" s="22"/>
    </row>
    <row r="953" spans="1:1" x14ac:dyDescent="0.2">
      <c r="A953" s="22"/>
    </row>
    <row r="954" spans="1:1" x14ac:dyDescent="0.2">
      <c r="A954" s="22"/>
    </row>
    <row r="955" spans="1:1" x14ac:dyDescent="0.2">
      <c r="A955" s="22"/>
    </row>
    <row r="956" spans="1:1" x14ac:dyDescent="0.2">
      <c r="A956" s="22"/>
    </row>
    <row r="957" spans="1:1" x14ac:dyDescent="0.2">
      <c r="A957" s="22"/>
    </row>
    <row r="958" spans="1:1" x14ac:dyDescent="0.2">
      <c r="A958" s="22"/>
    </row>
    <row r="959" spans="1:1" x14ac:dyDescent="0.2">
      <c r="A959" s="22"/>
    </row>
    <row r="960" spans="1:1" x14ac:dyDescent="0.2">
      <c r="A960" s="22"/>
    </row>
    <row r="961" spans="1:1" x14ac:dyDescent="0.2">
      <c r="A961" s="22"/>
    </row>
    <row r="962" spans="1:1" x14ac:dyDescent="0.2">
      <c r="A962" s="22"/>
    </row>
    <row r="963" spans="1:1" x14ac:dyDescent="0.2">
      <c r="A963" s="22"/>
    </row>
    <row r="964" spans="1:1" x14ac:dyDescent="0.2">
      <c r="A964" s="22"/>
    </row>
    <row r="965" spans="1:1" x14ac:dyDescent="0.2">
      <c r="A965" s="22"/>
    </row>
    <row r="966" spans="1:1" x14ac:dyDescent="0.2">
      <c r="A966" s="22"/>
    </row>
    <row r="967" spans="1:1" x14ac:dyDescent="0.2">
      <c r="A967" s="22"/>
    </row>
    <row r="968" spans="1:1" x14ac:dyDescent="0.2">
      <c r="A968" s="22"/>
    </row>
    <row r="969" spans="1:1" x14ac:dyDescent="0.2">
      <c r="A969" s="22"/>
    </row>
    <row r="970" spans="1:1" x14ac:dyDescent="0.2">
      <c r="A970" s="22"/>
    </row>
    <row r="971" spans="1:1" x14ac:dyDescent="0.2">
      <c r="A971" s="22"/>
    </row>
    <row r="972" spans="1:1" x14ac:dyDescent="0.2">
      <c r="A972" s="22"/>
    </row>
    <row r="973" spans="1:1" x14ac:dyDescent="0.2">
      <c r="A973" s="22"/>
    </row>
    <row r="974" spans="1:1" x14ac:dyDescent="0.2">
      <c r="A974" s="22"/>
    </row>
    <row r="975" spans="1:1" x14ac:dyDescent="0.2">
      <c r="A975" s="22"/>
    </row>
    <row r="976" spans="1:1" x14ac:dyDescent="0.2">
      <c r="A976" s="22"/>
    </row>
    <row r="977" spans="1:1" x14ac:dyDescent="0.2">
      <c r="A977" s="22"/>
    </row>
    <row r="978" spans="1:1" x14ac:dyDescent="0.2">
      <c r="A978" s="22"/>
    </row>
    <row r="979" spans="1:1" x14ac:dyDescent="0.2">
      <c r="A979" s="22"/>
    </row>
    <row r="980" spans="1:1" x14ac:dyDescent="0.2">
      <c r="A980" s="22"/>
    </row>
    <row r="981" spans="1:1" x14ac:dyDescent="0.2">
      <c r="A981" s="22"/>
    </row>
    <row r="982" spans="1:1" x14ac:dyDescent="0.2">
      <c r="A982" s="22"/>
    </row>
    <row r="983" spans="1:1" x14ac:dyDescent="0.2">
      <c r="A983" s="22"/>
    </row>
    <row r="984" spans="1:1" x14ac:dyDescent="0.2">
      <c r="A984" s="22"/>
    </row>
    <row r="985" spans="1:1" x14ac:dyDescent="0.2">
      <c r="A985" s="22"/>
    </row>
    <row r="986" spans="1:1" x14ac:dyDescent="0.2">
      <c r="A986" s="22"/>
    </row>
    <row r="987" spans="1:1" x14ac:dyDescent="0.2">
      <c r="A987" s="22"/>
    </row>
    <row r="988" spans="1:1" x14ac:dyDescent="0.2">
      <c r="A988" s="22"/>
    </row>
    <row r="989" spans="1:1" x14ac:dyDescent="0.2">
      <c r="A989" s="22"/>
    </row>
    <row r="990" spans="1:1" x14ac:dyDescent="0.2">
      <c r="A990" s="22"/>
    </row>
    <row r="991" spans="1:1" x14ac:dyDescent="0.2">
      <c r="A991" s="22"/>
    </row>
    <row r="992" spans="1:1" x14ac:dyDescent="0.2">
      <c r="A992" s="22"/>
    </row>
    <row r="993" spans="1:1" x14ac:dyDescent="0.2">
      <c r="A993" s="22"/>
    </row>
    <row r="994" spans="1:1" x14ac:dyDescent="0.2">
      <c r="A994" s="22"/>
    </row>
    <row r="995" spans="1:1" x14ac:dyDescent="0.2">
      <c r="A995" s="22"/>
    </row>
    <row r="996" spans="1:1" x14ac:dyDescent="0.2">
      <c r="A996" s="22"/>
    </row>
    <row r="997" spans="1:1" x14ac:dyDescent="0.2">
      <c r="A997" s="22"/>
    </row>
    <row r="998" spans="1:1" x14ac:dyDescent="0.2">
      <c r="A998" s="22"/>
    </row>
    <row r="999" spans="1:1" x14ac:dyDescent="0.2">
      <c r="A999" s="22"/>
    </row>
    <row r="1000" spans="1:1" x14ac:dyDescent="0.2">
      <c r="A1000" s="22"/>
    </row>
    <row r="1001" spans="1:1" x14ac:dyDescent="0.2">
      <c r="A1001" s="22"/>
    </row>
    <row r="1002" spans="1:1" x14ac:dyDescent="0.2">
      <c r="A1002" s="22"/>
    </row>
    <row r="1003" spans="1:1" x14ac:dyDescent="0.2">
      <c r="A1003" s="22"/>
    </row>
    <row r="1004" spans="1:1" x14ac:dyDescent="0.2">
      <c r="A1004" s="22"/>
    </row>
    <row r="1005" spans="1:1" x14ac:dyDescent="0.2">
      <c r="A1005" s="22"/>
    </row>
    <row r="1006" spans="1:1" x14ac:dyDescent="0.2">
      <c r="A1006" s="22"/>
    </row>
    <row r="1007" spans="1:1" x14ac:dyDescent="0.2">
      <c r="A1007" s="22"/>
    </row>
    <row r="1008" spans="1:1" x14ac:dyDescent="0.2">
      <c r="A1008" s="22"/>
    </row>
    <row r="1009" spans="1:1" x14ac:dyDescent="0.2">
      <c r="A1009" s="22"/>
    </row>
    <row r="1010" spans="1:1" x14ac:dyDescent="0.2">
      <c r="A1010" s="22"/>
    </row>
    <row r="1011" spans="1:1" x14ac:dyDescent="0.2">
      <c r="A1011" s="22"/>
    </row>
    <row r="1012" spans="1:1" x14ac:dyDescent="0.2">
      <c r="A1012" s="22"/>
    </row>
    <row r="1013" spans="1:1" x14ac:dyDescent="0.2">
      <c r="A1013" s="22"/>
    </row>
    <row r="1014" spans="1:1" x14ac:dyDescent="0.2">
      <c r="A1014" s="22"/>
    </row>
    <row r="1015" spans="1:1" x14ac:dyDescent="0.2">
      <c r="A1015" s="22"/>
    </row>
    <row r="1016" spans="1:1" x14ac:dyDescent="0.2">
      <c r="A1016" s="22"/>
    </row>
    <row r="1017" spans="1:1" x14ac:dyDescent="0.2">
      <c r="A1017" s="22"/>
    </row>
    <row r="1018" spans="1:1" x14ac:dyDescent="0.2">
      <c r="A1018" s="22"/>
    </row>
    <row r="1019" spans="1:1" x14ac:dyDescent="0.2">
      <c r="A1019" s="22"/>
    </row>
    <row r="1020" spans="1:1" x14ac:dyDescent="0.2">
      <c r="A1020" s="22"/>
    </row>
    <row r="1021" spans="1:1" x14ac:dyDescent="0.2">
      <c r="A1021" s="22"/>
    </row>
    <row r="1022" spans="1:1" x14ac:dyDescent="0.2">
      <c r="A1022" s="22"/>
    </row>
    <row r="1023" spans="1:1" x14ac:dyDescent="0.2">
      <c r="A1023" s="22"/>
    </row>
    <row r="1024" spans="1:1" x14ac:dyDescent="0.2">
      <c r="A1024" s="22"/>
    </row>
    <row r="1025" spans="1:1" x14ac:dyDescent="0.2">
      <c r="A1025" s="22"/>
    </row>
    <row r="1026" spans="1:1" x14ac:dyDescent="0.2">
      <c r="A1026" s="22"/>
    </row>
    <row r="1027" spans="1:1" x14ac:dyDescent="0.2">
      <c r="A1027" s="22"/>
    </row>
    <row r="1028" spans="1:1" x14ac:dyDescent="0.2">
      <c r="A1028" s="22"/>
    </row>
    <row r="1029" spans="1:1" x14ac:dyDescent="0.2">
      <c r="A1029" s="22"/>
    </row>
    <row r="1030" spans="1:1" x14ac:dyDescent="0.2">
      <c r="A1030" s="22"/>
    </row>
    <row r="1031" spans="1:1" x14ac:dyDescent="0.2">
      <c r="A1031" s="22"/>
    </row>
    <row r="1032" spans="1:1" x14ac:dyDescent="0.2">
      <c r="A1032" s="22"/>
    </row>
    <row r="1033" spans="1:1" x14ac:dyDescent="0.2">
      <c r="A1033" s="22"/>
    </row>
    <row r="1034" spans="1:1" x14ac:dyDescent="0.2">
      <c r="A1034" s="22"/>
    </row>
    <row r="1035" spans="1:1" x14ac:dyDescent="0.2">
      <c r="A1035" s="22"/>
    </row>
    <row r="1036" spans="1:1" x14ac:dyDescent="0.2">
      <c r="A1036" s="22"/>
    </row>
    <row r="1037" spans="1:1" x14ac:dyDescent="0.2">
      <c r="A1037" s="22"/>
    </row>
    <row r="1038" spans="1:1" x14ac:dyDescent="0.2">
      <c r="A1038" s="22"/>
    </row>
    <row r="1039" spans="1:1" x14ac:dyDescent="0.2">
      <c r="A1039" s="22"/>
    </row>
    <row r="1040" spans="1:1" x14ac:dyDescent="0.2">
      <c r="A1040" s="22"/>
    </row>
    <row r="1041" spans="1:1" x14ac:dyDescent="0.2">
      <c r="A1041" s="22"/>
    </row>
    <row r="1042" spans="1:1" x14ac:dyDescent="0.2">
      <c r="A1042" s="22"/>
    </row>
    <row r="1043" spans="1:1" x14ac:dyDescent="0.2">
      <c r="A1043" s="22"/>
    </row>
    <row r="1044" spans="1:1" x14ac:dyDescent="0.2">
      <c r="A1044" s="22"/>
    </row>
    <row r="1045" spans="1:1" x14ac:dyDescent="0.2">
      <c r="A1045" s="22"/>
    </row>
    <row r="1046" spans="1:1" x14ac:dyDescent="0.2">
      <c r="A1046" s="22"/>
    </row>
    <row r="1047" spans="1:1" x14ac:dyDescent="0.2">
      <c r="A1047" s="22"/>
    </row>
    <row r="1048" spans="1:1" x14ac:dyDescent="0.2">
      <c r="A1048" s="22"/>
    </row>
    <row r="1049" spans="1:1" x14ac:dyDescent="0.2">
      <c r="A1049" s="22"/>
    </row>
    <row r="1050" spans="1:1" x14ac:dyDescent="0.2">
      <c r="A1050" s="22"/>
    </row>
    <row r="1051" spans="1:1" x14ac:dyDescent="0.2">
      <c r="A1051" s="22"/>
    </row>
    <row r="1052" spans="1:1" x14ac:dyDescent="0.2">
      <c r="A1052" s="22"/>
    </row>
    <row r="1053" spans="1:1" x14ac:dyDescent="0.2">
      <c r="A1053" s="22"/>
    </row>
    <row r="1054" spans="1:1" x14ac:dyDescent="0.2">
      <c r="A1054" s="22"/>
    </row>
    <row r="1055" spans="1:1" x14ac:dyDescent="0.2">
      <c r="A1055" s="22"/>
    </row>
    <row r="1056" spans="1:1" x14ac:dyDescent="0.2">
      <c r="A1056" s="22"/>
    </row>
    <row r="1057" spans="1:1" x14ac:dyDescent="0.2">
      <c r="A1057" s="22"/>
    </row>
    <row r="1058" spans="1:1" x14ac:dyDescent="0.2">
      <c r="A1058" s="22"/>
    </row>
    <row r="1059" spans="1:1" x14ac:dyDescent="0.2">
      <c r="A1059" s="22"/>
    </row>
    <row r="1060" spans="1:1" x14ac:dyDescent="0.2">
      <c r="A1060" s="22"/>
    </row>
  </sheetData>
  <protectedRanges>
    <protectedRange sqref="A259:D261" name="Range1"/>
  </protectedRanges>
  <sortState xmlns:xlrd2="http://schemas.microsoft.com/office/spreadsheetml/2017/richdata2" ref="A21:AN265">
    <sortCondition ref="C21:C265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AP801" r:id="rId3" display="http://cdsbib.u-strasbg.fr/cgi-bin/cdsbib?1990RMxAA..21..381G" xr:uid="{00000000-0004-0000-0000-000002000000}"/>
    <hyperlink ref="AP805" r:id="rId4" display="http://cdsbib.u-strasbg.fr/cgi-bin/cdsbib?1990RMxAA..21..381G" xr:uid="{00000000-0004-0000-0000-000003000000}"/>
    <hyperlink ref="AP804" r:id="rId5" display="http://cdsbib.u-strasbg.fr/cgi-bin/cdsbib?1990RMxAA..21..381G" xr:uid="{00000000-0004-0000-0000-000004000000}"/>
    <hyperlink ref="AP785" r:id="rId6" display="http://cdsbib.u-strasbg.fr/cgi-bin/cdsbib?1990RMxAA..21..381G" xr:uid="{00000000-0004-0000-0000-000005000000}"/>
    <hyperlink ref="I64657" r:id="rId7" display="http://vsolj.cetus-net.org/bulletin.html" xr:uid="{00000000-0004-0000-0000-000006000000}"/>
    <hyperlink ref="AQ941" r:id="rId8" display="http://cdsbib.u-strasbg.fr/cgi-bin/cdsbib?1990RMxAA..21..381G" xr:uid="{00000000-0004-0000-0000-000007000000}"/>
    <hyperlink ref="AQ55707" r:id="rId9" display="http://cdsbib.u-strasbg.fr/cgi-bin/cdsbib?1990RMxAA..21..381G" xr:uid="{00000000-0004-0000-0000-000008000000}"/>
    <hyperlink ref="AQ942" r:id="rId10" display="http://cdsbib.u-strasbg.fr/cgi-bin/cdsbib?1990RMxAA..21..381G" xr:uid="{00000000-0004-0000-0000-000009000000}"/>
    <hyperlink ref="H64654" r:id="rId11" display="https://www.aavso.org/ejaavso" xr:uid="{00000000-0004-0000-0000-00000A000000}"/>
    <hyperlink ref="H1827" r:id="rId12" display="http://vsolj.cetus-net.org/bulletin.html" xr:uid="{00000000-0004-0000-0000-00000B000000}"/>
    <hyperlink ref="AP3071" r:id="rId13" display="http://cdsbib.u-strasbg.fr/cgi-bin/cdsbib?1990RMxAA..21..381G" xr:uid="{00000000-0004-0000-0000-00000C000000}"/>
    <hyperlink ref="AP3074" r:id="rId14" display="http://cdsbib.u-strasbg.fr/cgi-bin/cdsbib?1990RMxAA..21..381G" xr:uid="{00000000-0004-0000-0000-00000D000000}"/>
    <hyperlink ref="AP3072" r:id="rId15" display="http://cdsbib.u-strasbg.fr/cgi-bin/cdsbib?1990RMxAA..21..381G" xr:uid="{00000000-0004-0000-0000-00000E000000}"/>
    <hyperlink ref="AP3056" r:id="rId16" display="http://cdsbib.u-strasbg.fr/cgi-bin/cdsbib?1990RMxAA..21..381G" xr:uid="{00000000-0004-0000-0000-00000F000000}"/>
    <hyperlink ref="I1827" r:id="rId17" display="http://vsolj.cetus-net.org/bulletin.html" xr:uid="{00000000-0004-0000-0000-000010000000}"/>
    <hyperlink ref="AQ3285" r:id="rId18" display="http://cdsbib.u-strasbg.fr/cgi-bin/cdsbib?1990RMxAA..21..381G" xr:uid="{00000000-0004-0000-0000-000011000000}"/>
    <hyperlink ref="AQ65522" r:id="rId19" display="http://cdsbib.u-strasbg.fr/cgi-bin/cdsbib?1990RMxAA..21..381G" xr:uid="{00000000-0004-0000-0000-000012000000}"/>
    <hyperlink ref="AQ3289" r:id="rId20" display="http://cdsbib.u-strasbg.fr/cgi-bin/cdsbib?1990RMxAA..21..381G" xr:uid="{00000000-0004-0000-0000-000013000000}"/>
    <hyperlink ref="H64422" r:id="rId21" display="http://vsolj.cetus-net.org/bulletin.html" xr:uid="{00000000-0004-0000-0000-000014000000}"/>
    <hyperlink ref="H64415" r:id="rId22" display="https://www.aavso.org/ejaavso" xr:uid="{00000000-0004-0000-0000-000015000000}"/>
    <hyperlink ref="I64422" r:id="rId23" display="http://vsolj.cetus-net.org/bulletin.html" xr:uid="{00000000-0004-0000-0000-000016000000}"/>
    <hyperlink ref="AQ58073" r:id="rId24" display="http://cdsbib.u-strasbg.fr/cgi-bin/cdsbib?1990RMxAA..21..381G" xr:uid="{00000000-0004-0000-0000-000017000000}"/>
    <hyperlink ref="H64419" r:id="rId25" display="https://www.aavso.org/ejaavso" xr:uid="{00000000-0004-0000-0000-000018000000}"/>
    <hyperlink ref="AP5437" r:id="rId26" display="http://cdsbib.u-strasbg.fr/cgi-bin/cdsbib?1990RMxAA..21..381G" xr:uid="{00000000-0004-0000-0000-000019000000}"/>
    <hyperlink ref="AP5440" r:id="rId27" display="http://cdsbib.u-strasbg.fr/cgi-bin/cdsbib?1990RMxAA..21..381G" xr:uid="{00000000-0004-0000-0000-00001A000000}"/>
    <hyperlink ref="AP5438" r:id="rId28" display="http://cdsbib.u-strasbg.fr/cgi-bin/cdsbib?1990RMxAA..21..381G" xr:uid="{00000000-0004-0000-0000-00001B000000}"/>
    <hyperlink ref="AP5422" r:id="rId29" display="http://cdsbib.u-strasbg.fr/cgi-bin/cdsbib?1990RMxAA..21..381G" xr:uid="{00000000-0004-0000-0000-00001C000000}"/>
    <hyperlink ref="AQ5651" r:id="rId30" display="http://cdsbib.u-strasbg.fr/cgi-bin/cdsbib?1990RMxAA..21..381G" xr:uid="{00000000-0004-0000-0000-00001D000000}"/>
    <hyperlink ref="AQ5655" r:id="rId31" display="http://cdsbib.u-strasbg.fr/cgi-bin/cdsbib?1990RMxAA..21..381G" xr:uid="{00000000-0004-0000-0000-00001E000000}"/>
    <hyperlink ref="AQ65335" r:id="rId32" display="http://cdsbib.u-strasbg.fr/cgi-bin/cdsbib?1990RMxAA..21..381G" xr:uid="{00000000-0004-0000-0000-00001F000000}"/>
    <hyperlink ref="I2543" r:id="rId33" display="http://vsolj.cetus-net.org/bulletin.html" xr:uid="{00000000-0004-0000-0000-000020000000}"/>
    <hyperlink ref="H2543" r:id="rId34" display="http://vsolj.cetus-net.org/bulletin.html" xr:uid="{00000000-0004-0000-0000-000021000000}"/>
    <hyperlink ref="AQ460" r:id="rId35" display="http://cdsbib.u-strasbg.fr/cgi-bin/cdsbib?1990RMxAA..21..381G" xr:uid="{00000000-0004-0000-0000-000022000000}"/>
    <hyperlink ref="AQ459" r:id="rId36" display="http://cdsbib.u-strasbg.fr/cgi-bin/cdsbib?1990RMxAA..21..381G" xr:uid="{00000000-0004-0000-0000-000023000000}"/>
    <hyperlink ref="AP3713" r:id="rId37" display="http://cdsbib.u-strasbg.fr/cgi-bin/cdsbib?1990RMxAA..21..381G" xr:uid="{00000000-0004-0000-0000-000024000000}"/>
    <hyperlink ref="AP3731" r:id="rId38" display="http://cdsbib.u-strasbg.fr/cgi-bin/cdsbib?1990RMxAA..21..381G" xr:uid="{00000000-0004-0000-0000-000025000000}"/>
    <hyperlink ref="AP3732" r:id="rId39" display="http://cdsbib.u-strasbg.fr/cgi-bin/cdsbib?1990RMxAA..21..381G" xr:uid="{00000000-0004-0000-0000-000026000000}"/>
    <hyperlink ref="AP372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27" sqref="A127:D236"/>
    </sheetView>
  </sheetViews>
  <sheetFormatPr defaultRowHeight="12.75" x14ac:dyDescent="0.2"/>
  <cols>
    <col min="1" max="1" width="19.7109375" style="51" customWidth="1"/>
    <col min="2" max="2" width="4.42578125" style="14" customWidth="1"/>
    <col min="3" max="3" width="12.7109375" style="5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0" t="s">
        <v>139</v>
      </c>
      <c r="I1" s="52" t="s">
        <v>140</v>
      </c>
      <c r="J1" s="53" t="s">
        <v>141</v>
      </c>
    </row>
    <row r="2" spans="1:16" x14ac:dyDescent="0.2">
      <c r="I2" s="54" t="s">
        <v>142</v>
      </c>
      <c r="J2" s="55" t="s">
        <v>143</v>
      </c>
    </row>
    <row r="3" spans="1:16" x14ac:dyDescent="0.2">
      <c r="A3" s="56" t="s">
        <v>144</v>
      </c>
      <c r="I3" s="54" t="s">
        <v>145</v>
      </c>
      <c r="J3" s="55" t="s">
        <v>146</v>
      </c>
    </row>
    <row r="4" spans="1:16" x14ac:dyDescent="0.2">
      <c r="I4" s="54" t="s">
        <v>147</v>
      </c>
      <c r="J4" s="55" t="s">
        <v>146</v>
      </c>
    </row>
    <row r="5" spans="1:16" ht="13.5" thickBot="1" x14ac:dyDescent="0.25">
      <c r="I5" s="57" t="s">
        <v>148</v>
      </c>
      <c r="J5" s="58" t="s">
        <v>149</v>
      </c>
    </row>
    <row r="10" spans="1:16" ht="13.5" thickBot="1" x14ac:dyDescent="0.25"/>
    <row r="11" spans="1:16" ht="12.75" customHeight="1" thickBot="1" x14ac:dyDescent="0.25">
      <c r="A11" s="51" t="str">
        <f t="shared" ref="A11:A74" si="0">P11</f>
        <v>IBVS 46 </v>
      </c>
      <c r="B11" s="18" t="str">
        <f t="shared" ref="B11:B74" si="1">IF(H11=INT(H11),"I","II")</f>
        <v>I</v>
      </c>
      <c r="C11" s="51">
        <f t="shared" ref="C11:C74" si="2">1*G11</f>
        <v>38418.442799999997</v>
      </c>
      <c r="D11" s="14" t="str">
        <f t="shared" ref="D11:D74" si="3">VLOOKUP(F11,I$1:J$5,2,FALSE)</f>
        <v>vis</v>
      </c>
      <c r="E11" s="59">
        <f>VLOOKUP(C11,Active!C$21:E$969,3,FALSE)</f>
        <v>7019.9991121959556</v>
      </c>
      <c r="F11" s="18" t="s">
        <v>148</v>
      </c>
      <c r="G11" s="14" t="str">
        <f t="shared" ref="G11:G74" si="4">MID(I11,3,LEN(I11)-3)</f>
        <v>38418.4428</v>
      </c>
      <c r="H11" s="51">
        <f t="shared" ref="H11:H74" si="5">1*K11</f>
        <v>7020</v>
      </c>
      <c r="I11" s="60" t="s">
        <v>380</v>
      </c>
      <c r="J11" s="61" t="s">
        <v>381</v>
      </c>
      <c r="K11" s="60">
        <v>7020</v>
      </c>
      <c r="L11" s="60" t="s">
        <v>382</v>
      </c>
      <c r="M11" s="61" t="s">
        <v>169</v>
      </c>
      <c r="N11" s="61"/>
      <c r="O11" s="62" t="s">
        <v>383</v>
      </c>
      <c r="P11" s="63" t="s">
        <v>384</v>
      </c>
    </row>
    <row r="12" spans="1:16" ht="12.75" customHeight="1" thickBot="1" x14ac:dyDescent="0.25">
      <c r="A12" s="51" t="str">
        <f t="shared" si="0"/>
        <v>IBVS 795 </v>
      </c>
      <c r="B12" s="18" t="str">
        <f t="shared" si="1"/>
        <v>I</v>
      </c>
      <c r="C12" s="51">
        <f t="shared" si="2"/>
        <v>40587.629000000001</v>
      </c>
      <c r="D12" s="14" t="str">
        <f t="shared" si="3"/>
        <v>vis</v>
      </c>
      <c r="E12" s="59">
        <f>VLOOKUP(C12,Active!C$21:E$969,3,FALSE)</f>
        <v>7777.0007941379254</v>
      </c>
      <c r="F12" s="18" t="s">
        <v>148</v>
      </c>
      <c r="G12" s="14" t="str">
        <f t="shared" si="4"/>
        <v>40587.629</v>
      </c>
      <c r="H12" s="51">
        <f t="shared" si="5"/>
        <v>7777</v>
      </c>
      <c r="I12" s="60" t="s">
        <v>407</v>
      </c>
      <c r="J12" s="61" t="s">
        <v>408</v>
      </c>
      <c r="K12" s="60">
        <v>7777</v>
      </c>
      <c r="L12" s="60" t="s">
        <v>179</v>
      </c>
      <c r="M12" s="61" t="s">
        <v>169</v>
      </c>
      <c r="N12" s="61"/>
      <c r="O12" s="62" t="s">
        <v>409</v>
      </c>
      <c r="P12" s="63" t="s">
        <v>410</v>
      </c>
    </row>
    <row r="13" spans="1:16" ht="12.75" customHeight="1" thickBot="1" x14ac:dyDescent="0.25">
      <c r="A13" s="51" t="str">
        <f t="shared" si="0"/>
        <v> BBS 8 </v>
      </c>
      <c r="B13" s="18" t="str">
        <f t="shared" si="1"/>
        <v>I</v>
      </c>
      <c r="C13" s="51">
        <f t="shared" si="2"/>
        <v>41765.353999999999</v>
      </c>
      <c r="D13" s="14" t="str">
        <f t="shared" si="3"/>
        <v>vis</v>
      </c>
      <c r="E13" s="59">
        <f>VLOOKUP(C13,Active!C$21:E$969,3,FALSE)</f>
        <v>8188.002766151717</v>
      </c>
      <c r="F13" s="18" t="s">
        <v>148</v>
      </c>
      <c r="G13" s="14" t="str">
        <f t="shared" si="4"/>
        <v>41765.354</v>
      </c>
      <c r="H13" s="51">
        <f t="shared" si="5"/>
        <v>8188</v>
      </c>
      <c r="I13" s="60" t="s">
        <v>414</v>
      </c>
      <c r="J13" s="61" t="s">
        <v>415</v>
      </c>
      <c r="K13" s="60">
        <v>8188</v>
      </c>
      <c r="L13" s="60" t="s">
        <v>261</v>
      </c>
      <c r="M13" s="61" t="s">
        <v>169</v>
      </c>
      <c r="N13" s="61"/>
      <c r="O13" s="62" t="s">
        <v>416</v>
      </c>
      <c r="P13" s="62" t="s">
        <v>417</v>
      </c>
    </row>
    <row r="14" spans="1:16" ht="12.75" customHeight="1" thickBot="1" x14ac:dyDescent="0.25">
      <c r="A14" s="51" t="str">
        <f t="shared" si="0"/>
        <v> BBS 14 </v>
      </c>
      <c r="B14" s="18" t="str">
        <f t="shared" si="1"/>
        <v>I</v>
      </c>
      <c r="C14" s="51">
        <f t="shared" si="2"/>
        <v>42106.343000000001</v>
      </c>
      <c r="D14" s="14" t="str">
        <f t="shared" si="3"/>
        <v>vis</v>
      </c>
      <c r="E14" s="59">
        <f>VLOOKUP(C14,Active!C$21:E$969,3,FALSE)</f>
        <v>8307.00096304404</v>
      </c>
      <c r="F14" s="18" t="s">
        <v>148</v>
      </c>
      <c r="G14" s="14" t="str">
        <f t="shared" si="4"/>
        <v>42106.343</v>
      </c>
      <c r="H14" s="51">
        <f t="shared" si="5"/>
        <v>8307</v>
      </c>
      <c r="I14" s="60" t="s">
        <v>418</v>
      </c>
      <c r="J14" s="61" t="s">
        <v>419</v>
      </c>
      <c r="K14" s="60">
        <v>8307</v>
      </c>
      <c r="L14" s="60" t="s">
        <v>154</v>
      </c>
      <c r="M14" s="61" t="s">
        <v>169</v>
      </c>
      <c r="N14" s="61"/>
      <c r="O14" s="62" t="s">
        <v>420</v>
      </c>
      <c r="P14" s="62" t="s">
        <v>421</v>
      </c>
    </row>
    <row r="15" spans="1:16" ht="12.75" customHeight="1" thickBot="1" x14ac:dyDescent="0.25">
      <c r="A15" s="51" t="str">
        <f t="shared" si="0"/>
        <v> BBS 19 </v>
      </c>
      <c r="B15" s="18" t="str">
        <f t="shared" si="1"/>
        <v>I</v>
      </c>
      <c r="C15" s="51">
        <f t="shared" si="2"/>
        <v>42404.353000000003</v>
      </c>
      <c r="D15" s="14" t="str">
        <f t="shared" si="3"/>
        <v>vis</v>
      </c>
      <c r="E15" s="59">
        <f>VLOOKUP(C15,Active!C$21:E$969,3,FALSE)</f>
        <v>8411.0003667077399</v>
      </c>
      <c r="F15" s="18" t="s">
        <v>148</v>
      </c>
      <c r="G15" s="14" t="str">
        <f t="shared" si="4"/>
        <v>42404.353</v>
      </c>
      <c r="H15" s="51">
        <f t="shared" si="5"/>
        <v>8411</v>
      </c>
      <c r="I15" s="60" t="s">
        <v>422</v>
      </c>
      <c r="J15" s="61" t="s">
        <v>423</v>
      </c>
      <c r="K15" s="60">
        <v>8411</v>
      </c>
      <c r="L15" s="60" t="s">
        <v>233</v>
      </c>
      <c r="M15" s="61" t="s">
        <v>169</v>
      </c>
      <c r="N15" s="61"/>
      <c r="O15" s="62" t="s">
        <v>420</v>
      </c>
      <c r="P15" s="62" t="s">
        <v>424</v>
      </c>
    </row>
    <row r="16" spans="1:16" ht="12.75" customHeight="1" thickBot="1" x14ac:dyDescent="0.25">
      <c r="A16" s="51" t="str">
        <f t="shared" si="0"/>
        <v> BBS 20 </v>
      </c>
      <c r="B16" s="18" t="str">
        <f t="shared" si="1"/>
        <v>I</v>
      </c>
      <c r="C16" s="51">
        <f t="shared" si="2"/>
        <v>42424.421000000002</v>
      </c>
      <c r="D16" s="14" t="str">
        <f t="shared" si="3"/>
        <v>vis</v>
      </c>
      <c r="E16" s="59">
        <f>VLOOKUP(C16,Active!C$21:E$969,3,FALSE)</f>
        <v>8418.0036888537197</v>
      </c>
      <c r="F16" s="18" t="s">
        <v>148</v>
      </c>
      <c r="G16" s="14" t="str">
        <f t="shared" si="4"/>
        <v>42424.421</v>
      </c>
      <c r="H16" s="51">
        <f t="shared" si="5"/>
        <v>8418</v>
      </c>
      <c r="I16" s="60" t="s">
        <v>425</v>
      </c>
      <c r="J16" s="61" t="s">
        <v>426</v>
      </c>
      <c r="K16" s="60">
        <v>8418</v>
      </c>
      <c r="L16" s="60" t="s">
        <v>427</v>
      </c>
      <c r="M16" s="61" t="s">
        <v>169</v>
      </c>
      <c r="N16" s="61"/>
      <c r="O16" s="62" t="s">
        <v>420</v>
      </c>
      <c r="P16" s="62" t="s">
        <v>428</v>
      </c>
    </row>
    <row r="17" spans="1:16" ht="12.75" customHeight="1" thickBot="1" x14ac:dyDescent="0.25">
      <c r="A17" s="51" t="str">
        <f t="shared" si="0"/>
        <v> BBS 20 </v>
      </c>
      <c r="B17" s="18" t="str">
        <f t="shared" si="1"/>
        <v>I</v>
      </c>
      <c r="C17" s="51">
        <f t="shared" si="2"/>
        <v>42427.279000000002</v>
      </c>
      <c r="D17" s="14" t="str">
        <f t="shared" si="3"/>
        <v>vis</v>
      </c>
      <c r="E17" s="59">
        <f>VLOOKUP(C17,Active!C$21:E$969,3,FALSE)</f>
        <v>8419.0010724840358</v>
      </c>
      <c r="F17" s="18" t="s">
        <v>148</v>
      </c>
      <c r="G17" s="14" t="str">
        <f t="shared" si="4"/>
        <v>42427.279</v>
      </c>
      <c r="H17" s="51">
        <f t="shared" si="5"/>
        <v>8419</v>
      </c>
      <c r="I17" s="60" t="s">
        <v>429</v>
      </c>
      <c r="J17" s="61" t="s">
        <v>430</v>
      </c>
      <c r="K17" s="60">
        <v>8419</v>
      </c>
      <c r="L17" s="60" t="s">
        <v>154</v>
      </c>
      <c r="M17" s="61" t="s">
        <v>169</v>
      </c>
      <c r="N17" s="61"/>
      <c r="O17" s="62" t="s">
        <v>420</v>
      </c>
      <c r="P17" s="62" t="s">
        <v>428</v>
      </c>
    </row>
    <row r="18" spans="1:16" ht="12.75" customHeight="1" thickBot="1" x14ac:dyDescent="0.25">
      <c r="A18" s="51" t="str">
        <f t="shared" si="0"/>
        <v> BBS 21 </v>
      </c>
      <c r="B18" s="18" t="str">
        <f t="shared" si="1"/>
        <v>I</v>
      </c>
      <c r="C18" s="51">
        <f t="shared" si="2"/>
        <v>42447.334999999999</v>
      </c>
      <c r="D18" s="14" t="str">
        <f t="shared" si="3"/>
        <v>vis</v>
      </c>
      <c r="E18" s="59">
        <f>VLOOKUP(C18,Active!C$21:E$969,3,FALSE)</f>
        <v>8426.0002068750928</v>
      </c>
      <c r="F18" s="18" t="s">
        <v>148</v>
      </c>
      <c r="G18" s="14" t="str">
        <f t="shared" si="4"/>
        <v>42447.335</v>
      </c>
      <c r="H18" s="51">
        <f t="shared" si="5"/>
        <v>8426</v>
      </c>
      <c r="I18" s="60" t="s">
        <v>434</v>
      </c>
      <c r="J18" s="61" t="s">
        <v>435</v>
      </c>
      <c r="K18" s="60">
        <v>8426</v>
      </c>
      <c r="L18" s="60" t="s">
        <v>233</v>
      </c>
      <c r="M18" s="61" t="s">
        <v>169</v>
      </c>
      <c r="N18" s="61"/>
      <c r="O18" s="62" t="s">
        <v>420</v>
      </c>
      <c r="P18" s="62" t="s">
        <v>436</v>
      </c>
    </row>
    <row r="19" spans="1:16" ht="12.75" customHeight="1" thickBot="1" x14ac:dyDescent="0.25">
      <c r="A19" s="51" t="str">
        <f t="shared" si="0"/>
        <v> BBS 21 </v>
      </c>
      <c r="B19" s="18" t="str">
        <f t="shared" si="1"/>
        <v>I</v>
      </c>
      <c r="C19" s="51">
        <f t="shared" si="2"/>
        <v>42467.391000000003</v>
      </c>
      <c r="D19" s="14" t="str">
        <f t="shared" si="3"/>
        <v>vis</v>
      </c>
      <c r="E19" s="59">
        <f>VLOOKUP(C19,Active!C$21:E$969,3,FALSE)</f>
        <v>8432.9993412661515</v>
      </c>
      <c r="F19" s="18" t="s">
        <v>148</v>
      </c>
      <c r="G19" s="14" t="str">
        <f t="shared" si="4"/>
        <v>42467.391</v>
      </c>
      <c r="H19" s="51">
        <f t="shared" si="5"/>
        <v>8433</v>
      </c>
      <c r="I19" s="60" t="s">
        <v>437</v>
      </c>
      <c r="J19" s="61" t="s">
        <v>438</v>
      </c>
      <c r="K19" s="60">
        <v>8433</v>
      </c>
      <c r="L19" s="60" t="s">
        <v>214</v>
      </c>
      <c r="M19" s="61" t="s">
        <v>169</v>
      </c>
      <c r="N19" s="61"/>
      <c r="O19" s="62" t="s">
        <v>420</v>
      </c>
      <c r="P19" s="62" t="s">
        <v>436</v>
      </c>
    </row>
    <row r="20" spans="1:16" ht="12.75" customHeight="1" thickBot="1" x14ac:dyDescent="0.25">
      <c r="A20" s="51" t="str">
        <f t="shared" si="0"/>
        <v> AVSJ 7.35 </v>
      </c>
      <c r="B20" s="18" t="str">
        <f t="shared" si="1"/>
        <v>I</v>
      </c>
      <c r="C20" s="51">
        <f t="shared" si="2"/>
        <v>42504.644999999997</v>
      </c>
      <c r="D20" s="14" t="str">
        <f t="shared" si="3"/>
        <v>vis</v>
      </c>
      <c r="E20" s="59">
        <f>VLOOKUP(C20,Active!C$21:E$969,3,FALSE)</f>
        <v>8446.0002264179493</v>
      </c>
      <c r="F20" s="18" t="s">
        <v>148</v>
      </c>
      <c r="G20" s="14" t="str">
        <f t="shared" si="4"/>
        <v>42504.645</v>
      </c>
      <c r="H20" s="51">
        <f t="shared" si="5"/>
        <v>8446</v>
      </c>
      <c r="I20" s="60" t="s">
        <v>439</v>
      </c>
      <c r="J20" s="61" t="s">
        <v>440</v>
      </c>
      <c r="K20" s="60">
        <v>8446</v>
      </c>
      <c r="L20" s="60" t="s">
        <v>233</v>
      </c>
      <c r="M20" s="61" t="s">
        <v>169</v>
      </c>
      <c r="N20" s="61"/>
      <c r="O20" s="62" t="s">
        <v>441</v>
      </c>
      <c r="P20" s="62" t="s">
        <v>442</v>
      </c>
    </row>
    <row r="21" spans="1:16" ht="12.75" customHeight="1" thickBot="1" x14ac:dyDescent="0.25">
      <c r="A21" s="51" t="str">
        <f t="shared" si="0"/>
        <v> AOEB 3 </v>
      </c>
      <c r="B21" s="18" t="str">
        <f t="shared" si="1"/>
        <v>I</v>
      </c>
      <c r="C21" s="51">
        <f t="shared" si="2"/>
        <v>42782.595999999998</v>
      </c>
      <c r="D21" s="14" t="str">
        <f t="shared" si="3"/>
        <v>vis</v>
      </c>
      <c r="E21" s="59">
        <f>VLOOKUP(C21,Active!C$21:E$969,3,FALSE)</f>
        <v>8542.9994487518597</v>
      </c>
      <c r="F21" s="18" t="s">
        <v>148</v>
      </c>
      <c r="G21" s="14" t="str">
        <f t="shared" si="4"/>
        <v>42782.596</v>
      </c>
      <c r="H21" s="51">
        <f t="shared" si="5"/>
        <v>8543</v>
      </c>
      <c r="I21" s="60" t="s">
        <v>443</v>
      </c>
      <c r="J21" s="61" t="s">
        <v>444</v>
      </c>
      <c r="K21" s="60">
        <v>8543</v>
      </c>
      <c r="L21" s="60" t="s">
        <v>214</v>
      </c>
      <c r="M21" s="61" t="s">
        <v>169</v>
      </c>
      <c r="N21" s="61"/>
      <c r="O21" s="62" t="s">
        <v>441</v>
      </c>
      <c r="P21" s="62" t="s">
        <v>445</v>
      </c>
    </row>
    <row r="22" spans="1:16" ht="12.75" customHeight="1" thickBot="1" x14ac:dyDescent="0.25">
      <c r="A22" s="51" t="str">
        <f t="shared" si="0"/>
        <v> AOEB 3 </v>
      </c>
      <c r="B22" s="18" t="str">
        <f t="shared" si="1"/>
        <v>I</v>
      </c>
      <c r="C22" s="51">
        <f t="shared" si="2"/>
        <v>42802.658000000003</v>
      </c>
      <c r="D22" s="14" t="str">
        <f t="shared" si="3"/>
        <v>vis</v>
      </c>
      <c r="E22" s="59">
        <f>VLOOKUP(C22,Active!C$21:E$969,3,FALSE)</f>
        <v>8550.00067702038</v>
      </c>
      <c r="F22" s="18" t="s">
        <v>148</v>
      </c>
      <c r="G22" s="14" t="str">
        <f t="shared" si="4"/>
        <v>42802.658</v>
      </c>
      <c r="H22" s="51">
        <f t="shared" si="5"/>
        <v>8550</v>
      </c>
      <c r="I22" s="60" t="s">
        <v>446</v>
      </c>
      <c r="J22" s="61" t="s">
        <v>447</v>
      </c>
      <c r="K22" s="60">
        <v>8550</v>
      </c>
      <c r="L22" s="60" t="s">
        <v>179</v>
      </c>
      <c r="M22" s="61" t="s">
        <v>169</v>
      </c>
      <c r="N22" s="61"/>
      <c r="O22" s="62" t="s">
        <v>441</v>
      </c>
      <c r="P22" s="62" t="s">
        <v>445</v>
      </c>
    </row>
    <row r="23" spans="1:16" ht="12.75" customHeight="1" thickBot="1" x14ac:dyDescent="0.25">
      <c r="A23" s="51" t="str">
        <f t="shared" si="0"/>
        <v> BBS 26 </v>
      </c>
      <c r="B23" s="18" t="str">
        <f t="shared" si="1"/>
        <v>I</v>
      </c>
      <c r="C23" s="51">
        <f t="shared" si="2"/>
        <v>42828.449000000001</v>
      </c>
      <c r="D23" s="14" t="str">
        <f t="shared" si="3"/>
        <v>vis</v>
      </c>
      <c r="E23" s="59">
        <f>VLOOKUP(C23,Active!C$21:E$969,3,FALSE)</f>
        <v>8559.0012092840298</v>
      </c>
      <c r="F23" s="18" t="s">
        <v>148</v>
      </c>
      <c r="G23" s="14" t="str">
        <f t="shared" si="4"/>
        <v>42828.449</v>
      </c>
      <c r="H23" s="51">
        <f t="shared" si="5"/>
        <v>8559</v>
      </c>
      <c r="I23" s="60" t="s">
        <v>448</v>
      </c>
      <c r="J23" s="61" t="s">
        <v>449</v>
      </c>
      <c r="K23" s="60">
        <v>8559</v>
      </c>
      <c r="L23" s="60" t="s">
        <v>154</v>
      </c>
      <c r="M23" s="61" t="s">
        <v>169</v>
      </c>
      <c r="N23" s="61"/>
      <c r="O23" s="62" t="s">
        <v>420</v>
      </c>
      <c r="P23" s="62" t="s">
        <v>450</v>
      </c>
    </row>
    <row r="24" spans="1:16" ht="12.75" customHeight="1" thickBot="1" x14ac:dyDescent="0.25">
      <c r="A24" s="51" t="str">
        <f t="shared" si="0"/>
        <v> AOEB 3 </v>
      </c>
      <c r="B24" s="18" t="str">
        <f t="shared" si="1"/>
        <v>I</v>
      </c>
      <c r="C24" s="51">
        <f t="shared" si="2"/>
        <v>42845.644</v>
      </c>
      <c r="D24" s="14" t="str">
        <f t="shared" si="3"/>
        <v>vis</v>
      </c>
      <c r="E24" s="59">
        <f>VLOOKUP(C24,Active!C$21:E$969,3,FALSE)</f>
        <v>8565.0019131060399</v>
      </c>
      <c r="F24" s="18" t="s">
        <v>148</v>
      </c>
      <c r="G24" s="14" t="str">
        <f t="shared" si="4"/>
        <v>42845.644</v>
      </c>
      <c r="H24" s="51">
        <f t="shared" si="5"/>
        <v>8565</v>
      </c>
      <c r="I24" s="60" t="s">
        <v>451</v>
      </c>
      <c r="J24" s="61" t="s">
        <v>452</v>
      </c>
      <c r="K24" s="60">
        <v>8565</v>
      </c>
      <c r="L24" s="60" t="s">
        <v>174</v>
      </c>
      <c r="M24" s="61" t="s">
        <v>169</v>
      </c>
      <c r="N24" s="61"/>
      <c r="O24" s="62" t="s">
        <v>441</v>
      </c>
      <c r="P24" s="62" t="s">
        <v>445</v>
      </c>
    </row>
    <row r="25" spans="1:16" ht="12.75" customHeight="1" thickBot="1" x14ac:dyDescent="0.25">
      <c r="A25" s="51" t="str">
        <f t="shared" si="0"/>
        <v> AN 301.327 </v>
      </c>
      <c r="B25" s="18" t="str">
        <f t="shared" si="1"/>
        <v>I</v>
      </c>
      <c r="C25" s="51">
        <f t="shared" si="2"/>
        <v>42871.425999999999</v>
      </c>
      <c r="D25" s="14" t="str">
        <f t="shared" si="3"/>
        <v>vis</v>
      </c>
      <c r="E25" s="59">
        <f>VLOOKUP(C25,Active!C$21:E$969,3,FALSE)</f>
        <v>8573.9993045534993</v>
      </c>
      <c r="F25" s="18" t="s">
        <v>148</v>
      </c>
      <c r="G25" s="14" t="str">
        <f t="shared" si="4"/>
        <v>42871.426</v>
      </c>
      <c r="H25" s="51">
        <f t="shared" si="5"/>
        <v>8574</v>
      </c>
      <c r="I25" s="60" t="s">
        <v>453</v>
      </c>
      <c r="J25" s="61" t="s">
        <v>454</v>
      </c>
      <c r="K25" s="60">
        <v>8574</v>
      </c>
      <c r="L25" s="60" t="s">
        <v>214</v>
      </c>
      <c r="M25" s="61" t="s">
        <v>169</v>
      </c>
      <c r="N25" s="61"/>
      <c r="O25" s="62" t="s">
        <v>455</v>
      </c>
      <c r="P25" s="62" t="s">
        <v>456</v>
      </c>
    </row>
    <row r="26" spans="1:16" ht="12.75" customHeight="1" thickBot="1" x14ac:dyDescent="0.25">
      <c r="A26" s="51" t="str">
        <f t="shared" si="0"/>
        <v> BBS 33 </v>
      </c>
      <c r="B26" s="18" t="str">
        <f t="shared" si="1"/>
        <v>I</v>
      </c>
      <c r="C26" s="51">
        <f t="shared" si="2"/>
        <v>43212.415999999997</v>
      </c>
      <c r="D26" s="14" t="str">
        <f t="shared" si="3"/>
        <v>vis</v>
      </c>
      <c r="E26" s="59">
        <f>VLOOKUP(C26,Active!C$21:E$969,3,FALSE)</f>
        <v>8692.9978504253977</v>
      </c>
      <c r="F26" s="18" t="s">
        <v>148</v>
      </c>
      <c r="G26" s="14" t="str">
        <f t="shared" si="4"/>
        <v>43212.416</v>
      </c>
      <c r="H26" s="51">
        <f t="shared" si="5"/>
        <v>8693</v>
      </c>
      <c r="I26" s="60" t="s">
        <v>459</v>
      </c>
      <c r="J26" s="61" t="s">
        <v>460</v>
      </c>
      <c r="K26" s="60">
        <v>8693</v>
      </c>
      <c r="L26" s="60" t="s">
        <v>168</v>
      </c>
      <c r="M26" s="61" t="s">
        <v>169</v>
      </c>
      <c r="N26" s="61"/>
      <c r="O26" s="62" t="s">
        <v>416</v>
      </c>
      <c r="P26" s="62" t="s">
        <v>461</v>
      </c>
    </row>
    <row r="27" spans="1:16" ht="12.75" customHeight="1" thickBot="1" x14ac:dyDescent="0.25">
      <c r="A27" s="51" t="str">
        <f t="shared" si="0"/>
        <v> BBS 33 </v>
      </c>
      <c r="B27" s="18" t="str">
        <f t="shared" si="1"/>
        <v>I</v>
      </c>
      <c r="C27" s="51">
        <f t="shared" si="2"/>
        <v>43212.423999999999</v>
      </c>
      <c r="D27" s="14" t="str">
        <f t="shared" si="3"/>
        <v>vis</v>
      </c>
      <c r="E27" s="59">
        <f>VLOOKUP(C27,Active!C$21:E$969,3,FALSE)</f>
        <v>8693.0006422620136</v>
      </c>
      <c r="F27" s="18" t="s">
        <v>148</v>
      </c>
      <c r="G27" s="14" t="str">
        <f t="shared" si="4"/>
        <v>43212.424</v>
      </c>
      <c r="H27" s="51">
        <f t="shared" si="5"/>
        <v>8693</v>
      </c>
      <c r="I27" s="60" t="s">
        <v>462</v>
      </c>
      <c r="J27" s="61" t="s">
        <v>463</v>
      </c>
      <c r="K27" s="60">
        <v>8693</v>
      </c>
      <c r="L27" s="60" t="s">
        <v>179</v>
      </c>
      <c r="M27" s="61" t="s">
        <v>169</v>
      </c>
      <c r="N27" s="61"/>
      <c r="O27" s="62" t="s">
        <v>420</v>
      </c>
      <c r="P27" s="62" t="s">
        <v>461</v>
      </c>
    </row>
    <row r="28" spans="1:16" ht="12.75" customHeight="1" thickBot="1" x14ac:dyDescent="0.25">
      <c r="A28" s="51" t="str">
        <f t="shared" si="0"/>
        <v> BBS 36 </v>
      </c>
      <c r="B28" s="18" t="str">
        <f t="shared" si="1"/>
        <v>I</v>
      </c>
      <c r="C28" s="51">
        <f t="shared" si="2"/>
        <v>43510.43</v>
      </c>
      <c r="D28" s="14" t="str">
        <f t="shared" si="3"/>
        <v>vis</v>
      </c>
      <c r="E28" s="59">
        <f>VLOOKUP(C28,Active!C$21:E$969,3,FALSE)</f>
        <v>8796.9986500074065</v>
      </c>
      <c r="F28" s="18" t="s">
        <v>148</v>
      </c>
      <c r="G28" s="14" t="str">
        <f t="shared" si="4"/>
        <v>43510.430</v>
      </c>
      <c r="H28" s="51">
        <f t="shared" si="5"/>
        <v>8797</v>
      </c>
      <c r="I28" s="60" t="s">
        <v>464</v>
      </c>
      <c r="J28" s="61" t="s">
        <v>465</v>
      </c>
      <c r="K28" s="60">
        <v>8797</v>
      </c>
      <c r="L28" s="60" t="s">
        <v>466</v>
      </c>
      <c r="M28" s="61" t="s">
        <v>169</v>
      </c>
      <c r="N28" s="61"/>
      <c r="O28" s="62" t="s">
        <v>420</v>
      </c>
      <c r="P28" s="62" t="s">
        <v>467</v>
      </c>
    </row>
    <row r="29" spans="1:16" ht="12.75" customHeight="1" thickBot="1" x14ac:dyDescent="0.25">
      <c r="A29" s="51" t="str">
        <f t="shared" si="0"/>
        <v> BBS 36 </v>
      </c>
      <c r="B29" s="18" t="str">
        <f t="shared" si="1"/>
        <v>I</v>
      </c>
      <c r="C29" s="51">
        <f t="shared" si="2"/>
        <v>43510.434999999998</v>
      </c>
      <c r="D29" s="14" t="str">
        <f t="shared" si="3"/>
        <v>vis</v>
      </c>
      <c r="E29" s="59">
        <f>VLOOKUP(C29,Active!C$21:E$969,3,FALSE)</f>
        <v>8797.000394905288</v>
      </c>
      <c r="F29" s="18" t="s">
        <v>148</v>
      </c>
      <c r="G29" s="14" t="str">
        <f t="shared" si="4"/>
        <v>43510.435</v>
      </c>
      <c r="H29" s="51">
        <f t="shared" si="5"/>
        <v>8797</v>
      </c>
      <c r="I29" s="60" t="s">
        <v>468</v>
      </c>
      <c r="J29" s="61" t="s">
        <v>469</v>
      </c>
      <c r="K29" s="60">
        <v>8797</v>
      </c>
      <c r="L29" s="60" t="s">
        <v>233</v>
      </c>
      <c r="M29" s="61" t="s">
        <v>169</v>
      </c>
      <c r="N29" s="61"/>
      <c r="O29" s="62" t="s">
        <v>416</v>
      </c>
      <c r="P29" s="62" t="s">
        <v>467</v>
      </c>
    </row>
    <row r="30" spans="1:16" ht="12.75" customHeight="1" thickBot="1" x14ac:dyDescent="0.25">
      <c r="A30" s="51" t="str">
        <f t="shared" si="0"/>
        <v> BBS 40 </v>
      </c>
      <c r="B30" s="18" t="str">
        <f t="shared" si="1"/>
        <v>I</v>
      </c>
      <c r="C30" s="51">
        <f t="shared" si="2"/>
        <v>43828.500999999997</v>
      </c>
      <c r="D30" s="14" t="str">
        <f t="shared" si="3"/>
        <v>vis</v>
      </c>
      <c r="E30" s="59">
        <f>VLOOKUP(C30,Active!C$21:E$969,3,FALSE)</f>
        <v>8907.9989329600448</v>
      </c>
      <c r="F30" s="18" t="s">
        <v>148</v>
      </c>
      <c r="G30" s="14" t="str">
        <f t="shared" si="4"/>
        <v>43828.501</v>
      </c>
      <c r="H30" s="51">
        <f t="shared" si="5"/>
        <v>8908</v>
      </c>
      <c r="I30" s="60" t="s">
        <v>470</v>
      </c>
      <c r="J30" s="61" t="s">
        <v>471</v>
      </c>
      <c r="K30" s="60">
        <v>8908</v>
      </c>
      <c r="L30" s="60" t="s">
        <v>150</v>
      </c>
      <c r="M30" s="61" t="s">
        <v>169</v>
      </c>
      <c r="N30" s="61"/>
      <c r="O30" s="62" t="s">
        <v>420</v>
      </c>
      <c r="P30" s="62" t="s">
        <v>472</v>
      </c>
    </row>
    <row r="31" spans="1:16" ht="12.75" customHeight="1" thickBot="1" x14ac:dyDescent="0.25">
      <c r="A31" s="51" t="str">
        <f t="shared" si="0"/>
        <v> BBS 41 </v>
      </c>
      <c r="B31" s="18" t="str">
        <f t="shared" si="1"/>
        <v>I</v>
      </c>
      <c r="C31" s="51">
        <f t="shared" si="2"/>
        <v>43848.563999999998</v>
      </c>
      <c r="D31" s="14" t="str">
        <f t="shared" si="3"/>
        <v>vis</v>
      </c>
      <c r="E31" s="59">
        <f>VLOOKUP(C31,Active!C$21:E$969,3,FALSE)</f>
        <v>8915.0005102081413</v>
      </c>
      <c r="F31" s="18" t="s">
        <v>148</v>
      </c>
      <c r="G31" s="14" t="str">
        <f t="shared" si="4"/>
        <v>43848.564</v>
      </c>
      <c r="H31" s="51">
        <f t="shared" si="5"/>
        <v>8915</v>
      </c>
      <c r="I31" s="60" t="s">
        <v>473</v>
      </c>
      <c r="J31" s="61" t="s">
        <v>474</v>
      </c>
      <c r="K31" s="60">
        <v>8915</v>
      </c>
      <c r="L31" s="60" t="s">
        <v>233</v>
      </c>
      <c r="M31" s="61" t="s">
        <v>169</v>
      </c>
      <c r="N31" s="61"/>
      <c r="O31" s="62" t="s">
        <v>420</v>
      </c>
      <c r="P31" s="62" t="s">
        <v>475</v>
      </c>
    </row>
    <row r="32" spans="1:16" ht="12.75" customHeight="1" thickBot="1" x14ac:dyDescent="0.25">
      <c r="A32" s="51" t="str">
        <f t="shared" si="0"/>
        <v> BBS 42 </v>
      </c>
      <c r="B32" s="18" t="str">
        <f t="shared" si="1"/>
        <v>I</v>
      </c>
      <c r="C32" s="51">
        <f t="shared" si="2"/>
        <v>43960.315999999999</v>
      </c>
      <c r="D32" s="14" t="str">
        <f t="shared" si="3"/>
        <v>vis</v>
      </c>
      <c r="E32" s="59">
        <f>VLOOKUP(C32,Active!C$21:E$969,3,FALSE)</f>
        <v>8953.999675867768</v>
      </c>
      <c r="F32" s="18" t="s">
        <v>148</v>
      </c>
      <c r="G32" s="14" t="str">
        <f t="shared" si="4"/>
        <v>43960.316</v>
      </c>
      <c r="H32" s="51">
        <f t="shared" si="5"/>
        <v>8954</v>
      </c>
      <c r="I32" s="60" t="s">
        <v>476</v>
      </c>
      <c r="J32" s="61" t="s">
        <v>477</v>
      </c>
      <c r="K32" s="60">
        <v>8954</v>
      </c>
      <c r="L32" s="60" t="s">
        <v>230</v>
      </c>
      <c r="M32" s="61" t="s">
        <v>169</v>
      </c>
      <c r="N32" s="61"/>
      <c r="O32" s="62" t="s">
        <v>420</v>
      </c>
      <c r="P32" s="62" t="s">
        <v>478</v>
      </c>
    </row>
    <row r="33" spans="1:16" ht="12.75" customHeight="1" thickBot="1" x14ac:dyDescent="0.25">
      <c r="A33" s="51" t="str">
        <f t="shared" si="0"/>
        <v> BBS 45 </v>
      </c>
      <c r="B33" s="18" t="str">
        <f t="shared" si="1"/>
        <v>I</v>
      </c>
      <c r="C33" s="51">
        <f t="shared" si="2"/>
        <v>44189.557000000001</v>
      </c>
      <c r="D33" s="14" t="str">
        <f t="shared" si="3"/>
        <v>vis</v>
      </c>
      <c r="E33" s="59">
        <f>VLOOKUP(C33,Active!C$21:E$969,3,FALSE)</f>
        <v>9034.0001030187723</v>
      </c>
      <c r="F33" s="18" t="s">
        <v>148</v>
      </c>
      <c r="G33" s="14" t="str">
        <f t="shared" si="4"/>
        <v>44189.557</v>
      </c>
      <c r="H33" s="51">
        <f t="shared" si="5"/>
        <v>9034</v>
      </c>
      <c r="I33" s="60" t="s">
        <v>479</v>
      </c>
      <c r="J33" s="61" t="s">
        <v>480</v>
      </c>
      <c r="K33" s="60">
        <v>9034</v>
      </c>
      <c r="L33" s="60" t="s">
        <v>481</v>
      </c>
      <c r="M33" s="61" t="s">
        <v>169</v>
      </c>
      <c r="N33" s="61"/>
      <c r="O33" s="62" t="s">
        <v>420</v>
      </c>
      <c r="P33" s="62" t="s">
        <v>482</v>
      </c>
    </row>
    <row r="34" spans="1:16" ht="12.75" customHeight="1" thickBot="1" x14ac:dyDescent="0.25">
      <c r="A34" s="51" t="str">
        <f t="shared" si="0"/>
        <v> BBS 46 </v>
      </c>
      <c r="B34" s="18" t="str">
        <f t="shared" si="1"/>
        <v>I</v>
      </c>
      <c r="C34" s="51">
        <f t="shared" si="2"/>
        <v>44215.349000000002</v>
      </c>
      <c r="D34" s="14" t="str">
        <f t="shared" si="3"/>
        <v>vis</v>
      </c>
      <c r="E34" s="59">
        <f>VLOOKUP(C34,Active!C$21:E$969,3,FALSE)</f>
        <v>9043.0009842619984</v>
      </c>
      <c r="F34" s="18" t="s">
        <v>148</v>
      </c>
      <c r="G34" s="14" t="str">
        <f t="shared" si="4"/>
        <v>44215.349</v>
      </c>
      <c r="H34" s="51">
        <f t="shared" si="5"/>
        <v>9043</v>
      </c>
      <c r="I34" s="60" t="s">
        <v>483</v>
      </c>
      <c r="J34" s="61" t="s">
        <v>484</v>
      </c>
      <c r="K34" s="60">
        <v>9043</v>
      </c>
      <c r="L34" s="60" t="s">
        <v>154</v>
      </c>
      <c r="M34" s="61" t="s">
        <v>169</v>
      </c>
      <c r="N34" s="61"/>
      <c r="O34" s="62" t="s">
        <v>420</v>
      </c>
      <c r="P34" s="62" t="s">
        <v>485</v>
      </c>
    </row>
    <row r="35" spans="1:16" ht="12.75" customHeight="1" thickBot="1" x14ac:dyDescent="0.25">
      <c r="A35" s="51" t="str">
        <f t="shared" si="0"/>
        <v> BBS 46 </v>
      </c>
      <c r="B35" s="18" t="str">
        <f t="shared" si="1"/>
        <v>I</v>
      </c>
      <c r="C35" s="51">
        <f t="shared" si="2"/>
        <v>44278.392</v>
      </c>
      <c r="D35" s="14" t="str">
        <f t="shared" si="3"/>
        <v>vis</v>
      </c>
      <c r="E35" s="59">
        <f>VLOOKUP(C35,Active!C$21:E$969,3,FALSE)</f>
        <v>9065.0017037182934</v>
      </c>
      <c r="F35" s="18" t="s">
        <v>148</v>
      </c>
      <c r="G35" s="14" t="str">
        <f t="shared" si="4"/>
        <v>44278.392</v>
      </c>
      <c r="H35" s="51">
        <f t="shared" si="5"/>
        <v>9065</v>
      </c>
      <c r="I35" s="60" t="s">
        <v>486</v>
      </c>
      <c r="J35" s="61" t="s">
        <v>487</v>
      </c>
      <c r="K35" s="60">
        <v>9065</v>
      </c>
      <c r="L35" s="60" t="s">
        <v>174</v>
      </c>
      <c r="M35" s="61" t="s">
        <v>169</v>
      </c>
      <c r="N35" s="61"/>
      <c r="O35" s="62" t="s">
        <v>420</v>
      </c>
      <c r="P35" s="62" t="s">
        <v>485</v>
      </c>
    </row>
    <row r="36" spans="1:16" ht="12.75" customHeight="1" thickBot="1" x14ac:dyDescent="0.25">
      <c r="A36" s="51" t="str">
        <f t="shared" si="0"/>
        <v> BBS 50 </v>
      </c>
      <c r="B36" s="18" t="str">
        <f t="shared" si="1"/>
        <v>I</v>
      </c>
      <c r="C36" s="51">
        <f t="shared" si="2"/>
        <v>44487.561000000002</v>
      </c>
      <c r="D36" s="14" t="str">
        <f t="shared" si="3"/>
        <v>vis</v>
      </c>
      <c r="E36" s="59">
        <f>VLOOKUP(C36,Active!C$21:E$969,3,FALSE)</f>
        <v>9137.9974128050108</v>
      </c>
      <c r="F36" s="18" t="s">
        <v>148</v>
      </c>
      <c r="G36" s="14" t="str">
        <f t="shared" si="4"/>
        <v>44487.561</v>
      </c>
      <c r="H36" s="51">
        <f t="shared" si="5"/>
        <v>9138</v>
      </c>
      <c r="I36" s="60" t="s">
        <v>488</v>
      </c>
      <c r="J36" s="61" t="s">
        <v>489</v>
      </c>
      <c r="K36" s="60">
        <v>9138</v>
      </c>
      <c r="L36" s="60" t="s">
        <v>490</v>
      </c>
      <c r="M36" s="61" t="s">
        <v>169</v>
      </c>
      <c r="N36" s="61"/>
      <c r="O36" s="62" t="s">
        <v>420</v>
      </c>
      <c r="P36" s="62" t="s">
        <v>491</v>
      </c>
    </row>
    <row r="37" spans="1:16" ht="12.75" customHeight="1" thickBot="1" x14ac:dyDescent="0.25">
      <c r="A37" s="51" t="str">
        <f t="shared" si="0"/>
        <v> BBS 52 </v>
      </c>
      <c r="B37" s="18" t="str">
        <f t="shared" si="1"/>
        <v>I</v>
      </c>
      <c r="C37" s="51">
        <f t="shared" si="2"/>
        <v>44613.648000000001</v>
      </c>
      <c r="D37" s="14" t="str">
        <f t="shared" si="3"/>
        <v>vis</v>
      </c>
      <c r="E37" s="59">
        <f>VLOOKUP(C37,Active!C$21:E$969,3,FALSE)</f>
        <v>9181.9992006971788</v>
      </c>
      <c r="F37" s="18" t="s">
        <v>148</v>
      </c>
      <c r="G37" s="14" t="str">
        <f t="shared" si="4"/>
        <v>44613.648</v>
      </c>
      <c r="H37" s="51">
        <f t="shared" si="5"/>
        <v>9182</v>
      </c>
      <c r="I37" s="60" t="s">
        <v>492</v>
      </c>
      <c r="J37" s="61" t="s">
        <v>493</v>
      </c>
      <c r="K37" s="60">
        <v>9182</v>
      </c>
      <c r="L37" s="60" t="s">
        <v>214</v>
      </c>
      <c r="M37" s="61" t="s">
        <v>169</v>
      </c>
      <c r="N37" s="61"/>
      <c r="O37" s="62" t="s">
        <v>494</v>
      </c>
      <c r="P37" s="62" t="s">
        <v>495</v>
      </c>
    </row>
    <row r="38" spans="1:16" ht="12.75" customHeight="1" thickBot="1" x14ac:dyDescent="0.25">
      <c r="A38" s="51" t="str">
        <f t="shared" si="0"/>
        <v> AOEB 3 </v>
      </c>
      <c r="B38" s="18" t="str">
        <f t="shared" si="1"/>
        <v>I</v>
      </c>
      <c r="C38" s="51">
        <f t="shared" si="2"/>
        <v>44633.713000000003</v>
      </c>
      <c r="D38" s="14" t="str">
        <f t="shared" si="3"/>
        <v>vis</v>
      </c>
      <c r="E38" s="59">
        <f>VLOOKUP(C38,Active!C$21:E$969,3,FALSE)</f>
        <v>9189.0014759044279</v>
      </c>
      <c r="F38" s="18" t="s">
        <v>148</v>
      </c>
      <c r="G38" s="14" t="str">
        <f t="shared" si="4"/>
        <v>44633.713</v>
      </c>
      <c r="H38" s="51">
        <f t="shared" si="5"/>
        <v>9189</v>
      </c>
      <c r="I38" s="60" t="s">
        <v>496</v>
      </c>
      <c r="J38" s="61" t="s">
        <v>497</v>
      </c>
      <c r="K38" s="60">
        <v>9189</v>
      </c>
      <c r="L38" s="60" t="s">
        <v>195</v>
      </c>
      <c r="M38" s="61" t="s">
        <v>169</v>
      </c>
      <c r="N38" s="61"/>
      <c r="O38" s="62" t="s">
        <v>498</v>
      </c>
      <c r="P38" s="62" t="s">
        <v>445</v>
      </c>
    </row>
    <row r="39" spans="1:16" ht="12.75" customHeight="1" thickBot="1" x14ac:dyDescent="0.25">
      <c r="A39" s="51" t="str">
        <f t="shared" si="0"/>
        <v> BBS 53 </v>
      </c>
      <c r="B39" s="18" t="str">
        <f t="shared" si="1"/>
        <v>I</v>
      </c>
      <c r="C39" s="51">
        <f t="shared" si="2"/>
        <v>44662.366000000002</v>
      </c>
      <c r="D39" s="14" t="str">
        <f t="shared" si="3"/>
        <v>vis</v>
      </c>
      <c r="E39" s="59">
        <f>VLOOKUP(C39,Active!C$21:E$969,3,FALSE)</f>
        <v>9199.0007877167009</v>
      </c>
      <c r="F39" s="18" t="s">
        <v>148</v>
      </c>
      <c r="G39" s="14" t="str">
        <f t="shared" si="4"/>
        <v>44662.366</v>
      </c>
      <c r="H39" s="51">
        <f t="shared" si="5"/>
        <v>9199</v>
      </c>
      <c r="I39" s="60" t="s">
        <v>499</v>
      </c>
      <c r="J39" s="61" t="s">
        <v>500</v>
      </c>
      <c r="K39" s="60">
        <v>9199</v>
      </c>
      <c r="L39" s="60" t="s">
        <v>179</v>
      </c>
      <c r="M39" s="61" t="s">
        <v>169</v>
      </c>
      <c r="N39" s="61"/>
      <c r="O39" s="62" t="s">
        <v>420</v>
      </c>
      <c r="P39" s="62" t="s">
        <v>501</v>
      </c>
    </row>
    <row r="40" spans="1:16" ht="12.75" customHeight="1" thickBot="1" x14ac:dyDescent="0.25">
      <c r="A40" s="51" t="str">
        <f t="shared" si="0"/>
        <v> AOEB 3 </v>
      </c>
      <c r="B40" s="18" t="str">
        <f t="shared" si="1"/>
        <v>I</v>
      </c>
      <c r="C40" s="51">
        <f t="shared" si="2"/>
        <v>44676.697</v>
      </c>
      <c r="D40" s="14" t="str">
        <f t="shared" si="3"/>
        <v>vis</v>
      </c>
      <c r="E40" s="59">
        <f>VLOOKUP(C40,Active!C$21:E$969,3,FALSE)</f>
        <v>9204.0020140309334</v>
      </c>
      <c r="F40" s="18" t="s">
        <v>148</v>
      </c>
      <c r="G40" s="14" t="str">
        <f t="shared" si="4"/>
        <v>44676.697</v>
      </c>
      <c r="H40" s="51">
        <f t="shared" si="5"/>
        <v>9204</v>
      </c>
      <c r="I40" s="60" t="s">
        <v>502</v>
      </c>
      <c r="J40" s="61" t="s">
        <v>503</v>
      </c>
      <c r="K40" s="60">
        <v>9204</v>
      </c>
      <c r="L40" s="60" t="s">
        <v>504</v>
      </c>
      <c r="M40" s="61" t="s">
        <v>169</v>
      </c>
      <c r="N40" s="61"/>
      <c r="O40" s="62" t="s">
        <v>498</v>
      </c>
      <c r="P40" s="62" t="s">
        <v>445</v>
      </c>
    </row>
    <row r="41" spans="1:16" ht="12.75" customHeight="1" thickBot="1" x14ac:dyDescent="0.25">
      <c r="A41" s="51" t="str">
        <f t="shared" si="0"/>
        <v> BBS 54 </v>
      </c>
      <c r="B41" s="18" t="str">
        <f t="shared" si="1"/>
        <v>I</v>
      </c>
      <c r="C41" s="51">
        <f t="shared" si="2"/>
        <v>44705.35</v>
      </c>
      <c r="D41" s="14" t="str">
        <f t="shared" si="3"/>
        <v>vis</v>
      </c>
      <c r="E41" s="59">
        <f>VLOOKUP(C41,Active!C$21:E$969,3,FALSE)</f>
        <v>9214.0013258432082</v>
      </c>
      <c r="F41" s="18" t="s">
        <v>148</v>
      </c>
      <c r="G41" s="14" t="str">
        <f t="shared" si="4"/>
        <v>44705.350</v>
      </c>
      <c r="H41" s="51">
        <f t="shared" si="5"/>
        <v>9214</v>
      </c>
      <c r="I41" s="60" t="s">
        <v>505</v>
      </c>
      <c r="J41" s="61" t="s">
        <v>506</v>
      </c>
      <c r="K41" s="60">
        <v>9214</v>
      </c>
      <c r="L41" s="60" t="s">
        <v>195</v>
      </c>
      <c r="M41" s="61" t="s">
        <v>169</v>
      </c>
      <c r="N41" s="61"/>
      <c r="O41" s="62" t="s">
        <v>420</v>
      </c>
      <c r="P41" s="62" t="s">
        <v>507</v>
      </c>
    </row>
    <row r="42" spans="1:16" ht="12.75" customHeight="1" thickBot="1" x14ac:dyDescent="0.25">
      <c r="A42" s="51" t="str">
        <f t="shared" si="0"/>
        <v> BBS 59 </v>
      </c>
      <c r="B42" s="18" t="str">
        <f t="shared" si="1"/>
        <v>I</v>
      </c>
      <c r="C42" s="51">
        <f t="shared" si="2"/>
        <v>45003.356</v>
      </c>
      <c r="D42" s="14" t="str">
        <f t="shared" si="3"/>
        <v>vis</v>
      </c>
      <c r="E42" s="59">
        <f>VLOOKUP(C42,Active!C$21:E$969,3,FALSE)</f>
        <v>9317.9993335886011</v>
      </c>
      <c r="F42" s="18" t="s">
        <v>148</v>
      </c>
      <c r="G42" s="14" t="str">
        <f t="shared" si="4"/>
        <v>45003.356</v>
      </c>
      <c r="H42" s="51">
        <f t="shared" si="5"/>
        <v>9318</v>
      </c>
      <c r="I42" s="60" t="s">
        <v>508</v>
      </c>
      <c r="J42" s="61" t="s">
        <v>509</v>
      </c>
      <c r="K42" s="60">
        <v>9318</v>
      </c>
      <c r="L42" s="60" t="s">
        <v>214</v>
      </c>
      <c r="M42" s="61" t="s">
        <v>169</v>
      </c>
      <c r="N42" s="61"/>
      <c r="O42" s="62" t="s">
        <v>420</v>
      </c>
      <c r="P42" s="62" t="s">
        <v>510</v>
      </c>
    </row>
    <row r="43" spans="1:16" ht="12.75" customHeight="1" thickBot="1" x14ac:dyDescent="0.25">
      <c r="A43" s="51" t="str">
        <f t="shared" si="0"/>
        <v> AOEB 3 </v>
      </c>
      <c r="B43" s="18" t="str">
        <f t="shared" si="1"/>
        <v>I</v>
      </c>
      <c r="C43" s="51">
        <f t="shared" si="2"/>
        <v>45060.667999999998</v>
      </c>
      <c r="D43" s="14" t="str">
        <f t="shared" si="3"/>
        <v>vis</v>
      </c>
      <c r="E43" s="59">
        <f>VLOOKUP(C43,Active!C$21:E$969,3,FALSE)</f>
        <v>9338.0000510906102</v>
      </c>
      <c r="F43" s="18" t="s">
        <v>148</v>
      </c>
      <c r="G43" s="14" t="str">
        <f t="shared" si="4"/>
        <v>45060.668</v>
      </c>
      <c r="H43" s="51">
        <f t="shared" si="5"/>
        <v>9338</v>
      </c>
      <c r="I43" s="60" t="s">
        <v>511</v>
      </c>
      <c r="J43" s="61" t="s">
        <v>512</v>
      </c>
      <c r="K43" s="60">
        <v>9338</v>
      </c>
      <c r="L43" s="60" t="s">
        <v>481</v>
      </c>
      <c r="M43" s="61" t="s">
        <v>169</v>
      </c>
      <c r="N43" s="61"/>
      <c r="O43" s="62" t="s">
        <v>498</v>
      </c>
      <c r="P43" s="62" t="s">
        <v>445</v>
      </c>
    </row>
    <row r="44" spans="1:16" ht="12.75" customHeight="1" thickBot="1" x14ac:dyDescent="0.25">
      <c r="A44" s="51" t="str">
        <f t="shared" si="0"/>
        <v> BBS 62 </v>
      </c>
      <c r="B44" s="18" t="str">
        <f t="shared" si="1"/>
        <v>I</v>
      </c>
      <c r="C44" s="51">
        <f t="shared" si="2"/>
        <v>45232.595999999998</v>
      </c>
      <c r="D44" s="14" t="str">
        <f t="shared" si="3"/>
        <v>vis</v>
      </c>
      <c r="E44" s="59">
        <f>VLOOKUP(C44,Active!C$21:E$969,3,FALSE)</f>
        <v>9397.9994117600254</v>
      </c>
      <c r="F44" s="18" t="s">
        <v>148</v>
      </c>
      <c r="G44" s="14" t="str">
        <f t="shared" si="4"/>
        <v>45232.596</v>
      </c>
      <c r="H44" s="51">
        <f t="shared" si="5"/>
        <v>9398</v>
      </c>
      <c r="I44" s="60" t="s">
        <v>513</v>
      </c>
      <c r="J44" s="61" t="s">
        <v>514</v>
      </c>
      <c r="K44" s="60">
        <v>9398</v>
      </c>
      <c r="L44" s="60" t="s">
        <v>214</v>
      </c>
      <c r="M44" s="61" t="s">
        <v>169</v>
      </c>
      <c r="N44" s="61"/>
      <c r="O44" s="62" t="s">
        <v>420</v>
      </c>
      <c r="P44" s="62" t="s">
        <v>515</v>
      </c>
    </row>
    <row r="45" spans="1:16" ht="12.75" customHeight="1" thickBot="1" x14ac:dyDescent="0.25">
      <c r="A45" s="51" t="str">
        <f t="shared" si="0"/>
        <v> BBS 64 </v>
      </c>
      <c r="B45" s="18" t="str">
        <f t="shared" si="1"/>
        <v>I</v>
      </c>
      <c r="C45" s="51">
        <f t="shared" si="2"/>
        <v>45295.641000000003</v>
      </c>
      <c r="D45" s="14" t="str">
        <f t="shared" si="3"/>
        <v>vis</v>
      </c>
      <c r="E45" s="59">
        <f>VLOOKUP(C45,Active!C$21:E$969,3,FALSE)</f>
        <v>9420.0008291754748</v>
      </c>
      <c r="F45" s="18" t="s">
        <v>148</v>
      </c>
      <c r="G45" s="14" t="str">
        <f t="shared" si="4"/>
        <v>45295.641</v>
      </c>
      <c r="H45" s="51">
        <f t="shared" si="5"/>
        <v>9420</v>
      </c>
      <c r="I45" s="60" t="s">
        <v>516</v>
      </c>
      <c r="J45" s="61" t="s">
        <v>517</v>
      </c>
      <c r="K45" s="60">
        <v>9420</v>
      </c>
      <c r="L45" s="60" t="s">
        <v>179</v>
      </c>
      <c r="M45" s="61" t="s">
        <v>169</v>
      </c>
      <c r="N45" s="61"/>
      <c r="O45" s="62" t="s">
        <v>420</v>
      </c>
      <c r="P45" s="62" t="s">
        <v>518</v>
      </c>
    </row>
    <row r="46" spans="1:16" ht="12.75" customHeight="1" thickBot="1" x14ac:dyDescent="0.25">
      <c r="A46" s="51" t="str">
        <f t="shared" si="0"/>
        <v> AOEB 3 </v>
      </c>
      <c r="B46" s="18" t="str">
        <f t="shared" si="1"/>
        <v>I</v>
      </c>
      <c r="C46" s="51">
        <f t="shared" si="2"/>
        <v>45338.620999999999</v>
      </c>
      <c r="D46" s="14" t="str">
        <f t="shared" si="3"/>
        <v>vis</v>
      </c>
      <c r="E46" s="59">
        <f>VLOOKUP(C46,Active!C$21:E$969,3,FALSE)</f>
        <v>9434.9999713836751</v>
      </c>
      <c r="F46" s="18" t="s">
        <v>148</v>
      </c>
      <c r="G46" s="14" t="str">
        <f t="shared" si="4"/>
        <v>45338.621</v>
      </c>
      <c r="H46" s="51">
        <f t="shared" si="5"/>
        <v>9435</v>
      </c>
      <c r="I46" s="60" t="s">
        <v>519</v>
      </c>
      <c r="J46" s="61" t="s">
        <v>520</v>
      </c>
      <c r="K46" s="60">
        <v>9435</v>
      </c>
      <c r="L46" s="60" t="s">
        <v>240</v>
      </c>
      <c r="M46" s="61" t="s">
        <v>169</v>
      </c>
      <c r="N46" s="61"/>
      <c r="O46" s="62" t="s">
        <v>521</v>
      </c>
      <c r="P46" s="62" t="s">
        <v>445</v>
      </c>
    </row>
    <row r="47" spans="1:16" ht="12.75" customHeight="1" thickBot="1" x14ac:dyDescent="0.25">
      <c r="A47" s="51" t="str">
        <f t="shared" si="0"/>
        <v> BBS 64 </v>
      </c>
      <c r="B47" s="18" t="str">
        <f t="shared" si="1"/>
        <v>I</v>
      </c>
      <c r="C47" s="51">
        <f t="shared" si="2"/>
        <v>45344.353999999999</v>
      </c>
      <c r="D47" s="14" t="str">
        <f t="shared" si="3"/>
        <v>vis</v>
      </c>
      <c r="E47" s="59">
        <f>VLOOKUP(C47,Active!C$21:E$969,3,FALSE)</f>
        <v>9437.0006712971135</v>
      </c>
      <c r="F47" s="18" t="s">
        <v>148</v>
      </c>
      <c r="G47" s="14" t="str">
        <f t="shared" si="4"/>
        <v>45344.354</v>
      </c>
      <c r="H47" s="51">
        <f t="shared" si="5"/>
        <v>9437</v>
      </c>
      <c r="I47" s="60" t="s">
        <v>522</v>
      </c>
      <c r="J47" s="61" t="s">
        <v>523</v>
      </c>
      <c r="K47" s="60">
        <v>9437</v>
      </c>
      <c r="L47" s="60" t="s">
        <v>179</v>
      </c>
      <c r="M47" s="61" t="s">
        <v>169</v>
      </c>
      <c r="N47" s="61"/>
      <c r="O47" s="62" t="s">
        <v>420</v>
      </c>
      <c r="P47" s="62" t="s">
        <v>518</v>
      </c>
    </row>
    <row r="48" spans="1:16" ht="12.75" customHeight="1" thickBot="1" x14ac:dyDescent="0.25">
      <c r="A48" s="51" t="str">
        <f t="shared" si="0"/>
        <v> BBS 64 </v>
      </c>
      <c r="B48" s="18" t="str">
        <f t="shared" si="1"/>
        <v>I</v>
      </c>
      <c r="C48" s="51">
        <f t="shared" si="2"/>
        <v>45344.355000000003</v>
      </c>
      <c r="D48" s="14" t="str">
        <f t="shared" si="3"/>
        <v>vis</v>
      </c>
      <c r="E48" s="59">
        <f>VLOOKUP(C48,Active!C$21:E$969,3,FALSE)</f>
        <v>9437.0010202766916</v>
      </c>
      <c r="F48" s="18" t="s">
        <v>148</v>
      </c>
      <c r="G48" s="14" t="str">
        <f t="shared" si="4"/>
        <v>45344.355</v>
      </c>
      <c r="H48" s="51">
        <f t="shared" si="5"/>
        <v>9437</v>
      </c>
      <c r="I48" s="60" t="s">
        <v>524</v>
      </c>
      <c r="J48" s="61" t="s">
        <v>525</v>
      </c>
      <c r="K48" s="60">
        <v>9437</v>
      </c>
      <c r="L48" s="60" t="s">
        <v>154</v>
      </c>
      <c r="M48" s="61" t="s">
        <v>169</v>
      </c>
      <c r="N48" s="61"/>
      <c r="O48" s="62" t="s">
        <v>526</v>
      </c>
      <c r="P48" s="62" t="s">
        <v>518</v>
      </c>
    </row>
    <row r="49" spans="1:16" ht="12.75" customHeight="1" thickBot="1" x14ac:dyDescent="0.25">
      <c r="A49" s="51" t="str">
        <f t="shared" si="0"/>
        <v> BBS 65 </v>
      </c>
      <c r="B49" s="18" t="str">
        <f t="shared" si="1"/>
        <v>I</v>
      </c>
      <c r="C49" s="51">
        <f t="shared" si="2"/>
        <v>45384.466999999997</v>
      </c>
      <c r="D49" s="14" t="str">
        <f t="shared" si="3"/>
        <v>vis</v>
      </c>
      <c r="E49" s="59">
        <f>VLOOKUP(C49,Active!C$21:E$969,3,FALSE)</f>
        <v>9450.9992890588055</v>
      </c>
      <c r="F49" s="18" t="s">
        <v>148</v>
      </c>
      <c r="G49" s="14" t="str">
        <f t="shared" si="4"/>
        <v>45384.467</v>
      </c>
      <c r="H49" s="51">
        <f t="shared" si="5"/>
        <v>9451</v>
      </c>
      <c r="I49" s="60" t="s">
        <v>527</v>
      </c>
      <c r="J49" s="61" t="s">
        <v>528</v>
      </c>
      <c r="K49" s="60">
        <v>9451</v>
      </c>
      <c r="L49" s="60" t="s">
        <v>214</v>
      </c>
      <c r="M49" s="61" t="s">
        <v>169</v>
      </c>
      <c r="N49" s="61"/>
      <c r="O49" s="62" t="s">
        <v>416</v>
      </c>
      <c r="P49" s="62" t="s">
        <v>529</v>
      </c>
    </row>
    <row r="50" spans="1:16" ht="12.75" customHeight="1" thickBot="1" x14ac:dyDescent="0.25">
      <c r="A50" s="51" t="str">
        <f t="shared" si="0"/>
        <v> BBS 65 </v>
      </c>
      <c r="B50" s="18" t="str">
        <f t="shared" si="1"/>
        <v>I</v>
      </c>
      <c r="C50" s="51">
        <f t="shared" si="2"/>
        <v>45407.39</v>
      </c>
      <c r="D50" s="14" t="str">
        <f t="shared" si="3"/>
        <v>vis</v>
      </c>
      <c r="E50" s="59">
        <f>VLOOKUP(C50,Active!C$21:E$969,3,FALSE)</f>
        <v>9458.9989478963726</v>
      </c>
      <c r="F50" s="18" t="s">
        <v>148</v>
      </c>
      <c r="G50" s="14" t="str">
        <f t="shared" si="4"/>
        <v>45407.390</v>
      </c>
      <c r="H50" s="51">
        <f t="shared" si="5"/>
        <v>9459</v>
      </c>
      <c r="I50" s="60" t="s">
        <v>530</v>
      </c>
      <c r="J50" s="61" t="s">
        <v>531</v>
      </c>
      <c r="K50" s="60">
        <v>9459</v>
      </c>
      <c r="L50" s="60" t="s">
        <v>150</v>
      </c>
      <c r="M50" s="61" t="s">
        <v>169</v>
      </c>
      <c r="N50" s="61"/>
      <c r="O50" s="62" t="s">
        <v>416</v>
      </c>
      <c r="P50" s="62" t="s">
        <v>529</v>
      </c>
    </row>
    <row r="51" spans="1:16" ht="12.75" customHeight="1" thickBot="1" x14ac:dyDescent="0.25">
      <c r="A51" s="51" t="str">
        <f t="shared" si="0"/>
        <v> BBS 65 </v>
      </c>
      <c r="B51" s="18" t="str">
        <f t="shared" si="1"/>
        <v>I</v>
      </c>
      <c r="C51" s="51">
        <f t="shared" si="2"/>
        <v>45407.396999999997</v>
      </c>
      <c r="D51" s="14" t="str">
        <f t="shared" si="3"/>
        <v>vis</v>
      </c>
      <c r="E51" s="59">
        <f>VLOOKUP(C51,Active!C$21:E$969,3,FALSE)</f>
        <v>9459.0013907534085</v>
      </c>
      <c r="F51" s="18" t="s">
        <v>148</v>
      </c>
      <c r="G51" s="14" t="str">
        <f t="shared" si="4"/>
        <v>45407.397</v>
      </c>
      <c r="H51" s="51">
        <f t="shared" si="5"/>
        <v>9459</v>
      </c>
      <c r="I51" s="60" t="s">
        <v>532</v>
      </c>
      <c r="J51" s="61" t="s">
        <v>533</v>
      </c>
      <c r="K51" s="60">
        <v>9459</v>
      </c>
      <c r="L51" s="60" t="s">
        <v>195</v>
      </c>
      <c r="M51" s="61" t="s">
        <v>169</v>
      </c>
      <c r="N51" s="61"/>
      <c r="O51" s="62" t="s">
        <v>420</v>
      </c>
      <c r="P51" s="62" t="s">
        <v>529</v>
      </c>
    </row>
    <row r="52" spans="1:16" ht="12.75" customHeight="1" thickBot="1" x14ac:dyDescent="0.25">
      <c r="A52" s="51" t="str">
        <f t="shared" si="0"/>
        <v> AOEB 3 </v>
      </c>
      <c r="B52" s="18" t="str">
        <f t="shared" si="1"/>
        <v>I</v>
      </c>
      <c r="C52" s="51">
        <f t="shared" si="2"/>
        <v>45699.682000000001</v>
      </c>
      <c r="D52" s="14" t="str">
        <f t="shared" si="3"/>
        <v>vis</v>
      </c>
      <c r="E52" s="59">
        <f>VLOOKUP(C52,Active!C$21:E$969,3,FALSE)</f>
        <v>9561.002886340284</v>
      </c>
      <c r="F52" s="18" t="s">
        <v>148</v>
      </c>
      <c r="G52" s="14" t="str">
        <f t="shared" si="4"/>
        <v>45699.682</v>
      </c>
      <c r="H52" s="51">
        <f t="shared" si="5"/>
        <v>9561</v>
      </c>
      <c r="I52" s="60" t="s">
        <v>534</v>
      </c>
      <c r="J52" s="61" t="s">
        <v>535</v>
      </c>
      <c r="K52" s="60">
        <v>9561</v>
      </c>
      <c r="L52" s="60" t="s">
        <v>261</v>
      </c>
      <c r="M52" s="61" t="s">
        <v>169</v>
      </c>
      <c r="N52" s="61"/>
      <c r="O52" s="62" t="s">
        <v>521</v>
      </c>
      <c r="P52" s="62" t="s">
        <v>445</v>
      </c>
    </row>
    <row r="53" spans="1:16" ht="12.75" customHeight="1" thickBot="1" x14ac:dyDescent="0.25">
      <c r="A53" s="51" t="str">
        <f t="shared" si="0"/>
        <v> BBS 70 </v>
      </c>
      <c r="B53" s="18" t="str">
        <f t="shared" si="1"/>
        <v>I</v>
      </c>
      <c r="C53" s="51">
        <f t="shared" si="2"/>
        <v>45702.538</v>
      </c>
      <c r="D53" s="14" t="str">
        <f t="shared" si="3"/>
        <v>vis</v>
      </c>
      <c r="E53" s="59">
        <f>VLOOKUP(C53,Active!C$21:E$969,3,FALSE)</f>
        <v>9561.9995720114475</v>
      </c>
      <c r="F53" s="18" t="s">
        <v>148</v>
      </c>
      <c r="G53" s="14" t="str">
        <f t="shared" si="4"/>
        <v>45702.538</v>
      </c>
      <c r="H53" s="51">
        <f t="shared" si="5"/>
        <v>9562</v>
      </c>
      <c r="I53" s="60" t="s">
        <v>536</v>
      </c>
      <c r="J53" s="61" t="s">
        <v>537</v>
      </c>
      <c r="K53" s="60">
        <v>9562</v>
      </c>
      <c r="L53" s="60" t="s">
        <v>230</v>
      </c>
      <c r="M53" s="61" t="s">
        <v>169</v>
      </c>
      <c r="N53" s="61"/>
      <c r="O53" s="62" t="s">
        <v>420</v>
      </c>
      <c r="P53" s="62" t="s">
        <v>538</v>
      </c>
    </row>
    <row r="54" spans="1:16" ht="12.75" customHeight="1" thickBot="1" x14ac:dyDescent="0.25">
      <c r="A54" s="51" t="str">
        <f t="shared" si="0"/>
        <v> BBS 70 </v>
      </c>
      <c r="B54" s="18" t="str">
        <f t="shared" si="1"/>
        <v>I</v>
      </c>
      <c r="C54" s="51">
        <f t="shared" si="2"/>
        <v>45705.4</v>
      </c>
      <c r="D54" s="14" t="str">
        <f t="shared" si="3"/>
        <v>vis</v>
      </c>
      <c r="E54" s="59">
        <f>VLOOKUP(C54,Active!C$21:E$969,3,FALSE)</f>
        <v>9562.9983515600725</v>
      </c>
      <c r="F54" s="18" t="s">
        <v>148</v>
      </c>
      <c r="G54" s="14" t="str">
        <f t="shared" si="4"/>
        <v>45705.400</v>
      </c>
      <c r="H54" s="51">
        <f t="shared" si="5"/>
        <v>9563</v>
      </c>
      <c r="I54" s="60" t="s">
        <v>539</v>
      </c>
      <c r="J54" s="61" t="s">
        <v>540</v>
      </c>
      <c r="K54" s="60">
        <v>9563</v>
      </c>
      <c r="L54" s="60" t="s">
        <v>163</v>
      </c>
      <c r="M54" s="61" t="s">
        <v>169</v>
      </c>
      <c r="N54" s="61"/>
      <c r="O54" s="62" t="s">
        <v>541</v>
      </c>
      <c r="P54" s="62" t="s">
        <v>538</v>
      </c>
    </row>
    <row r="55" spans="1:16" ht="12.75" customHeight="1" thickBot="1" x14ac:dyDescent="0.25">
      <c r="A55" s="51" t="str">
        <f t="shared" si="0"/>
        <v> BBS 70 </v>
      </c>
      <c r="B55" s="18" t="str">
        <f t="shared" si="1"/>
        <v>I</v>
      </c>
      <c r="C55" s="51">
        <f t="shared" si="2"/>
        <v>45705.408000000003</v>
      </c>
      <c r="D55" s="14" t="str">
        <f t="shared" si="3"/>
        <v>vis</v>
      </c>
      <c r="E55" s="59">
        <f>VLOOKUP(C55,Active!C$21:E$969,3,FALSE)</f>
        <v>9563.0011433966865</v>
      </c>
      <c r="F55" s="18" t="s">
        <v>148</v>
      </c>
      <c r="G55" s="14" t="str">
        <f t="shared" si="4"/>
        <v>45705.408</v>
      </c>
      <c r="H55" s="51">
        <f t="shared" si="5"/>
        <v>9563</v>
      </c>
      <c r="I55" s="60" t="s">
        <v>542</v>
      </c>
      <c r="J55" s="61" t="s">
        <v>543</v>
      </c>
      <c r="K55" s="60">
        <v>9563</v>
      </c>
      <c r="L55" s="60" t="s">
        <v>154</v>
      </c>
      <c r="M55" s="61" t="s">
        <v>169</v>
      </c>
      <c r="N55" s="61"/>
      <c r="O55" s="62" t="s">
        <v>420</v>
      </c>
      <c r="P55" s="62" t="s">
        <v>538</v>
      </c>
    </row>
    <row r="56" spans="1:16" ht="12.75" customHeight="1" thickBot="1" x14ac:dyDescent="0.25">
      <c r="A56" s="51" t="str">
        <f t="shared" si="0"/>
        <v> BBS 71 </v>
      </c>
      <c r="B56" s="18" t="str">
        <f t="shared" si="1"/>
        <v>I</v>
      </c>
      <c r="C56" s="51">
        <f t="shared" si="2"/>
        <v>45751.252</v>
      </c>
      <c r="D56" s="14" t="str">
        <f t="shared" si="3"/>
        <v>vis</v>
      </c>
      <c r="E56" s="59">
        <f>VLOOKUP(C56,Active!C$21:E$969,3,FALSE)</f>
        <v>9578.9997631126644</v>
      </c>
      <c r="F56" s="18" t="s">
        <v>148</v>
      </c>
      <c r="G56" s="14" t="str">
        <f t="shared" si="4"/>
        <v>45751.252</v>
      </c>
      <c r="H56" s="51">
        <f t="shared" si="5"/>
        <v>9579</v>
      </c>
      <c r="I56" s="60" t="s">
        <v>544</v>
      </c>
      <c r="J56" s="61" t="s">
        <v>545</v>
      </c>
      <c r="K56" s="60">
        <v>9579</v>
      </c>
      <c r="L56" s="60" t="s">
        <v>230</v>
      </c>
      <c r="M56" s="61" t="s">
        <v>169</v>
      </c>
      <c r="N56" s="61"/>
      <c r="O56" s="62" t="s">
        <v>420</v>
      </c>
      <c r="P56" s="62" t="s">
        <v>546</v>
      </c>
    </row>
    <row r="57" spans="1:16" ht="12.75" customHeight="1" thickBot="1" x14ac:dyDescent="0.25">
      <c r="A57" s="51" t="str">
        <f t="shared" si="0"/>
        <v> AOEB 3 </v>
      </c>
      <c r="B57" s="18" t="str">
        <f t="shared" si="1"/>
        <v>I</v>
      </c>
      <c r="C57" s="51">
        <f t="shared" si="2"/>
        <v>45762.713000000003</v>
      </c>
      <c r="D57" s="14" t="str">
        <f t="shared" si="3"/>
        <v>vis</v>
      </c>
      <c r="E57" s="59">
        <f>VLOOKUP(C57,Active!C$21:E$969,3,FALSE)</f>
        <v>9582.9994180416597</v>
      </c>
      <c r="F57" s="18" t="s">
        <v>148</v>
      </c>
      <c r="G57" s="14" t="str">
        <f t="shared" si="4"/>
        <v>45762.713</v>
      </c>
      <c r="H57" s="51">
        <f t="shared" si="5"/>
        <v>9583</v>
      </c>
      <c r="I57" s="60" t="s">
        <v>547</v>
      </c>
      <c r="J57" s="61" t="s">
        <v>548</v>
      </c>
      <c r="K57" s="60">
        <v>9583</v>
      </c>
      <c r="L57" s="60" t="s">
        <v>214</v>
      </c>
      <c r="M57" s="61" t="s">
        <v>169</v>
      </c>
      <c r="N57" s="61"/>
      <c r="O57" s="62" t="s">
        <v>498</v>
      </c>
      <c r="P57" s="62" t="s">
        <v>445</v>
      </c>
    </row>
    <row r="58" spans="1:16" ht="12.75" customHeight="1" thickBot="1" x14ac:dyDescent="0.25">
      <c r="A58" s="51" t="str">
        <f t="shared" si="0"/>
        <v> AOEB 3 </v>
      </c>
      <c r="B58" s="18" t="str">
        <f t="shared" si="1"/>
        <v>I</v>
      </c>
      <c r="C58" s="51">
        <f t="shared" si="2"/>
        <v>45762.714</v>
      </c>
      <c r="D58" s="14" t="str">
        <f t="shared" si="3"/>
        <v>vis</v>
      </c>
      <c r="E58" s="59">
        <f>VLOOKUP(C58,Active!C$21:E$969,3,FALSE)</f>
        <v>9582.9997670212342</v>
      </c>
      <c r="F58" s="18" t="s">
        <v>148</v>
      </c>
      <c r="G58" s="14" t="str">
        <f t="shared" si="4"/>
        <v>45762.714</v>
      </c>
      <c r="H58" s="51">
        <f t="shared" si="5"/>
        <v>9583</v>
      </c>
      <c r="I58" s="60" t="s">
        <v>549</v>
      </c>
      <c r="J58" s="61" t="s">
        <v>550</v>
      </c>
      <c r="K58" s="60">
        <v>9583</v>
      </c>
      <c r="L58" s="60" t="s">
        <v>230</v>
      </c>
      <c r="M58" s="61" t="s">
        <v>169</v>
      </c>
      <c r="N58" s="61"/>
      <c r="O58" s="62" t="s">
        <v>521</v>
      </c>
      <c r="P58" s="62" t="s">
        <v>445</v>
      </c>
    </row>
    <row r="59" spans="1:16" ht="12.75" customHeight="1" thickBot="1" x14ac:dyDescent="0.25">
      <c r="A59" s="51" t="str">
        <f t="shared" si="0"/>
        <v> VSSC 61.18 </v>
      </c>
      <c r="B59" s="18" t="str">
        <f t="shared" si="1"/>
        <v>I</v>
      </c>
      <c r="C59" s="51">
        <f t="shared" si="2"/>
        <v>45814.305</v>
      </c>
      <c r="D59" s="14" t="str">
        <f t="shared" si="3"/>
        <v>vis</v>
      </c>
      <c r="E59" s="59">
        <f>VLOOKUP(C59,Active!C$21:E$969,3,FALSE)</f>
        <v>9601.003972364726</v>
      </c>
      <c r="F59" s="18" t="s">
        <v>148</v>
      </c>
      <c r="G59" s="14" t="str">
        <f t="shared" si="4"/>
        <v>45814.305</v>
      </c>
      <c r="H59" s="51">
        <f t="shared" si="5"/>
        <v>9601</v>
      </c>
      <c r="I59" s="60" t="s">
        <v>551</v>
      </c>
      <c r="J59" s="61" t="s">
        <v>552</v>
      </c>
      <c r="K59" s="60">
        <v>9601</v>
      </c>
      <c r="L59" s="60" t="s">
        <v>427</v>
      </c>
      <c r="M59" s="61" t="s">
        <v>169</v>
      </c>
      <c r="N59" s="61"/>
      <c r="O59" s="62" t="s">
        <v>553</v>
      </c>
      <c r="P59" s="62" t="s">
        <v>554</v>
      </c>
    </row>
    <row r="60" spans="1:16" ht="12.75" customHeight="1" thickBot="1" x14ac:dyDescent="0.25">
      <c r="A60" s="51" t="str">
        <f t="shared" si="0"/>
        <v> BBS 74 </v>
      </c>
      <c r="B60" s="18" t="str">
        <f t="shared" si="1"/>
        <v>I</v>
      </c>
      <c r="C60" s="51">
        <f t="shared" si="2"/>
        <v>46023.47</v>
      </c>
      <c r="D60" s="14" t="str">
        <f t="shared" si="3"/>
        <v>vis</v>
      </c>
      <c r="E60" s="59">
        <f>VLOOKUP(C60,Active!C$21:E$969,3,FALSE)</f>
        <v>9673.9982855331364</v>
      </c>
      <c r="F60" s="18" t="s">
        <v>148</v>
      </c>
      <c r="G60" s="14" t="str">
        <f t="shared" si="4"/>
        <v>46023.470</v>
      </c>
      <c r="H60" s="51">
        <f t="shared" si="5"/>
        <v>9674</v>
      </c>
      <c r="I60" s="60" t="s">
        <v>555</v>
      </c>
      <c r="J60" s="61" t="s">
        <v>556</v>
      </c>
      <c r="K60" s="60">
        <v>9674</v>
      </c>
      <c r="L60" s="60" t="s">
        <v>163</v>
      </c>
      <c r="M60" s="61" t="s">
        <v>169</v>
      </c>
      <c r="N60" s="61"/>
      <c r="O60" s="62" t="s">
        <v>420</v>
      </c>
      <c r="P60" s="62" t="s">
        <v>557</v>
      </c>
    </row>
    <row r="61" spans="1:16" ht="12.75" customHeight="1" thickBot="1" x14ac:dyDescent="0.25">
      <c r="A61" s="51" t="str">
        <f t="shared" si="0"/>
        <v> AOEB 3 </v>
      </c>
      <c r="B61" s="18" t="str">
        <f t="shared" si="1"/>
        <v>I</v>
      </c>
      <c r="C61" s="51">
        <f t="shared" si="2"/>
        <v>46060.741000000002</v>
      </c>
      <c r="D61" s="14" t="str">
        <f t="shared" si="3"/>
        <v>vis</v>
      </c>
      <c r="E61" s="59">
        <f>VLOOKUP(C61,Active!C$21:E$969,3,FALSE)</f>
        <v>9687.0051033377385</v>
      </c>
      <c r="F61" s="18" t="s">
        <v>148</v>
      </c>
      <c r="G61" s="14" t="str">
        <f t="shared" si="4"/>
        <v>46060.741</v>
      </c>
      <c r="H61" s="51">
        <f t="shared" si="5"/>
        <v>9687</v>
      </c>
      <c r="I61" s="60" t="s">
        <v>558</v>
      </c>
      <c r="J61" s="61" t="s">
        <v>559</v>
      </c>
      <c r="K61" s="60">
        <v>9687</v>
      </c>
      <c r="L61" s="60" t="s">
        <v>308</v>
      </c>
      <c r="M61" s="61" t="s">
        <v>169</v>
      </c>
      <c r="N61" s="61"/>
      <c r="O61" s="62" t="s">
        <v>441</v>
      </c>
      <c r="P61" s="62" t="s">
        <v>445</v>
      </c>
    </row>
    <row r="62" spans="1:16" ht="12.75" customHeight="1" thickBot="1" x14ac:dyDescent="0.25">
      <c r="A62" s="51" t="str">
        <f t="shared" si="0"/>
        <v> AOEB 3 </v>
      </c>
      <c r="B62" s="18" t="str">
        <f t="shared" si="1"/>
        <v>I</v>
      </c>
      <c r="C62" s="51">
        <f t="shared" si="2"/>
        <v>46100.832999999999</v>
      </c>
      <c r="D62" s="14" t="str">
        <f t="shared" si="3"/>
        <v>vis</v>
      </c>
      <c r="E62" s="59">
        <f>VLOOKUP(C62,Active!C$21:E$969,3,FALSE)</f>
        <v>9700.9963925283191</v>
      </c>
      <c r="F62" s="18" t="s">
        <v>148</v>
      </c>
      <c r="G62" s="14" t="str">
        <f t="shared" si="4"/>
        <v>46100.833</v>
      </c>
      <c r="H62" s="51">
        <f t="shared" si="5"/>
        <v>9701</v>
      </c>
      <c r="I62" s="60" t="s">
        <v>560</v>
      </c>
      <c r="J62" s="61" t="s">
        <v>561</v>
      </c>
      <c r="K62" s="60">
        <v>9701</v>
      </c>
      <c r="L62" s="60" t="s">
        <v>203</v>
      </c>
      <c r="M62" s="61" t="s">
        <v>169</v>
      </c>
      <c r="N62" s="61"/>
      <c r="O62" s="62" t="s">
        <v>562</v>
      </c>
      <c r="P62" s="62" t="s">
        <v>445</v>
      </c>
    </row>
    <row r="63" spans="1:16" ht="12.75" customHeight="1" thickBot="1" x14ac:dyDescent="0.25">
      <c r="A63" s="51" t="str">
        <f t="shared" si="0"/>
        <v> BRNO 27 </v>
      </c>
      <c r="B63" s="18" t="str">
        <f t="shared" si="1"/>
        <v>I</v>
      </c>
      <c r="C63" s="51">
        <f t="shared" si="2"/>
        <v>46112.315999999999</v>
      </c>
      <c r="D63" s="14" t="str">
        <f t="shared" si="3"/>
        <v>vis</v>
      </c>
      <c r="E63" s="59">
        <f>VLOOKUP(C63,Active!C$21:E$969,3,FALSE)</f>
        <v>9705.0037250080022</v>
      </c>
      <c r="F63" s="18" t="s">
        <v>148</v>
      </c>
      <c r="G63" s="14" t="str">
        <f t="shared" si="4"/>
        <v>46112.316</v>
      </c>
      <c r="H63" s="51">
        <f t="shared" si="5"/>
        <v>9705</v>
      </c>
      <c r="I63" s="60" t="s">
        <v>563</v>
      </c>
      <c r="J63" s="61" t="s">
        <v>564</v>
      </c>
      <c r="K63" s="60">
        <v>9705</v>
      </c>
      <c r="L63" s="60" t="s">
        <v>427</v>
      </c>
      <c r="M63" s="61" t="s">
        <v>169</v>
      </c>
      <c r="N63" s="61"/>
      <c r="O63" s="62" t="s">
        <v>565</v>
      </c>
      <c r="P63" s="62" t="s">
        <v>566</v>
      </c>
    </row>
    <row r="64" spans="1:16" ht="12.75" customHeight="1" thickBot="1" x14ac:dyDescent="0.25">
      <c r="A64" s="51" t="str">
        <f t="shared" si="0"/>
        <v> BRNO 27 </v>
      </c>
      <c r="B64" s="18" t="str">
        <f t="shared" si="1"/>
        <v>I</v>
      </c>
      <c r="C64" s="51">
        <f t="shared" si="2"/>
        <v>46112.317000000003</v>
      </c>
      <c r="D64" s="14" t="str">
        <f t="shared" si="3"/>
        <v>vis</v>
      </c>
      <c r="E64" s="59">
        <f>VLOOKUP(C64,Active!C$21:E$969,3,FALSE)</f>
        <v>9705.0040739875803</v>
      </c>
      <c r="F64" s="18" t="s">
        <v>148</v>
      </c>
      <c r="G64" s="14" t="str">
        <f t="shared" si="4"/>
        <v>46112.317</v>
      </c>
      <c r="H64" s="51">
        <f t="shared" si="5"/>
        <v>9705</v>
      </c>
      <c r="I64" s="60" t="s">
        <v>567</v>
      </c>
      <c r="J64" s="61" t="s">
        <v>568</v>
      </c>
      <c r="K64" s="60">
        <v>9705</v>
      </c>
      <c r="L64" s="60" t="s">
        <v>569</v>
      </c>
      <c r="M64" s="61" t="s">
        <v>169</v>
      </c>
      <c r="N64" s="61"/>
      <c r="O64" s="62" t="s">
        <v>570</v>
      </c>
      <c r="P64" s="62" t="s">
        <v>566</v>
      </c>
    </row>
    <row r="65" spans="1:16" ht="12.75" customHeight="1" thickBot="1" x14ac:dyDescent="0.25">
      <c r="A65" s="51" t="str">
        <f t="shared" si="0"/>
        <v> BBS 78 </v>
      </c>
      <c r="B65" s="18" t="str">
        <f t="shared" si="1"/>
        <v>I</v>
      </c>
      <c r="C65" s="51">
        <f t="shared" si="2"/>
        <v>46318.616000000002</v>
      </c>
      <c r="D65" s="14" t="str">
        <f t="shared" si="3"/>
        <v>vis</v>
      </c>
      <c r="E65" s="59">
        <f>VLOOKUP(C65,Active!C$21:E$969,3,FALSE)</f>
        <v>9776.9982116890569</v>
      </c>
      <c r="F65" s="18" t="s">
        <v>148</v>
      </c>
      <c r="G65" s="14" t="str">
        <f t="shared" si="4"/>
        <v>46318.616</v>
      </c>
      <c r="H65" s="51">
        <f t="shared" si="5"/>
        <v>9777</v>
      </c>
      <c r="I65" s="60" t="s">
        <v>571</v>
      </c>
      <c r="J65" s="61" t="s">
        <v>572</v>
      </c>
      <c r="K65" s="60">
        <v>9777</v>
      </c>
      <c r="L65" s="60" t="s">
        <v>163</v>
      </c>
      <c r="M65" s="61" t="s">
        <v>169</v>
      </c>
      <c r="N65" s="61"/>
      <c r="O65" s="62" t="s">
        <v>420</v>
      </c>
      <c r="P65" s="62" t="s">
        <v>573</v>
      </c>
    </row>
    <row r="66" spans="1:16" ht="12.75" customHeight="1" thickBot="1" x14ac:dyDescent="0.25">
      <c r="A66" s="51" t="str">
        <f t="shared" si="0"/>
        <v> BBS 79 </v>
      </c>
      <c r="B66" s="18" t="str">
        <f t="shared" si="1"/>
        <v>I</v>
      </c>
      <c r="C66" s="51">
        <f t="shared" si="2"/>
        <v>46404.578999999998</v>
      </c>
      <c r="D66" s="14" t="str">
        <f t="shared" si="3"/>
        <v>vis</v>
      </c>
      <c r="E66" s="59">
        <f>VLOOKUP(C66,Active!C$21:E$969,3,FALSE)</f>
        <v>9806.9975430441882</v>
      </c>
      <c r="F66" s="18" t="s">
        <v>148</v>
      </c>
      <c r="G66" s="14" t="str">
        <f t="shared" si="4"/>
        <v>46404.579</v>
      </c>
      <c r="H66" s="51">
        <f t="shared" si="5"/>
        <v>9807</v>
      </c>
      <c r="I66" s="60" t="s">
        <v>574</v>
      </c>
      <c r="J66" s="61" t="s">
        <v>575</v>
      </c>
      <c r="K66" s="60">
        <v>9807</v>
      </c>
      <c r="L66" s="60" t="s">
        <v>490</v>
      </c>
      <c r="M66" s="61" t="s">
        <v>169</v>
      </c>
      <c r="N66" s="61"/>
      <c r="O66" s="62" t="s">
        <v>420</v>
      </c>
      <c r="P66" s="62" t="s">
        <v>576</v>
      </c>
    </row>
    <row r="67" spans="1:16" ht="12.75" customHeight="1" thickBot="1" x14ac:dyDescent="0.25">
      <c r="A67" s="51" t="str">
        <f t="shared" si="0"/>
        <v> AOEB 3 </v>
      </c>
      <c r="B67" s="18" t="str">
        <f t="shared" si="1"/>
        <v>I</v>
      </c>
      <c r="C67" s="51">
        <f t="shared" si="2"/>
        <v>46421.786999999997</v>
      </c>
      <c r="D67" s="14" t="str">
        <f t="shared" si="3"/>
        <v>vis</v>
      </c>
      <c r="E67" s="59">
        <f>VLOOKUP(C67,Active!C$21:E$969,3,FALSE)</f>
        <v>9813.0027836006957</v>
      </c>
      <c r="F67" s="18" t="s">
        <v>148</v>
      </c>
      <c r="G67" s="14" t="str">
        <f t="shared" si="4"/>
        <v>46421.787</v>
      </c>
      <c r="H67" s="51">
        <f t="shared" si="5"/>
        <v>9813</v>
      </c>
      <c r="I67" s="60" t="s">
        <v>577</v>
      </c>
      <c r="J67" s="61" t="s">
        <v>578</v>
      </c>
      <c r="K67" s="60">
        <v>9813</v>
      </c>
      <c r="L67" s="60" t="s">
        <v>261</v>
      </c>
      <c r="M67" s="61" t="s">
        <v>169</v>
      </c>
      <c r="N67" s="61"/>
      <c r="O67" s="62" t="s">
        <v>562</v>
      </c>
      <c r="P67" s="62" t="s">
        <v>445</v>
      </c>
    </row>
    <row r="68" spans="1:16" ht="12.75" customHeight="1" thickBot="1" x14ac:dyDescent="0.25">
      <c r="A68" s="51" t="str">
        <f t="shared" si="0"/>
        <v> BBS 83 </v>
      </c>
      <c r="B68" s="18" t="str">
        <f t="shared" si="1"/>
        <v>I</v>
      </c>
      <c r="C68" s="51">
        <f t="shared" si="2"/>
        <v>46877.391000000003</v>
      </c>
      <c r="D68" s="14" t="str">
        <f t="shared" si="3"/>
        <v>vis</v>
      </c>
      <c r="E68" s="59">
        <f>VLOOKUP(C68,Active!C$21:E$969,3,FALSE)</f>
        <v>9971.9992746808493</v>
      </c>
      <c r="F68" s="18" t="s">
        <v>148</v>
      </c>
      <c r="G68" s="14" t="str">
        <f t="shared" si="4"/>
        <v>46877.391</v>
      </c>
      <c r="H68" s="51">
        <f t="shared" si="5"/>
        <v>9972</v>
      </c>
      <c r="I68" s="60" t="s">
        <v>579</v>
      </c>
      <c r="J68" s="61" t="s">
        <v>580</v>
      </c>
      <c r="K68" s="60">
        <v>9972</v>
      </c>
      <c r="L68" s="60" t="s">
        <v>214</v>
      </c>
      <c r="M68" s="61" t="s">
        <v>169</v>
      </c>
      <c r="N68" s="61"/>
      <c r="O68" s="62" t="s">
        <v>420</v>
      </c>
      <c r="P68" s="62" t="s">
        <v>581</v>
      </c>
    </row>
    <row r="69" spans="1:16" ht="12.75" customHeight="1" thickBot="1" x14ac:dyDescent="0.25">
      <c r="A69" s="51" t="str">
        <f t="shared" si="0"/>
        <v> BBS 86 </v>
      </c>
      <c r="B69" s="18" t="str">
        <f t="shared" si="1"/>
        <v>I</v>
      </c>
      <c r="C69" s="51">
        <f t="shared" si="2"/>
        <v>47149.582000000002</v>
      </c>
      <c r="D69" s="14" t="str">
        <f t="shared" si="3"/>
        <v>vis</v>
      </c>
      <c r="E69" s="59">
        <f>VLOOKUP(C69,Active!C$21:E$969,3,FALSE)</f>
        <v>10066.988374652748</v>
      </c>
      <c r="F69" s="18" t="s">
        <v>148</v>
      </c>
      <c r="G69" s="14" t="str">
        <f t="shared" si="4"/>
        <v>47149.582</v>
      </c>
      <c r="H69" s="51">
        <f t="shared" si="5"/>
        <v>10067</v>
      </c>
      <c r="I69" s="60" t="s">
        <v>582</v>
      </c>
      <c r="J69" s="61" t="s">
        <v>583</v>
      </c>
      <c r="K69" s="60">
        <v>10067</v>
      </c>
      <c r="L69" s="60" t="s">
        <v>584</v>
      </c>
      <c r="M69" s="61" t="s">
        <v>169</v>
      </c>
      <c r="N69" s="61"/>
      <c r="O69" s="62" t="s">
        <v>420</v>
      </c>
      <c r="P69" s="62" t="s">
        <v>585</v>
      </c>
    </row>
    <row r="70" spans="1:16" ht="12.75" customHeight="1" thickBot="1" x14ac:dyDescent="0.25">
      <c r="A70" s="51" t="str">
        <f t="shared" si="0"/>
        <v> BRNO 30 </v>
      </c>
      <c r="B70" s="18" t="str">
        <f t="shared" si="1"/>
        <v>I</v>
      </c>
      <c r="C70" s="51">
        <f t="shared" si="2"/>
        <v>47155.351000000002</v>
      </c>
      <c r="D70" s="14" t="str">
        <f t="shared" si="3"/>
        <v>vis</v>
      </c>
      <c r="E70" s="59">
        <f>VLOOKUP(C70,Active!C$21:E$969,3,FALSE)</f>
        <v>10069.00163783095</v>
      </c>
      <c r="F70" s="18" t="s">
        <v>148</v>
      </c>
      <c r="G70" s="14" t="str">
        <f t="shared" si="4"/>
        <v>47155.351</v>
      </c>
      <c r="H70" s="51">
        <f t="shared" si="5"/>
        <v>10069</v>
      </c>
      <c r="I70" s="60" t="s">
        <v>586</v>
      </c>
      <c r="J70" s="61" t="s">
        <v>587</v>
      </c>
      <c r="K70" s="60">
        <v>10069</v>
      </c>
      <c r="L70" s="60" t="s">
        <v>174</v>
      </c>
      <c r="M70" s="61" t="s">
        <v>169</v>
      </c>
      <c r="N70" s="61"/>
      <c r="O70" s="62" t="s">
        <v>588</v>
      </c>
      <c r="P70" s="62" t="s">
        <v>589</v>
      </c>
    </row>
    <row r="71" spans="1:16" ht="12.75" customHeight="1" thickBot="1" x14ac:dyDescent="0.25">
      <c r="A71" s="51" t="str">
        <f t="shared" si="0"/>
        <v> BBS 87 </v>
      </c>
      <c r="B71" s="18" t="str">
        <f t="shared" si="1"/>
        <v>I</v>
      </c>
      <c r="C71" s="51">
        <f t="shared" si="2"/>
        <v>47195.462</v>
      </c>
      <c r="D71" s="14" t="str">
        <f t="shared" si="3"/>
        <v>vis</v>
      </c>
      <c r="E71" s="59">
        <f>VLOOKUP(C71,Active!C$21:E$969,3,FALSE)</f>
        <v>10082.999557633488</v>
      </c>
      <c r="F71" s="18" t="s">
        <v>148</v>
      </c>
      <c r="G71" s="14" t="str">
        <f t="shared" si="4"/>
        <v>47195.462</v>
      </c>
      <c r="H71" s="51">
        <f t="shared" si="5"/>
        <v>10083</v>
      </c>
      <c r="I71" s="60" t="s">
        <v>590</v>
      </c>
      <c r="J71" s="61" t="s">
        <v>591</v>
      </c>
      <c r="K71" s="60">
        <v>10083</v>
      </c>
      <c r="L71" s="60" t="s">
        <v>230</v>
      </c>
      <c r="M71" s="61" t="s">
        <v>169</v>
      </c>
      <c r="N71" s="61"/>
      <c r="O71" s="62" t="s">
        <v>420</v>
      </c>
      <c r="P71" s="62" t="s">
        <v>592</v>
      </c>
    </row>
    <row r="72" spans="1:16" ht="12.75" customHeight="1" thickBot="1" x14ac:dyDescent="0.25">
      <c r="A72" s="51" t="str">
        <f t="shared" si="0"/>
        <v> AOEB 3 </v>
      </c>
      <c r="B72" s="18" t="str">
        <f t="shared" si="1"/>
        <v>I</v>
      </c>
      <c r="C72" s="51">
        <f t="shared" si="2"/>
        <v>47209.792000000001</v>
      </c>
      <c r="D72" s="14" t="str">
        <f t="shared" si="3"/>
        <v>vis</v>
      </c>
      <c r="E72" s="59">
        <f>VLOOKUP(C72,Active!C$21:E$969,3,FALSE)</f>
        <v>10088.000434968146</v>
      </c>
      <c r="F72" s="18" t="s">
        <v>148</v>
      </c>
      <c r="G72" s="14" t="str">
        <f t="shared" si="4"/>
        <v>47209.792</v>
      </c>
      <c r="H72" s="51">
        <f t="shared" si="5"/>
        <v>10088</v>
      </c>
      <c r="I72" s="60" t="s">
        <v>593</v>
      </c>
      <c r="J72" s="61" t="s">
        <v>594</v>
      </c>
      <c r="K72" s="60">
        <v>10088</v>
      </c>
      <c r="L72" s="60" t="s">
        <v>233</v>
      </c>
      <c r="M72" s="61" t="s">
        <v>169</v>
      </c>
      <c r="N72" s="61"/>
      <c r="O72" s="62" t="s">
        <v>562</v>
      </c>
      <c r="P72" s="62" t="s">
        <v>445</v>
      </c>
    </row>
    <row r="73" spans="1:16" ht="12.75" customHeight="1" thickBot="1" x14ac:dyDescent="0.25">
      <c r="A73" s="51" t="str">
        <f t="shared" si="0"/>
        <v> AOEB 3 </v>
      </c>
      <c r="B73" s="18" t="str">
        <f t="shared" si="1"/>
        <v>I</v>
      </c>
      <c r="C73" s="51">
        <f t="shared" si="2"/>
        <v>47212.656999999999</v>
      </c>
      <c r="D73" s="14" t="str">
        <f t="shared" si="3"/>
        <v>vis</v>
      </c>
      <c r="E73" s="59">
        <f>VLOOKUP(C73,Active!C$21:E$969,3,FALSE)</f>
        <v>10089.0002614555</v>
      </c>
      <c r="F73" s="18" t="s">
        <v>148</v>
      </c>
      <c r="G73" s="14" t="str">
        <f t="shared" si="4"/>
        <v>47212.657</v>
      </c>
      <c r="H73" s="51">
        <f t="shared" si="5"/>
        <v>10089</v>
      </c>
      <c r="I73" s="60" t="s">
        <v>595</v>
      </c>
      <c r="J73" s="61" t="s">
        <v>596</v>
      </c>
      <c r="K73" s="60">
        <v>10089</v>
      </c>
      <c r="L73" s="60" t="s">
        <v>233</v>
      </c>
      <c r="M73" s="61" t="s">
        <v>169</v>
      </c>
      <c r="N73" s="61"/>
      <c r="O73" s="62" t="s">
        <v>498</v>
      </c>
      <c r="P73" s="62" t="s">
        <v>445</v>
      </c>
    </row>
    <row r="74" spans="1:16" ht="12.75" customHeight="1" thickBot="1" x14ac:dyDescent="0.25">
      <c r="A74" s="51" t="str">
        <f t="shared" si="0"/>
        <v> AOEB 3 </v>
      </c>
      <c r="B74" s="18" t="str">
        <f t="shared" si="1"/>
        <v>I</v>
      </c>
      <c r="C74" s="51">
        <f t="shared" si="2"/>
        <v>47255.63</v>
      </c>
      <c r="D74" s="14" t="str">
        <f t="shared" si="3"/>
        <v>vis</v>
      </c>
      <c r="E74" s="59">
        <f>VLOOKUP(C74,Active!C$21:E$969,3,FALSE)</f>
        <v>10103.996960806662</v>
      </c>
      <c r="F74" s="18" t="s">
        <v>148</v>
      </c>
      <c r="G74" s="14" t="str">
        <f t="shared" si="4"/>
        <v>47255.630</v>
      </c>
      <c r="H74" s="51">
        <f t="shared" si="5"/>
        <v>10104</v>
      </c>
      <c r="I74" s="60" t="s">
        <v>597</v>
      </c>
      <c r="J74" s="61" t="s">
        <v>598</v>
      </c>
      <c r="K74" s="60">
        <v>10104</v>
      </c>
      <c r="L74" s="60" t="s">
        <v>599</v>
      </c>
      <c r="M74" s="61" t="s">
        <v>169</v>
      </c>
      <c r="N74" s="61"/>
      <c r="O74" s="62" t="s">
        <v>600</v>
      </c>
      <c r="P74" s="62" t="s">
        <v>445</v>
      </c>
    </row>
    <row r="75" spans="1:16" ht="12.75" customHeight="1" thickBot="1" x14ac:dyDescent="0.25">
      <c r="A75" s="51" t="str">
        <f t="shared" ref="A75:A138" si="6">P75</f>
        <v> AOEB 3 </v>
      </c>
      <c r="B75" s="18" t="str">
        <f t="shared" ref="B75:B138" si="7">IF(H75=INT(H75),"I","II")</f>
        <v>I</v>
      </c>
      <c r="C75" s="51">
        <f t="shared" ref="C75:C138" si="8">1*G75</f>
        <v>47255.654999999999</v>
      </c>
      <c r="D75" s="14" t="str">
        <f t="shared" ref="D75:D138" si="9">VLOOKUP(F75,I$1:J$5,2,FALSE)</f>
        <v>vis</v>
      </c>
      <c r="E75" s="59">
        <f>VLOOKUP(C75,Active!C$21:E$969,3,FALSE)</f>
        <v>10104.005685296081</v>
      </c>
      <c r="F75" s="18" t="s">
        <v>148</v>
      </c>
      <c r="G75" s="14" t="str">
        <f t="shared" ref="G75:G138" si="10">MID(I75,3,LEN(I75)-3)</f>
        <v>47255.655</v>
      </c>
      <c r="H75" s="51">
        <f t="shared" ref="H75:H138" si="11">1*K75</f>
        <v>10104</v>
      </c>
      <c r="I75" s="60" t="s">
        <v>601</v>
      </c>
      <c r="J75" s="61" t="s">
        <v>602</v>
      </c>
      <c r="K75" s="60">
        <v>10104</v>
      </c>
      <c r="L75" s="60" t="s">
        <v>603</v>
      </c>
      <c r="M75" s="61" t="s">
        <v>169</v>
      </c>
      <c r="N75" s="61"/>
      <c r="O75" s="62" t="s">
        <v>441</v>
      </c>
      <c r="P75" s="62" t="s">
        <v>445</v>
      </c>
    </row>
    <row r="76" spans="1:16" ht="12.75" customHeight="1" thickBot="1" x14ac:dyDescent="0.25">
      <c r="A76" s="51" t="str">
        <f t="shared" si="6"/>
        <v> BBS 90 </v>
      </c>
      <c r="B76" s="18" t="str">
        <f t="shared" si="7"/>
        <v>I</v>
      </c>
      <c r="C76" s="51">
        <f t="shared" si="8"/>
        <v>47496.339</v>
      </c>
      <c r="D76" s="14" t="str">
        <f t="shared" si="9"/>
        <v>vis</v>
      </c>
      <c r="E76" s="59">
        <f>VLOOKUP(C76,Active!C$21:E$969,3,FALSE)</f>
        <v>10187.999485743696</v>
      </c>
      <c r="F76" s="18" t="s">
        <v>148</v>
      </c>
      <c r="G76" s="14" t="str">
        <f t="shared" si="10"/>
        <v>47496.339</v>
      </c>
      <c r="H76" s="51">
        <f t="shared" si="11"/>
        <v>10188</v>
      </c>
      <c r="I76" s="60" t="s">
        <v>604</v>
      </c>
      <c r="J76" s="61" t="s">
        <v>605</v>
      </c>
      <c r="K76" s="60">
        <v>10188</v>
      </c>
      <c r="L76" s="60" t="s">
        <v>230</v>
      </c>
      <c r="M76" s="61" t="s">
        <v>169</v>
      </c>
      <c r="N76" s="61"/>
      <c r="O76" s="62" t="s">
        <v>420</v>
      </c>
      <c r="P76" s="62" t="s">
        <v>606</v>
      </c>
    </row>
    <row r="77" spans="1:16" ht="12.75" customHeight="1" thickBot="1" x14ac:dyDescent="0.25">
      <c r="A77" s="51" t="str">
        <f t="shared" si="6"/>
        <v> AOEB 3 </v>
      </c>
      <c r="B77" s="18" t="str">
        <f t="shared" si="7"/>
        <v>I</v>
      </c>
      <c r="C77" s="51">
        <f t="shared" si="8"/>
        <v>47510.667000000001</v>
      </c>
      <c r="D77" s="14" t="str">
        <f t="shared" si="9"/>
        <v>vis</v>
      </c>
      <c r="E77" s="59">
        <f>VLOOKUP(C77,Active!C$21:E$969,3,FALSE)</f>
        <v>10192.9996651192</v>
      </c>
      <c r="F77" s="18" t="s">
        <v>148</v>
      </c>
      <c r="G77" s="14" t="str">
        <f t="shared" si="10"/>
        <v>47510.667</v>
      </c>
      <c r="H77" s="51">
        <f t="shared" si="11"/>
        <v>10193</v>
      </c>
      <c r="I77" s="60" t="s">
        <v>607</v>
      </c>
      <c r="J77" s="61" t="s">
        <v>608</v>
      </c>
      <c r="K77" s="60">
        <v>10193</v>
      </c>
      <c r="L77" s="60" t="s">
        <v>230</v>
      </c>
      <c r="M77" s="61" t="s">
        <v>169</v>
      </c>
      <c r="N77" s="61"/>
      <c r="O77" s="62" t="s">
        <v>600</v>
      </c>
      <c r="P77" s="62" t="s">
        <v>445</v>
      </c>
    </row>
    <row r="78" spans="1:16" ht="12.75" customHeight="1" thickBot="1" x14ac:dyDescent="0.25">
      <c r="A78" s="51" t="str">
        <f t="shared" si="6"/>
        <v> BBS 91 </v>
      </c>
      <c r="B78" s="18" t="str">
        <f t="shared" si="7"/>
        <v>I</v>
      </c>
      <c r="C78" s="51">
        <f t="shared" si="8"/>
        <v>47556.514000000003</v>
      </c>
      <c r="D78" s="14" t="str">
        <f t="shared" si="9"/>
        <v>vis</v>
      </c>
      <c r="E78" s="59">
        <f>VLOOKUP(C78,Active!C$21:E$969,3,FALSE)</f>
        <v>10208.999331773908</v>
      </c>
      <c r="F78" s="18" t="s">
        <v>148</v>
      </c>
      <c r="G78" s="14" t="str">
        <f t="shared" si="10"/>
        <v>47556.514</v>
      </c>
      <c r="H78" s="51">
        <f t="shared" si="11"/>
        <v>10209</v>
      </c>
      <c r="I78" s="60" t="s">
        <v>609</v>
      </c>
      <c r="J78" s="61" t="s">
        <v>610</v>
      </c>
      <c r="K78" s="60">
        <v>10209</v>
      </c>
      <c r="L78" s="60" t="s">
        <v>214</v>
      </c>
      <c r="M78" s="61" t="s">
        <v>169</v>
      </c>
      <c r="N78" s="61"/>
      <c r="O78" s="62" t="s">
        <v>541</v>
      </c>
      <c r="P78" s="62" t="s">
        <v>611</v>
      </c>
    </row>
    <row r="79" spans="1:16" ht="12.75" customHeight="1" thickBot="1" x14ac:dyDescent="0.25">
      <c r="A79" s="51" t="str">
        <f t="shared" si="6"/>
        <v> BBS 91 </v>
      </c>
      <c r="B79" s="18" t="str">
        <f t="shared" si="7"/>
        <v>I</v>
      </c>
      <c r="C79" s="51">
        <f t="shared" si="8"/>
        <v>47579.427000000003</v>
      </c>
      <c r="D79" s="14" t="str">
        <f t="shared" si="9"/>
        <v>vis</v>
      </c>
      <c r="E79" s="59">
        <f>VLOOKUP(C79,Active!C$21:E$969,3,FALSE)</f>
        <v>10216.995500815707</v>
      </c>
      <c r="F79" s="18" t="s">
        <v>148</v>
      </c>
      <c r="G79" s="14" t="str">
        <f t="shared" si="10"/>
        <v>47579.427</v>
      </c>
      <c r="H79" s="51">
        <f t="shared" si="11"/>
        <v>10217</v>
      </c>
      <c r="I79" s="60" t="s">
        <v>612</v>
      </c>
      <c r="J79" s="61" t="s">
        <v>613</v>
      </c>
      <c r="K79" s="60">
        <v>10217</v>
      </c>
      <c r="L79" s="60" t="s">
        <v>614</v>
      </c>
      <c r="M79" s="61" t="s">
        <v>169</v>
      </c>
      <c r="N79" s="61"/>
      <c r="O79" s="62" t="s">
        <v>420</v>
      </c>
      <c r="P79" s="62" t="s">
        <v>611</v>
      </c>
    </row>
    <row r="80" spans="1:16" ht="12.75" customHeight="1" thickBot="1" x14ac:dyDescent="0.25">
      <c r="A80" s="51" t="str">
        <f t="shared" si="6"/>
        <v> AOEB 3 </v>
      </c>
      <c r="B80" s="18" t="str">
        <f t="shared" si="7"/>
        <v>I</v>
      </c>
      <c r="C80" s="51">
        <f t="shared" si="8"/>
        <v>47596.635000000002</v>
      </c>
      <c r="D80" s="14" t="str">
        <f t="shared" si="9"/>
        <v>vis</v>
      </c>
      <c r="E80" s="59">
        <f>VLOOKUP(C80,Active!C$21:E$969,3,FALSE)</f>
        <v>10223.000741372214</v>
      </c>
      <c r="F80" s="18" t="s">
        <v>148</v>
      </c>
      <c r="G80" s="14" t="str">
        <f t="shared" si="10"/>
        <v>47596.635</v>
      </c>
      <c r="H80" s="51">
        <f t="shared" si="11"/>
        <v>10223</v>
      </c>
      <c r="I80" s="60" t="s">
        <v>615</v>
      </c>
      <c r="J80" s="61" t="s">
        <v>616</v>
      </c>
      <c r="K80" s="60">
        <v>10223</v>
      </c>
      <c r="L80" s="60" t="s">
        <v>179</v>
      </c>
      <c r="M80" s="61" t="s">
        <v>169</v>
      </c>
      <c r="N80" s="61"/>
      <c r="O80" s="62" t="s">
        <v>441</v>
      </c>
      <c r="P80" s="62" t="s">
        <v>445</v>
      </c>
    </row>
    <row r="81" spans="1:16" ht="12.75" customHeight="1" thickBot="1" x14ac:dyDescent="0.25">
      <c r="A81" s="51" t="str">
        <f t="shared" si="6"/>
        <v> BBS 92 </v>
      </c>
      <c r="B81" s="18" t="str">
        <f t="shared" si="7"/>
        <v>I</v>
      </c>
      <c r="C81" s="51">
        <f t="shared" si="8"/>
        <v>47768.565999999999</v>
      </c>
      <c r="D81" s="14" t="str">
        <f t="shared" si="9"/>
        <v>vis</v>
      </c>
      <c r="E81" s="59">
        <f>VLOOKUP(C81,Active!C$21:E$969,3,FALSE)</f>
        <v>10283.001148980358</v>
      </c>
      <c r="F81" s="18" t="s">
        <v>148</v>
      </c>
      <c r="G81" s="14" t="str">
        <f t="shared" si="10"/>
        <v>47768.566</v>
      </c>
      <c r="H81" s="51">
        <f t="shared" si="11"/>
        <v>10283</v>
      </c>
      <c r="I81" s="60" t="s">
        <v>617</v>
      </c>
      <c r="J81" s="61" t="s">
        <v>618</v>
      </c>
      <c r="K81" s="60">
        <v>10283</v>
      </c>
      <c r="L81" s="60" t="s">
        <v>154</v>
      </c>
      <c r="M81" s="61" t="s">
        <v>169</v>
      </c>
      <c r="N81" s="61"/>
      <c r="O81" s="62" t="s">
        <v>420</v>
      </c>
      <c r="P81" s="62" t="s">
        <v>619</v>
      </c>
    </row>
    <row r="82" spans="1:16" ht="12.75" customHeight="1" thickBot="1" x14ac:dyDescent="0.25">
      <c r="A82" s="51" t="str">
        <f t="shared" si="6"/>
        <v> BBS 93 </v>
      </c>
      <c r="B82" s="18" t="str">
        <f t="shared" si="7"/>
        <v>I</v>
      </c>
      <c r="C82" s="51">
        <f t="shared" si="8"/>
        <v>47854.529000000002</v>
      </c>
      <c r="D82" s="14" t="str">
        <f t="shared" si="9"/>
        <v>vis</v>
      </c>
      <c r="E82" s="59">
        <f>VLOOKUP(C82,Active!C$21:E$969,3,FALSE)</f>
        <v>10313.00048033549</v>
      </c>
      <c r="F82" s="18" t="s">
        <v>148</v>
      </c>
      <c r="G82" s="14" t="str">
        <f t="shared" si="10"/>
        <v>47854.529</v>
      </c>
      <c r="H82" s="51">
        <f t="shared" si="11"/>
        <v>10313</v>
      </c>
      <c r="I82" s="60" t="s">
        <v>620</v>
      </c>
      <c r="J82" s="61" t="s">
        <v>621</v>
      </c>
      <c r="K82" s="60">
        <v>10313</v>
      </c>
      <c r="L82" s="60" t="s">
        <v>233</v>
      </c>
      <c r="M82" s="61" t="s">
        <v>169</v>
      </c>
      <c r="N82" s="61"/>
      <c r="O82" s="62" t="s">
        <v>420</v>
      </c>
      <c r="P82" s="62" t="s">
        <v>622</v>
      </c>
    </row>
    <row r="83" spans="1:16" ht="12.75" customHeight="1" thickBot="1" x14ac:dyDescent="0.25">
      <c r="A83" s="51" t="str">
        <f t="shared" si="6"/>
        <v> AOEB 3 </v>
      </c>
      <c r="B83" s="18" t="str">
        <f t="shared" si="7"/>
        <v>I</v>
      </c>
      <c r="C83" s="51">
        <f t="shared" si="8"/>
        <v>47894.646999999997</v>
      </c>
      <c r="D83" s="14" t="str">
        <f t="shared" si="9"/>
        <v>vis</v>
      </c>
      <c r="E83" s="59">
        <f>VLOOKUP(C83,Active!C$21:E$969,3,FALSE)</f>
        <v>10327.000842995065</v>
      </c>
      <c r="F83" s="18" t="s">
        <v>148</v>
      </c>
      <c r="G83" s="14" t="str">
        <f t="shared" si="10"/>
        <v>47894.647</v>
      </c>
      <c r="H83" s="51">
        <f t="shared" si="11"/>
        <v>10327</v>
      </c>
      <c r="I83" s="60" t="s">
        <v>623</v>
      </c>
      <c r="J83" s="61" t="s">
        <v>624</v>
      </c>
      <c r="K83" s="60">
        <v>10327</v>
      </c>
      <c r="L83" s="60" t="s">
        <v>179</v>
      </c>
      <c r="M83" s="61" t="s">
        <v>169</v>
      </c>
      <c r="N83" s="61"/>
      <c r="O83" s="62" t="s">
        <v>498</v>
      </c>
      <c r="P83" s="62" t="s">
        <v>445</v>
      </c>
    </row>
    <row r="84" spans="1:16" ht="12.75" customHeight="1" thickBot="1" x14ac:dyDescent="0.25">
      <c r="A84" s="51" t="str">
        <f t="shared" si="6"/>
        <v> BBS 94 </v>
      </c>
      <c r="B84" s="18" t="str">
        <f t="shared" si="7"/>
        <v>I</v>
      </c>
      <c r="C84" s="51">
        <f t="shared" si="8"/>
        <v>47943.377999999997</v>
      </c>
      <c r="D84" s="14" t="str">
        <f t="shared" si="9"/>
        <v>vis</v>
      </c>
      <c r="E84" s="59">
        <f>VLOOKUP(C84,Active!C$21:E$969,3,FALSE)</f>
        <v>10344.006966749086</v>
      </c>
      <c r="F84" s="18" t="s">
        <v>148</v>
      </c>
      <c r="G84" s="14" t="str">
        <f t="shared" si="10"/>
        <v>47943.378</v>
      </c>
      <c r="H84" s="51">
        <f t="shared" si="11"/>
        <v>10344</v>
      </c>
      <c r="I84" s="60" t="s">
        <v>625</v>
      </c>
      <c r="J84" s="61" t="s">
        <v>626</v>
      </c>
      <c r="K84" s="60">
        <v>10344</v>
      </c>
      <c r="L84" s="60" t="s">
        <v>289</v>
      </c>
      <c r="M84" s="61" t="s">
        <v>169</v>
      </c>
      <c r="N84" s="61"/>
      <c r="O84" s="62" t="s">
        <v>416</v>
      </c>
      <c r="P84" s="62" t="s">
        <v>627</v>
      </c>
    </row>
    <row r="85" spans="1:16" ht="12.75" customHeight="1" thickBot="1" x14ac:dyDescent="0.25">
      <c r="A85" s="51" t="str">
        <f t="shared" si="6"/>
        <v> BBS 97 </v>
      </c>
      <c r="B85" s="18" t="str">
        <f t="shared" si="7"/>
        <v>I</v>
      </c>
      <c r="C85" s="51">
        <f t="shared" si="8"/>
        <v>48347.385999999999</v>
      </c>
      <c r="D85" s="14" t="str">
        <f t="shared" si="9"/>
        <v>vis</v>
      </c>
      <c r="E85" s="59">
        <f>VLOOKUP(C85,Active!C$21:E$969,3,FALSE)</f>
        <v>10484.997507587863</v>
      </c>
      <c r="F85" s="18" t="s">
        <v>148</v>
      </c>
      <c r="G85" s="14" t="str">
        <f t="shared" si="10"/>
        <v>48347.386</v>
      </c>
      <c r="H85" s="51">
        <f t="shared" si="11"/>
        <v>10485</v>
      </c>
      <c r="I85" s="60" t="s">
        <v>628</v>
      </c>
      <c r="J85" s="61" t="s">
        <v>629</v>
      </c>
      <c r="K85" s="60">
        <v>10485</v>
      </c>
      <c r="L85" s="60" t="s">
        <v>490</v>
      </c>
      <c r="M85" s="61" t="s">
        <v>169</v>
      </c>
      <c r="N85" s="61"/>
      <c r="O85" s="62" t="s">
        <v>420</v>
      </c>
      <c r="P85" s="62" t="s">
        <v>630</v>
      </c>
    </row>
    <row r="86" spans="1:16" ht="12.75" customHeight="1" thickBot="1" x14ac:dyDescent="0.25">
      <c r="A86" s="51" t="str">
        <f t="shared" si="6"/>
        <v> BBS 99 </v>
      </c>
      <c r="B86" s="18" t="str">
        <f t="shared" si="7"/>
        <v>I</v>
      </c>
      <c r="C86" s="51">
        <f t="shared" si="8"/>
        <v>48619.610999999997</v>
      </c>
      <c r="D86" s="14" t="str">
        <f t="shared" si="9"/>
        <v>vis</v>
      </c>
      <c r="E86" s="59">
        <f>VLOOKUP(C86,Active!C$21:E$969,3,FALSE)</f>
        <v>10579.998472865371</v>
      </c>
      <c r="F86" s="18" t="s">
        <v>148</v>
      </c>
      <c r="G86" s="14" t="str">
        <f t="shared" si="10"/>
        <v>48619.611</v>
      </c>
      <c r="H86" s="51">
        <f t="shared" si="11"/>
        <v>10580</v>
      </c>
      <c r="I86" s="60" t="s">
        <v>631</v>
      </c>
      <c r="J86" s="61" t="s">
        <v>632</v>
      </c>
      <c r="K86" s="60">
        <v>10580</v>
      </c>
      <c r="L86" s="60" t="s">
        <v>466</v>
      </c>
      <c r="M86" s="61" t="s">
        <v>169</v>
      </c>
      <c r="N86" s="61"/>
      <c r="O86" s="62" t="s">
        <v>420</v>
      </c>
      <c r="P86" s="62" t="s">
        <v>633</v>
      </c>
    </row>
    <row r="87" spans="1:16" ht="12.75" customHeight="1" thickBot="1" x14ac:dyDescent="0.25">
      <c r="A87" s="51" t="str">
        <f t="shared" si="6"/>
        <v> BBS 100 </v>
      </c>
      <c r="B87" s="18" t="str">
        <f t="shared" si="7"/>
        <v>I</v>
      </c>
      <c r="C87" s="51">
        <f t="shared" si="8"/>
        <v>48625.351000000002</v>
      </c>
      <c r="D87" s="14" t="str">
        <f t="shared" si="9"/>
        <v>vis</v>
      </c>
      <c r="E87" s="59">
        <f>VLOOKUP(C87,Active!C$21:E$969,3,FALSE)</f>
        <v>10582.001615635849</v>
      </c>
      <c r="F87" s="18" t="s">
        <v>148</v>
      </c>
      <c r="G87" s="14" t="str">
        <f t="shared" si="10"/>
        <v>48625.351</v>
      </c>
      <c r="H87" s="51">
        <f t="shared" si="11"/>
        <v>10582</v>
      </c>
      <c r="I87" s="60" t="s">
        <v>634</v>
      </c>
      <c r="J87" s="61" t="s">
        <v>635</v>
      </c>
      <c r="K87" s="60">
        <v>10582</v>
      </c>
      <c r="L87" s="60" t="s">
        <v>174</v>
      </c>
      <c r="M87" s="61" t="s">
        <v>169</v>
      </c>
      <c r="N87" s="61"/>
      <c r="O87" s="62" t="s">
        <v>416</v>
      </c>
      <c r="P87" s="62" t="s">
        <v>636</v>
      </c>
    </row>
    <row r="88" spans="1:16" ht="12.75" customHeight="1" thickBot="1" x14ac:dyDescent="0.25">
      <c r="A88" s="51" t="str">
        <f t="shared" si="6"/>
        <v> AOEB 3 </v>
      </c>
      <c r="B88" s="18" t="str">
        <f t="shared" si="7"/>
        <v>I</v>
      </c>
      <c r="C88" s="51">
        <f t="shared" si="8"/>
        <v>48636.813000000002</v>
      </c>
      <c r="D88" s="14" t="str">
        <f t="shared" si="9"/>
        <v>vis</v>
      </c>
      <c r="E88" s="59">
        <f>VLOOKUP(C88,Active!C$21:E$969,3,FALSE)</f>
        <v>10586.00161954442</v>
      </c>
      <c r="F88" s="18" t="s">
        <v>148</v>
      </c>
      <c r="G88" s="14" t="str">
        <f t="shared" si="10"/>
        <v>48636.813</v>
      </c>
      <c r="H88" s="51">
        <f t="shared" si="11"/>
        <v>10586</v>
      </c>
      <c r="I88" s="60" t="s">
        <v>637</v>
      </c>
      <c r="J88" s="61" t="s">
        <v>638</v>
      </c>
      <c r="K88" s="60">
        <v>10586</v>
      </c>
      <c r="L88" s="60" t="s">
        <v>174</v>
      </c>
      <c r="M88" s="61" t="s">
        <v>169</v>
      </c>
      <c r="N88" s="61"/>
      <c r="O88" s="62" t="s">
        <v>639</v>
      </c>
      <c r="P88" s="62" t="s">
        <v>445</v>
      </c>
    </row>
    <row r="89" spans="1:16" ht="12.75" customHeight="1" thickBot="1" x14ac:dyDescent="0.25">
      <c r="A89" s="51" t="str">
        <f t="shared" si="6"/>
        <v> BBS 100 </v>
      </c>
      <c r="B89" s="18" t="str">
        <f t="shared" si="7"/>
        <v>I</v>
      </c>
      <c r="C89" s="51">
        <f t="shared" si="8"/>
        <v>48665.457999999999</v>
      </c>
      <c r="D89" s="14" t="str">
        <f t="shared" si="9"/>
        <v>vis</v>
      </c>
      <c r="E89" s="59">
        <f>VLOOKUP(C89,Active!C$21:E$969,3,FALSE)</f>
        <v>10595.998139520079</v>
      </c>
      <c r="F89" s="18" t="s">
        <v>148</v>
      </c>
      <c r="G89" s="14" t="str">
        <f t="shared" si="10"/>
        <v>48665.458</v>
      </c>
      <c r="H89" s="51">
        <f t="shared" si="11"/>
        <v>10596</v>
      </c>
      <c r="I89" s="60" t="s">
        <v>640</v>
      </c>
      <c r="J89" s="61" t="s">
        <v>641</v>
      </c>
      <c r="K89" s="60">
        <v>10596</v>
      </c>
      <c r="L89" s="60" t="s">
        <v>163</v>
      </c>
      <c r="M89" s="61" t="s">
        <v>169</v>
      </c>
      <c r="N89" s="61"/>
      <c r="O89" s="62" t="s">
        <v>420</v>
      </c>
      <c r="P89" s="62" t="s">
        <v>636</v>
      </c>
    </row>
    <row r="90" spans="1:16" ht="12.75" customHeight="1" thickBot="1" x14ac:dyDescent="0.25">
      <c r="A90" s="51" t="str">
        <f t="shared" si="6"/>
        <v> AOEB 3 </v>
      </c>
      <c r="B90" s="18" t="str">
        <f t="shared" si="7"/>
        <v>I</v>
      </c>
      <c r="C90" s="51">
        <f t="shared" si="8"/>
        <v>48682.652999999998</v>
      </c>
      <c r="D90" s="14" t="str">
        <f t="shared" si="9"/>
        <v>vis</v>
      </c>
      <c r="E90" s="59">
        <f>VLOOKUP(C90,Active!C$21:E$969,3,FALSE)</f>
        <v>10601.998843342091</v>
      </c>
      <c r="F90" s="18" t="s">
        <v>148</v>
      </c>
      <c r="G90" s="14" t="str">
        <f t="shared" si="10"/>
        <v>48682.653</v>
      </c>
      <c r="H90" s="51">
        <f t="shared" si="11"/>
        <v>10602</v>
      </c>
      <c r="I90" s="60" t="s">
        <v>642</v>
      </c>
      <c r="J90" s="61" t="s">
        <v>643</v>
      </c>
      <c r="K90" s="60">
        <v>10602</v>
      </c>
      <c r="L90" s="60" t="s">
        <v>150</v>
      </c>
      <c r="M90" s="61" t="s">
        <v>169</v>
      </c>
      <c r="N90" s="61"/>
      <c r="O90" s="62" t="s">
        <v>498</v>
      </c>
      <c r="P90" s="62" t="s">
        <v>445</v>
      </c>
    </row>
    <row r="91" spans="1:16" ht="12.75" customHeight="1" thickBot="1" x14ac:dyDescent="0.25">
      <c r="A91" s="51" t="str">
        <f t="shared" si="6"/>
        <v> BBS 101 </v>
      </c>
      <c r="B91" s="18" t="str">
        <f t="shared" si="7"/>
        <v>I</v>
      </c>
      <c r="C91" s="51">
        <f t="shared" si="8"/>
        <v>48688.387999999999</v>
      </c>
      <c r="D91" s="14" t="str">
        <f t="shared" si="9"/>
        <v>vis</v>
      </c>
      <c r="E91" s="59">
        <f>VLOOKUP(C91,Active!C$21:E$969,3,FALSE)</f>
        <v>10604.000241214682</v>
      </c>
      <c r="F91" s="18" t="s">
        <v>148</v>
      </c>
      <c r="G91" s="14" t="str">
        <f t="shared" si="10"/>
        <v>48688.388</v>
      </c>
      <c r="H91" s="51">
        <f t="shared" si="11"/>
        <v>10604</v>
      </c>
      <c r="I91" s="60" t="s">
        <v>644</v>
      </c>
      <c r="J91" s="61" t="s">
        <v>645</v>
      </c>
      <c r="K91" s="60">
        <v>10604</v>
      </c>
      <c r="L91" s="60" t="s">
        <v>233</v>
      </c>
      <c r="M91" s="61" t="s">
        <v>169</v>
      </c>
      <c r="N91" s="61"/>
      <c r="O91" s="62" t="s">
        <v>416</v>
      </c>
      <c r="P91" s="62" t="s">
        <v>646</v>
      </c>
    </row>
    <row r="92" spans="1:16" ht="12.75" customHeight="1" thickBot="1" x14ac:dyDescent="0.25">
      <c r="A92" s="51" t="str">
        <f t="shared" si="6"/>
        <v>IBVS 4263 </v>
      </c>
      <c r="B92" s="18" t="str">
        <f t="shared" si="7"/>
        <v>I</v>
      </c>
      <c r="C92" s="51">
        <f t="shared" si="8"/>
        <v>49390.425300000003</v>
      </c>
      <c r="D92" s="14" t="str">
        <f t="shared" si="9"/>
        <v>vis</v>
      </c>
      <c r="E92" s="59">
        <f>VLOOKUP(C92,Active!C$21:E$969,3,FALSE)</f>
        <v>10848.996921022992</v>
      </c>
      <c r="F92" s="18" t="s">
        <v>148</v>
      </c>
      <c r="G92" s="14" t="str">
        <f t="shared" si="10"/>
        <v>49390.4253</v>
      </c>
      <c r="H92" s="51">
        <f t="shared" si="11"/>
        <v>10849</v>
      </c>
      <c r="I92" s="60" t="s">
        <v>647</v>
      </c>
      <c r="J92" s="61" t="s">
        <v>648</v>
      </c>
      <c r="K92" s="60">
        <v>10849</v>
      </c>
      <c r="L92" s="60" t="s">
        <v>649</v>
      </c>
      <c r="M92" s="61" t="s">
        <v>397</v>
      </c>
      <c r="N92" s="61" t="s">
        <v>650</v>
      </c>
      <c r="O92" s="62" t="s">
        <v>651</v>
      </c>
      <c r="P92" s="63" t="s">
        <v>652</v>
      </c>
    </row>
    <row r="93" spans="1:16" ht="12.75" customHeight="1" thickBot="1" x14ac:dyDescent="0.25">
      <c r="A93" s="51" t="str">
        <f t="shared" si="6"/>
        <v>IBVS 4263 </v>
      </c>
      <c r="B93" s="18" t="str">
        <f t="shared" si="7"/>
        <v>I</v>
      </c>
      <c r="C93" s="51">
        <f t="shared" si="8"/>
        <v>49390.425600000002</v>
      </c>
      <c r="D93" s="14" t="str">
        <f t="shared" si="9"/>
        <v>vis</v>
      </c>
      <c r="E93" s="59">
        <f>VLOOKUP(C93,Active!C$21:E$969,3,FALSE)</f>
        <v>10848.997025716864</v>
      </c>
      <c r="F93" s="18" t="s">
        <v>148</v>
      </c>
      <c r="G93" s="14" t="str">
        <f t="shared" si="10"/>
        <v>49390.4256</v>
      </c>
      <c r="H93" s="51">
        <f t="shared" si="11"/>
        <v>10849</v>
      </c>
      <c r="I93" s="60" t="s">
        <v>653</v>
      </c>
      <c r="J93" s="61" t="s">
        <v>648</v>
      </c>
      <c r="K93" s="60">
        <v>10849</v>
      </c>
      <c r="L93" s="60" t="s">
        <v>654</v>
      </c>
      <c r="M93" s="61" t="s">
        <v>397</v>
      </c>
      <c r="N93" s="61" t="s">
        <v>49</v>
      </c>
      <c r="O93" s="62" t="s">
        <v>651</v>
      </c>
      <c r="P93" s="63" t="s">
        <v>652</v>
      </c>
    </row>
    <row r="94" spans="1:16" ht="12.75" customHeight="1" thickBot="1" x14ac:dyDescent="0.25">
      <c r="A94" s="51" t="str">
        <f t="shared" si="6"/>
        <v>IBVS 4263 </v>
      </c>
      <c r="B94" s="18" t="str">
        <f t="shared" si="7"/>
        <v>I</v>
      </c>
      <c r="C94" s="51">
        <f t="shared" si="8"/>
        <v>49390.427199999998</v>
      </c>
      <c r="D94" s="14" t="str">
        <f t="shared" si="9"/>
        <v>vis</v>
      </c>
      <c r="E94" s="59">
        <f>VLOOKUP(C94,Active!C$21:E$969,3,FALSE)</f>
        <v>10848.997584084185</v>
      </c>
      <c r="F94" s="18" t="s">
        <v>148</v>
      </c>
      <c r="G94" s="14" t="str">
        <f t="shared" si="10"/>
        <v>49390.4272</v>
      </c>
      <c r="H94" s="51">
        <f t="shared" si="11"/>
        <v>10849</v>
      </c>
      <c r="I94" s="60" t="s">
        <v>659</v>
      </c>
      <c r="J94" s="61" t="s">
        <v>660</v>
      </c>
      <c r="K94" s="60">
        <v>10849</v>
      </c>
      <c r="L94" s="60" t="s">
        <v>661</v>
      </c>
      <c r="M94" s="61" t="s">
        <v>397</v>
      </c>
      <c r="N94" s="61" t="s">
        <v>662</v>
      </c>
      <c r="O94" s="62" t="s">
        <v>651</v>
      </c>
      <c r="P94" s="63" t="s">
        <v>652</v>
      </c>
    </row>
    <row r="95" spans="1:16" ht="12.75" customHeight="1" thickBot="1" x14ac:dyDescent="0.25">
      <c r="A95" s="51" t="str">
        <f t="shared" si="6"/>
        <v> BBS 106 </v>
      </c>
      <c r="B95" s="18" t="str">
        <f t="shared" si="7"/>
        <v>I</v>
      </c>
      <c r="C95" s="51">
        <f t="shared" si="8"/>
        <v>49393.300999999999</v>
      </c>
      <c r="D95" s="14" t="str">
        <f t="shared" si="9"/>
        <v>vis</v>
      </c>
      <c r="E95" s="59">
        <f>VLOOKUP(C95,Active!C$21:E$969,3,FALSE)</f>
        <v>10850.000481591816</v>
      </c>
      <c r="F95" s="18" t="s">
        <v>148</v>
      </c>
      <c r="G95" s="14" t="str">
        <f t="shared" si="10"/>
        <v>49393.301</v>
      </c>
      <c r="H95" s="51">
        <f t="shared" si="11"/>
        <v>10850</v>
      </c>
      <c r="I95" s="60" t="s">
        <v>663</v>
      </c>
      <c r="J95" s="61" t="s">
        <v>664</v>
      </c>
      <c r="K95" s="60">
        <v>10850</v>
      </c>
      <c r="L95" s="60" t="s">
        <v>233</v>
      </c>
      <c r="M95" s="61" t="s">
        <v>169</v>
      </c>
      <c r="N95" s="61"/>
      <c r="O95" s="62" t="s">
        <v>420</v>
      </c>
      <c r="P95" s="62" t="s">
        <v>665</v>
      </c>
    </row>
    <row r="96" spans="1:16" ht="12.75" customHeight="1" thickBot="1" x14ac:dyDescent="0.25">
      <c r="A96" s="51" t="str">
        <f t="shared" si="6"/>
        <v> BBS 107 </v>
      </c>
      <c r="B96" s="18" t="str">
        <f t="shared" si="7"/>
        <v>I</v>
      </c>
      <c r="C96" s="51">
        <f t="shared" si="8"/>
        <v>49599.618999999999</v>
      </c>
      <c r="D96" s="14" t="str">
        <f t="shared" si="9"/>
        <v>vis</v>
      </c>
      <c r="E96" s="59">
        <f>VLOOKUP(C96,Active!C$21:E$969,3,FALSE)</f>
        <v>10922.001249905252</v>
      </c>
      <c r="F96" s="18" t="s">
        <v>148</v>
      </c>
      <c r="G96" s="14" t="str">
        <f t="shared" si="10"/>
        <v>49599.619</v>
      </c>
      <c r="H96" s="51">
        <f t="shared" si="11"/>
        <v>10922</v>
      </c>
      <c r="I96" s="60" t="s">
        <v>666</v>
      </c>
      <c r="J96" s="61" t="s">
        <v>667</v>
      </c>
      <c r="K96" s="60">
        <v>10922</v>
      </c>
      <c r="L96" s="60" t="s">
        <v>195</v>
      </c>
      <c r="M96" s="61" t="s">
        <v>169</v>
      </c>
      <c r="N96" s="61"/>
      <c r="O96" s="62" t="s">
        <v>420</v>
      </c>
      <c r="P96" s="62" t="s">
        <v>668</v>
      </c>
    </row>
    <row r="97" spans="1:16" ht="12.75" customHeight="1" thickBot="1" x14ac:dyDescent="0.25">
      <c r="A97" s="51" t="str">
        <f t="shared" si="6"/>
        <v> BBS 109 </v>
      </c>
      <c r="B97" s="18" t="str">
        <f t="shared" si="7"/>
        <v>I</v>
      </c>
      <c r="C97" s="51">
        <f t="shared" si="8"/>
        <v>49817.375</v>
      </c>
      <c r="D97" s="14" t="str">
        <f t="shared" si="9"/>
        <v>vis</v>
      </c>
      <c r="E97" s="59">
        <f>VLOOKUP(C97,Active!C$21:E$969,3,FALSE)</f>
        <v>10997.993646617419</v>
      </c>
      <c r="F97" s="18" t="s">
        <v>148</v>
      </c>
      <c r="G97" s="14" t="str">
        <f t="shared" si="10"/>
        <v>49817.375</v>
      </c>
      <c r="H97" s="51">
        <f t="shared" si="11"/>
        <v>10998</v>
      </c>
      <c r="I97" s="60" t="s">
        <v>673</v>
      </c>
      <c r="J97" s="61" t="s">
        <v>674</v>
      </c>
      <c r="K97" s="60">
        <v>10998</v>
      </c>
      <c r="L97" s="60" t="s">
        <v>221</v>
      </c>
      <c r="M97" s="61" t="s">
        <v>169</v>
      </c>
      <c r="N97" s="61"/>
      <c r="O97" s="62" t="s">
        <v>420</v>
      </c>
      <c r="P97" s="62" t="s">
        <v>675</v>
      </c>
    </row>
    <row r="98" spans="1:16" ht="12.75" customHeight="1" thickBot="1" x14ac:dyDescent="0.25">
      <c r="A98" s="51" t="str">
        <f t="shared" si="6"/>
        <v> BBS 109 </v>
      </c>
      <c r="B98" s="18" t="str">
        <f t="shared" si="7"/>
        <v>I</v>
      </c>
      <c r="C98" s="51">
        <f t="shared" si="8"/>
        <v>49817.389000000003</v>
      </c>
      <c r="D98" s="14" t="str">
        <f t="shared" si="9"/>
        <v>vis</v>
      </c>
      <c r="E98" s="59">
        <f>VLOOKUP(C98,Active!C$21:E$969,3,FALSE)</f>
        <v>10997.998532331494</v>
      </c>
      <c r="F98" s="18" t="s">
        <v>148</v>
      </c>
      <c r="G98" s="14" t="str">
        <f t="shared" si="10"/>
        <v>49817.389</v>
      </c>
      <c r="H98" s="51">
        <f t="shared" si="11"/>
        <v>10998</v>
      </c>
      <c r="I98" s="60" t="s">
        <v>676</v>
      </c>
      <c r="J98" s="61" t="s">
        <v>677</v>
      </c>
      <c r="K98" s="60">
        <v>10998</v>
      </c>
      <c r="L98" s="60" t="s">
        <v>466</v>
      </c>
      <c r="M98" s="61" t="s">
        <v>169</v>
      </c>
      <c r="N98" s="61"/>
      <c r="O98" s="62" t="s">
        <v>416</v>
      </c>
      <c r="P98" s="62" t="s">
        <v>675</v>
      </c>
    </row>
    <row r="99" spans="1:16" ht="12.75" customHeight="1" thickBot="1" x14ac:dyDescent="0.25">
      <c r="A99" s="51" t="str">
        <f t="shared" si="6"/>
        <v> BBS 110 </v>
      </c>
      <c r="B99" s="18" t="str">
        <f t="shared" si="7"/>
        <v>I</v>
      </c>
      <c r="C99" s="51">
        <f t="shared" si="8"/>
        <v>49983.595000000001</v>
      </c>
      <c r="D99" s="14" t="str">
        <f t="shared" si="9"/>
        <v>vis</v>
      </c>
      <c r="E99" s="59">
        <f>VLOOKUP(C99,Active!C$21:E$969,3,FALSE)</f>
        <v>11056.001031862814</v>
      </c>
      <c r="F99" s="18" t="s">
        <v>148</v>
      </c>
      <c r="G99" s="14" t="str">
        <f t="shared" si="10"/>
        <v>49983.595</v>
      </c>
      <c r="H99" s="51">
        <f t="shared" si="11"/>
        <v>11056</v>
      </c>
      <c r="I99" s="60" t="s">
        <v>678</v>
      </c>
      <c r="J99" s="61" t="s">
        <v>679</v>
      </c>
      <c r="K99" s="60">
        <v>11056</v>
      </c>
      <c r="L99" s="60" t="s">
        <v>154</v>
      </c>
      <c r="M99" s="61" t="s">
        <v>169</v>
      </c>
      <c r="N99" s="61"/>
      <c r="O99" s="62" t="s">
        <v>420</v>
      </c>
      <c r="P99" s="62" t="s">
        <v>680</v>
      </c>
    </row>
    <row r="100" spans="1:16" ht="12.75" customHeight="1" thickBot="1" x14ac:dyDescent="0.25">
      <c r="A100" s="51" t="str">
        <f t="shared" si="6"/>
        <v>IBVS 4340 </v>
      </c>
      <c r="B100" s="18" t="str">
        <f t="shared" si="7"/>
        <v>I</v>
      </c>
      <c r="C100" s="51">
        <f t="shared" si="8"/>
        <v>50046.621400000004</v>
      </c>
      <c r="D100" s="14" t="str">
        <f t="shared" si="9"/>
        <v>vis</v>
      </c>
      <c r="E100" s="59">
        <f>VLOOKUP(C100,Active!C$21:E$969,3,FALSE)</f>
        <v>11077.995958258136</v>
      </c>
      <c r="F100" s="18" t="s">
        <v>148</v>
      </c>
      <c r="G100" s="14" t="str">
        <f t="shared" si="10"/>
        <v>50046.6214</v>
      </c>
      <c r="H100" s="51">
        <f t="shared" si="11"/>
        <v>11078</v>
      </c>
      <c r="I100" s="60" t="s">
        <v>681</v>
      </c>
      <c r="J100" s="61" t="s">
        <v>682</v>
      </c>
      <c r="K100" s="60">
        <v>11078</v>
      </c>
      <c r="L100" s="60" t="s">
        <v>683</v>
      </c>
      <c r="M100" s="61" t="s">
        <v>397</v>
      </c>
      <c r="N100" s="61" t="s">
        <v>658</v>
      </c>
      <c r="O100" s="62" t="s">
        <v>684</v>
      </c>
      <c r="P100" s="63" t="s">
        <v>685</v>
      </c>
    </row>
    <row r="101" spans="1:16" ht="13.5" thickBot="1" x14ac:dyDescent="0.25">
      <c r="A101" s="51" t="str">
        <f t="shared" si="6"/>
        <v>BAVM 93 </v>
      </c>
      <c r="B101" s="18" t="str">
        <f t="shared" si="7"/>
        <v>I</v>
      </c>
      <c r="C101" s="51">
        <f t="shared" si="8"/>
        <v>50138.313000000002</v>
      </c>
      <c r="D101" s="14" t="str">
        <f t="shared" si="9"/>
        <v>vis</v>
      </c>
      <c r="E101" s="59">
        <f>VLOOKUP(C101,Active!C$21:E$969,3,FALSE)</f>
        <v>11109.994454016567</v>
      </c>
      <c r="F101" s="18" t="s">
        <v>148</v>
      </c>
      <c r="G101" s="14" t="str">
        <f t="shared" si="10"/>
        <v>50138.313</v>
      </c>
      <c r="H101" s="51">
        <f t="shared" si="11"/>
        <v>11110</v>
      </c>
      <c r="I101" s="60" t="s">
        <v>696</v>
      </c>
      <c r="J101" s="61" t="s">
        <v>697</v>
      </c>
      <c r="K101" s="60">
        <v>11110</v>
      </c>
      <c r="L101" s="60" t="s">
        <v>200</v>
      </c>
      <c r="M101" s="61" t="s">
        <v>169</v>
      </c>
      <c r="N101" s="61"/>
      <c r="O101" s="62" t="s">
        <v>698</v>
      </c>
      <c r="P101" s="63" t="s">
        <v>699</v>
      </c>
    </row>
    <row r="102" spans="1:16" ht="13.5" thickBot="1" x14ac:dyDescent="0.25">
      <c r="A102" s="51" t="str">
        <f t="shared" si="6"/>
        <v> AOEB 3 </v>
      </c>
      <c r="B102" s="18" t="str">
        <f t="shared" si="7"/>
        <v>I</v>
      </c>
      <c r="C102" s="51">
        <f t="shared" si="8"/>
        <v>50152.650999999998</v>
      </c>
      <c r="D102" s="14" t="str">
        <f t="shared" si="9"/>
        <v>vis</v>
      </c>
      <c r="E102" s="59">
        <f>VLOOKUP(C102,Active!C$21:E$969,3,FALSE)</f>
        <v>11114.998123187836</v>
      </c>
      <c r="F102" s="18" t="s">
        <v>148</v>
      </c>
      <c r="G102" s="14" t="str">
        <f t="shared" si="10"/>
        <v>50152.651</v>
      </c>
      <c r="H102" s="51">
        <f t="shared" si="11"/>
        <v>11115</v>
      </c>
      <c r="I102" s="60" t="s">
        <v>700</v>
      </c>
      <c r="J102" s="61" t="s">
        <v>701</v>
      </c>
      <c r="K102" s="60">
        <v>11115</v>
      </c>
      <c r="L102" s="60" t="s">
        <v>163</v>
      </c>
      <c r="M102" s="61" t="s">
        <v>169</v>
      </c>
      <c r="N102" s="61"/>
      <c r="O102" s="62" t="s">
        <v>498</v>
      </c>
      <c r="P102" s="62" t="s">
        <v>445</v>
      </c>
    </row>
    <row r="103" spans="1:16" ht="13.5" thickBot="1" x14ac:dyDescent="0.25">
      <c r="A103" s="51" t="str">
        <f t="shared" si="6"/>
        <v> BBS 111 </v>
      </c>
      <c r="B103" s="18" t="str">
        <f t="shared" si="7"/>
        <v>I</v>
      </c>
      <c r="C103" s="51">
        <f t="shared" si="8"/>
        <v>50158.385999999999</v>
      </c>
      <c r="D103" s="14" t="str">
        <f t="shared" si="9"/>
        <v>vis</v>
      </c>
      <c r="E103" s="59">
        <f>VLOOKUP(C103,Active!C$21:E$969,3,FALSE)</f>
        <v>11116.999521060428</v>
      </c>
      <c r="F103" s="18" t="s">
        <v>148</v>
      </c>
      <c r="G103" s="14" t="str">
        <f t="shared" si="10"/>
        <v>50158.386</v>
      </c>
      <c r="H103" s="51">
        <f t="shared" si="11"/>
        <v>11117</v>
      </c>
      <c r="I103" s="60" t="s">
        <v>702</v>
      </c>
      <c r="J103" s="61" t="s">
        <v>703</v>
      </c>
      <c r="K103" s="60">
        <v>11117</v>
      </c>
      <c r="L103" s="60" t="s">
        <v>230</v>
      </c>
      <c r="M103" s="61" t="s">
        <v>169</v>
      </c>
      <c r="N103" s="61"/>
      <c r="O103" s="62" t="s">
        <v>416</v>
      </c>
      <c r="P103" s="62" t="s">
        <v>704</v>
      </c>
    </row>
    <row r="104" spans="1:16" ht="13.5" thickBot="1" x14ac:dyDescent="0.25">
      <c r="A104" s="51" t="str">
        <f t="shared" si="6"/>
        <v> BBS 114 </v>
      </c>
      <c r="B104" s="18" t="str">
        <f t="shared" si="7"/>
        <v>I</v>
      </c>
      <c r="C104" s="51">
        <f t="shared" si="8"/>
        <v>50519.411</v>
      </c>
      <c r="D104" s="14" t="str">
        <f t="shared" si="9"/>
        <v>vis</v>
      </c>
      <c r="E104" s="59">
        <f>VLOOKUP(C104,Active!C$21:E$969,3,FALSE)</f>
        <v>11242.989872752276</v>
      </c>
      <c r="F104" s="18" t="s">
        <v>148</v>
      </c>
      <c r="G104" s="14" t="str">
        <f t="shared" si="10"/>
        <v>50519.411</v>
      </c>
      <c r="H104" s="51">
        <f t="shared" si="11"/>
        <v>11243</v>
      </c>
      <c r="I104" s="60" t="s">
        <v>707</v>
      </c>
      <c r="J104" s="61" t="s">
        <v>708</v>
      </c>
      <c r="K104" s="60">
        <v>11243</v>
      </c>
      <c r="L104" s="60" t="s">
        <v>709</v>
      </c>
      <c r="M104" s="61" t="s">
        <v>169</v>
      </c>
      <c r="N104" s="61"/>
      <c r="O104" s="62" t="s">
        <v>541</v>
      </c>
      <c r="P104" s="62" t="s">
        <v>710</v>
      </c>
    </row>
    <row r="105" spans="1:16" ht="13.5" thickBot="1" x14ac:dyDescent="0.25">
      <c r="A105" s="51" t="str">
        <f t="shared" si="6"/>
        <v> BBS 114 </v>
      </c>
      <c r="B105" s="18" t="str">
        <f t="shared" si="7"/>
        <v>I</v>
      </c>
      <c r="C105" s="51">
        <f t="shared" si="8"/>
        <v>50519.440999999999</v>
      </c>
      <c r="D105" s="14" t="str">
        <f t="shared" si="9"/>
        <v>vis</v>
      </c>
      <c r="E105" s="59">
        <f>VLOOKUP(C105,Active!C$21:E$969,3,FALSE)</f>
        <v>11243.000342139576</v>
      </c>
      <c r="F105" s="18" t="s">
        <v>148</v>
      </c>
      <c r="G105" s="14" t="str">
        <f t="shared" si="10"/>
        <v>50519.441</v>
      </c>
      <c r="H105" s="51">
        <f t="shared" si="11"/>
        <v>11243</v>
      </c>
      <c r="I105" s="60" t="s">
        <v>711</v>
      </c>
      <c r="J105" s="61" t="s">
        <v>712</v>
      </c>
      <c r="K105" s="60">
        <v>11243</v>
      </c>
      <c r="L105" s="60" t="s">
        <v>233</v>
      </c>
      <c r="M105" s="61" t="s">
        <v>169</v>
      </c>
      <c r="N105" s="61"/>
      <c r="O105" s="62" t="s">
        <v>420</v>
      </c>
      <c r="P105" s="62" t="s">
        <v>710</v>
      </c>
    </row>
    <row r="106" spans="1:16" ht="13.5" thickBot="1" x14ac:dyDescent="0.25">
      <c r="A106" s="51" t="str">
        <f t="shared" si="6"/>
        <v> BBS 114 </v>
      </c>
      <c r="B106" s="18" t="str">
        <f t="shared" si="7"/>
        <v>I</v>
      </c>
      <c r="C106" s="51">
        <f t="shared" si="8"/>
        <v>50519.440999999999</v>
      </c>
      <c r="D106" s="14" t="str">
        <f t="shared" si="9"/>
        <v>vis</v>
      </c>
      <c r="E106" s="59">
        <f>VLOOKUP(C106,Active!C$21:E$969,3,FALSE)</f>
        <v>11243.000342139576</v>
      </c>
      <c r="F106" s="18" t="s">
        <v>148</v>
      </c>
      <c r="G106" s="14" t="str">
        <f t="shared" si="10"/>
        <v>50519.441</v>
      </c>
      <c r="H106" s="51">
        <f t="shared" si="11"/>
        <v>11243</v>
      </c>
      <c r="I106" s="60" t="s">
        <v>711</v>
      </c>
      <c r="J106" s="61" t="s">
        <v>712</v>
      </c>
      <c r="K106" s="60">
        <v>11243</v>
      </c>
      <c r="L106" s="60" t="s">
        <v>233</v>
      </c>
      <c r="M106" s="61" t="s">
        <v>169</v>
      </c>
      <c r="N106" s="61"/>
      <c r="O106" s="62" t="s">
        <v>416</v>
      </c>
      <c r="P106" s="62" t="s">
        <v>710</v>
      </c>
    </row>
    <row r="107" spans="1:16" ht="13.5" thickBot="1" x14ac:dyDescent="0.25">
      <c r="A107" s="51" t="str">
        <f t="shared" si="6"/>
        <v> BBS 116 </v>
      </c>
      <c r="B107" s="18" t="str">
        <f t="shared" si="7"/>
        <v>I</v>
      </c>
      <c r="C107" s="51">
        <f t="shared" si="8"/>
        <v>50751.546999999999</v>
      </c>
      <c r="D107" s="14" t="str">
        <f t="shared" si="9"/>
        <v>vis</v>
      </c>
      <c r="E107" s="59">
        <f>VLOOKUP(C107,Active!C$21:E$969,3,FALSE)</f>
        <v>11324.000595777932</v>
      </c>
      <c r="F107" s="18" t="s">
        <v>148</v>
      </c>
      <c r="G107" s="14" t="str">
        <f t="shared" si="10"/>
        <v>50751.547</v>
      </c>
      <c r="H107" s="51">
        <f t="shared" si="11"/>
        <v>11324</v>
      </c>
      <c r="I107" s="60" t="s">
        <v>713</v>
      </c>
      <c r="J107" s="61" t="s">
        <v>714</v>
      </c>
      <c r="K107" s="60">
        <v>11324</v>
      </c>
      <c r="L107" s="60" t="s">
        <v>179</v>
      </c>
      <c r="M107" s="61" t="s">
        <v>169</v>
      </c>
      <c r="N107" s="61"/>
      <c r="O107" s="62" t="s">
        <v>420</v>
      </c>
      <c r="P107" s="62" t="s">
        <v>715</v>
      </c>
    </row>
    <row r="108" spans="1:16" ht="13.5" thickBot="1" x14ac:dyDescent="0.25">
      <c r="A108" s="51" t="str">
        <f t="shared" si="6"/>
        <v> BBS 117 </v>
      </c>
      <c r="B108" s="18" t="str">
        <f t="shared" si="7"/>
        <v>I</v>
      </c>
      <c r="C108" s="51">
        <f t="shared" si="8"/>
        <v>50860.428999999996</v>
      </c>
      <c r="D108" s="14" t="str">
        <f t="shared" si="9"/>
        <v>vis</v>
      </c>
      <c r="E108" s="59">
        <f>VLOOKUP(C108,Active!C$21:E$969,3,FALSE)</f>
        <v>11361.998190052322</v>
      </c>
      <c r="F108" s="18" t="s">
        <v>148</v>
      </c>
      <c r="G108" s="14" t="str">
        <f t="shared" si="10"/>
        <v>50860.429</v>
      </c>
      <c r="H108" s="51">
        <f t="shared" si="11"/>
        <v>11362</v>
      </c>
      <c r="I108" s="60" t="s">
        <v>716</v>
      </c>
      <c r="J108" s="61" t="s">
        <v>717</v>
      </c>
      <c r="K108" s="60">
        <v>11362</v>
      </c>
      <c r="L108" s="60" t="s">
        <v>163</v>
      </c>
      <c r="M108" s="61" t="s">
        <v>169</v>
      </c>
      <c r="N108" s="61"/>
      <c r="O108" s="62" t="s">
        <v>420</v>
      </c>
      <c r="P108" s="62" t="s">
        <v>718</v>
      </c>
    </row>
    <row r="109" spans="1:16" ht="13.5" thickBot="1" x14ac:dyDescent="0.25">
      <c r="A109" s="51" t="str">
        <f t="shared" si="6"/>
        <v> BBS 118 </v>
      </c>
      <c r="B109" s="18" t="str">
        <f t="shared" si="7"/>
        <v>I</v>
      </c>
      <c r="C109" s="51">
        <f t="shared" si="8"/>
        <v>50860.434000000001</v>
      </c>
      <c r="D109" s="14" t="str">
        <f t="shared" si="9"/>
        <v>vis</v>
      </c>
      <c r="E109" s="59">
        <f>VLOOKUP(C109,Active!C$21:E$969,3,FALSE)</f>
        <v>11361.999934950207</v>
      </c>
      <c r="F109" s="18" t="s">
        <v>148</v>
      </c>
      <c r="G109" s="14" t="str">
        <f t="shared" si="10"/>
        <v>50860.434</v>
      </c>
      <c r="H109" s="51">
        <f t="shared" si="11"/>
        <v>11362</v>
      </c>
      <c r="I109" s="60" t="s">
        <v>719</v>
      </c>
      <c r="J109" s="61" t="s">
        <v>720</v>
      </c>
      <c r="K109" s="60">
        <v>11362</v>
      </c>
      <c r="L109" s="60" t="s">
        <v>240</v>
      </c>
      <c r="M109" s="61" t="s">
        <v>169</v>
      </c>
      <c r="N109" s="61"/>
      <c r="O109" s="62" t="s">
        <v>541</v>
      </c>
      <c r="P109" s="62" t="s">
        <v>721</v>
      </c>
    </row>
    <row r="110" spans="1:16" ht="13.5" thickBot="1" x14ac:dyDescent="0.25">
      <c r="A110" s="51" t="str">
        <f t="shared" si="6"/>
        <v> BBS 117 </v>
      </c>
      <c r="B110" s="18" t="str">
        <f t="shared" si="7"/>
        <v>I</v>
      </c>
      <c r="C110" s="51">
        <f t="shared" si="8"/>
        <v>50883.35</v>
      </c>
      <c r="D110" s="14" t="str">
        <f t="shared" si="9"/>
        <v>vis</v>
      </c>
      <c r="E110" s="59">
        <f>VLOOKUP(C110,Active!C$21:E$969,3,FALSE)</f>
        <v>11369.997150930734</v>
      </c>
      <c r="F110" s="18" t="s">
        <v>148</v>
      </c>
      <c r="G110" s="14" t="str">
        <f t="shared" si="10"/>
        <v>50883.350</v>
      </c>
      <c r="H110" s="51">
        <f t="shared" si="11"/>
        <v>11370</v>
      </c>
      <c r="I110" s="60" t="s">
        <v>722</v>
      </c>
      <c r="J110" s="61" t="s">
        <v>723</v>
      </c>
      <c r="K110" s="60">
        <v>11370</v>
      </c>
      <c r="L110" s="60" t="s">
        <v>188</v>
      </c>
      <c r="M110" s="61" t="s">
        <v>169</v>
      </c>
      <c r="N110" s="61"/>
      <c r="O110" s="62" t="s">
        <v>416</v>
      </c>
      <c r="P110" s="62" t="s">
        <v>718</v>
      </c>
    </row>
    <row r="111" spans="1:16" ht="13.5" thickBot="1" x14ac:dyDescent="0.25">
      <c r="A111" s="51" t="str">
        <f t="shared" si="6"/>
        <v> BBS 119 </v>
      </c>
      <c r="B111" s="18" t="str">
        <f t="shared" si="7"/>
        <v>I</v>
      </c>
      <c r="C111" s="51">
        <f t="shared" si="8"/>
        <v>51175.637999999999</v>
      </c>
      <c r="D111" s="14" t="str">
        <f t="shared" si="9"/>
        <v>vis</v>
      </c>
      <c r="E111" s="59">
        <f>VLOOKUP(C111,Active!C$21:E$969,3,FALSE)</f>
        <v>11471.999693456339</v>
      </c>
      <c r="F111" s="18" t="s">
        <v>148</v>
      </c>
      <c r="G111" s="14" t="str">
        <f t="shared" si="10"/>
        <v>51175.638</v>
      </c>
      <c r="H111" s="51">
        <f t="shared" si="11"/>
        <v>11472</v>
      </c>
      <c r="I111" s="60" t="s">
        <v>724</v>
      </c>
      <c r="J111" s="61" t="s">
        <v>725</v>
      </c>
      <c r="K111" s="60">
        <v>11472</v>
      </c>
      <c r="L111" s="60" t="s">
        <v>230</v>
      </c>
      <c r="M111" s="61" t="s">
        <v>169</v>
      </c>
      <c r="N111" s="61"/>
      <c r="O111" s="62" t="s">
        <v>420</v>
      </c>
      <c r="P111" s="62" t="s">
        <v>726</v>
      </c>
    </row>
    <row r="112" spans="1:16" ht="13.5" thickBot="1" x14ac:dyDescent="0.25">
      <c r="A112" s="51" t="str">
        <f t="shared" si="6"/>
        <v> BBS 120 </v>
      </c>
      <c r="B112" s="18" t="str">
        <f t="shared" si="7"/>
        <v>I</v>
      </c>
      <c r="C112" s="51">
        <f t="shared" si="8"/>
        <v>51224.355000000003</v>
      </c>
      <c r="D112" s="14" t="str">
        <f t="shared" si="9"/>
        <v>vis</v>
      </c>
      <c r="E112" s="59">
        <f>VLOOKUP(C112,Active!C$21:E$969,3,FALSE)</f>
        <v>11489.000931496288</v>
      </c>
      <c r="F112" s="18" t="s">
        <v>148</v>
      </c>
      <c r="G112" s="14" t="str">
        <f t="shared" si="10"/>
        <v>51224.355</v>
      </c>
      <c r="H112" s="51">
        <f t="shared" si="11"/>
        <v>11489</v>
      </c>
      <c r="I112" s="60" t="s">
        <v>727</v>
      </c>
      <c r="J112" s="61" t="s">
        <v>728</v>
      </c>
      <c r="K112" s="60">
        <v>11489</v>
      </c>
      <c r="L112" s="60" t="s">
        <v>154</v>
      </c>
      <c r="M112" s="61" t="s">
        <v>169</v>
      </c>
      <c r="N112" s="61"/>
      <c r="O112" s="62" t="s">
        <v>420</v>
      </c>
      <c r="P112" s="62" t="s">
        <v>729</v>
      </c>
    </row>
    <row r="113" spans="1:16" ht="13.5" thickBot="1" x14ac:dyDescent="0.25">
      <c r="A113" s="51" t="str">
        <f t="shared" si="6"/>
        <v> AOEB 9 </v>
      </c>
      <c r="B113" s="18" t="str">
        <f t="shared" si="7"/>
        <v>I</v>
      </c>
      <c r="C113" s="51">
        <f t="shared" si="8"/>
        <v>52235.873800000001</v>
      </c>
      <c r="D113" s="14" t="str">
        <f t="shared" si="9"/>
        <v>vis</v>
      </c>
      <c r="E113" s="59">
        <f>VLOOKUP(C113,Active!C$21:E$969,3,FALSE)</f>
        <v>11842.000334182843</v>
      </c>
      <c r="F113" s="18" t="s">
        <v>148</v>
      </c>
      <c r="G113" s="14" t="str">
        <f t="shared" si="10"/>
        <v>52235.8738</v>
      </c>
      <c r="H113" s="51">
        <f t="shared" si="11"/>
        <v>11842</v>
      </c>
      <c r="I113" s="60" t="s">
        <v>762</v>
      </c>
      <c r="J113" s="61" t="s">
        <v>763</v>
      </c>
      <c r="K113" s="60">
        <v>11842</v>
      </c>
      <c r="L113" s="60" t="s">
        <v>764</v>
      </c>
      <c r="M113" s="61" t="s">
        <v>736</v>
      </c>
      <c r="N113" s="61" t="s">
        <v>737</v>
      </c>
      <c r="O113" s="62" t="s">
        <v>765</v>
      </c>
      <c r="P113" s="62" t="s">
        <v>693</v>
      </c>
    </row>
    <row r="114" spans="1:16" ht="13.5" thickBot="1" x14ac:dyDescent="0.25">
      <c r="A114" s="51" t="str">
        <f t="shared" si="6"/>
        <v>IBVS 5371 </v>
      </c>
      <c r="B114" s="18" t="str">
        <f t="shared" si="7"/>
        <v>I</v>
      </c>
      <c r="C114" s="51">
        <f t="shared" si="8"/>
        <v>52619.850599999998</v>
      </c>
      <c r="D114" s="14" t="str">
        <f t="shared" si="9"/>
        <v>vis</v>
      </c>
      <c r="E114" s="59">
        <f>VLOOKUP(C114,Active!C$21:E$969,3,FALSE)</f>
        <v>11976.000395324063</v>
      </c>
      <c r="F114" s="18" t="s">
        <v>148</v>
      </c>
      <c r="G114" s="14" t="str">
        <f t="shared" si="10"/>
        <v>52619.8506</v>
      </c>
      <c r="H114" s="51">
        <f t="shared" si="11"/>
        <v>11976</v>
      </c>
      <c r="I114" s="60" t="s">
        <v>769</v>
      </c>
      <c r="J114" s="61" t="s">
        <v>770</v>
      </c>
      <c r="K114" s="60">
        <v>11976</v>
      </c>
      <c r="L114" s="60" t="s">
        <v>771</v>
      </c>
      <c r="M114" s="61" t="s">
        <v>397</v>
      </c>
      <c r="N114" s="61" t="s">
        <v>398</v>
      </c>
      <c r="O114" s="62" t="s">
        <v>772</v>
      </c>
      <c r="P114" s="63" t="s">
        <v>773</v>
      </c>
    </row>
    <row r="115" spans="1:16" ht="13.5" thickBot="1" x14ac:dyDescent="0.25">
      <c r="A115" s="51" t="str">
        <f t="shared" si="6"/>
        <v> BBS 129 </v>
      </c>
      <c r="B115" s="18" t="str">
        <f t="shared" si="7"/>
        <v>I</v>
      </c>
      <c r="C115" s="51">
        <f t="shared" si="8"/>
        <v>52691.491000000002</v>
      </c>
      <c r="D115" s="14" t="str">
        <f t="shared" si="9"/>
        <v>vis</v>
      </c>
      <c r="E115" s="59">
        <f>VLOOKUP(C115,Active!C$21:E$969,3,FALSE)</f>
        <v>12001.001431793407</v>
      </c>
      <c r="F115" s="18" t="s">
        <v>148</v>
      </c>
      <c r="G115" s="14" t="str">
        <f t="shared" si="10"/>
        <v>52691.491</v>
      </c>
      <c r="H115" s="51">
        <f t="shared" si="11"/>
        <v>12001</v>
      </c>
      <c r="I115" s="60" t="s">
        <v>774</v>
      </c>
      <c r="J115" s="61" t="s">
        <v>775</v>
      </c>
      <c r="K115" s="60">
        <v>12001</v>
      </c>
      <c r="L115" s="60" t="s">
        <v>195</v>
      </c>
      <c r="M115" s="61" t="s">
        <v>169</v>
      </c>
      <c r="N115" s="61"/>
      <c r="O115" s="62" t="s">
        <v>420</v>
      </c>
      <c r="P115" s="62" t="s">
        <v>776</v>
      </c>
    </row>
    <row r="116" spans="1:16" ht="13.5" thickBot="1" x14ac:dyDescent="0.25">
      <c r="A116" s="51" t="str">
        <f t="shared" si="6"/>
        <v> BBS 130 </v>
      </c>
      <c r="B116" s="18" t="str">
        <f t="shared" si="7"/>
        <v>I</v>
      </c>
      <c r="C116" s="51">
        <f t="shared" si="8"/>
        <v>53052.542999999998</v>
      </c>
      <c r="D116" s="14" t="str">
        <f t="shared" si="9"/>
        <v>vis</v>
      </c>
      <c r="E116" s="59">
        <f>VLOOKUP(C116,Active!C$21:E$969,3,FALSE)</f>
        <v>12127.001205933824</v>
      </c>
      <c r="F116" s="18" t="s">
        <v>148</v>
      </c>
      <c r="G116" s="14" t="str">
        <f t="shared" si="10"/>
        <v>53052.543</v>
      </c>
      <c r="H116" s="51">
        <f t="shared" si="11"/>
        <v>12127</v>
      </c>
      <c r="I116" s="60" t="s">
        <v>779</v>
      </c>
      <c r="J116" s="61" t="s">
        <v>780</v>
      </c>
      <c r="K116" s="60">
        <v>12127</v>
      </c>
      <c r="L116" s="60" t="s">
        <v>154</v>
      </c>
      <c r="M116" s="61" t="s">
        <v>169</v>
      </c>
      <c r="N116" s="61"/>
      <c r="O116" s="62" t="s">
        <v>420</v>
      </c>
      <c r="P116" s="62" t="s">
        <v>781</v>
      </c>
    </row>
    <row r="117" spans="1:16" ht="13.5" thickBot="1" x14ac:dyDescent="0.25">
      <c r="A117" s="51" t="str">
        <f t="shared" si="6"/>
        <v>OEJV 0003 </v>
      </c>
      <c r="B117" s="18" t="str">
        <f t="shared" si="7"/>
        <v>I</v>
      </c>
      <c r="C117" s="51">
        <f t="shared" si="8"/>
        <v>53370.61</v>
      </c>
      <c r="D117" s="14" t="str">
        <f t="shared" si="9"/>
        <v>vis</v>
      </c>
      <c r="E117" s="59">
        <f>VLOOKUP(C117,Active!C$21:E$969,3,FALSE)</f>
        <v>12238.000092968159</v>
      </c>
      <c r="F117" s="18" t="s">
        <v>148</v>
      </c>
      <c r="G117" s="14" t="str">
        <f t="shared" si="10"/>
        <v>53370.610</v>
      </c>
      <c r="H117" s="51">
        <f t="shared" si="11"/>
        <v>12238</v>
      </c>
      <c r="I117" s="60" t="s">
        <v>782</v>
      </c>
      <c r="J117" s="61" t="s">
        <v>783</v>
      </c>
      <c r="K117" s="60">
        <v>12238</v>
      </c>
      <c r="L117" s="60" t="s">
        <v>481</v>
      </c>
      <c r="M117" s="61" t="s">
        <v>169</v>
      </c>
      <c r="N117" s="61"/>
      <c r="O117" s="62" t="s">
        <v>420</v>
      </c>
      <c r="P117" s="63" t="s">
        <v>784</v>
      </c>
    </row>
    <row r="118" spans="1:16" ht="13.5" thickBot="1" x14ac:dyDescent="0.25">
      <c r="A118" s="51" t="str">
        <f t="shared" si="6"/>
        <v>BAVM 186 </v>
      </c>
      <c r="B118" s="18" t="str">
        <f t="shared" si="7"/>
        <v>I</v>
      </c>
      <c r="C118" s="51">
        <f t="shared" si="8"/>
        <v>54141.430699999997</v>
      </c>
      <c r="D118" s="14" t="str">
        <f t="shared" si="9"/>
        <v>vis</v>
      </c>
      <c r="E118" s="59">
        <f>VLOOKUP(C118,Active!C$21:E$969,3,FALSE)</f>
        <v>12507.000774595068</v>
      </c>
      <c r="F118" s="18" t="s">
        <v>148</v>
      </c>
      <c r="G118" s="14" t="str">
        <f t="shared" si="10"/>
        <v>54141.4307</v>
      </c>
      <c r="H118" s="51">
        <f t="shared" si="11"/>
        <v>12507</v>
      </c>
      <c r="I118" s="60" t="s">
        <v>792</v>
      </c>
      <c r="J118" s="61" t="s">
        <v>793</v>
      </c>
      <c r="K118" s="60">
        <v>12507</v>
      </c>
      <c r="L118" s="60" t="s">
        <v>794</v>
      </c>
      <c r="M118" s="61" t="s">
        <v>736</v>
      </c>
      <c r="N118" s="61" t="s">
        <v>795</v>
      </c>
      <c r="O118" s="62" t="s">
        <v>796</v>
      </c>
      <c r="P118" s="63" t="s">
        <v>797</v>
      </c>
    </row>
    <row r="119" spans="1:16" ht="13.5" thickBot="1" x14ac:dyDescent="0.25">
      <c r="A119" s="51" t="str">
        <f t="shared" si="6"/>
        <v>IBVS 5820 </v>
      </c>
      <c r="B119" s="18" t="str">
        <f t="shared" si="7"/>
        <v>I</v>
      </c>
      <c r="C119" s="51">
        <f t="shared" si="8"/>
        <v>54155.757299999997</v>
      </c>
      <c r="D119" s="14" t="str">
        <f t="shared" si="9"/>
        <v>vis</v>
      </c>
      <c r="E119" s="59">
        <f>VLOOKUP(C119,Active!C$21:E$969,3,FALSE)</f>
        <v>12512.000465399162</v>
      </c>
      <c r="F119" s="18" t="s">
        <v>148</v>
      </c>
      <c r="G119" s="14" t="str">
        <f t="shared" si="10"/>
        <v>54155.7573</v>
      </c>
      <c r="H119" s="51">
        <f t="shared" si="11"/>
        <v>12512</v>
      </c>
      <c r="I119" s="60" t="s">
        <v>798</v>
      </c>
      <c r="J119" s="61" t="s">
        <v>799</v>
      </c>
      <c r="K119" s="60" t="s">
        <v>800</v>
      </c>
      <c r="L119" s="60" t="s">
        <v>801</v>
      </c>
      <c r="M119" s="61" t="s">
        <v>736</v>
      </c>
      <c r="N119" s="61" t="s">
        <v>650</v>
      </c>
      <c r="O119" s="62" t="s">
        <v>772</v>
      </c>
      <c r="P119" s="63" t="s">
        <v>802</v>
      </c>
    </row>
    <row r="120" spans="1:16" ht="26.25" thickBot="1" x14ac:dyDescent="0.25">
      <c r="A120" s="51" t="str">
        <f t="shared" si="6"/>
        <v>JAAVSO 36(2);171 </v>
      </c>
      <c r="B120" s="18" t="str">
        <f t="shared" si="7"/>
        <v>I</v>
      </c>
      <c r="C120" s="51">
        <f t="shared" si="8"/>
        <v>54453.771000000001</v>
      </c>
      <c r="D120" s="14" t="str">
        <f t="shared" si="9"/>
        <v>vis</v>
      </c>
      <c r="E120" s="59">
        <f>VLOOKUP(C120,Active!C$21:E$969,3,FALSE)</f>
        <v>12616.001160287296</v>
      </c>
      <c r="F120" s="18" t="s">
        <v>148</v>
      </c>
      <c r="G120" s="14" t="str">
        <f t="shared" si="10"/>
        <v>54453.7710</v>
      </c>
      <c r="H120" s="51">
        <f t="shared" si="11"/>
        <v>12616</v>
      </c>
      <c r="I120" s="60" t="s">
        <v>803</v>
      </c>
      <c r="J120" s="61" t="s">
        <v>804</v>
      </c>
      <c r="K120" s="60" t="s">
        <v>805</v>
      </c>
      <c r="L120" s="60" t="s">
        <v>806</v>
      </c>
      <c r="M120" s="61" t="s">
        <v>736</v>
      </c>
      <c r="N120" s="61" t="s">
        <v>737</v>
      </c>
      <c r="O120" s="62" t="s">
        <v>787</v>
      </c>
      <c r="P120" s="63" t="s">
        <v>807</v>
      </c>
    </row>
    <row r="121" spans="1:16" ht="26.25" thickBot="1" x14ac:dyDescent="0.25">
      <c r="A121" s="51" t="str">
        <f t="shared" si="6"/>
        <v>JAAVSO 36(2);171 </v>
      </c>
      <c r="B121" s="18" t="str">
        <f t="shared" si="7"/>
        <v>I</v>
      </c>
      <c r="C121" s="51">
        <f t="shared" si="8"/>
        <v>54476.693200000002</v>
      </c>
      <c r="D121" s="14" t="str">
        <f t="shared" si="9"/>
        <v>vis</v>
      </c>
      <c r="E121" s="59">
        <f>VLOOKUP(C121,Active!C$21:E$969,3,FALSE)</f>
        <v>12624.000539941202</v>
      </c>
      <c r="F121" s="18" t="s">
        <v>148</v>
      </c>
      <c r="G121" s="14" t="str">
        <f t="shared" si="10"/>
        <v>54476.6932</v>
      </c>
      <c r="H121" s="51">
        <f t="shared" si="11"/>
        <v>12624</v>
      </c>
      <c r="I121" s="60" t="s">
        <v>808</v>
      </c>
      <c r="J121" s="61" t="s">
        <v>809</v>
      </c>
      <c r="K121" s="60" t="s">
        <v>810</v>
      </c>
      <c r="L121" s="60" t="s">
        <v>413</v>
      </c>
      <c r="M121" s="61" t="s">
        <v>736</v>
      </c>
      <c r="N121" s="61" t="s">
        <v>737</v>
      </c>
      <c r="O121" s="62" t="s">
        <v>787</v>
      </c>
      <c r="P121" s="63" t="s">
        <v>807</v>
      </c>
    </row>
    <row r="122" spans="1:16" ht="26.25" thickBot="1" x14ac:dyDescent="0.25">
      <c r="A122" s="51" t="str">
        <f t="shared" si="6"/>
        <v>JAAVSO 36(2);171 </v>
      </c>
      <c r="B122" s="18" t="str">
        <f t="shared" si="7"/>
        <v>I</v>
      </c>
      <c r="C122" s="51">
        <f t="shared" si="8"/>
        <v>54519.675499999998</v>
      </c>
      <c r="D122" s="14" t="str">
        <f t="shared" si="9"/>
        <v>vis</v>
      </c>
      <c r="E122" s="59">
        <f>VLOOKUP(C122,Active!C$21:E$969,3,FALSE)</f>
        <v>12639.000484802427</v>
      </c>
      <c r="F122" s="18" t="s">
        <v>148</v>
      </c>
      <c r="G122" s="14" t="str">
        <f t="shared" si="10"/>
        <v>54519.6755</v>
      </c>
      <c r="H122" s="51">
        <f t="shared" si="11"/>
        <v>12639</v>
      </c>
      <c r="I122" s="60" t="s">
        <v>811</v>
      </c>
      <c r="J122" s="61" t="s">
        <v>812</v>
      </c>
      <c r="K122" s="60" t="s">
        <v>813</v>
      </c>
      <c r="L122" s="60" t="s">
        <v>814</v>
      </c>
      <c r="M122" s="61" t="s">
        <v>736</v>
      </c>
      <c r="N122" s="61" t="s">
        <v>737</v>
      </c>
      <c r="O122" s="62" t="s">
        <v>498</v>
      </c>
      <c r="P122" s="63" t="s">
        <v>807</v>
      </c>
    </row>
    <row r="123" spans="1:16" ht="13.5" thickBot="1" x14ac:dyDescent="0.25">
      <c r="A123" s="51" t="str">
        <f t="shared" si="6"/>
        <v>BAVM 209 </v>
      </c>
      <c r="B123" s="18" t="str">
        <f t="shared" si="7"/>
        <v>I</v>
      </c>
      <c r="C123" s="51">
        <f t="shared" si="8"/>
        <v>54866.401599999997</v>
      </c>
      <c r="D123" s="14" t="str">
        <f t="shared" si="9"/>
        <v>vis</v>
      </c>
      <c r="E123" s="59">
        <f>VLOOKUP(C123,Active!C$21:E$969,3,FALSE)</f>
        <v>12760.000812424454</v>
      </c>
      <c r="F123" s="18" t="s">
        <v>148</v>
      </c>
      <c r="G123" s="14" t="str">
        <f t="shared" si="10"/>
        <v>54866.4016</v>
      </c>
      <c r="H123" s="51">
        <f t="shared" si="11"/>
        <v>12760</v>
      </c>
      <c r="I123" s="60" t="s">
        <v>815</v>
      </c>
      <c r="J123" s="61" t="s">
        <v>816</v>
      </c>
      <c r="K123" s="60" t="s">
        <v>817</v>
      </c>
      <c r="L123" s="60" t="s">
        <v>818</v>
      </c>
      <c r="M123" s="61" t="s">
        <v>736</v>
      </c>
      <c r="N123" s="61" t="s">
        <v>795</v>
      </c>
      <c r="O123" s="62" t="s">
        <v>796</v>
      </c>
      <c r="P123" s="63" t="s">
        <v>819</v>
      </c>
    </row>
    <row r="124" spans="1:16" ht="13.5" thickBot="1" x14ac:dyDescent="0.25">
      <c r="A124" s="51" t="str">
        <f t="shared" si="6"/>
        <v> JAAVSO 38;120 </v>
      </c>
      <c r="B124" s="18" t="str">
        <f t="shared" si="7"/>
        <v>I</v>
      </c>
      <c r="C124" s="51">
        <f t="shared" si="8"/>
        <v>55201.664199999999</v>
      </c>
      <c r="D124" s="14" t="str">
        <f t="shared" si="9"/>
        <v>vis</v>
      </c>
      <c r="E124" s="59">
        <f>VLOOKUP(C124,Active!C$21:E$969,3,FALSE)</f>
        <v>12877.000612668544</v>
      </c>
      <c r="F124" s="18" t="s">
        <v>148</v>
      </c>
      <c r="G124" s="14" t="str">
        <f t="shared" si="10"/>
        <v>55201.6642</v>
      </c>
      <c r="H124" s="51">
        <f t="shared" si="11"/>
        <v>12877</v>
      </c>
      <c r="I124" s="60" t="s">
        <v>820</v>
      </c>
      <c r="J124" s="61" t="s">
        <v>821</v>
      </c>
      <c r="K124" s="60" t="s">
        <v>822</v>
      </c>
      <c r="L124" s="60" t="s">
        <v>823</v>
      </c>
      <c r="M124" s="61" t="s">
        <v>736</v>
      </c>
      <c r="N124" s="61" t="s">
        <v>737</v>
      </c>
      <c r="O124" s="62" t="s">
        <v>824</v>
      </c>
      <c r="P124" s="62" t="s">
        <v>825</v>
      </c>
    </row>
    <row r="125" spans="1:16" ht="13.5" thickBot="1" x14ac:dyDescent="0.25">
      <c r="A125" s="51" t="str">
        <f t="shared" si="6"/>
        <v> JAAVSO 41;122 </v>
      </c>
      <c r="B125" s="18" t="str">
        <f t="shared" si="7"/>
        <v>I</v>
      </c>
      <c r="C125" s="51">
        <f t="shared" si="8"/>
        <v>55946.693700000003</v>
      </c>
      <c r="D125" s="14" t="str">
        <f t="shared" si="9"/>
        <v>vis</v>
      </c>
      <c r="E125" s="59">
        <f>VLOOKUP(C125,Active!C$21:E$969,3,FALSE)</f>
        <v>13137.00069223589</v>
      </c>
      <c r="F125" s="18" t="s">
        <v>148</v>
      </c>
      <c r="G125" s="14" t="str">
        <f t="shared" si="10"/>
        <v>55946.6937</v>
      </c>
      <c r="H125" s="51">
        <f t="shared" si="11"/>
        <v>13137</v>
      </c>
      <c r="I125" s="60" t="s">
        <v>833</v>
      </c>
      <c r="J125" s="61" t="s">
        <v>834</v>
      </c>
      <c r="K125" s="60" t="s">
        <v>835</v>
      </c>
      <c r="L125" s="60" t="s">
        <v>836</v>
      </c>
      <c r="M125" s="61" t="s">
        <v>736</v>
      </c>
      <c r="N125" s="61" t="s">
        <v>148</v>
      </c>
      <c r="O125" s="62" t="s">
        <v>498</v>
      </c>
      <c r="P125" s="62" t="s">
        <v>837</v>
      </c>
    </row>
    <row r="126" spans="1:16" ht="13.5" thickBot="1" x14ac:dyDescent="0.25">
      <c r="A126" s="51" t="str">
        <f t="shared" si="6"/>
        <v>BAVM 234 </v>
      </c>
      <c r="B126" s="18" t="str">
        <f t="shared" si="7"/>
        <v>I</v>
      </c>
      <c r="C126" s="51">
        <f t="shared" si="8"/>
        <v>56700.317199999998</v>
      </c>
      <c r="D126" s="14" t="str">
        <f t="shared" si="9"/>
        <v>vis</v>
      </c>
      <c r="E126" s="59">
        <f>VLOOKUP(C126,Active!C$21:E$969,3,FALSE)</f>
        <v>13399.999902285717</v>
      </c>
      <c r="F126" s="18" t="s">
        <v>148</v>
      </c>
      <c r="G126" s="14" t="str">
        <f t="shared" si="10"/>
        <v>56700.3172</v>
      </c>
      <c r="H126" s="51">
        <f t="shared" si="11"/>
        <v>13400</v>
      </c>
      <c r="I126" s="60" t="s">
        <v>848</v>
      </c>
      <c r="J126" s="61" t="s">
        <v>849</v>
      </c>
      <c r="K126" s="60" t="s">
        <v>850</v>
      </c>
      <c r="L126" s="60" t="s">
        <v>851</v>
      </c>
      <c r="M126" s="61" t="s">
        <v>736</v>
      </c>
      <c r="N126" s="61" t="s">
        <v>795</v>
      </c>
      <c r="O126" s="62" t="s">
        <v>796</v>
      </c>
      <c r="P126" s="63" t="s">
        <v>852</v>
      </c>
    </row>
    <row r="127" spans="1:16" ht="12.75" customHeight="1" thickBot="1" x14ac:dyDescent="0.25">
      <c r="A127" s="51" t="str">
        <f t="shared" si="6"/>
        <v> AN 170.368 </v>
      </c>
      <c r="B127" s="18" t="str">
        <f t="shared" si="7"/>
        <v>I</v>
      </c>
      <c r="C127" s="51">
        <f t="shared" si="8"/>
        <v>17153.594000000001</v>
      </c>
      <c r="D127" s="14" t="str">
        <f t="shared" si="9"/>
        <v>vis</v>
      </c>
      <c r="E127" s="59">
        <f>VLOOKUP(C127,Active!C$21:E$969,3,FALSE)</f>
        <v>-400.9988214261727</v>
      </c>
      <c r="F127" s="18" t="s">
        <v>148</v>
      </c>
      <c r="G127" s="14" t="str">
        <f t="shared" si="10"/>
        <v>17153.594</v>
      </c>
      <c r="H127" s="51">
        <f t="shared" si="11"/>
        <v>-401</v>
      </c>
      <c r="I127" s="60" t="s">
        <v>152</v>
      </c>
      <c r="J127" s="61" t="s">
        <v>153</v>
      </c>
      <c r="K127" s="60">
        <v>-401</v>
      </c>
      <c r="L127" s="60" t="s">
        <v>154</v>
      </c>
      <c r="M127" s="61" t="s">
        <v>155</v>
      </c>
      <c r="N127" s="61"/>
      <c r="O127" s="62" t="s">
        <v>156</v>
      </c>
      <c r="P127" s="62" t="s">
        <v>157</v>
      </c>
    </row>
    <row r="128" spans="1:16" ht="12.75" customHeight="1" thickBot="1" x14ac:dyDescent="0.25">
      <c r="A128" s="51" t="str">
        <f t="shared" si="6"/>
        <v> AN 170.368 </v>
      </c>
      <c r="B128" s="18" t="str">
        <f t="shared" si="7"/>
        <v>I</v>
      </c>
      <c r="C128" s="51">
        <f t="shared" si="8"/>
        <v>17262.431</v>
      </c>
      <c r="D128" s="14" t="str">
        <f t="shared" si="9"/>
        <v>vis</v>
      </c>
      <c r="E128" s="59">
        <f>VLOOKUP(C128,Active!C$21:E$969,3,FALSE)</f>
        <v>-363.01693123273628</v>
      </c>
      <c r="F128" s="18" t="s">
        <v>148</v>
      </c>
      <c r="G128" s="14" t="str">
        <f t="shared" si="10"/>
        <v>17262.431</v>
      </c>
      <c r="H128" s="51">
        <f t="shared" si="11"/>
        <v>-363</v>
      </c>
      <c r="I128" s="60" t="s">
        <v>158</v>
      </c>
      <c r="J128" s="61" t="s">
        <v>159</v>
      </c>
      <c r="K128" s="60">
        <v>-363</v>
      </c>
      <c r="L128" s="60" t="s">
        <v>160</v>
      </c>
      <c r="M128" s="61" t="s">
        <v>155</v>
      </c>
      <c r="N128" s="61"/>
      <c r="O128" s="62" t="s">
        <v>156</v>
      </c>
      <c r="P128" s="62" t="s">
        <v>157</v>
      </c>
    </row>
    <row r="129" spans="1:16" ht="12.75" customHeight="1" thickBot="1" x14ac:dyDescent="0.25">
      <c r="A129" s="51" t="str">
        <f t="shared" si="6"/>
        <v> AN 170.369 </v>
      </c>
      <c r="B129" s="18" t="str">
        <f t="shared" si="7"/>
        <v>I</v>
      </c>
      <c r="C129" s="51">
        <f t="shared" si="8"/>
        <v>17265.34</v>
      </c>
      <c r="D129" s="14" t="str">
        <f t="shared" si="9"/>
        <v>vis</v>
      </c>
      <c r="E129" s="59">
        <f>VLOOKUP(C129,Active!C$21:E$969,3,FALSE)</f>
        <v>-362.00174964400549</v>
      </c>
      <c r="F129" s="18" t="s">
        <v>148</v>
      </c>
      <c r="G129" s="14" t="str">
        <f t="shared" si="10"/>
        <v>17265.340</v>
      </c>
      <c r="H129" s="51">
        <f t="shared" si="11"/>
        <v>-362</v>
      </c>
      <c r="I129" s="60" t="s">
        <v>161</v>
      </c>
      <c r="J129" s="61" t="s">
        <v>162</v>
      </c>
      <c r="K129" s="60">
        <v>-362</v>
      </c>
      <c r="L129" s="60" t="s">
        <v>163</v>
      </c>
      <c r="M129" s="61" t="s">
        <v>155</v>
      </c>
      <c r="N129" s="61"/>
      <c r="O129" s="62" t="s">
        <v>164</v>
      </c>
      <c r="P129" s="62" t="s">
        <v>165</v>
      </c>
    </row>
    <row r="130" spans="1:16" ht="12.75" customHeight="1" thickBot="1" x14ac:dyDescent="0.25">
      <c r="A130" s="51" t="str">
        <f t="shared" si="6"/>
        <v> AN 171.44 </v>
      </c>
      <c r="B130" s="18" t="str">
        <f t="shared" si="7"/>
        <v>I</v>
      </c>
      <c r="C130" s="51">
        <f t="shared" si="8"/>
        <v>17305.455999999998</v>
      </c>
      <c r="D130" s="14" t="str">
        <f t="shared" si="9"/>
        <v>vis</v>
      </c>
      <c r="E130" s="59">
        <f>VLOOKUP(C130,Active!C$21:E$969,3,FALSE)</f>
        <v>-348.00208494358344</v>
      </c>
      <c r="F130" s="18" t="s">
        <v>148</v>
      </c>
      <c r="G130" s="14" t="str">
        <f t="shared" si="10"/>
        <v>17305.456</v>
      </c>
      <c r="H130" s="51">
        <f t="shared" si="11"/>
        <v>-348</v>
      </c>
      <c r="I130" s="60" t="s">
        <v>166</v>
      </c>
      <c r="J130" s="61" t="s">
        <v>167</v>
      </c>
      <c r="K130" s="60">
        <v>-348</v>
      </c>
      <c r="L130" s="60" t="s">
        <v>168</v>
      </c>
      <c r="M130" s="61" t="s">
        <v>169</v>
      </c>
      <c r="N130" s="61"/>
      <c r="O130" s="62" t="s">
        <v>170</v>
      </c>
      <c r="P130" s="62" t="s">
        <v>171</v>
      </c>
    </row>
    <row r="131" spans="1:16" ht="12.75" customHeight="1" thickBot="1" x14ac:dyDescent="0.25">
      <c r="A131" s="51" t="str">
        <f t="shared" si="6"/>
        <v> AN 229.389 </v>
      </c>
      <c r="B131" s="18" t="str">
        <f t="shared" si="7"/>
        <v>I</v>
      </c>
      <c r="C131" s="51">
        <f t="shared" si="8"/>
        <v>17305.467000000001</v>
      </c>
      <c r="D131" s="14" t="str">
        <f t="shared" si="9"/>
        <v>vis</v>
      </c>
      <c r="E131" s="59">
        <f>VLOOKUP(C131,Active!C$21:E$969,3,FALSE)</f>
        <v>-347.99824616823855</v>
      </c>
      <c r="F131" s="18" t="s">
        <v>148</v>
      </c>
      <c r="G131" s="14" t="str">
        <f t="shared" si="10"/>
        <v>17305.467</v>
      </c>
      <c r="H131" s="51">
        <f t="shared" si="11"/>
        <v>-348</v>
      </c>
      <c r="I131" s="60" t="s">
        <v>172</v>
      </c>
      <c r="J131" s="61" t="s">
        <v>173</v>
      </c>
      <c r="K131" s="60">
        <v>-348</v>
      </c>
      <c r="L131" s="60" t="s">
        <v>174</v>
      </c>
      <c r="M131" s="61" t="s">
        <v>169</v>
      </c>
      <c r="N131" s="61"/>
      <c r="O131" s="62" t="s">
        <v>175</v>
      </c>
      <c r="P131" s="62" t="s">
        <v>176</v>
      </c>
    </row>
    <row r="132" spans="1:16" ht="12.75" customHeight="1" thickBot="1" x14ac:dyDescent="0.25">
      <c r="A132" s="51" t="str">
        <f t="shared" si="6"/>
        <v> AN 229.389 </v>
      </c>
      <c r="B132" s="18" t="str">
        <f t="shared" si="7"/>
        <v>I</v>
      </c>
      <c r="C132" s="51">
        <f t="shared" si="8"/>
        <v>17308.329000000002</v>
      </c>
      <c r="D132" s="14" t="str">
        <f t="shared" si="9"/>
        <v>vis</v>
      </c>
      <c r="E132" s="59">
        <f>VLOOKUP(C132,Active!C$21:E$969,3,FALSE)</f>
        <v>-346.99946661961394</v>
      </c>
      <c r="F132" s="18" t="s">
        <v>148</v>
      </c>
      <c r="G132" s="14" t="str">
        <f t="shared" si="10"/>
        <v>17308.329</v>
      </c>
      <c r="H132" s="51">
        <f t="shared" si="11"/>
        <v>-347</v>
      </c>
      <c r="I132" s="60" t="s">
        <v>177</v>
      </c>
      <c r="J132" s="61" t="s">
        <v>178</v>
      </c>
      <c r="K132" s="60">
        <v>-347</v>
      </c>
      <c r="L132" s="60" t="s">
        <v>179</v>
      </c>
      <c r="M132" s="61" t="s">
        <v>169</v>
      </c>
      <c r="N132" s="61"/>
      <c r="O132" s="62" t="s">
        <v>175</v>
      </c>
      <c r="P132" s="62" t="s">
        <v>176</v>
      </c>
    </row>
    <row r="133" spans="1:16" ht="12.75" customHeight="1" thickBot="1" x14ac:dyDescent="0.25">
      <c r="A133" s="51" t="str">
        <f t="shared" si="6"/>
        <v> AN 171.44 </v>
      </c>
      <c r="B133" s="18" t="str">
        <f t="shared" si="7"/>
        <v>I</v>
      </c>
      <c r="C133" s="51">
        <f t="shared" si="8"/>
        <v>17308.330000000002</v>
      </c>
      <c r="D133" s="14" t="str">
        <f t="shared" si="9"/>
        <v>vis</v>
      </c>
      <c r="E133" s="59">
        <f>VLOOKUP(C133,Active!C$21:E$969,3,FALSE)</f>
        <v>-346.99911764003713</v>
      </c>
      <c r="F133" s="18" t="s">
        <v>148</v>
      </c>
      <c r="G133" s="14" t="str">
        <f t="shared" si="10"/>
        <v>17308.330</v>
      </c>
      <c r="H133" s="51">
        <f t="shared" si="11"/>
        <v>-347</v>
      </c>
      <c r="I133" s="60" t="s">
        <v>180</v>
      </c>
      <c r="J133" s="61" t="s">
        <v>181</v>
      </c>
      <c r="K133" s="60">
        <v>-347</v>
      </c>
      <c r="L133" s="60" t="s">
        <v>154</v>
      </c>
      <c r="M133" s="61" t="s">
        <v>169</v>
      </c>
      <c r="N133" s="61"/>
      <c r="O133" s="62" t="s">
        <v>170</v>
      </c>
      <c r="P133" s="62" t="s">
        <v>171</v>
      </c>
    </row>
    <row r="134" spans="1:16" ht="12.75" customHeight="1" thickBot="1" x14ac:dyDescent="0.25">
      <c r="A134" s="51" t="str">
        <f t="shared" si="6"/>
        <v> AN 171.45 </v>
      </c>
      <c r="B134" s="18" t="str">
        <f t="shared" si="7"/>
        <v>I</v>
      </c>
      <c r="C134" s="51">
        <f t="shared" si="8"/>
        <v>17308.34</v>
      </c>
      <c r="D134" s="14" t="str">
        <f t="shared" si="9"/>
        <v>vis</v>
      </c>
      <c r="E134" s="59">
        <f>VLOOKUP(C134,Active!C$21:E$969,3,FALSE)</f>
        <v>-346.9956278442703</v>
      </c>
      <c r="F134" s="18" t="s">
        <v>148</v>
      </c>
      <c r="G134" s="14" t="str">
        <f t="shared" si="10"/>
        <v>17308.340</v>
      </c>
      <c r="H134" s="51">
        <f t="shared" si="11"/>
        <v>-347</v>
      </c>
      <c r="I134" s="60" t="s">
        <v>182</v>
      </c>
      <c r="J134" s="61" t="s">
        <v>183</v>
      </c>
      <c r="K134" s="60">
        <v>-347</v>
      </c>
      <c r="L134" s="60" t="s">
        <v>184</v>
      </c>
      <c r="M134" s="61" t="s">
        <v>169</v>
      </c>
      <c r="N134" s="61"/>
      <c r="O134" s="62" t="s">
        <v>175</v>
      </c>
      <c r="P134" s="62" t="s">
        <v>185</v>
      </c>
    </row>
    <row r="135" spans="1:16" ht="12.75" customHeight="1" thickBot="1" x14ac:dyDescent="0.25">
      <c r="A135" s="51" t="str">
        <f t="shared" si="6"/>
        <v> AN 229.389 </v>
      </c>
      <c r="B135" s="18" t="str">
        <f t="shared" si="7"/>
        <v>I</v>
      </c>
      <c r="C135" s="51">
        <f t="shared" si="8"/>
        <v>17311.185000000001</v>
      </c>
      <c r="D135" s="14" t="str">
        <f t="shared" si="9"/>
        <v>vis</v>
      </c>
      <c r="E135" s="59">
        <f>VLOOKUP(C135,Active!C$21:E$969,3,FALSE)</f>
        <v>-346.00278094845027</v>
      </c>
      <c r="F135" s="18" t="s">
        <v>148</v>
      </c>
      <c r="G135" s="14" t="str">
        <f t="shared" si="10"/>
        <v>17311.185</v>
      </c>
      <c r="H135" s="51">
        <f t="shared" si="11"/>
        <v>-346</v>
      </c>
      <c r="I135" s="60" t="s">
        <v>186</v>
      </c>
      <c r="J135" s="61" t="s">
        <v>187</v>
      </c>
      <c r="K135" s="60">
        <v>-346</v>
      </c>
      <c r="L135" s="60" t="s">
        <v>188</v>
      </c>
      <c r="M135" s="61" t="s">
        <v>169</v>
      </c>
      <c r="N135" s="61"/>
      <c r="O135" s="62" t="s">
        <v>175</v>
      </c>
      <c r="P135" s="62" t="s">
        <v>176</v>
      </c>
    </row>
    <row r="136" spans="1:16" ht="12.75" customHeight="1" thickBot="1" x14ac:dyDescent="0.25">
      <c r="A136" s="51" t="str">
        <f t="shared" si="6"/>
        <v> AN 176.393 </v>
      </c>
      <c r="B136" s="18" t="str">
        <f t="shared" si="7"/>
        <v>I</v>
      </c>
      <c r="C136" s="51">
        <f t="shared" si="8"/>
        <v>17328.393</v>
      </c>
      <c r="D136" s="14" t="str">
        <f t="shared" si="9"/>
        <v>vis</v>
      </c>
      <c r="E136" s="59">
        <f>VLOOKUP(C136,Active!C$21:E$969,3,FALSE)</f>
        <v>-339.99754039194272</v>
      </c>
      <c r="F136" s="18" t="s">
        <v>148</v>
      </c>
      <c r="G136" s="14" t="str">
        <f t="shared" si="10"/>
        <v>17328.393</v>
      </c>
      <c r="H136" s="51">
        <f t="shared" si="11"/>
        <v>-340</v>
      </c>
      <c r="I136" s="60" t="s">
        <v>189</v>
      </c>
      <c r="J136" s="61" t="s">
        <v>190</v>
      </c>
      <c r="K136" s="60">
        <v>-340</v>
      </c>
      <c r="L136" s="60" t="s">
        <v>191</v>
      </c>
      <c r="M136" s="61" t="s">
        <v>169</v>
      </c>
      <c r="N136" s="61"/>
      <c r="O136" s="62" t="s">
        <v>175</v>
      </c>
      <c r="P136" s="62" t="s">
        <v>192</v>
      </c>
    </row>
    <row r="137" spans="1:16" ht="12.75" customHeight="1" thickBot="1" x14ac:dyDescent="0.25">
      <c r="A137" s="51" t="str">
        <f t="shared" si="6"/>
        <v> AN 176.393 </v>
      </c>
      <c r="B137" s="18" t="str">
        <f t="shared" si="7"/>
        <v>I</v>
      </c>
      <c r="C137" s="51">
        <f t="shared" si="8"/>
        <v>17494.589</v>
      </c>
      <c r="D137" s="14" t="str">
        <f t="shared" si="9"/>
        <v>vis</v>
      </c>
      <c r="E137" s="59">
        <f>VLOOKUP(C137,Active!C$21:E$969,3,FALSE)</f>
        <v>-281.99853065638973</v>
      </c>
      <c r="F137" s="18" t="s">
        <v>148</v>
      </c>
      <c r="G137" s="14" t="str">
        <f t="shared" si="10"/>
        <v>17494.589</v>
      </c>
      <c r="H137" s="51">
        <f t="shared" si="11"/>
        <v>-282</v>
      </c>
      <c r="I137" s="60" t="s">
        <v>193</v>
      </c>
      <c r="J137" s="61" t="s">
        <v>194</v>
      </c>
      <c r="K137" s="60">
        <v>-282</v>
      </c>
      <c r="L137" s="60" t="s">
        <v>195</v>
      </c>
      <c r="M137" s="61" t="s">
        <v>169</v>
      </c>
      <c r="N137" s="61"/>
      <c r="O137" s="62" t="s">
        <v>175</v>
      </c>
      <c r="P137" s="62" t="s">
        <v>192</v>
      </c>
    </row>
    <row r="138" spans="1:16" ht="12.75" customHeight="1" thickBot="1" x14ac:dyDescent="0.25">
      <c r="A138" s="51" t="str">
        <f t="shared" si="6"/>
        <v> AN 229.389 </v>
      </c>
      <c r="B138" s="18" t="str">
        <f t="shared" si="7"/>
        <v>I</v>
      </c>
      <c r="C138" s="51">
        <f t="shared" si="8"/>
        <v>17517.503000000001</v>
      </c>
      <c r="D138" s="14" t="str">
        <f t="shared" si="9"/>
        <v>vis</v>
      </c>
      <c r="E138" s="59">
        <f>VLOOKUP(C138,Active!C$21:E$969,3,FALSE)</f>
        <v>-274.00201263501435</v>
      </c>
      <c r="F138" s="18" t="s">
        <v>148</v>
      </c>
      <c r="G138" s="14" t="str">
        <f t="shared" si="10"/>
        <v>17517.503</v>
      </c>
      <c r="H138" s="51">
        <f t="shared" si="11"/>
        <v>-274</v>
      </c>
      <c r="I138" s="60" t="s">
        <v>196</v>
      </c>
      <c r="J138" s="61" t="s">
        <v>197</v>
      </c>
      <c r="K138" s="60">
        <v>-274</v>
      </c>
      <c r="L138" s="60" t="s">
        <v>168</v>
      </c>
      <c r="M138" s="61" t="s">
        <v>169</v>
      </c>
      <c r="N138" s="61"/>
      <c r="O138" s="62" t="s">
        <v>175</v>
      </c>
      <c r="P138" s="62" t="s">
        <v>176</v>
      </c>
    </row>
    <row r="139" spans="1:16" ht="12.75" customHeight="1" thickBot="1" x14ac:dyDescent="0.25">
      <c r="A139" s="51" t="str">
        <f t="shared" ref="A139:A202" si="12">P139</f>
        <v> AN 176.393 </v>
      </c>
      <c r="B139" s="18" t="str">
        <f t="shared" ref="B139:B202" si="13">IF(H139=INT(H139),"I","II")</f>
        <v>I</v>
      </c>
      <c r="C139" s="51">
        <f t="shared" ref="C139:C202" si="14">1*G139</f>
        <v>17537.550999999999</v>
      </c>
      <c r="D139" s="14" t="str">
        <f t="shared" ref="D139:D202" si="15">VLOOKUP(F139,I$1:J$5,2,FALSE)</f>
        <v>vis</v>
      </c>
      <c r="E139" s="59">
        <f>VLOOKUP(C139,Active!C$21:E$969,3,FALSE)</f>
        <v>-267.00567008057078</v>
      </c>
      <c r="F139" s="18" t="s">
        <v>148</v>
      </c>
      <c r="G139" s="14" t="str">
        <f t="shared" ref="G139:G202" si="16">MID(I139,3,LEN(I139)-3)</f>
        <v>17537.551</v>
      </c>
      <c r="H139" s="51">
        <f t="shared" ref="H139:H202" si="17">1*K139</f>
        <v>-267</v>
      </c>
      <c r="I139" s="60" t="s">
        <v>198</v>
      </c>
      <c r="J139" s="61" t="s">
        <v>199</v>
      </c>
      <c r="K139" s="60">
        <v>-267</v>
      </c>
      <c r="L139" s="60" t="s">
        <v>200</v>
      </c>
      <c r="M139" s="61" t="s">
        <v>169</v>
      </c>
      <c r="N139" s="61"/>
      <c r="O139" s="62" t="s">
        <v>175</v>
      </c>
      <c r="P139" s="62" t="s">
        <v>192</v>
      </c>
    </row>
    <row r="140" spans="1:16" ht="12.75" customHeight="1" thickBot="1" x14ac:dyDescent="0.25">
      <c r="A140" s="51" t="str">
        <f t="shared" si="12"/>
        <v> AN 229.389 </v>
      </c>
      <c r="B140" s="18" t="str">
        <f t="shared" si="13"/>
        <v>I</v>
      </c>
      <c r="C140" s="51">
        <f t="shared" si="14"/>
        <v>17560.481</v>
      </c>
      <c r="D140" s="14" t="str">
        <f t="shared" si="15"/>
        <v>vis</v>
      </c>
      <c r="E140" s="59">
        <f>VLOOKUP(C140,Active!C$21:E$969,3,FALSE)</f>
        <v>-259.00356838596775</v>
      </c>
      <c r="F140" s="18" t="s">
        <v>148</v>
      </c>
      <c r="G140" s="14" t="str">
        <f t="shared" si="16"/>
        <v>17560.481</v>
      </c>
      <c r="H140" s="51">
        <f t="shared" si="17"/>
        <v>-259</v>
      </c>
      <c r="I140" s="60" t="s">
        <v>201</v>
      </c>
      <c r="J140" s="61" t="s">
        <v>202</v>
      </c>
      <c r="K140" s="60">
        <v>-259</v>
      </c>
      <c r="L140" s="60" t="s">
        <v>203</v>
      </c>
      <c r="M140" s="61" t="s">
        <v>169</v>
      </c>
      <c r="N140" s="61"/>
      <c r="O140" s="62" t="s">
        <v>175</v>
      </c>
      <c r="P140" s="62" t="s">
        <v>176</v>
      </c>
    </row>
    <row r="141" spans="1:16" ht="12.75" customHeight="1" thickBot="1" x14ac:dyDescent="0.25">
      <c r="A141" s="51" t="str">
        <f t="shared" si="12"/>
        <v> AN 229.389 </v>
      </c>
      <c r="B141" s="18" t="str">
        <f t="shared" si="13"/>
        <v>I</v>
      </c>
      <c r="C141" s="51">
        <f t="shared" si="14"/>
        <v>17609.192999999999</v>
      </c>
      <c r="D141" s="14" t="str">
        <f t="shared" si="15"/>
        <v>vis</v>
      </c>
      <c r="E141" s="59">
        <f>VLOOKUP(C141,Active!C$21:E$969,3,FALSE)</f>
        <v>-242.00407524390513</v>
      </c>
      <c r="F141" s="18" t="s">
        <v>148</v>
      </c>
      <c r="G141" s="14" t="str">
        <f t="shared" si="16"/>
        <v>17609.193</v>
      </c>
      <c r="H141" s="51">
        <f t="shared" si="17"/>
        <v>-242</v>
      </c>
      <c r="I141" s="60" t="s">
        <v>204</v>
      </c>
      <c r="J141" s="61" t="s">
        <v>205</v>
      </c>
      <c r="K141" s="60">
        <v>-242</v>
      </c>
      <c r="L141" s="60" t="s">
        <v>206</v>
      </c>
      <c r="M141" s="61" t="s">
        <v>169</v>
      </c>
      <c r="N141" s="61"/>
      <c r="O141" s="62" t="s">
        <v>175</v>
      </c>
      <c r="P141" s="62" t="s">
        <v>176</v>
      </c>
    </row>
    <row r="142" spans="1:16" ht="12.75" customHeight="1" thickBot="1" x14ac:dyDescent="0.25">
      <c r="A142" s="51" t="str">
        <f t="shared" si="12"/>
        <v> AN 176.393 </v>
      </c>
      <c r="B142" s="18" t="str">
        <f t="shared" si="13"/>
        <v>I</v>
      </c>
      <c r="C142" s="51">
        <f t="shared" si="14"/>
        <v>17646.434000000001</v>
      </c>
      <c r="D142" s="14" t="str">
        <f t="shared" si="15"/>
        <v>vis</v>
      </c>
      <c r="E142" s="59">
        <f>VLOOKUP(C142,Active!C$21:E$969,3,FALSE)</f>
        <v>-229.00772682660369</v>
      </c>
      <c r="F142" s="18" t="s">
        <v>148</v>
      </c>
      <c r="G142" s="14" t="str">
        <f t="shared" si="16"/>
        <v>17646.434</v>
      </c>
      <c r="H142" s="51">
        <f t="shared" si="17"/>
        <v>-229</v>
      </c>
      <c r="I142" s="60" t="s">
        <v>207</v>
      </c>
      <c r="J142" s="61" t="s">
        <v>208</v>
      </c>
      <c r="K142" s="60">
        <v>-229</v>
      </c>
      <c r="L142" s="60" t="s">
        <v>209</v>
      </c>
      <c r="M142" s="61" t="s">
        <v>169</v>
      </c>
      <c r="N142" s="61"/>
      <c r="O142" s="62" t="s">
        <v>175</v>
      </c>
      <c r="P142" s="62" t="s">
        <v>192</v>
      </c>
    </row>
    <row r="143" spans="1:16" ht="12.75" customHeight="1" thickBot="1" x14ac:dyDescent="0.25">
      <c r="A143" s="51" t="str">
        <f t="shared" si="12"/>
        <v> AN 176.393 </v>
      </c>
      <c r="B143" s="18" t="str">
        <f t="shared" si="13"/>
        <v>I</v>
      </c>
      <c r="C143" s="51">
        <f t="shared" si="14"/>
        <v>17649.315999999999</v>
      </c>
      <c r="D143" s="14" t="str">
        <f t="shared" si="15"/>
        <v>vis</v>
      </c>
      <c r="E143" s="59">
        <f>VLOOKUP(C143,Active!C$21:E$969,3,FALSE)</f>
        <v>-228.00196768644545</v>
      </c>
      <c r="F143" s="18" t="s">
        <v>148</v>
      </c>
      <c r="G143" s="14" t="str">
        <f t="shared" si="16"/>
        <v>17649.316</v>
      </c>
      <c r="H143" s="51">
        <f t="shared" si="17"/>
        <v>-228</v>
      </c>
      <c r="I143" s="60" t="s">
        <v>210</v>
      </c>
      <c r="J143" s="61" t="s">
        <v>211</v>
      </c>
      <c r="K143" s="60">
        <v>-228</v>
      </c>
      <c r="L143" s="60" t="s">
        <v>168</v>
      </c>
      <c r="M143" s="61" t="s">
        <v>169</v>
      </c>
      <c r="N143" s="61"/>
      <c r="O143" s="62" t="s">
        <v>175</v>
      </c>
      <c r="P143" s="62" t="s">
        <v>192</v>
      </c>
    </row>
    <row r="144" spans="1:16" ht="12.75" customHeight="1" thickBot="1" x14ac:dyDescent="0.25">
      <c r="A144" s="51" t="str">
        <f t="shared" si="12"/>
        <v> AN 176.393 </v>
      </c>
      <c r="B144" s="18" t="str">
        <f t="shared" si="13"/>
        <v>I</v>
      </c>
      <c r="C144" s="51">
        <f t="shared" si="14"/>
        <v>17652.185000000001</v>
      </c>
      <c r="D144" s="14" t="str">
        <f t="shared" si="15"/>
        <v>vis</v>
      </c>
      <c r="E144" s="59">
        <f>VLOOKUP(C144,Active!C$21:E$969,3,FALSE)</f>
        <v>-227.00074528078321</v>
      </c>
      <c r="F144" s="18" t="s">
        <v>148</v>
      </c>
      <c r="G144" s="14" t="str">
        <f t="shared" si="16"/>
        <v>17652.185</v>
      </c>
      <c r="H144" s="51">
        <f t="shared" si="17"/>
        <v>-227</v>
      </c>
      <c r="I144" s="60" t="s">
        <v>212</v>
      </c>
      <c r="J144" s="61" t="s">
        <v>213</v>
      </c>
      <c r="K144" s="60">
        <v>-227</v>
      </c>
      <c r="L144" s="60" t="s">
        <v>214</v>
      </c>
      <c r="M144" s="61" t="s">
        <v>169</v>
      </c>
      <c r="N144" s="61"/>
      <c r="O144" s="62" t="s">
        <v>175</v>
      </c>
      <c r="P144" s="62" t="s">
        <v>192</v>
      </c>
    </row>
    <row r="145" spans="1:16" ht="12.75" customHeight="1" thickBot="1" x14ac:dyDescent="0.25">
      <c r="A145" s="51" t="str">
        <f t="shared" si="12"/>
        <v> AN 229.389 </v>
      </c>
      <c r="B145" s="18" t="str">
        <f t="shared" si="13"/>
        <v>I</v>
      </c>
      <c r="C145" s="51">
        <f t="shared" si="14"/>
        <v>17881.429</v>
      </c>
      <c r="D145" s="14" t="str">
        <f t="shared" si="15"/>
        <v>vis</v>
      </c>
      <c r="E145" s="59">
        <f>VLOOKUP(C145,Active!C$21:E$969,3,FALSE)</f>
        <v>-146.99927119105149</v>
      </c>
      <c r="F145" s="18" t="s">
        <v>148</v>
      </c>
      <c r="G145" s="14" t="str">
        <f t="shared" si="16"/>
        <v>17881.429</v>
      </c>
      <c r="H145" s="51">
        <f t="shared" si="17"/>
        <v>-147</v>
      </c>
      <c r="I145" s="60" t="s">
        <v>215</v>
      </c>
      <c r="J145" s="61" t="s">
        <v>216</v>
      </c>
      <c r="K145" s="60">
        <v>-147</v>
      </c>
      <c r="L145" s="60" t="s">
        <v>179</v>
      </c>
      <c r="M145" s="61" t="s">
        <v>169</v>
      </c>
      <c r="N145" s="61"/>
      <c r="O145" s="62" t="s">
        <v>175</v>
      </c>
      <c r="P145" s="62" t="s">
        <v>176</v>
      </c>
    </row>
    <row r="146" spans="1:16" ht="12.75" customHeight="1" thickBot="1" x14ac:dyDescent="0.25">
      <c r="A146" s="51" t="str">
        <f t="shared" si="12"/>
        <v> AN 229.389 </v>
      </c>
      <c r="B146" s="18" t="str">
        <f t="shared" si="13"/>
        <v>I</v>
      </c>
      <c r="C146" s="51">
        <f t="shared" si="14"/>
        <v>17921.545999999998</v>
      </c>
      <c r="D146" s="14" t="str">
        <f t="shared" si="15"/>
        <v>vis</v>
      </c>
      <c r="E146" s="59">
        <f>VLOOKUP(C146,Active!C$21:E$969,3,FALSE)</f>
        <v>-132.99925751105266</v>
      </c>
      <c r="F146" s="18" t="s">
        <v>148</v>
      </c>
      <c r="G146" s="14" t="str">
        <f t="shared" si="16"/>
        <v>17921.546</v>
      </c>
      <c r="H146" s="51">
        <f t="shared" si="17"/>
        <v>-133</v>
      </c>
      <c r="I146" s="60" t="s">
        <v>217</v>
      </c>
      <c r="J146" s="61" t="s">
        <v>218</v>
      </c>
      <c r="K146" s="60">
        <v>-133</v>
      </c>
      <c r="L146" s="60" t="s">
        <v>179</v>
      </c>
      <c r="M146" s="61" t="s">
        <v>169</v>
      </c>
      <c r="N146" s="61"/>
      <c r="O146" s="62" t="s">
        <v>175</v>
      </c>
      <c r="P146" s="62" t="s">
        <v>176</v>
      </c>
    </row>
    <row r="147" spans="1:16" ht="12.75" customHeight="1" thickBot="1" x14ac:dyDescent="0.25">
      <c r="A147" s="51" t="str">
        <f t="shared" si="12"/>
        <v> AN 229.389 </v>
      </c>
      <c r="B147" s="18" t="str">
        <f t="shared" si="13"/>
        <v>I</v>
      </c>
      <c r="C147" s="51">
        <f t="shared" si="14"/>
        <v>17924.391</v>
      </c>
      <c r="D147" s="14" t="str">
        <f t="shared" si="15"/>
        <v>vis</v>
      </c>
      <c r="E147" s="59">
        <f>VLOOKUP(C147,Active!C$21:E$969,3,FALSE)</f>
        <v>-132.00641061523257</v>
      </c>
      <c r="F147" s="18" t="s">
        <v>148</v>
      </c>
      <c r="G147" s="14" t="str">
        <f t="shared" si="16"/>
        <v>17924.391</v>
      </c>
      <c r="H147" s="51">
        <f t="shared" si="17"/>
        <v>-132</v>
      </c>
      <c r="I147" s="60" t="s">
        <v>219</v>
      </c>
      <c r="J147" s="61" t="s">
        <v>220</v>
      </c>
      <c r="K147" s="60">
        <v>-132</v>
      </c>
      <c r="L147" s="60" t="s">
        <v>221</v>
      </c>
      <c r="M147" s="61" t="s">
        <v>169</v>
      </c>
      <c r="N147" s="61"/>
      <c r="O147" s="62" t="s">
        <v>175</v>
      </c>
      <c r="P147" s="62" t="s">
        <v>176</v>
      </c>
    </row>
    <row r="148" spans="1:16" ht="12.75" customHeight="1" thickBot="1" x14ac:dyDescent="0.25">
      <c r="A148" s="51" t="str">
        <f t="shared" si="12"/>
        <v> AN 229.389 </v>
      </c>
      <c r="B148" s="18" t="str">
        <f t="shared" si="13"/>
        <v>I</v>
      </c>
      <c r="C148" s="51">
        <f t="shared" si="14"/>
        <v>18010.381000000001</v>
      </c>
      <c r="D148" s="14" t="str">
        <f t="shared" si="15"/>
        <v>vis</v>
      </c>
      <c r="E148" s="59">
        <f>VLOOKUP(C148,Active!C$21:E$969,3,FALSE)</f>
        <v>-101.99765681152911</v>
      </c>
      <c r="F148" s="18" t="s">
        <v>148</v>
      </c>
      <c r="G148" s="14" t="str">
        <f t="shared" si="16"/>
        <v>18010.381</v>
      </c>
      <c r="H148" s="51">
        <f t="shared" si="17"/>
        <v>-102</v>
      </c>
      <c r="I148" s="60" t="s">
        <v>222</v>
      </c>
      <c r="J148" s="61" t="s">
        <v>223</v>
      </c>
      <c r="K148" s="60">
        <v>-102</v>
      </c>
      <c r="L148" s="60" t="s">
        <v>191</v>
      </c>
      <c r="M148" s="61" t="s">
        <v>169</v>
      </c>
      <c r="N148" s="61"/>
      <c r="O148" s="62" t="s">
        <v>175</v>
      </c>
      <c r="P148" s="62" t="s">
        <v>176</v>
      </c>
    </row>
    <row r="149" spans="1:16" ht="12.75" customHeight="1" thickBot="1" x14ac:dyDescent="0.25">
      <c r="A149" s="51" t="str">
        <f t="shared" si="12"/>
        <v> AN 229.389 </v>
      </c>
      <c r="B149" s="18" t="str">
        <f t="shared" si="13"/>
        <v>I</v>
      </c>
      <c r="C149" s="51">
        <f t="shared" si="14"/>
        <v>18199.494999999999</v>
      </c>
      <c r="D149" s="14" t="str">
        <f t="shared" si="15"/>
        <v>vis</v>
      </c>
      <c r="E149" s="59">
        <f>VLOOKUP(C149,Active!C$21:E$969,3,FALSE)</f>
        <v>-36.000733136294762</v>
      </c>
      <c r="F149" s="18" t="s">
        <v>148</v>
      </c>
      <c r="G149" s="14" t="str">
        <f t="shared" si="16"/>
        <v>18199.495</v>
      </c>
      <c r="H149" s="51">
        <f t="shared" si="17"/>
        <v>-36</v>
      </c>
      <c r="I149" s="60" t="s">
        <v>224</v>
      </c>
      <c r="J149" s="61" t="s">
        <v>225</v>
      </c>
      <c r="K149" s="60">
        <v>-36</v>
      </c>
      <c r="L149" s="60" t="s">
        <v>214</v>
      </c>
      <c r="M149" s="61" t="s">
        <v>169</v>
      </c>
      <c r="N149" s="61"/>
      <c r="O149" s="62" t="s">
        <v>175</v>
      </c>
      <c r="P149" s="62" t="s">
        <v>176</v>
      </c>
    </row>
    <row r="150" spans="1:16" ht="12.75" customHeight="1" thickBot="1" x14ac:dyDescent="0.25">
      <c r="A150" s="51" t="str">
        <f t="shared" si="12"/>
        <v> AN 229.389 </v>
      </c>
      <c r="B150" s="18" t="str">
        <f t="shared" si="13"/>
        <v>I</v>
      </c>
      <c r="C150" s="51">
        <f t="shared" si="14"/>
        <v>18222.418000000001</v>
      </c>
      <c r="D150" s="14" t="str">
        <f t="shared" si="15"/>
        <v>vis</v>
      </c>
      <c r="E150" s="59">
        <f>VLOOKUP(C150,Active!C$21:E$969,3,FALSE)</f>
        <v>-28.001074298728106</v>
      </c>
      <c r="F150" s="18" t="s">
        <v>148</v>
      </c>
      <c r="G150" s="14" t="str">
        <f t="shared" si="16"/>
        <v>18222.418</v>
      </c>
      <c r="H150" s="51">
        <f t="shared" si="17"/>
        <v>-28</v>
      </c>
      <c r="I150" s="60" t="s">
        <v>226</v>
      </c>
      <c r="J150" s="61" t="s">
        <v>227</v>
      </c>
      <c r="K150" s="60">
        <v>-28</v>
      </c>
      <c r="L150" s="60" t="s">
        <v>150</v>
      </c>
      <c r="M150" s="61" t="s">
        <v>169</v>
      </c>
      <c r="N150" s="61"/>
      <c r="O150" s="62" t="s">
        <v>175</v>
      </c>
      <c r="P150" s="62" t="s">
        <v>176</v>
      </c>
    </row>
    <row r="151" spans="1:16" ht="12.75" customHeight="1" thickBot="1" x14ac:dyDescent="0.25">
      <c r="A151" s="51" t="str">
        <f t="shared" si="12"/>
        <v> AN 229.389 </v>
      </c>
      <c r="B151" s="18" t="str">
        <f t="shared" si="13"/>
        <v>I</v>
      </c>
      <c r="C151" s="51">
        <f t="shared" si="14"/>
        <v>18265.402999999998</v>
      </c>
      <c r="D151" s="14" t="str">
        <f t="shared" si="15"/>
        <v>vis</v>
      </c>
      <c r="E151" s="59">
        <f>VLOOKUP(C151,Active!C$21:E$969,3,FALSE)</f>
        <v>-13.000187192645104</v>
      </c>
      <c r="F151" s="18" t="s">
        <v>148</v>
      </c>
      <c r="G151" s="14" t="str">
        <f t="shared" si="16"/>
        <v>18265.403</v>
      </c>
      <c r="H151" s="51">
        <f t="shared" si="17"/>
        <v>-13</v>
      </c>
      <c r="I151" s="60" t="s">
        <v>228</v>
      </c>
      <c r="J151" s="61" t="s">
        <v>229</v>
      </c>
      <c r="K151" s="60">
        <v>-13</v>
      </c>
      <c r="L151" s="60" t="s">
        <v>230</v>
      </c>
      <c r="M151" s="61" t="s">
        <v>169</v>
      </c>
      <c r="N151" s="61"/>
      <c r="O151" s="62" t="s">
        <v>175</v>
      </c>
      <c r="P151" s="62" t="s">
        <v>176</v>
      </c>
    </row>
    <row r="152" spans="1:16" ht="12.75" customHeight="1" thickBot="1" x14ac:dyDescent="0.25">
      <c r="A152" s="51" t="str">
        <f t="shared" si="12"/>
        <v> AN 229.389 </v>
      </c>
      <c r="B152" s="18" t="str">
        <f t="shared" si="13"/>
        <v>I</v>
      </c>
      <c r="C152" s="51">
        <f t="shared" si="14"/>
        <v>18302.655999999999</v>
      </c>
      <c r="D152" s="14" t="str">
        <f t="shared" si="15"/>
        <v>vis</v>
      </c>
      <c r="E152" s="59">
        <f>VLOOKUP(C152,Active!C$21:E$969,3,FALSE)</f>
        <v>3.4897957680912295E-4</v>
      </c>
      <c r="F152" s="18" t="s">
        <v>148</v>
      </c>
      <c r="G152" s="14" t="str">
        <f t="shared" si="16"/>
        <v>18302.656</v>
      </c>
      <c r="H152" s="51">
        <f t="shared" si="17"/>
        <v>0</v>
      </c>
      <c r="I152" s="60" t="s">
        <v>231</v>
      </c>
      <c r="J152" s="61" t="s">
        <v>232</v>
      </c>
      <c r="K152" s="60">
        <v>0</v>
      </c>
      <c r="L152" s="60" t="s">
        <v>233</v>
      </c>
      <c r="M152" s="61" t="s">
        <v>169</v>
      </c>
      <c r="N152" s="61"/>
      <c r="O152" s="62" t="s">
        <v>175</v>
      </c>
      <c r="P152" s="62" t="s">
        <v>176</v>
      </c>
    </row>
    <row r="153" spans="1:16" ht="12.75" customHeight="1" thickBot="1" x14ac:dyDescent="0.25">
      <c r="A153" s="51" t="str">
        <f t="shared" si="12"/>
        <v> AN 229.389 </v>
      </c>
      <c r="B153" s="18" t="str">
        <f t="shared" si="13"/>
        <v>I</v>
      </c>
      <c r="C153" s="51">
        <f t="shared" si="14"/>
        <v>18325.581999999999</v>
      </c>
      <c r="D153" s="14" t="str">
        <f t="shared" si="15"/>
        <v>vis</v>
      </c>
      <c r="E153" s="59">
        <f>VLOOKUP(C153,Active!C$21:E$969,3,FALSE)</f>
        <v>8.0010547558726213</v>
      </c>
      <c r="F153" s="18" t="s">
        <v>148</v>
      </c>
      <c r="G153" s="14" t="str">
        <f t="shared" si="16"/>
        <v>18325.582</v>
      </c>
      <c r="H153" s="51">
        <f t="shared" si="17"/>
        <v>8</v>
      </c>
      <c r="I153" s="60" t="s">
        <v>234</v>
      </c>
      <c r="J153" s="61" t="s">
        <v>235</v>
      </c>
      <c r="K153" s="60">
        <v>8</v>
      </c>
      <c r="L153" s="60" t="s">
        <v>154</v>
      </c>
      <c r="M153" s="61" t="s">
        <v>169</v>
      </c>
      <c r="N153" s="61"/>
      <c r="O153" s="62" t="s">
        <v>175</v>
      </c>
      <c r="P153" s="62" t="s">
        <v>176</v>
      </c>
    </row>
    <row r="154" spans="1:16" ht="12.75" customHeight="1" thickBot="1" x14ac:dyDescent="0.25">
      <c r="A154" s="51" t="str">
        <f t="shared" si="12"/>
        <v> AN 229.389 </v>
      </c>
      <c r="B154" s="18" t="str">
        <f t="shared" si="13"/>
        <v>I</v>
      </c>
      <c r="C154" s="51">
        <f t="shared" si="14"/>
        <v>18331.314999999999</v>
      </c>
      <c r="D154" s="14" t="str">
        <f t="shared" si="15"/>
        <v>vis</v>
      </c>
      <c r="E154" s="59">
        <f>VLOOKUP(C154,Active!C$21:E$969,3,FALSE)</f>
        <v>10.001754669311788</v>
      </c>
      <c r="F154" s="18" t="s">
        <v>148</v>
      </c>
      <c r="G154" s="14" t="str">
        <f t="shared" si="16"/>
        <v>18331.315</v>
      </c>
      <c r="H154" s="51">
        <f t="shared" si="17"/>
        <v>10</v>
      </c>
      <c r="I154" s="60" t="s">
        <v>236</v>
      </c>
      <c r="J154" s="61" t="s">
        <v>237</v>
      </c>
      <c r="K154" s="60">
        <v>10</v>
      </c>
      <c r="L154" s="60" t="s">
        <v>174</v>
      </c>
      <c r="M154" s="61" t="s">
        <v>169</v>
      </c>
      <c r="N154" s="61"/>
      <c r="O154" s="62" t="s">
        <v>175</v>
      </c>
      <c r="P154" s="62" t="s">
        <v>176</v>
      </c>
    </row>
    <row r="155" spans="1:16" ht="12.75" customHeight="1" thickBot="1" x14ac:dyDescent="0.25">
      <c r="A155" s="51" t="str">
        <f t="shared" si="12"/>
        <v> AN 229.389 </v>
      </c>
      <c r="B155" s="18" t="str">
        <f t="shared" si="13"/>
        <v>I</v>
      </c>
      <c r="C155" s="51">
        <f t="shared" si="14"/>
        <v>18334.174999999999</v>
      </c>
      <c r="D155" s="14" t="str">
        <f t="shared" si="15"/>
        <v>vis</v>
      </c>
      <c r="E155" s="59">
        <f>VLOOKUP(C155,Active!C$21:E$969,3,FALSE)</f>
        <v>10.999836258782747</v>
      </c>
      <c r="F155" s="18" t="s">
        <v>148</v>
      </c>
      <c r="G155" s="14" t="str">
        <f t="shared" si="16"/>
        <v>18334.175</v>
      </c>
      <c r="H155" s="51">
        <f t="shared" si="17"/>
        <v>11</v>
      </c>
      <c r="I155" s="60" t="s">
        <v>238</v>
      </c>
      <c r="J155" s="61" t="s">
        <v>239</v>
      </c>
      <c r="K155" s="60">
        <v>11</v>
      </c>
      <c r="L155" s="60" t="s">
        <v>240</v>
      </c>
      <c r="M155" s="61" t="s">
        <v>169</v>
      </c>
      <c r="N155" s="61"/>
      <c r="O155" s="62" t="s">
        <v>175</v>
      </c>
      <c r="P155" s="62" t="s">
        <v>176</v>
      </c>
    </row>
    <row r="156" spans="1:16" ht="12.75" customHeight="1" thickBot="1" x14ac:dyDescent="0.25">
      <c r="A156" s="51" t="str">
        <f t="shared" si="12"/>
        <v> AN 229.389 </v>
      </c>
      <c r="B156" s="18" t="str">
        <f t="shared" si="13"/>
        <v>I</v>
      </c>
      <c r="C156" s="51">
        <f t="shared" si="14"/>
        <v>18626.454000000002</v>
      </c>
      <c r="D156" s="14" t="str">
        <f t="shared" si="15"/>
        <v>vis</v>
      </c>
      <c r="E156" s="59">
        <f>VLOOKUP(C156,Active!C$21:E$969,3,FALSE)</f>
        <v>112.99923796819718</v>
      </c>
      <c r="F156" s="18" t="s">
        <v>148</v>
      </c>
      <c r="G156" s="14" t="str">
        <f t="shared" si="16"/>
        <v>18626.454</v>
      </c>
      <c r="H156" s="51">
        <f t="shared" si="17"/>
        <v>113</v>
      </c>
      <c r="I156" s="60" t="s">
        <v>241</v>
      </c>
      <c r="J156" s="61" t="s">
        <v>242</v>
      </c>
      <c r="K156" s="60">
        <v>113</v>
      </c>
      <c r="L156" s="60" t="s">
        <v>214</v>
      </c>
      <c r="M156" s="61" t="s">
        <v>169</v>
      </c>
      <c r="N156" s="61"/>
      <c r="O156" s="62" t="s">
        <v>175</v>
      </c>
      <c r="P156" s="62" t="s">
        <v>176</v>
      </c>
    </row>
    <row r="157" spans="1:16" ht="12.75" customHeight="1" thickBot="1" x14ac:dyDescent="0.25">
      <c r="A157" s="51" t="str">
        <f t="shared" si="12"/>
        <v> AN 229.389 </v>
      </c>
      <c r="B157" s="18" t="str">
        <f t="shared" si="13"/>
        <v>I</v>
      </c>
      <c r="C157" s="51">
        <f t="shared" si="14"/>
        <v>18646.507000000001</v>
      </c>
      <c r="D157" s="14" t="str">
        <f t="shared" si="15"/>
        <v>vis</v>
      </c>
      <c r="E157" s="59">
        <f>VLOOKUP(C157,Active!C$21:E$969,3,FALSE)</f>
        <v>119.99732542052477</v>
      </c>
      <c r="F157" s="18" t="s">
        <v>148</v>
      </c>
      <c r="G157" s="14" t="str">
        <f t="shared" si="16"/>
        <v>18646.507</v>
      </c>
      <c r="H157" s="51">
        <f t="shared" si="17"/>
        <v>120</v>
      </c>
      <c r="I157" s="60" t="s">
        <v>243</v>
      </c>
      <c r="J157" s="61" t="s">
        <v>244</v>
      </c>
      <c r="K157" s="60">
        <v>120</v>
      </c>
      <c r="L157" s="60" t="s">
        <v>188</v>
      </c>
      <c r="M157" s="61" t="s">
        <v>169</v>
      </c>
      <c r="N157" s="61"/>
      <c r="O157" s="62" t="s">
        <v>175</v>
      </c>
      <c r="P157" s="62" t="s">
        <v>176</v>
      </c>
    </row>
    <row r="158" spans="1:16" ht="12.75" customHeight="1" thickBot="1" x14ac:dyDescent="0.25">
      <c r="A158" s="51" t="str">
        <f t="shared" si="12"/>
        <v> AN 229.389 </v>
      </c>
      <c r="B158" s="18" t="str">
        <f t="shared" si="13"/>
        <v>I</v>
      </c>
      <c r="C158" s="51">
        <f t="shared" si="14"/>
        <v>18649.378000000001</v>
      </c>
      <c r="D158" s="14" t="str">
        <f t="shared" si="15"/>
        <v>vis</v>
      </c>
      <c r="E158" s="59">
        <f>VLOOKUP(C158,Active!C$21:E$969,3,FALSE)</f>
        <v>120.99924578533937</v>
      </c>
      <c r="F158" s="18" t="s">
        <v>148</v>
      </c>
      <c r="G158" s="14" t="str">
        <f t="shared" si="16"/>
        <v>18649.378</v>
      </c>
      <c r="H158" s="51">
        <f t="shared" si="17"/>
        <v>121</v>
      </c>
      <c r="I158" s="60" t="s">
        <v>245</v>
      </c>
      <c r="J158" s="61" t="s">
        <v>246</v>
      </c>
      <c r="K158" s="60">
        <v>121</v>
      </c>
      <c r="L158" s="60" t="s">
        <v>214</v>
      </c>
      <c r="M158" s="61" t="s">
        <v>169</v>
      </c>
      <c r="N158" s="61"/>
      <c r="O158" s="62" t="s">
        <v>175</v>
      </c>
      <c r="P158" s="62" t="s">
        <v>176</v>
      </c>
    </row>
    <row r="159" spans="1:16" ht="12.75" customHeight="1" thickBot="1" x14ac:dyDescent="0.25">
      <c r="A159" s="51" t="str">
        <f t="shared" si="12"/>
        <v> AN 229.389 </v>
      </c>
      <c r="B159" s="18" t="str">
        <f t="shared" si="13"/>
        <v>I</v>
      </c>
      <c r="C159" s="51">
        <f t="shared" si="14"/>
        <v>18689.501</v>
      </c>
      <c r="D159" s="14" t="str">
        <f t="shared" si="15"/>
        <v>vis</v>
      </c>
      <c r="E159" s="59">
        <f>VLOOKUP(C159,Active!C$21:E$969,3,FALSE)</f>
        <v>135.00135334279906</v>
      </c>
      <c r="F159" s="18" t="s">
        <v>148</v>
      </c>
      <c r="G159" s="14" t="str">
        <f t="shared" si="16"/>
        <v>18689.501</v>
      </c>
      <c r="H159" s="51">
        <f t="shared" si="17"/>
        <v>135</v>
      </c>
      <c r="I159" s="60" t="s">
        <v>247</v>
      </c>
      <c r="J159" s="61" t="s">
        <v>248</v>
      </c>
      <c r="K159" s="60">
        <v>135</v>
      </c>
      <c r="L159" s="60" t="s">
        <v>195</v>
      </c>
      <c r="M159" s="61" t="s">
        <v>169</v>
      </c>
      <c r="N159" s="61"/>
      <c r="O159" s="62" t="s">
        <v>175</v>
      </c>
      <c r="P159" s="62" t="s">
        <v>176</v>
      </c>
    </row>
    <row r="160" spans="1:16" ht="12.75" customHeight="1" thickBot="1" x14ac:dyDescent="0.25">
      <c r="A160" s="51" t="str">
        <f t="shared" si="12"/>
        <v> AN 229.389 </v>
      </c>
      <c r="B160" s="18" t="str">
        <f t="shared" si="13"/>
        <v>I</v>
      </c>
      <c r="C160" s="51">
        <f t="shared" si="14"/>
        <v>18712.422999999999</v>
      </c>
      <c r="D160" s="14" t="str">
        <f t="shared" si="15"/>
        <v>vis</v>
      </c>
      <c r="E160" s="59">
        <f>VLOOKUP(C160,Active!C$21:E$969,3,FALSE)</f>
        <v>143.00066320078764</v>
      </c>
      <c r="F160" s="18" t="s">
        <v>148</v>
      </c>
      <c r="G160" s="14" t="str">
        <f t="shared" si="16"/>
        <v>18712.423</v>
      </c>
      <c r="H160" s="51">
        <f t="shared" si="17"/>
        <v>143</v>
      </c>
      <c r="I160" s="60" t="s">
        <v>249</v>
      </c>
      <c r="J160" s="61" t="s">
        <v>250</v>
      </c>
      <c r="K160" s="60">
        <v>143</v>
      </c>
      <c r="L160" s="60" t="s">
        <v>179</v>
      </c>
      <c r="M160" s="61" t="s">
        <v>169</v>
      </c>
      <c r="N160" s="61"/>
      <c r="O160" s="62" t="s">
        <v>175</v>
      </c>
      <c r="P160" s="62" t="s">
        <v>176</v>
      </c>
    </row>
    <row r="161" spans="1:16" ht="12.75" customHeight="1" thickBot="1" x14ac:dyDescent="0.25">
      <c r="A161" s="51" t="str">
        <f t="shared" si="12"/>
        <v> AN 229.389 </v>
      </c>
      <c r="B161" s="18" t="str">
        <f t="shared" si="13"/>
        <v>I</v>
      </c>
      <c r="C161" s="51">
        <f t="shared" si="14"/>
        <v>18732.476999999999</v>
      </c>
      <c r="D161" s="14" t="str">
        <f t="shared" si="15"/>
        <v>vis</v>
      </c>
      <c r="E161" s="59">
        <f>VLOOKUP(C161,Active!C$21:E$969,3,FALSE)</f>
        <v>149.99909963269207</v>
      </c>
      <c r="F161" s="18" t="s">
        <v>148</v>
      </c>
      <c r="G161" s="14" t="str">
        <f t="shared" si="16"/>
        <v>18732.477</v>
      </c>
      <c r="H161" s="51">
        <f t="shared" si="17"/>
        <v>150</v>
      </c>
      <c r="I161" s="60" t="s">
        <v>251</v>
      </c>
      <c r="J161" s="61" t="s">
        <v>252</v>
      </c>
      <c r="K161" s="60">
        <v>150</v>
      </c>
      <c r="L161" s="60" t="s">
        <v>150</v>
      </c>
      <c r="M161" s="61" t="s">
        <v>169</v>
      </c>
      <c r="N161" s="61"/>
      <c r="O161" s="62" t="s">
        <v>175</v>
      </c>
      <c r="P161" s="62" t="s">
        <v>176</v>
      </c>
    </row>
    <row r="162" spans="1:16" ht="12.75" customHeight="1" thickBot="1" x14ac:dyDescent="0.25">
      <c r="A162" s="51" t="str">
        <f t="shared" si="12"/>
        <v> AN 229.389 </v>
      </c>
      <c r="B162" s="18" t="str">
        <f t="shared" si="13"/>
        <v>I</v>
      </c>
      <c r="C162" s="51">
        <f t="shared" si="14"/>
        <v>18735.348999999998</v>
      </c>
      <c r="D162" s="14" t="str">
        <f t="shared" si="15"/>
        <v>vis</v>
      </c>
      <c r="E162" s="59">
        <f>VLOOKUP(C162,Active!C$21:E$969,3,FALSE)</f>
        <v>151.00136897708344</v>
      </c>
      <c r="F162" s="18" t="s">
        <v>148</v>
      </c>
      <c r="G162" s="14" t="str">
        <f t="shared" si="16"/>
        <v>18735.349</v>
      </c>
      <c r="H162" s="51">
        <f t="shared" si="17"/>
        <v>151</v>
      </c>
      <c r="I162" s="60" t="s">
        <v>253</v>
      </c>
      <c r="J162" s="61" t="s">
        <v>254</v>
      </c>
      <c r="K162" s="60">
        <v>151</v>
      </c>
      <c r="L162" s="60" t="s">
        <v>195</v>
      </c>
      <c r="M162" s="61" t="s">
        <v>169</v>
      </c>
      <c r="N162" s="61"/>
      <c r="O162" s="62" t="s">
        <v>175</v>
      </c>
      <c r="P162" s="62" t="s">
        <v>176</v>
      </c>
    </row>
    <row r="163" spans="1:16" ht="12.75" customHeight="1" thickBot="1" x14ac:dyDescent="0.25">
      <c r="A163" s="51" t="str">
        <f t="shared" si="12"/>
        <v> AN 229.389 </v>
      </c>
      <c r="B163" s="18" t="str">
        <f t="shared" si="13"/>
        <v>I</v>
      </c>
      <c r="C163" s="51">
        <f t="shared" si="14"/>
        <v>18758.274000000001</v>
      </c>
      <c r="D163" s="14" t="str">
        <f t="shared" si="15"/>
        <v>vis</v>
      </c>
      <c r="E163" s="59">
        <f>VLOOKUP(C163,Active!C$21:E$969,3,FALSE)</f>
        <v>159.00172577380371</v>
      </c>
      <c r="F163" s="18" t="s">
        <v>148</v>
      </c>
      <c r="G163" s="14" t="str">
        <f t="shared" si="16"/>
        <v>18758.274</v>
      </c>
      <c r="H163" s="51">
        <f t="shared" si="17"/>
        <v>159</v>
      </c>
      <c r="I163" s="60" t="s">
        <v>255</v>
      </c>
      <c r="J163" s="61" t="s">
        <v>256</v>
      </c>
      <c r="K163" s="60">
        <v>159</v>
      </c>
      <c r="L163" s="60" t="s">
        <v>174</v>
      </c>
      <c r="M163" s="61" t="s">
        <v>169</v>
      </c>
      <c r="N163" s="61"/>
      <c r="O163" s="62" t="s">
        <v>175</v>
      </c>
      <c r="P163" s="62" t="s">
        <v>176</v>
      </c>
    </row>
    <row r="164" spans="1:16" ht="12.75" customHeight="1" thickBot="1" x14ac:dyDescent="0.25">
      <c r="A164" s="51" t="str">
        <f t="shared" si="12"/>
        <v> AN 229.389 </v>
      </c>
      <c r="B164" s="18" t="str">
        <f t="shared" si="13"/>
        <v>I</v>
      </c>
      <c r="C164" s="51">
        <f t="shared" si="14"/>
        <v>18775.458999999999</v>
      </c>
      <c r="D164" s="14" t="str">
        <f t="shared" si="15"/>
        <v>vis</v>
      </c>
      <c r="E164" s="59">
        <f>VLOOKUP(C164,Active!C$21:E$969,3,FALSE)</f>
        <v>164.99893980004589</v>
      </c>
      <c r="F164" s="18" t="s">
        <v>148</v>
      </c>
      <c r="G164" s="14" t="str">
        <f t="shared" si="16"/>
        <v>18775.459</v>
      </c>
      <c r="H164" s="51">
        <f t="shared" si="17"/>
        <v>165</v>
      </c>
      <c r="I164" s="60" t="s">
        <v>257</v>
      </c>
      <c r="J164" s="61" t="s">
        <v>258</v>
      </c>
      <c r="K164" s="60">
        <v>165</v>
      </c>
      <c r="L164" s="60" t="s">
        <v>150</v>
      </c>
      <c r="M164" s="61" t="s">
        <v>169</v>
      </c>
      <c r="N164" s="61"/>
      <c r="O164" s="62" t="s">
        <v>175</v>
      </c>
      <c r="P164" s="62" t="s">
        <v>176</v>
      </c>
    </row>
    <row r="165" spans="1:16" ht="12.75" customHeight="1" thickBot="1" x14ac:dyDescent="0.25">
      <c r="A165" s="51" t="str">
        <f t="shared" si="12"/>
        <v> AN 229.389 </v>
      </c>
      <c r="B165" s="18" t="str">
        <f t="shared" si="13"/>
        <v>I</v>
      </c>
      <c r="C165" s="51">
        <f t="shared" si="14"/>
        <v>18967.457999999999</v>
      </c>
      <c r="D165" s="14" t="str">
        <f t="shared" si="15"/>
        <v>vis</v>
      </c>
      <c r="E165" s="59">
        <f>VLOOKUP(C165,Active!C$21:E$969,3,FALSE)</f>
        <v>232.00266955417015</v>
      </c>
      <c r="F165" s="18" t="s">
        <v>148</v>
      </c>
      <c r="G165" s="14" t="str">
        <f t="shared" si="16"/>
        <v>18967.458</v>
      </c>
      <c r="H165" s="51">
        <f t="shared" si="17"/>
        <v>232</v>
      </c>
      <c r="I165" s="60" t="s">
        <v>259</v>
      </c>
      <c r="J165" s="61" t="s">
        <v>260</v>
      </c>
      <c r="K165" s="60">
        <v>232</v>
      </c>
      <c r="L165" s="60" t="s">
        <v>261</v>
      </c>
      <c r="M165" s="61" t="s">
        <v>169</v>
      </c>
      <c r="N165" s="61"/>
      <c r="O165" s="62" t="s">
        <v>175</v>
      </c>
      <c r="P165" s="62" t="s">
        <v>176</v>
      </c>
    </row>
    <row r="166" spans="1:16" ht="12.75" customHeight="1" thickBot="1" x14ac:dyDescent="0.25">
      <c r="A166" s="51" t="str">
        <f t="shared" si="12"/>
        <v> AN 229.389 </v>
      </c>
      <c r="B166" s="18" t="str">
        <f t="shared" si="13"/>
        <v>I</v>
      </c>
      <c r="C166" s="51">
        <f t="shared" si="14"/>
        <v>18984.637999999999</v>
      </c>
      <c r="D166" s="14" t="str">
        <f t="shared" si="15"/>
        <v>vis</v>
      </c>
      <c r="E166" s="59">
        <f>VLOOKUP(C166,Active!C$21:E$969,3,FALSE)</f>
        <v>237.99813868252957</v>
      </c>
      <c r="F166" s="18" t="s">
        <v>148</v>
      </c>
      <c r="G166" s="14" t="str">
        <f t="shared" si="16"/>
        <v>18984.638</v>
      </c>
      <c r="H166" s="51">
        <f t="shared" si="17"/>
        <v>238</v>
      </c>
      <c r="I166" s="60" t="s">
        <v>262</v>
      </c>
      <c r="J166" s="61" t="s">
        <v>263</v>
      </c>
      <c r="K166" s="60">
        <v>238</v>
      </c>
      <c r="L166" s="60" t="s">
        <v>163</v>
      </c>
      <c r="M166" s="61" t="s">
        <v>169</v>
      </c>
      <c r="N166" s="61"/>
      <c r="O166" s="62" t="s">
        <v>175</v>
      </c>
      <c r="P166" s="62" t="s">
        <v>176</v>
      </c>
    </row>
    <row r="167" spans="1:16" ht="12.75" customHeight="1" thickBot="1" x14ac:dyDescent="0.25">
      <c r="A167" s="51" t="str">
        <f t="shared" si="12"/>
        <v> AN 229.389 </v>
      </c>
      <c r="B167" s="18" t="str">
        <f t="shared" si="13"/>
        <v>I</v>
      </c>
      <c r="C167" s="51">
        <f t="shared" si="14"/>
        <v>18987.507000000001</v>
      </c>
      <c r="D167" s="14" t="str">
        <f t="shared" si="15"/>
        <v>vis</v>
      </c>
      <c r="E167" s="59">
        <f>VLOOKUP(C167,Active!C$21:E$969,3,FALSE)</f>
        <v>238.99936108819182</v>
      </c>
      <c r="F167" s="18" t="s">
        <v>148</v>
      </c>
      <c r="G167" s="14" t="str">
        <f t="shared" si="16"/>
        <v>18987.507</v>
      </c>
      <c r="H167" s="51">
        <f t="shared" si="17"/>
        <v>239</v>
      </c>
      <c r="I167" s="60" t="s">
        <v>264</v>
      </c>
      <c r="J167" s="61" t="s">
        <v>265</v>
      </c>
      <c r="K167" s="60">
        <v>239</v>
      </c>
      <c r="L167" s="60" t="s">
        <v>214</v>
      </c>
      <c r="M167" s="61" t="s">
        <v>169</v>
      </c>
      <c r="N167" s="61"/>
      <c r="O167" s="62" t="s">
        <v>175</v>
      </c>
      <c r="P167" s="62" t="s">
        <v>176</v>
      </c>
    </row>
    <row r="168" spans="1:16" ht="12.75" customHeight="1" thickBot="1" x14ac:dyDescent="0.25">
      <c r="A168" s="51" t="str">
        <f t="shared" si="12"/>
        <v> AN 229.389 </v>
      </c>
      <c r="B168" s="18" t="str">
        <f t="shared" si="13"/>
        <v>I</v>
      </c>
      <c r="C168" s="51">
        <f t="shared" si="14"/>
        <v>18990.387999999999</v>
      </c>
      <c r="D168" s="14" t="str">
        <f t="shared" si="15"/>
        <v>vis</v>
      </c>
      <c r="E168" s="59">
        <f>VLOOKUP(C168,Active!C$21:E$969,3,FALSE)</f>
        <v>240.00477124877321</v>
      </c>
      <c r="F168" s="18" t="s">
        <v>148</v>
      </c>
      <c r="G168" s="14" t="str">
        <f t="shared" si="16"/>
        <v>18990.388</v>
      </c>
      <c r="H168" s="51">
        <f t="shared" si="17"/>
        <v>240</v>
      </c>
      <c r="I168" s="60" t="s">
        <v>266</v>
      </c>
      <c r="J168" s="61" t="s">
        <v>267</v>
      </c>
      <c r="K168" s="60">
        <v>240</v>
      </c>
      <c r="L168" s="60" t="s">
        <v>268</v>
      </c>
      <c r="M168" s="61" t="s">
        <v>169</v>
      </c>
      <c r="N168" s="61"/>
      <c r="O168" s="62" t="s">
        <v>175</v>
      </c>
      <c r="P168" s="62" t="s">
        <v>176</v>
      </c>
    </row>
    <row r="169" spans="1:16" ht="12.75" customHeight="1" thickBot="1" x14ac:dyDescent="0.25">
      <c r="A169" s="51" t="str">
        <f t="shared" si="12"/>
        <v> AN 229.389 </v>
      </c>
      <c r="B169" s="18" t="str">
        <f t="shared" si="13"/>
        <v>I</v>
      </c>
      <c r="C169" s="51">
        <f t="shared" si="14"/>
        <v>19027.625</v>
      </c>
      <c r="D169" s="14" t="str">
        <f t="shared" si="15"/>
        <v>vis</v>
      </c>
      <c r="E169" s="59">
        <f>VLOOKUP(C169,Active!C$21:E$969,3,FALSE)</f>
        <v>252.99972374776746</v>
      </c>
      <c r="F169" s="18" t="s">
        <v>148</v>
      </c>
      <c r="G169" s="14" t="str">
        <f t="shared" si="16"/>
        <v>19027.625</v>
      </c>
      <c r="H169" s="51">
        <f t="shared" si="17"/>
        <v>253</v>
      </c>
      <c r="I169" s="60" t="s">
        <v>269</v>
      </c>
      <c r="J169" s="61" t="s">
        <v>270</v>
      </c>
      <c r="K169" s="60">
        <v>253</v>
      </c>
      <c r="L169" s="60" t="s">
        <v>230</v>
      </c>
      <c r="M169" s="61" t="s">
        <v>169</v>
      </c>
      <c r="N169" s="61"/>
      <c r="O169" s="62" t="s">
        <v>175</v>
      </c>
      <c r="P169" s="62" t="s">
        <v>176</v>
      </c>
    </row>
    <row r="170" spans="1:16" ht="12.75" customHeight="1" thickBot="1" x14ac:dyDescent="0.25">
      <c r="A170" s="51" t="str">
        <f t="shared" si="12"/>
        <v> AN 229.389 </v>
      </c>
      <c r="B170" s="18" t="str">
        <f t="shared" si="13"/>
        <v>I</v>
      </c>
      <c r="C170" s="51">
        <f t="shared" si="14"/>
        <v>19030.490000000002</v>
      </c>
      <c r="D170" s="14" t="str">
        <f t="shared" si="15"/>
        <v>vis</v>
      </c>
      <c r="E170" s="59">
        <f>VLOOKUP(C170,Active!C$21:E$969,3,FALSE)</f>
        <v>253.99955023512246</v>
      </c>
      <c r="F170" s="18" t="s">
        <v>148</v>
      </c>
      <c r="G170" s="14" t="str">
        <f t="shared" si="16"/>
        <v>19030.490</v>
      </c>
      <c r="H170" s="51">
        <f t="shared" si="17"/>
        <v>254</v>
      </c>
      <c r="I170" s="60" t="s">
        <v>271</v>
      </c>
      <c r="J170" s="61" t="s">
        <v>272</v>
      </c>
      <c r="K170" s="60">
        <v>254</v>
      </c>
      <c r="L170" s="60" t="s">
        <v>230</v>
      </c>
      <c r="M170" s="61" t="s">
        <v>169</v>
      </c>
      <c r="N170" s="61"/>
      <c r="O170" s="62" t="s">
        <v>175</v>
      </c>
      <c r="P170" s="62" t="s">
        <v>176</v>
      </c>
    </row>
    <row r="171" spans="1:16" ht="12.75" customHeight="1" thickBot="1" x14ac:dyDescent="0.25">
      <c r="A171" s="51" t="str">
        <f t="shared" si="12"/>
        <v> AN 229.389 </v>
      </c>
      <c r="B171" s="18" t="str">
        <f t="shared" si="13"/>
        <v>I</v>
      </c>
      <c r="C171" s="51">
        <f t="shared" si="14"/>
        <v>19033.361000000001</v>
      </c>
      <c r="D171" s="14" t="str">
        <f t="shared" si="15"/>
        <v>vis</v>
      </c>
      <c r="E171" s="59">
        <f>VLOOKUP(C171,Active!C$21:E$969,3,FALSE)</f>
        <v>255.00147059993705</v>
      </c>
      <c r="F171" s="18" t="s">
        <v>148</v>
      </c>
      <c r="G171" s="14" t="str">
        <f t="shared" si="16"/>
        <v>19033.361</v>
      </c>
      <c r="H171" s="51">
        <f t="shared" si="17"/>
        <v>255</v>
      </c>
      <c r="I171" s="60" t="s">
        <v>273</v>
      </c>
      <c r="J171" s="61" t="s">
        <v>274</v>
      </c>
      <c r="K171" s="60">
        <v>255</v>
      </c>
      <c r="L171" s="60" t="s">
        <v>195</v>
      </c>
      <c r="M171" s="61" t="s">
        <v>169</v>
      </c>
      <c r="N171" s="61"/>
      <c r="O171" s="62" t="s">
        <v>175</v>
      </c>
      <c r="P171" s="62" t="s">
        <v>176</v>
      </c>
    </row>
    <row r="172" spans="1:16" ht="12.75" customHeight="1" thickBot="1" x14ac:dyDescent="0.25">
      <c r="A172" s="51" t="str">
        <f t="shared" si="12"/>
        <v> AAC 2.124 </v>
      </c>
      <c r="B172" s="18" t="str">
        <f t="shared" si="13"/>
        <v>I</v>
      </c>
      <c r="C172" s="51">
        <f t="shared" si="14"/>
        <v>27698.627</v>
      </c>
      <c r="D172" s="14" t="str">
        <f t="shared" si="15"/>
        <v>vis</v>
      </c>
      <c r="E172" s="59">
        <f>VLOOKUP(C172,Active!C$21:E$969,3,FALSE)</f>
        <v>3279.0023316023485</v>
      </c>
      <c r="F172" s="18" t="s">
        <v>148</v>
      </c>
      <c r="G172" s="14" t="str">
        <f t="shared" si="16"/>
        <v>27698.627</v>
      </c>
      <c r="H172" s="51">
        <f t="shared" si="17"/>
        <v>3279</v>
      </c>
      <c r="I172" s="60" t="s">
        <v>275</v>
      </c>
      <c r="J172" s="61" t="s">
        <v>276</v>
      </c>
      <c r="K172" s="60">
        <v>3279</v>
      </c>
      <c r="L172" s="60" t="s">
        <v>191</v>
      </c>
      <c r="M172" s="61" t="s">
        <v>169</v>
      </c>
      <c r="N172" s="61"/>
      <c r="O172" s="62" t="s">
        <v>277</v>
      </c>
      <c r="P172" s="62" t="s">
        <v>278</v>
      </c>
    </row>
    <row r="173" spans="1:16" ht="12.75" customHeight="1" thickBot="1" x14ac:dyDescent="0.25">
      <c r="A173" s="51" t="str">
        <f t="shared" si="12"/>
        <v> AN 267.323 </v>
      </c>
      <c r="B173" s="18" t="str">
        <f t="shared" si="13"/>
        <v>I</v>
      </c>
      <c r="C173" s="51">
        <f t="shared" si="14"/>
        <v>27755.866999999998</v>
      </c>
      <c r="D173" s="14" t="str">
        <f t="shared" si="15"/>
        <v>vis</v>
      </c>
      <c r="E173" s="59">
        <f>VLOOKUP(C173,Active!C$21:E$969,3,FALSE)</f>
        <v>3298.9779225748325</v>
      </c>
      <c r="F173" s="18" t="s">
        <v>148</v>
      </c>
      <c r="G173" s="14" t="str">
        <f t="shared" si="16"/>
        <v>27755.867</v>
      </c>
      <c r="H173" s="51">
        <f t="shared" si="17"/>
        <v>3299</v>
      </c>
      <c r="I173" s="60" t="s">
        <v>279</v>
      </c>
      <c r="J173" s="61" t="s">
        <v>280</v>
      </c>
      <c r="K173" s="60">
        <v>3299</v>
      </c>
      <c r="L173" s="60" t="s">
        <v>281</v>
      </c>
      <c r="M173" s="61" t="s">
        <v>169</v>
      </c>
      <c r="N173" s="61"/>
      <c r="O173" s="62" t="s">
        <v>282</v>
      </c>
      <c r="P173" s="62" t="s">
        <v>283</v>
      </c>
    </row>
    <row r="174" spans="1:16" ht="12.75" customHeight="1" thickBot="1" x14ac:dyDescent="0.25">
      <c r="A174" s="51" t="str">
        <f t="shared" si="12"/>
        <v> AN 267.323 </v>
      </c>
      <c r="B174" s="18" t="str">
        <f t="shared" si="13"/>
        <v>I</v>
      </c>
      <c r="C174" s="51">
        <f t="shared" si="14"/>
        <v>27827.598999999998</v>
      </c>
      <c r="D174" s="14" t="str">
        <f t="shared" si="15"/>
        <v>vis</v>
      </c>
      <c r="E174" s="59">
        <f>VLOOKUP(C174,Active!C$21:E$969,3,FALSE)</f>
        <v>3324.0109255734046</v>
      </c>
      <c r="F174" s="18" t="s">
        <v>148</v>
      </c>
      <c r="G174" s="14" t="str">
        <f t="shared" si="16"/>
        <v>27827.599</v>
      </c>
      <c r="H174" s="51">
        <f t="shared" si="17"/>
        <v>3324</v>
      </c>
      <c r="I174" s="60" t="s">
        <v>284</v>
      </c>
      <c r="J174" s="61" t="s">
        <v>285</v>
      </c>
      <c r="K174" s="60">
        <v>3324</v>
      </c>
      <c r="L174" s="60" t="s">
        <v>286</v>
      </c>
      <c r="M174" s="61" t="s">
        <v>169</v>
      </c>
      <c r="N174" s="61"/>
      <c r="O174" s="62" t="s">
        <v>282</v>
      </c>
      <c r="P174" s="62" t="s">
        <v>283</v>
      </c>
    </row>
    <row r="175" spans="1:16" ht="12.75" customHeight="1" thickBot="1" x14ac:dyDescent="0.25">
      <c r="A175" s="51" t="str">
        <f t="shared" si="12"/>
        <v> AN 267.323 </v>
      </c>
      <c r="B175" s="18" t="str">
        <f t="shared" si="13"/>
        <v>I</v>
      </c>
      <c r="C175" s="51">
        <f t="shared" si="14"/>
        <v>27856.242999999999</v>
      </c>
      <c r="D175" s="14" t="str">
        <f t="shared" si="15"/>
        <v>vis</v>
      </c>
      <c r="E175" s="59">
        <f>VLOOKUP(C175,Active!C$21:E$969,3,FALSE)</f>
        <v>3334.0070965694886</v>
      </c>
      <c r="F175" s="18" t="s">
        <v>148</v>
      </c>
      <c r="G175" s="14" t="str">
        <f t="shared" si="16"/>
        <v>27856.243</v>
      </c>
      <c r="H175" s="51">
        <f t="shared" si="17"/>
        <v>3334</v>
      </c>
      <c r="I175" s="60" t="s">
        <v>287</v>
      </c>
      <c r="J175" s="61" t="s">
        <v>288</v>
      </c>
      <c r="K175" s="60">
        <v>3334</v>
      </c>
      <c r="L175" s="60" t="s">
        <v>289</v>
      </c>
      <c r="M175" s="61" t="s">
        <v>169</v>
      </c>
      <c r="N175" s="61"/>
      <c r="O175" s="62" t="s">
        <v>282</v>
      </c>
      <c r="P175" s="62" t="s">
        <v>283</v>
      </c>
    </row>
    <row r="176" spans="1:16" ht="12.75" customHeight="1" thickBot="1" x14ac:dyDescent="0.25">
      <c r="A176" s="51" t="str">
        <f t="shared" si="12"/>
        <v> AN 267.323 </v>
      </c>
      <c r="B176" s="18" t="str">
        <f t="shared" si="13"/>
        <v>I</v>
      </c>
      <c r="C176" s="51">
        <f t="shared" si="14"/>
        <v>27873.417000000001</v>
      </c>
      <c r="D176" s="14" t="str">
        <f t="shared" si="15"/>
        <v>vis</v>
      </c>
      <c r="E176" s="59">
        <f>VLOOKUP(C176,Active!C$21:E$969,3,FALSE)</f>
        <v>3340.0004718203886</v>
      </c>
      <c r="F176" s="18" t="s">
        <v>148</v>
      </c>
      <c r="G176" s="14" t="str">
        <f t="shared" si="16"/>
        <v>27873.417</v>
      </c>
      <c r="H176" s="51">
        <f t="shared" si="17"/>
        <v>3340</v>
      </c>
      <c r="I176" s="60" t="s">
        <v>290</v>
      </c>
      <c r="J176" s="61" t="s">
        <v>291</v>
      </c>
      <c r="K176" s="60">
        <v>3340</v>
      </c>
      <c r="L176" s="60" t="s">
        <v>233</v>
      </c>
      <c r="M176" s="61" t="s">
        <v>169</v>
      </c>
      <c r="N176" s="61"/>
      <c r="O176" s="62" t="s">
        <v>282</v>
      </c>
      <c r="P176" s="62" t="s">
        <v>283</v>
      </c>
    </row>
    <row r="177" spans="1:16" ht="12.75" customHeight="1" thickBot="1" x14ac:dyDescent="0.25">
      <c r="A177" s="51" t="str">
        <f t="shared" si="12"/>
        <v> AN 267.323 </v>
      </c>
      <c r="B177" s="18" t="str">
        <f t="shared" si="13"/>
        <v>I</v>
      </c>
      <c r="C177" s="51">
        <f t="shared" si="14"/>
        <v>28638.512999999999</v>
      </c>
      <c r="D177" s="14" t="str">
        <f t="shared" si="15"/>
        <v>vis</v>
      </c>
      <c r="E177" s="59">
        <f>VLOOKUP(C177,Active!C$21:E$969,3,FALSE)</f>
        <v>3607.0033500643449</v>
      </c>
      <c r="F177" s="18" t="s">
        <v>148</v>
      </c>
      <c r="G177" s="14" t="str">
        <f t="shared" si="16"/>
        <v>28638.513</v>
      </c>
      <c r="H177" s="51">
        <f t="shared" si="17"/>
        <v>3607</v>
      </c>
      <c r="I177" s="60" t="s">
        <v>292</v>
      </c>
      <c r="J177" s="61" t="s">
        <v>293</v>
      </c>
      <c r="K177" s="60">
        <v>3607</v>
      </c>
      <c r="L177" s="60" t="s">
        <v>294</v>
      </c>
      <c r="M177" s="61" t="s">
        <v>169</v>
      </c>
      <c r="N177" s="61"/>
      <c r="O177" s="62" t="s">
        <v>282</v>
      </c>
      <c r="P177" s="62" t="s">
        <v>283</v>
      </c>
    </row>
    <row r="178" spans="1:16" ht="12.75" customHeight="1" thickBot="1" x14ac:dyDescent="0.25">
      <c r="A178" s="51" t="str">
        <f t="shared" si="12"/>
        <v> AN 267.323 </v>
      </c>
      <c r="B178" s="18" t="str">
        <f t="shared" si="13"/>
        <v>I</v>
      </c>
      <c r="C178" s="51">
        <f t="shared" si="14"/>
        <v>28833.366999999998</v>
      </c>
      <c r="D178" s="14" t="str">
        <f t="shared" si="15"/>
        <v>vis</v>
      </c>
      <c r="E178" s="59">
        <f>VLOOKUP(C178,Active!C$21:E$969,3,FALSE)</f>
        <v>3675.003416510056</v>
      </c>
      <c r="F178" s="18" t="s">
        <v>148</v>
      </c>
      <c r="G178" s="14" t="str">
        <f t="shared" si="16"/>
        <v>28833.367</v>
      </c>
      <c r="H178" s="51">
        <f t="shared" si="17"/>
        <v>3675</v>
      </c>
      <c r="I178" s="60" t="s">
        <v>295</v>
      </c>
      <c r="J178" s="61" t="s">
        <v>296</v>
      </c>
      <c r="K178" s="60">
        <v>3675</v>
      </c>
      <c r="L178" s="60" t="s">
        <v>294</v>
      </c>
      <c r="M178" s="61" t="s">
        <v>169</v>
      </c>
      <c r="N178" s="61"/>
      <c r="O178" s="62" t="s">
        <v>282</v>
      </c>
      <c r="P178" s="62" t="s">
        <v>283</v>
      </c>
    </row>
    <row r="179" spans="1:16" ht="12.75" customHeight="1" thickBot="1" x14ac:dyDescent="0.25">
      <c r="A179" s="51" t="str">
        <f t="shared" si="12"/>
        <v> AN 267.323 </v>
      </c>
      <c r="B179" s="18" t="str">
        <f t="shared" si="13"/>
        <v>I</v>
      </c>
      <c r="C179" s="51">
        <f t="shared" si="14"/>
        <v>28899.262999999999</v>
      </c>
      <c r="D179" s="14" t="str">
        <f t="shared" si="15"/>
        <v>vis</v>
      </c>
      <c r="E179" s="59">
        <f>VLOOKUP(C179,Active!C$21:E$969,3,FALSE)</f>
        <v>3697.9997746987851</v>
      </c>
      <c r="F179" s="18" t="s">
        <v>148</v>
      </c>
      <c r="G179" s="14" t="str">
        <f t="shared" si="16"/>
        <v>28899.263</v>
      </c>
      <c r="H179" s="51">
        <f t="shared" si="17"/>
        <v>3698</v>
      </c>
      <c r="I179" s="60" t="s">
        <v>297</v>
      </c>
      <c r="J179" s="61" t="s">
        <v>298</v>
      </c>
      <c r="K179" s="60">
        <v>3698</v>
      </c>
      <c r="L179" s="60" t="s">
        <v>230</v>
      </c>
      <c r="M179" s="61" t="s">
        <v>169</v>
      </c>
      <c r="N179" s="61"/>
      <c r="O179" s="62" t="s">
        <v>282</v>
      </c>
      <c r="P179" s="62" t="s">
        <v>283</v>
      </c>
    </row>
    <row r="180" spans="1:16" ht="12.75" customHeight="1" thickBot="1" x14ac:dyDescent="0.25">
      <c r="A180" s="51" t="str">
        <f t="shared" si="12"/>
        <v> HB 917.7 </v>
      </c>
      <c r="B180" s="18" t="str">
        <f t="shared" si="13"/>
        <v>I</v>
      </c>
      <c r="C180" s="51">
        <f t="shared" si="14"/>
        <v>28899.273000000001</v>
      </c>
      <c r="D180" s="14" t="str">
        <f t="shared" si="15"/>
        <v>vis</v>
      </c>
      <c r="E180" s="59">
        <f>VLOOKUP(C180,Active!C$21:E$969,3,FALSE)</f>
        <v>3698.0032644945532</v>
      </c>
      <c r="F180" s="18" t="s">
        <v>148</v>
      </c>
      <c r="G180" s="14" t="str">
        <f t="shared" si="16"/>
        <v>28899.273</v>
      </c>
      <c r="H180" s="51">
        <f t="shared" si="17"/>
        <v>3698</v>
      </c>
      <c r="I180" s="60" t="s">
        <v>299</v>
      </c>
      <c r="J180" s="61" t="s">
        <v>300</v>
      </c>
      <c r="K180" s="60">
        <v>3698</v>
      </c>
      <c r="L180" s="60" t="s">
        <v>301</v>
      </c>
      <c r="M180" s="61" t="s">
        <v>151</v>
      </c>
      <c r="N180" s="61"/>
      <c r="O180" s="62" t="s">
        <v>302</v>
      </c>
      <c r="P180" s="62" t="s">
        <v>303</v>
      </c>
    </row>
    <row r="181" spans="1:16" ht="12.75" customHeight="1" thickBot="1" x14ac:dyDescent="0.25">
      <c r="A181" s="51" t="str">
        <f t="shared" si="12"/>
        <v> AN 267.323 </v>
      </c>
      <c r="B181" s="18" t="str">
        <f t="shared" si="13"/>
        <v>I</v>
      </c>
      <c r="C181" s="51">
        <f t="shared" si="14"/>
        <v>28902.128000000001</v>
      </c>
      <c r="D181" s="14" t="str">
        <f t="shared" si="15"/>
        <v>vis</v>
      </c>
      <c r="E181" s="59">
        <f>VLOOKUP(C181,Active!C$21:E$969,3,FALSE)</f>
        <v>3698.9996011861404</v>
      </c>
      <c r="F181" s="18" t="s">
        <v>148</v>
      </c>
      <c r="G181" s="14" t="str">
        <f t="shared" si="16"/>
        <v>28902.128</v>
      </c>
      <c r="H181" s="51">
        <f t="shared" si="17"/>
        <v>3699</v>
      </c>
      <c r="I181" s="60" t="s">
        <v>304</v>
      </c>
      <c r="J181" s="61" t="s">
        <v>305</v>
      </c>
      <c r="K181" s="60">
        <v>3699</v>
      </c>
      <c r="L181" s="60" t="s">
        <v>230</v>
      </c>
      <c r="M181" s="61" t="s">
        <v>169</v>
      </c>
      <c r="N181" s="61"/>
      <c r="O181" s="62" t="s">
        <v>282</v>
      </c>
      <c r="P181" s="62" t="s">
        <v>283</v>
      </c>
    </row>
    <row r="182" spans="1:16" ht="12.75" customHeight="1" thickBot="1" x14ac:dyDescent="0.25">
      <c r="A182" s="51" t="str">
        <f t="shared" si="12"/>
        <v> AN 267.323 </v>
      </c>
      <c r="B182" s="18" t="str">
        <f t="shared" si="13"/>
        <v>I</v>
      </c>
      <c r="C182" s="51">
        <f t="shared" si="14"/>
        <v>28956.589</v>
      </c>
      <c r="D182" s="14" t="str">
        <f t="shared" si="15"/>
        <v>vis</v>
      </c>
      <c r="E182" s="59">
        <f>VLOOKUP(C182,Active!C$21:E$969,3,FALSE)</f>
        <v>3718.0053779148698</v>
      </c>
      <c r="F182" s="18" t="s">
        <v>148</v>
      </c>
      <c r="G182" s="14" t="str">
        <f t="shared" si="16"/>
        <v>28956.589</v>
      </c>
      <c r="H182" s="51">
        <f t="shared" si="17"/>
        <v>3718</v>
      </c>
      <c r="I182" s="60" t="s">
        <v>306</v>
      </c>
      <c r="J182" s="61" t="s">
        <v>307</v>
      </c>
      <c r="K182" s="60">
        <v>3718</v>
      </c>
      <c r="L182" s="60" t="s">
        <v>308</v>
      </c>
      <c r="M182" s="61" t="s">
        <v>169</v>
      </c>
      <c r="N182" s="61"/>
      <c r="O182" s="62" t="s">
        <v>282</v>
      </c>
      <c r="P182" s="62" t="s">
        <v>283</v>
      </c>
    </row>
    <row r="183" spans="1:16" ht="12.75" customHeight="1" thickBot="1" x14ac:dyDescent="0.25">
      <c r="A183" s="51" t="str">
        <f t="shared" si="12"/>
        <v> AN 267.323 </v>
      </c>
      <c r="B183" s="18" t="str">
        <f t="shared" si="13"/>
        <v>I</v>
      </c>
      <c r="C183" s="51">
        <f t="shared" si="14"/>
        <v>28962.309000000001</v>
      </c>
      <c r="D183" s="14" t="str">
        <f t="shared" si="15"/>
        <v>vis</v>
      </c>
      <c r="E183" s="59">
        <f>VLOOKUP(C183,Active!C$21:E$969,3,FALSE)</f>
        <v>3720.0015410938117</v>
      </c>
      <c r="F183" s="18" t="s">
        <v>148</v>
      </c>
      <c r="G183" s="14" t="str">
        <f t="shared" si="16"/>
        <v>28962.309</v>
      </c>
      <c r="H183" s="51">
        <f t="shared" si="17"/>
        <v>3720</v>
      </c>
      <c r="I183" s="60" t="s">
        <v>309</v>
      </c>
      <c r="J183" s="61" t="s">
        <v>310</v>
      </c>
      <c r="K183" s="60">
        <v>3720</v>
      </c>
      <c r="L183" s="60" t="s">
        <v>195</v>
      </c>
      <c r="M183" s="61" t="s">
        <v>169</v>
      </c>
      <c r="N183" s="61"/>
      <c r="O183" s="62" t="s">
        <v>282</v>
      </c>
      <c r="P183" s="62" t="s">
        <v>283</v>
      </c>
    </row>
    <row r="184" spans="1:16" ht="12.75" customHeight="1" thickBot="1" x14ac:dyDescent="0.25">
      <c r="A184" s="51" t="str">
        <f t="shared" si="12"/>
        <v> HA 113.74 </v>
      </c>
      <c r="B184" s="18" t="str">
        <f t="shared" si="13"/>
        <v>I</v>
      </c>
      <c r="C184" s="51">
        <f t="shared" si="14"/>
        <v>29733.111000000001</v>
      </c>
      <c r="D184" s="14" t="str">
        <f t="shared" si="15"/>
        <v>vis</v>
      </c>
      <c r="E184" s="59">
        <f>VLOOKUP(C184,Active!C$21:E$969,3,FALSE)</f>
        <v>3988.9956968026358</v>
      </c>
      <c r="F184" s="18" t="s">
        <v>148</v>
      </c>
      <c r="G184" s="14" t="str">
        <f t="shared" si="16"/>
        <v>29733.111</v>
      </c>
      <c r="H184" s="51">
        <f t="shared" si="17"/>
        <v>3989</v>
      </c>
      <c r="I184" s="60" t="s">
        <v>311</v>
      </c>
      <c r="J184" s="61" t="s">
        <v>312</v>
      </c>
      <c r="K184" s="60">
        <v>3989</v>
      </c>
      <c r="L184" s="60" t="s">
        <v>206</v>
      </c>
      <c r="M184" s="61" t="s">
        <v>151</v>
      </c>
      <c r="N184" s="61"/>
      <c r="O184" s="62" t="s">
        <v>313</v>
      </c>
      <c r="P184" s="62" t="s">
        <v>314</v>
      </c>
    </row>
    <row r="185" spans="1:16" ht="12.75" customHeight="1" thickBot="1" x14ac:dyDescent="0.25">
      <c r="A185" s="51" t="str">
        <f t="shared" si="12"/>
        <v> PZ 9.135 </v>
      </c>
      <c r="B185" s="18" t="str">
        <f t="shared" si="13"/>
        <v>I</v>
      </c>
      <c r="C185" s="51">
        <f t="shared" si="14"/>
        <v>31128.562999999998</v>
      </c>
      <c r="D185" s="14" t="str">
        <f t="shared" si="15"/>
        <v>vis</v>
      </c>
      <c r="E185" s="59">
        <f>VLOOKUP(C185,Active!C$21:E$969,3,FALSE)</f>
        <v>4475.9799451208673</v>
      </c>
      <c r="F185" s="18" t="s">
        <v>148</v>
      </c>
      <c r="G185" s="14" t="str">
        <f t="shared" si="16"/>
        <v>31128.563</v>
      </c>
      <c r="H185" s="51">
        <f t="shared" si="17"/>
        <v>4476</v>
      </c>
      <c r="I185" s="60" t="s">
        <v>315</v>
      </c>
      <c r="J185" s="61" t="s">
        <v>316</v>
      </c>
      <c r="K185" s="60">
        <v>4476</v>
      </c>
      <c r="L185" s="60" t="s">
        <v>317</v>
      </c>
      <c r="M185" s="61" t="s">
        <v>151</v>
      </c>
      <c r="N185" s="61"/>
      <c r="O185" s="62" t="s">
        <v>318</v>
      </c>
      <c r="P185" s="62" t="s">
        <v>319</v>
      </c>
    </row>
    <row r="186" spans="1:16" ht="12.75" customHeight="1" thickBot="1" x14ac:dyDescent="0.25">
      <c r="A186" s="51" t="str">
        <f t="shared" si="12"/>
        <v> AAC 5.6 </v>
      </c>
      <c r="B186" s="18" t="str">
        <f t="shared" si="13"/>
        <v>I</v>
      </c>
      <c r="C186" s="51">
        <f t="shared" si="14"/>
        <v>32985.468000000001</v>
      </c>
      <c r="D186" s="14" t="str">
        <f t="shared" si="15"/>
        <v>vis</v>
      </c>
      <c r="E186" s="59">
        <f>VLOOKUP(C186,Active!C$21:E$969,3,FALSE)</f>
        <v>5124.0018660635933</v>
      </c>
      <c r="F186" s="18" t="s">
        <v>148</v>
      </c>
      <c r="G186" s="14" t="str">
        <f t="shared" si="16"/>
        <v>32985.468</v>
      </c>
      <c r="H186" s="51">
        <f t="shared" si="17"/>
        <v>5124</v>
      </c>
      <c r="I186" s="60" t="s">
        <v>320</v>
      </c>
      <c r="J186" s="61" t="s">
        <v>321</v>
      </c>
      <c r="K186" s="60">
        <v>5124</v>
      </c>
      <c r="L186" s="60" t="s">
        <v>174</v>
      </c>
      <c r="M186" s="61" t="s">
        <v>169</v>
      </c>
      <c r="N186" s="61"/>
      <c r="O186" s="62" t="s">
        <v>322</v>
      </c>
      <c r="P186" s="62" t="s">
        <v>323</v>
      </c>
    </row>
    <row r="187" spans="1:16" ht="12.75" customHeight="1" thickBot="1" x14ac:dyDescent="0.25">
      <c r="A187" s="51" t="str">
        <f t="shared" si="12"/>
        <v> BTOK 30.218 </v>
      </c>
      <c r="B187" s="18" t="str">
        <f t="shared" si="13"/>
        <v>I</v>
      </c>
      <c r="C187" s="51">
        <f t="shared" si="14"/>
        <v>33317.910000000003</v>
      </c>
      <c r="D187" s="14" t="str">
        <f t="shared" si="15"/>
        <v>vis</v>
      </c>
      <c r="E187" s="59">
        <f>VLOOKUP(C187,Active!C$21:E$969,3,FALSE)</f>
        <v>5240.0173345135372</v>
      </c>
      <c r="F187" s="18" t="s">
        <v>148</v>
      </c>
      <c r="G187" s="14" t="str">
        <f t="shared" si="16"/>
        <v>33317.91</v>
      </c>
      <c r="H187" s="51">
        <f t="shared" si="17"/>
        <v>5240</v>
      </c>
      <c r="I187" s="60" t="s">
        <v>324</v>
      </c>
      <c r="J187" s="61" t="s">
        <v>325</v>
      </c>
      <c r="K187" s="60">
        <v>5240</v>
      </c>
      <c r="L187" s="60" t="s">
        <v>326</v>
      </c>
      <c r="M187" s="61" t="s">
        <v>151</v>
      </c>
      <c r="N187" s="61"/>
      <c r="O187" s="62" t="s">
        <v>327</v>
      </c>
      <c r="P187" s="62" t="s">
        <v>328</v>
      </c>
    </row>
    <row r="188" spans="1:16" ht="12.75" customHeight="1" thickBot="1" x14ac:dyDescent="0.25">
      <c r="A188" s="51" t="str">
        <f t="shared" si="12"/>
        <v> AAC 5.11 </v>
      </c>
      <c r="B188" s="18" t="str">
        <f t="shared" si="13"/>
        <v>I</v>
      </c>
      <c r="C188" s="51">
        <f t="shared" si="14"/>
        <v>33561.43</v>
      </c>
      <c r="D188" s="14" t="str">
        <f t="shared" si="15"/>
        <v>vis</v>
      </c>
      <c r="E188" s="59">
        <f>VLOOKUP(C188,Active!C$21:E$969,3,FALSE)</f>
        <v>5325.00084104078</v>
      </c>
      <c r="F188" s="18" t="s">
        <v>148</v>
      </c>
      <c r="G188" s="14" t="str">
        <f t="shared" si="16"/>
        <v>33561.430</v>
      </c>
      <c r="H188" s="51">
        <f t="shared" si="17"/>
        <v>5325</v>
      </c>
      <c r="I188" s="60" t="s">
        <v>329</v>
      </c>
      <c r="J188" s="61" t="s">
        <v>330</v>
      </c>
      <c r="K188" s="60">
        <v>5325</v>
      </c>
      <c r="L188" s="60" t="s">
        <v>179</v>
      </c>
      <c r="M188" s="61" t="s">
        <v>169</v>
      </c>
      <c r="N188" s="61"/>
      <c r="O188" s="62" t="s">
        <v>322</v>
      </c>
      <c r="P188" s="62" t="s">
        <v>331</v>
      </c>
    </row>
    <row r="189" spans="1:16" ht="13.5" thickBot="1" x14ac:dyDescent="0.25">
      <c r="A189" s="51" t="str">
        <f t="shared" si="12"/>
        <v> BTOK 49.385 </v>
      </c>
      <c r="B189" s="18" t="str">
        <f t="shared" si="13"/>
        <v>I</v>
      </c>
      <c r="C189" s="51">
        <f t="shared" si="14"/>
        <v>33633.063999999998</v>
      </c>
      <c r="D189" s="14" t="str">
        <f t="shared" si="15"/>
        <v>vis</v>
      </c>
      <c r="E189" s="59">
        <f>VLOOKUP(C189,Active!C$21:E$969,3,FALSE)</f>
        <v>5349.9996440408313</v>
      </c>
      <c r="F189" s="18" t="s">
        <v>148</v>
      </c>
      <c r="G189" s="14" t="str">
        <f t="shared" si="16"/>
        <v>33633.064</v>
      </c>
      <c r="H189" s="51">
        <f t="shared" si="17"/>
        <v>5350</v>
      </c>
      <c r="I189" s="60" t="s">
        <v>332</v>
      </c>
      <c r="J189" s="61" t="s">
        <v>333</v>
      </c>
      <c r="K189" s="60">
        <v>5350</v>
      </c>
      <c r="L189" s="60" t="s">
        <v>230</v>
      </c>
      <c r="M189" s="61" t="s">
        <v>151</v>
      </c>
      <c r="N189" s="61"/>
      <c r="O189" s="62" t="s">
        <v>327</v>
      </c>
      <c r="P189" s="62" t="s">
        <v>334</v>
      </c>
    </row>
    <row r="190" spans="1:16" ht="13.5" thickBot="1" x14ac:dyDescent="0.25">
      <c r="A190" s="51" t="str">
        <f t="shared" si="12"/>
        <v> AAC 5.11 </v>
      </c>
      <c r="B190" s="18" t="str">
        <f t="shared" si="13"/>
        <v>I</v>
      </c>
      <c r="C190" s="51">
        <f t="shared" si="14"/>
        <v>33690.383000000002</v>
      </c>
      <c r="D190" s="14" t="str">
        <f t="shared" si="15"/>
        <v>vis</v>
      </c>
      <c r="E190" s="59">
        <f>VLOOKUP(C190,Active!C$21:E$969,3,FALSE)</f>
        <v>5370.0028043998791</v>
      </c>
      <c r="F190" s="18" t="s">
        <v>148</v>
      </c>
      <c r="G190" s="14" t="str">
        <f t="shared" si="16"/>
        <v>33690.383</v>
      </c>
      <c r="H190" s="51">
        <f t="shared" si="17"/>
        <v>5370</v>
      </c>
      <c r="I190" s="60" t="s">
        <v>335</v>
      </c>
      <c r="J190" s="61" t="s">
        <v>336</v>
      </c>
      <c r="K190" s="60">
        <v>5370</v>
      </c>
      <c r="L190" s="60" t="s">
        <v>261</v>
      </c>
      <c r="M190" s="61" t="s">
        <v>169</v>
      </c>
      <c r="N190" s="61"/>
      <c r="O190" s="62" t="s">
        <v>322</v>
      </c>
      <c r="P190" s="62" t="s">
        <v>331</v>
      </c>
    </row>
    <row r="191" spans="1:16" ht="13.5" thickBot="1" x14ac:dyDescent="0.25">
      <c r="A191" s="51" t="str">
        <f t="shared" si="12"/>
        <v> AAC 5.190 </v>
      </c>
      <c r="B191" s="18" t="str">
        <f t="shared" si="13"/>
        <v>I</v>
      </c>
      <c r="C191" s="51">
        <f t="shared" si="14"/>
        <v>34458.332999999999</v>
      </c>
      <c r="D191" s="14" t="str">
        <f t="shared" si="15"/>
        <v>vis</v>
      </c>
      <c r="E191" s="59">
        <f>VLOOKUP(C191,Active!C$21:E$969,3,FALSE)</f>
        <v>5638.0016703558458</v>
      </c>
      <c r="F191" s="18" t="s">
        <v>148</v>
      </c>
      <c r="G191" s="14" t="str">
        <f t="shared" si="16"/>
        <v>34458.333</v>
      </c>
      <c r="H191" s="51">
        <f t="shared" si="17"/>
        <v>5638</v>
      </c>
      <c r="I191" s="60" t="s">
        <v>337</v>
      </c>
      <c r="J191" s="61" t="s">
        <v>338</v>
      </c>
      <c r="K191" s="60">
        <v>5638</v>
      </c>
      <c r="L191" s="60" t="s">
        <v>174</v>
      </c>
      <c r="M191" s="61" t="s">
        <v>169</v>
      </c>
      <c r="N191" s="61"/>
      <c r="O191" s="62" t="s">
        <v>322</v>
      </c>
      <c r="P191" s="62" t="s">
        <v>339</v>
      </c>
    </row>
    <row r="192" spans="1:16" ht="13.5" thickBot="1" x14ac:dyDescent="0.25">
      <c r="A192" s="51" t="str">
        <f t="shared" si="12"/>
        <v> AAC 5.194 </v>
      </c>
      <c r="B192" s="18" t="str">
        <f t="shared" si="13"/>
        <v>I</v>
      </c>
      <c r="C192" s="51">
        <f t="shared" si="14"/>
        <v>35071.542999999998</v>
      </c>
      <c r="D192" s="14" t="str">
        <f t="shared" si="15"/>
        <v>vis</v>
      </c>
      <c r="E192" s="59">
        <f>VLOOKUP(C192,Active!C$21:E$969,3,FALSE)</f>
        <v>5851.9994366073706</v>
      </c>
      <c r="F192" s="18" t="s">
        <v>148</v>
      </c>
      <c r="G192" s="14" t="str">
        <f t="shared" si="16"/>
        <v>35071.543</v>
      </c>
      <c r="H192" s="51">
        <f t="shared" si="17"/>
        <v>5852</v>
      </c>
      <c r="I192" s="60" t="s">
        <v>340</v>
      </c>
      <c r="J192" s="61" t="s">
        <v>341</v>
      </c>
      <c r="K192" s="60">
        <v>5852</v>
      </c>
      <c r="L192" s="60" t="s">
        <v>214</v>
      </c>
      <c r="M192" s="61" t="s">
        <v>169</v>
      </c>
      <c r="N192" s="61"/>
      <c r="O192" s="62" t="s">
        <v>322</v>
      </c>
      <c r="P192" s="62" t="s">
        <v>342</v>
      </c>
    </row>
    <row r="193" spans="1:16" ht="13.5" thickBot="1" x14ac:dyDescent="0.25">
      <c r="A193" s="51" t="str">
        <f t="shared" si="12"/>
        <v> AA 7.189 </v>
      </c>
      <c r="B193" s="18" t="str">
        <f t="shared" si="13"/>
        <v>I</v>
      </c>
      <c r="C193" s="51">
        <f t="shared" si="14"/>
        <v>35134.587</v>
      </c>
      <c r="D193" s="14" t="str">
        <f t="shared" si="15"/>
        <v>vis</v>
      </c>
      <c r="E193" s="59">
        <f>VLOOKUP(C193,Active!C$21:E$969,3,FALSE)</f>
        <v>5874.0005050432437</v>
      </c>
      <c r="F193" s="18" t="s">
        <v>148</v>
      </c>
      <c r="G193" s="14" t="str">
        <f t="shared" si="16"/>
        <v>35134.587</v>
      </c>
      <c r="H193" s="51">
        <f t="shared" si="17"/>
        <v>5874</v>
      </c>
      <c r="I193" s="60" t="s">
        <v>343</v>
      </c>
      <c r="J193" s="61" t="s">
        <v>344</v>
      </c>
      <c r="K193" s="60">
        <v>5874</v>
      </c>
      <c r="L193" s="60" t="s">
        <v>233</v>
      </c>
      <c r="M193" s="61" t="s">
        <v>169</v>
      </c>
      <c r="N193" s="61"/>
      <c r="O193" s="62" t="s">
        <v>322</v>
      </c>
      <c r="P193" s="62" t="s">
        <v>345</v>
      </c>
    </row>
    <row r="194" spans="1:16" ht="13.5" thickBot="1" x14ac:dyDescent="0.25">
      <c r="A194" s="51" t="str">
        <f t="shared" si="12"/>
        <v> MVS 2.123 </v>
      </c>
      <c r="B194" s="18" t="str">
        <f t="shared" si="13"/>
        <v>I</v>
      </c>
      <c r="C194" s="51">
        <f t="shared" si="14"/>
        <v>35862.472999999998</v>
      </c>
      <c r="D194" s="14" t="str">
        <f t="shared" si="15"/>
        <v>pg</v>
      </c>
      <c r="E194" s="59">
        <f>VLOOKUP(C194,Active!C$21:E$969,3,FALSE)</f>
        <v>6128.0178532367781</v>
      </c>
      <c r="F194" s="18" t="str">
        <f>LEFT(M194,1)</f>
        <v>P</v>
      </c>
      <c r="G194" s="14" t="str">
        <f t="shared" si="16"/>
        <v>35862.473</v>
      </c>
      <c r="H194" s="51">
        <f t="shared" si="17"/>
        <v>6128</v>
      </c>
      <c r="I194" s="60" t="s">
        <v>346</v>
      </c>
      <c r="J194" s="61" t="s">
        <v>347</v>
      </c>
      <c r="K194" s="60">
        <v>6128</v>
      </c>
      <c r="L194" s="60" t="s">
        <v>348</v>
      </c>
      <c r="M194" s="61" t="s">
        <v>155</v>
      </c>
      <c r="N194" s="61"/>
      <c r="O194" s="62" t="s">
        <v>349</v>
      </c>
      <c r="P194" s="62" t="s">
        <v>350</v>
      </c>
    </row>
    <row r="195" spans="1:16" ht="13.5" thickBot="1" x14ac:dyDescent="0.25">
      <c r="A195" s="51" t="str">
        <f t="shared" si="12"/>
        <v> AA 8.190 </v>
      </c>
      <c r="B195" s="18" t="str">
        <f t="shared" si="13"/>
        <v>I</v>
      </c>
      <c r="C195" s="51">
        <f t="shared" si="14"/>
        <v>35905.408000000003</v>
      </c>
      <c r="D195" s="14" t="str">
        <f t="shared" si="15"/>
        <v>vis</v>
      </c>
      <c r="E195" s="59">
        <f>VLOOKUP(C195,Active!C$21:E$969,3,FALSE)</f>
        <v>6143.0012913640267</v>
      </c>
      <c r="F195" s="18" t="str">
        <f>LEFT(M195,1)</f>
        <v>V</v>
      </c>
      <c r="G195" s="14" t="str">
        <f t="shared" si="16"/>
        <v>35905.408</v>
      </c>
      <c r="H195" s="51">
        <f t="shared" si="17"/>
        <v>6143</v>
      </c>
      <c r="I195" s="60" t="s">
        <v>351</v>
      </c>
      <c r="J195" s="61" t="s">
        <v>352</v>
      </c>
      <c r="K195" s="60">
        <v>6143</v>
      </c>
      <c r="L195" s="60" t="s">
        <v>195</v>
      </c>
      <c r="M195" s="61" t="s">
        <v>169</v>
      </c>
      <c r="N195" s="61"/>
      <c r="O195" s="62" t="s">
        <v>322</v>
      </c>
      <c r="P195" s="62" t="s">
        <v>353</v>
      </c>
    </row>
    <row r="196" spans="1:16" ht="13.5" thickBot="1" x14ac:dyDescent="0.25">
      <c r="A196" s="51" t="str">
        <f t="shared" si="12"/>
        <v> MVS 2.123 </v>
      </c>
      <c r="B196" s="18" t="str">
        <f t="shared" si="13"/>
        <v>I</v>
      </c>
      <c r="C196" s="51">
        <f t="shared" si="14"/>
        <v>36114.629999999997</v>
      </c>
      <c r="D196" s="14" t="str">
        <f t="shared" si="15"/>
        <v>pg</v>
      </c>
      <c r="E196" s="59">
        <f>VLOOKUP(C196,Active!C$21:E$969,3,FALSE)</f>
        <v>6216.015496368308</v>
      </c>
      <c r="F196" s="18" t="str">
        <f>LEFT(M196,1)</f>
        <v>P</v>
      </c>
      <c r="G196" s="14" t="str">
        <f t="shared" si="16"/>
        <v>36114.630</v>
      </c>
      <c r="H196" s="51">
        <f t="shared" si="17"/>
        <v>6216</v>
      </c>
      <c r="I196" s="60" t="s">
        <v>354</v>
      </c>
      <c r="J196" s="61" t="s">
        <v>355</v>
      </c>
      <c r="K196" s="60">
        <v>6216</v>
      </c>
      <c r="L196" s="60" t="s">
        <v>356</v>
      </c>
      <c r="M196" s="61" t="s">
        <v>155</v>
      </c>
      <c r="N196" s="61"/>
      <c r="O196" s="62" t="s">
        <v>349</v>
      </c>
      <c r="P196" s="62" t="s">
        <v>350</v>
      </c>
    </row>
    <row r="197" spans="1:16" ht="13.5" thickBot="1" x14ac:dyDescent="0.25">
      <c r="A197" s="51" t="str">
        <f t="shared" si="12"/>
        <v> MVS 2.123 </v>
      </c>
      <c r="B197" s="18" t="str">
        <f t="shared" si="13"/>
        <v>I</v>
      </c>
      <c r="C197" s="51">
        <f t="shared" si="14"/>
        <v>36541.514000000003</v>
      </c>
      <c r="D197" s="14" t="str">
        <f t="shared" si="15"/>
        <v>pg</v>
      </c>
      <c r="E197" s="59">
        <f>VLOOKUP(C197,Active!C$21:E$969,3,FALSE)</f>
        <v>6364.9892940045456</v>
      </c>
      <c r="F197" s="18" t="str">
        <f>LEFT(M197,1)</f>
        <v>P</v>
      </c>
      <c r="G197" s="14" t="str">
        <f t="shared" si="16"/>
        <v>36541.514</v>
      </c>
      <c r="H197" s="51">
        <f t="shared" si="17"/>
        <v>6365</v>
      </c>
      <c r="I197" s="60" t="s">
        <v>357</v>
      </c>
      <c r="J197" s="61" t="s">
        <v>358</v>
      </c>
      <c r="K197" s="60">
        <v>6365</v>
      </c>
      <c r="L197" s="60" t="s">
        <v>359</v>
      </c>
      <c r="M197" s="61" t="s">
        <v>155</v>
      </c>
      <c r="N197" s="61"/>
      <c r="O197" s="62" t="s">
        <v>349</v>
      </c>
      <c r="P197" s="62" t="s">
        <v>350</v>
      </c>
    </row>
    <row r="198" spans="1:16" ht="13.5" thickBot="1" x14ac:dyDescent="0.25">
      <c r="A198" s="51" t="str">
        <f t="shared" si="12"/>
        <v> MVS 2.123 </v>
      </c>
      <c r="B198" s="18" t="str">
        <f t="shared" si="13"/>
        <v>I</v>
      </c>
      <c r="C198" s="51">
        <f t="shared" si="14"/>
        <v>36607.493999999999</v>
      </c>
      <c r="D198" s="14" t="str">
        <f t="shared" si="15"/>
        <v>pg</v>
      </c>
      <c r="E198" s="59">
        <f>VLOOKUP(C198,Active!C$21:E$969,3,FALSE)</f>
        <v>6388.01496647772</v>
      </c>
      <c r="F198" s="18" t="str">
        <f>LEFT(M198,1)</f>
        <v>P</v>
      </c>
      <c r="G198" s="14" t="str">
        <f t="shared" si="16"/>
        <v>36607.494</v>
      </c>
      <c r="H198" s="51">
        <f t="shared" si="17"/>
        <v>6388</v>
      </c>
      <c r="I198" s="60" t="s">
        <v>360</v>
      </c>
      <c r="J198" s="61" t="s">
        <v>361</v>
      </c>
      <c r="K198" s="60">
        <v>6388</v>
      </c>
      <c r="L198" s="60" t="s">
        <v>362</v>
      </c>
      <c r="M198" s="61" t="s">
        <v>155</v>
      </c>
      <c r="N198" s="61"/>
      <c r="O198" s="62" t="s">
        <v>349</v>
      </c>
      <c r="P198" s="62" t="s">
        <v>350</v>
      </c>
    </row>
    <row r="199" spans="1:16" ht="13.5" thickBot="1" x14ac:dyDescent="0.25">
      <c r="A199" s="51" t="str">
        <f t="shared" si="12"/>
        <v> HABZ 90 </v>
      </c>
      <c r="B199" s="18" t="str">
        <f t="shared" si="13"/>
        <v>I</v>
      </c>
      <c r="C199" s="51">
        <f t="shared" si="14"/>
        <v>36610.285000000003</v>
      </c>
      <c r="D199" s="14" t="str">
        <f t="shared" si="15"/>
        <v>vis</v>
      </c>
      <c r="E199" s="59">
        <f>VLOOKUP(C199,Active!C$21:E$969,3,FALSE)</f>
        <v>6388.9889684763975</v>
      </c>
      <c r="F199" s="18" t="s">
        <v>148</v>
      </c>
      <c r="G199" s="14" t="str">
        <f t="shared" si="16"/>
        <v>36610.285</v>
      </c>
      <c r="H199" s="51">
        <f t="shared" si="17"/>
        <v>6389</v>
      </c>
      <c r="I199" s="60" t="s">
        <v>363</v>
      </c>
      <c r="J199" s="61" t="s">
        <v>364</v>
      </c>
      <c r="K199" s="60">
        <v>6389</v>
      </c>
      <c r="L199" s="60" t="s">
        <v>365</v>
      </c>
      <c r="M199" s="61" t="s">
        <v>155</v>
      </c>
      <c r="N199" s="61"/>
      <c r="O199" s="62" t="s">
        <v>366</v>
      </c>
      <c r="P199" s="62" t="s">
        <v>367</v>
      </c>
    </row>
    <row r="200" spans="1:16" ht="13.5" thickBot="1" x14ac:dyDescent="0.25">
      <c r="A200" s="51" t="str">
        <f t="shared" si="12"/>
        <v> AA 10.69 </v>
      </c>
      <c r="B200" s="18" t="str">
        <f t="shared" si="13"/>
        <v>I</v>
      </c>
      <c r="C200" s="51">
        <f t="shared" si="14"/>
        <v>36630.362999999998</v>
      </c>
      <c r="D200" s="14" t="str">
        <f t="shared" si="15"/>
        <v>vis</v>
      </c>
      <c r="E200" s="59">
        <f>VLOOKUP(C200,Active!C$21:E$969,3,FALSE)</f>
        <v>6395.9957804181413</v>
      </c>
      <c r="F200" s="18" t="s">
        <v>148</v>
      </c>
      <c r="G200" s="14" t="str">
        <f t="shared" si="16"/>
        <v>36630.363</v>
      </c>
      <c r="H200" s="51">
        <f t="shared" si="17"/>
        <v>6396</v>
      </c>
      <c r="I200" s="60" t="s">
        <v>368</v>
      </c>
      <c r="J200" s="61" t="s">
        <v>369</v>
      </c>
      <c r="K200" s="60">
        <v>6396</v>
      </c>
      <c r="L200" s="60" t="s">
        <v>206</v>
      </c>
      <c r="M200" s="61" t="s">
        <v>169</v>
      </c>
      <c r="N200" s="61"/>
      <c r="O200" s="62" t="s">
        <v>322</v>
      </c>
      <c r="P200" s="62" t="s">
        <v>370</v>
      </c>
    </row>
    <row r="201" spans="1:16" ht="13.5" thickBot="1" x14ac:dyDescent="0.25">
      <c r="A201" s="51" t="str">
        <f t="shared" si="12"/>
        <v> MVS 2.123 </v>
      </c>
      <c r="B201" s="18" t="str">
        <f t="shared" si="13"/>
        <v>I</v>
      </c>
      <c r="C201" s="51">
        <f t="shared" si="14"/>
        <v>37375.347999999998</v>
      </c>
      <c r="D201" s="14" t="str">
        <f t="shared" si="15"/>
        <v>vis</v>
      </c>
      <c r="E201" s="59">
        <f>VLOOKUP(C201,Active!C$21:E$969,3,FALSE)</f>
        <v>6655.9803303943199</v>
      </c>
      <c r="F201" s="18" t="s">
        <v>148</v>
      </c>
      <c r="G201" s="14" t="str">
        <f t="shared" si="16"/>
        <v>37375.348</v>
      </c>
      <c r="H201" s="51">
        <f t="shared" si="17"/>
        <v>6656</v>
      </c>
      <c r="I201" s="60" t="s">
        <v>371</v>
      </c>
      <c r="J201" s="61" t="s">
        <v>372</v>
      </c>
      <c r="K201" s="60">
        <v>6656</v>
      </c>
      <c r="L201" s="60" t="s">
        <v>373</v>
      </c>
      <c r="M201" s="61" t="s">
        <v>155</v>
      </c>
      <c r="N201" s="61"/>
      <c r="O201" s="62" t="s">
        <v>349</v>
      </c>
      <c r="P201" s="62" t="s">
        <v>350</v>
      </c>
    </row>
    <row r="202" spans="1:16" ht="13.5" thickBot="1" x14ac:dyDescent="0.25">
      <c r="A202" s="51" t="str">
        <f t="shared" si="12"/>
        <v> MVS 638 </v>
      </c>
      <c r="B202" s="18" t="str">
        <f t="shared" si="13"/>
        <v>I</v>
      </c>
      <c r="C202" s="51">
        <f t="shared" si="14"/>
        <v>37398.326000000001</v>
      </c>
      <c r="D202" s="14" t="str">
        <f t="shared" si="15"/>
        <v>vis</v>
      </c>
      <c r="E202" s="59">
        <f>VLOOKUP(C202,Active!C$21:E$969,3,FALSE)</f>
        <v>6663.9991831086072</v>
      </c>
      <c r="F202" s="18" t="s">
        <v>148</v>
      </c>
      <c r="G202" s="14" t="str">
        <f t="shared" si="16"/>
        <v>37398.326</v>
      </c>
      <c r="H202" s="51">
        <f t="shared" si="17"/>
        <v>6664</v>
      </c>
      <c r="I202" s="60" t="s">
        <v>374</v>
      </c>
      <c r="J202" s="61" t="s">
        <v>375</v>
      </c>
      <c r="K202" s="60">
        <v>6664</v>
      </c>
      <c r="L202" s="60" t="s">
        <v>214</v>
      </c>
      <c r="M202" s="61" t="s">
        <v>151</v>
      </c>
      <c r="N202" s="61"/>
      <c r="O202" s="62" t="s">
        <v>376</v>
      </c>
      <c r="P202" s="62" t="s">
        <v>377</v>
      </c>
    </row>
    <row r="203" spans="1:16" ht="13.5" thickBot="1" x14ac:dyDescent="0.25">
      <c r="A203" s="51" t="str">
        <f t="shared" ref="A203:A236" si="18">P203</f>
        <v> HABZ 90 </v>
      </c>
      <c r="B203" s="18" t="str">
        <f t="shared" ref="B203:B236" si="19">IF(H203=INT(H203),"I","II")</f>
        <v>I</v>
      </c>
      <c r="C203" s="51">
        <f t="shared" ref="C203:C236" si="20">1*G203</f>
        <v>37696.35</v>
      </c>
      <c r="D203" s="14" t="str">
        <f t="shared" ref="D203:D236" si="21">VLOOKUP(F203,I$1:J$5,2,FALSE)</f>
        <v>vis</v>
      </c>
      <c r="E203" s="59">
        <f>VLOOKUP(C203,Active!C$21:E$969,3,FALSE)</f>
        <v>6768.0034724863799</v>
      </c>
      <c r="F203" s="18" t="s">
        <v>148</v>
      </c>
      <c r="G203" s="14" t="str">
        <f t="shared" ref="G203:G236" si="22">MID(I203,3,LEN(I203)-3)</f>
        <v>37696.350</v>
      </c>
      <c r="H203" s="51">
        <f t="shared" ref="H203:H236" si="23">1*K203</f>
        <v>6768</v>
      </c>
      <c r="I203" s="60" t="s">
        <v>378</v>
      </c>
      <c r="J203" s="61" t="s">
        <v>379</v>
      </c>
      <c r="K203" s="60">
        <v>6768</v>
      </c>
      <c r="L203" s="60" t="s">
        <v>294</v>
      </c>
      <c r="M203" s="61" t="s">
        <v>155</v>
      </c>
      <c r="N203" s="61"/>
      <c r="O203" s="62" t="s">
        <v>366</v>
      </c>
      <c r="P203" s="62" t="s">
        <v>367</v>
      </c>
    </row>
    <row r="204" spans="1:16" ht="13.5" thickBot="1" x14ac:dyDescent="0.25">
      <c r="A204" s="51" t="str">
        <f t="shared" si="18"/>
        <v> AA 16.158 </v>
      </c>
      <c r="B204" s="18" t="str">
        <f t="shared" si="19"/>
        <v>I</v>
      </c>
      <c r="C204" s="51">
        <f t="shared" si="20"/>
        <v>38673.478999999999</v>
      </c>
      <c r="D204" s="14" t="str">
        <f t="shared" si="21"/>
        <v>vis</v>
      </c>
      <c r="E204" s="59">
        <f>VLOOKUP(C204,Active!C$21:E$969,3,FALSE)</f>
        <v>7109.0015373248316</v>
      </c>
      <c r="F204" s="18" t="s">
        <v>148</v>
      </c>
      <c r="G204" s="14" t="str">
        <f t="shared" si="22"/>
        <v>38673.479</v>
      </c>
      <c r="H204" s="51">
        <f t="shared" si="23"/>
        <v>7109</v>
      </c>
      <c r="I204" s="60" t="s">
        <v>385</v>
      </c>
      <c r="J204" s="61" t="s">
        <v>386</v>
      </c>
      <c r="K204" s="60">
        <v>7109</v>
      </c>
      <c r="L204" s="60" t="s">
        <v>195</v>
      </c>
      <c r="M204" s="61" t="s">
        <v>169</v>
      </c>
      <c r="N204" s="61"/>
      <c r="O204" s="62" t="s">
        <v>322</v>
      </c>
      <c r="P204" s="62" t="s">
        <v>387</v>
      </c>
    </row>
    <row r="205" spans="1:16" ht="13.5" thickBot="1" x14ac:dyDescent="0.25">
      <c r="A205" s="51" t="str">
        <f t="shared" si="18"/>
        <v> HABZ 90 </v>
      </c>
      <c r="B205" s="18" t="str">
        <f t="shared" si="19"/>
        <v>I</v>
      </c>
      <c r="C205" s="51">
        <f t="shared" si="20"/>
        <v>39146.338000000003</v>
      </c>
      <c r="D205" s="14" t="str">
        <f t="shared" si="21"/>
        <v>vis</v>
      </c>
      <c r="E205" s="59">
        <f>VLOOKUP(C205,Active!C$21:E$969,3,FALSE)</f>
        <v>7274.0196710015989</v>
      </c>
      <c r="F205" s="18" t="s">
        <v>148</v>
      </c>
      <c r="G205" s="14" t="str">
        <f t="shared" si="22"/>
        <v>39146.338</v>
      </c>
      <c r="H205" s="51">
        <f t="shared" si="23"/>
        <v>7274</v>
      </c>
      <c r="I205" s="60" t="s">
        <v>388</v>
      </c>
      <c r="J205" s="61" t="s">
        <v>389</v>
      </c>
      <c r="K205" s="60">
        <v>7274</v>
      </c>
      <c r="L205" s="60" t="s">
        <v>390</v>
      </c>
      <c r="M205" s="61" t="s">
        <v>155</v>
      </c>
      <c r="N205" s="61"/>
      <c r="O205" s="62" t="s">
        <v>366</v>
      </c>
      <c r="P205" s="62" t="s">
        <v>367</v>
      </c>
    </row>
    <row r="206" spans="1:16" ht="13.5" thickBot="1" x14ac:dyDescent="0.25">
      <c r="A206" s="51" t="str">
        <f t="shared" si="18"/>
        <v> HABZ 90 </v>
      </c>
      <c r="B206" s="18" t="str">
        <f t="shared" si="19"/>
        <v>I</v>
      </c>
      <c r="C206" s="51">
        <f t="shared" si="20"/>
        <v>39527.341999999997</v>
      </c>
      <c r="D206" s="14" t="str">
        <f t="shared" si="21"/>
        <v>vis</v>
      </c>
      <c r="E206" s="59">
        <f>VLOOKUP(C206,Active!C$21:E$969,3,FALSE)</f>
        <v>7406.9822856570918</v>
      </c>
      <c r="F206" s="18" t="s">
        <v>148</v>
      </c>
      <c r="G206" s="14" t="str">
        <f t="shared" si="22"/>
        <v>39527.342</v>
      </c>
      <c r="H206" s="51">
        <f t="shared" si="23"/>
        <v>7407</v>
      </c>
      <c r="I206" s="60" t="s">
        <v>391</v>
      </c>
      <c r="J206" s="61" t="s">
        <v>392</v>
      </c>
      <c r="K206" s="60">
        <v>7407</v>
      </c>
      <c r="L206" s="60" t="s">
        <v>393</v>
      </c>
      <c r="M206" s="61" t="s">
        <v>155</v>
      </c>
      <c r="N206" s="61"/>
      <c r="O206" s="62" t="s">
        <v>366</v>
      </c>
      <c r="P206" s="62" t="s">
        <v>367</v>
      </c>
    </row>
    <row r="207" spans="1:16" ht="13.5" thickBot="1" x14ac:dyDescent="0.25">
      <c r="A207" s="51" t="str">
        <f t="shared" si="18"/>
        <v> BAC 25.332 </v>
      </c>
      <c r="B207" s="18" t="str">
        <f t="shared" si="19"/>
        <v>I</v>
      </c>
      <c r="C207" s="51">
        <f t="shared" si="20"/>
        <v>39888.444799999997</v>
      </c>
      <c r="D207" s="14" t="str">
        <f t="shared" si="21"/>
        <v>vis</v>
      </c>
      <c r="E207" s="59">
        <f>VLOOKUP(C207,Active!C$21:E$969,3,FALSE)</f>
        <v>7532.9997879600087</v>
      </c>
      <c r="F207" s="18" t="s">
        <v>148</v>
      </c>
      <c r="G207" s="14" t="str">
        <f t="shared" si="22"/>
        <v>39888.4448</v>
      </c>
      <c r="H207" s="51">
        <f t="shared" si="23"/>
        <v>7533</v>
      </c>
      <c r="I207" s="60" t="s">
        <v>394</v>
      </c>
      <c r="J207" s="61" t="s">
        <v>395</v>
      </c>
      <c r="K207" s="60">
        <v>7533</v>
      </c>
      <c r="L207" s="60" t="s">
        <v>396</v>
      </c>
      <c r="M207" s="61" t="s">
        <v>397</v>
      </c>
      <c r="N207" s="61" t="s">
        <v>398</v>
      </c>
      <c r="O207" s="62" t="s">
        <v>399</v>
      </c>
      <c r="P207" s="62" t="s">
        <v>400</v>
      </c>
    </row>
    <row r="208" spans="1:16" ht="13.5" thickBot="1" x14ac:dyDescent="0.25">
      <c r="A208" s="51" t="str">
        <f t="shared" si="18"/>
        <v> BAC 25.332 </v>
      </c>
      <c r="B208" s="18" t="str">
        <f t="shared" si="19"/>
        <v>I</v>
      </c>
      <c r="C208" s="51">
        <f t="shared" si="20"/>
        <v>40183.591399999998</v>
      </c>
      <c r="D208" s="14" t="str">
        <f t="shared" si="21"/>
        <v>vis</v>
      </c>
      <c r="E208" s="59">
        <f>VLOOKUP(C208,Active!C$21:E$969,3,FALSE)</f>
        <v>7635.9999235036757</v>
      </c>
      <c r="F208" s="18" t="s">
        <v>148</v>
      </c>
      <c r="G208" s="14" t="str">
        <f t="shared" si="22"/>
        <v>40183.5914</v>
      </c>
      <c r="H208" s="51">
        <f t="shared" si="23"/>
        <v>7636</v>
      </c>
      <c r="I208" s="60" t="s">
        <v>401</v>
      </c>
      <c r="J208" s="61" t="s">
        <v>402</v>
      </c>
      <c r="K208" s="60">
        <v>7636</v>
      </c>
      <c r="L208" s="60" t="s">
        <v>403</v>
      </c>
      <c r="M208" s="61" t="s">
        <v>397</v>
      </c>
      <c r="N208" s="61" t="s">
        <v>398</v>
      </c>
      <c r="O208" s="62" t="s">
        <v>399</v>
      </c>
      <c r="P208" s="62" t="s">
        <v>400</v>
      </c>
    </row>
    <row r="209" spans="1:16" ht="13.5" thickBot="1" x14ac:dyDescent="0.25">
      <c r="A209" s="51" t="str">
        <f t="shared" si="18"/>
        <v> BAC 25.332 </v>
      </c>
      <c r="B209" s="18" t="str">
        <f t="shared" si="19"/>
        <v>I</v>
      </c>
      <c r="C209" s="51">
        <f t="shared" si="20"/>
        <v>40229.438300000002</v>
      </c>
      <c r="D209" s="14" t="str">
        <f t="shared" si="21"/>
        <v>vis</v>
      </c>
      <c r="E209" s="59">
        <f>VLOOKUP(C209,Active!C$21:E$969,3,FALSE)</f>
        <v>7651.9995552604278</v>
      </c>
      <c r="F209" s="18" t="s">
        <v>148</v>
      </c>
      <c r="G209" s="14" t="str">
        <f t="shared" si="22"/>
        <v>40229.4383</v>
      </c>
      <c r="H209" s="51">
        <f t="shared" si="23"/>
        <v>7652</v>
      </c>
      <c r="I209" s="60" t="s">
        <v>404</v>
      </c>
      <c r="J209" s="61" t="s">
        <v>405</v>
      </c>
      <c r="K209" s="60">
        <v>7652</v>
      </c>
      <c r="L209" s="60" t="s">
        <v>406</v>
      </c>
      <c r="M209" s="61" t="s">
        <v>397</v>
      </c>
      <c r="N209" s="61" t="s">
        <v>398</v>
      </c>
      <c r="O209" s="62" t="s">
        <v>399</v>
      </c>
      <c r="P209" s="62" t="s">
        <v>400</v>
      </c>
    </row>
    <row r="210" spans="1:16" ht="13.5" thickBot="1" x14ac:dyDescent="0.25">
      <c r="A210" s="51" t="str">
        <f t="shared" si="18"/>
        <v> BAC 25.332 </v>
      </c>
      <c r="B210" s="18" t="str">
        <f t="shared" si="19"/>
        <v>I</v>
      </c>
      <c r="C210" s="51">
        <f t="shared" si="20"/>
        <v>41765.347600000001</v>
      </c>
      <c r="D210" s="14" t="str">
        <f t="shared" si="21"/>
        <v>vis</v>
      </c>
      <c r="E210" s="59">
        <f>VLOOKUP(C210,Active!C$21:E$969,3,FALSE)</f>
        <v>8188.0005326824266</v>
      </c>
      <c r="F210" s="18" t="s">
        <v>148</v>
      </c>
      <c r="G210" s="14" t="str">
        <f t="shared" si="22"/>
        <v>41765.3476</v>
      </c>
      <c r="H210" s="51">
        <f t="shared" si="23"/>
        <v>8188</v>
      </c>
      <c r="I210" s="60" t="s">
        <v>411</v>
      </c>
      <c r="J210" s="61" t="s">
        <v>412</v>
      </c>
      <c r="K210" s="60">
        <v>8188</v>
      </c>
      <c r="L210" s="60" t="s">
        <v>413</v>
      </c>
      <c r="M210" s="61" t="s">
        <v>397</v>
      </c>
      <c r="N210" s="61" t="s">
        <v>398</v>
      </c>
      <c r="O210" s="62" t="s">
        <v>399</v>
      </c>
      <c r="P210" s="62" t="s">
        <v>400</v>
      </c>
    </row>
    <row r="211" spans="1:16" ht="13.5" thickBot="1" x14ac:dyDescent="0.25">
      <c r="A211" s="51" t="str">
        <f t="shared" si="18"/>
        <v> HABZ 90 </v>
      </c>
      <c r="B211" s="18" t="str">
        <f t="shared" si="19"/>
        <v>I</v>
      </c>
      <c r="C211" s="51">
        <f t="shared" si="20"/>
        <v>42427.315000000002</v>
      </c>
      <c r="D211" s="14" t="str">
        <f t="shared" si="21"/>
        <v>vis</v>
      </c>
      <c r="E211" s="59">
        <f>VLOOKUP(C211,Active!C$21:E$969,3,FALSE)</f>
        <v>8419.0136357487991</v>
      </c>
      <c r="F211" s="18" t="s">
        <v>148</v>
      </c>
      <c r="G211" s="14" t="str">
        <f t="shared" si="22"/>
        <v>42427.315</v>
      </c>
      <c r="H211" s="51">
        <f t="shared" si="23"/>
        <v>8419</v>
      </c>
      <c r="I211" s="60" t="s">
        <v>431</v>
      </c>
      <c r="J211" s="61" t="s">
        <v>432</v>
      </c>
      <c r="K211" s="60">
        <v>8419</v>
      </c>
      <c r="L211" s="60" t="s">
        <v>433</v>
      </c>
      <c r="M211" s="61" t="s">
        <v>155</v>
      </c>
      <c r="N211" s="61"/>
      <c r="O211" s="62" t="s">
        <v>366</v>
      </c>
      <c r="P211" s="62" t="s">
        <v>367</v>
      </c>
    </row>
    <row r="212" spans="1:16" ht="13.5" thickBot="1" x14ac:dyDescent="0.25">
      <c r="A212" s="51" t="str">
        <f t="shared" si="18"/>
        <v> HABZ 90 </v>
      </c>
      <c r="B212" s="18" t="str">
        <f t="shared" si="19"/>
        <v>I</v>
      </c>
      <c r="C212" s="51">
        <f t="shared" si="20"/>
        <v>43192.372000000003</v>
      </c>
      <c r="D212" s="14" t="str">
        <f t="shared" si="21"/>
        <v>vis</v>
      </c>
      <c r="E212" s="59">
        <f>VLOOKUP(C212,Active!C$21:E$969,3,FALSE)</f>
        <v>8686.0029037892637</v>
      </c>
      <c r="F212" s="18" t="s">
        <v>148</v>
      </c>
      <c r="G212" s="14" t="str">
        <f t="shared" si="22"/>
        <v>43192.372</v>
      </c>
      <c r="H212" s="51">
        <f t="shared" si="23"/>
        <v>8686</v>
      </c>
      <c r="I212" s="60" t="s">
        <v>457</v>
      </c>
      <c r="J212" s="61" t="s">
        <v>458</v>
      </c>
      <c r="K212" s="60">
        <v>8686</v>
      </c>
      <c r="L212" s="60" t="s">
        <v>261</v>
      </c>
      <c r="M212" s="61" t="s">
        <v>155</v>
      </c>
      <c r="N212" s="61"/>
      <c r="O212" s="62" t="s">
        <v>366</v>
      </c>
      <c r="P212" s="62" t="s">
        <v>367</v>
      </c>
    </row>
    <row r="213" spans="1:16" ht="13.5" thickBot="1" x14ac:dyDescent="0.25">
      <c r="A213" s="51" t="str">
        <f t="shared" si="18"/>
        <v>IBVS 4263 </v>
      </c>
      <c r="B213" s="18" t="str">
        <f t="shared" si="19"/>
        <v>I</v>
      </c>
      <c r="C213" s="51">
        <f t="shared" si="20"/>
        <v>49390.426299999999</v>
      </c>
      <c r="D213" s="14" t="str">
        <f t="shared" si="21"/>
        <v>vis</v>
      </c>
      <c r="E213" s="59">
        <f>VLOOKUP(C213,Active!C$21:E$969,3,FALSE)</f>
        <v>10848.997270002566</v>
      </c>
      <c r="F213" s="18" t="s">
        <v>148</v>
      </c>
      <c r="G213" s="14" t="str">
        <f t="shared" si="22"/>
        <v>49390.4263</v>
      </c>
      <c r="H213" s="51">
        <f t="shared" si="23"/>
        <v>10849</v>
      </c>
      <c r="I213" s="60" t="s">
        <v>655</v>
      </c>
      <c r="J213" s="61" t="s">
        <v>656</v>
      </c>
      <c r="K213" s="60">
        <v>10849</v>
      </c>
      <c r="L213" s="60" t="s">
        <v>657</v>
      </c>
      <c r="M213" s="61" t="s">
        <v>397</v>
      </c>
      <c r="N213" s="61" t="s">
        <v>658</v>
      </c>
      <c r="O213" s="62" t="s">
        <v>651</v>
      </c>
      <c r="P213" s="63" t="s">
        <v>652</v>
      </c>
    </row>
    <row r="214" spans="1:16" ht="13.5" thickBot="1" x14ac:dyDescent="0.25">
      <c r="A214" s="51" t="str">
        <f t="shared" si="18"/>
        <v>VSB 47 </v>
      </c>
      <c r="B214" s="18" t="str">
        <f t="shared" si="19"/>
        <v>I</v>
      </c>
      <c r="C214" s="51">
        <f t="shared" si="20"/>
        <v>49719.970999999998</v>
      </c>
      <c r="D214" s="14" t="str">
        <f t="shared" si="21"/>
        <v>vis</v>
      </c>
      <c r="E214" s="59">
        <f>VLOOKUP(C214,Active!C$21:E$969,3,FALSE)</f>
        <v>10964.001639924827</v>
      </c>
      <c r="F214" s="18" t="s">
        <v>148</v>
      </c>
      <c r="G214" s="14" t="str">
        <f t="shared" si="22"/>
        <v>49719.971</v>
      </c>
      <c r="H214" s="51">
        <f t="shared" si="23"/>
        <v>10964</v>
      </c>
      <c r="I214" s="60" t="s">
        <v>669</v>
      </c>
      <c r="J214" s="61" t="s">
        <v>670</v>
      </c>
      <c r="K214" s="60">
        <v>10964</v>
      </c>
      <c r="L214" s="60" t="s">
        <v>174</v>
      </c>
      <c r="M214" s="61" t="s">
        <v>169</v>
      </c>
      <c r="N214" s="61"/>
      <c r="O214" s="62" t="s">
        <v>671</v>
      </c>
      <c r="P214" s="63" t="s">
        <v>672</v>
      </c>
    </row>
    <row r="215" spans="1:16" ht="13.5" thickBot="1" x14ac:dyDescent="0.25">
      <c r="A215" s="51" t="str">
        <f t="shared" si="18"/>
        <v> BRNO 32 </v>
      </c>
      <c r="B215" s="18" t="str">
        <f t="shared" si="19"/>
        <v>I</v>
      </c>
      <c r="C215" s="51">
        <f t="shared" si="20"/>
        <v>50095.3609</v>
      </c>
      <c r="D215" s="14" t="str">
        <f t="shared" si="21"/>
        <v>vis</v>
      </c>
      <c r="E215" s="59">
        <f>VLOOKUP(C215,Active!C$21:E$969,3,FALSE)</f>
        <v>11095.005048338557</v>
      </c>
      <c r="F215" s="18" t="s">
        <v>148</v>
      </c>
      <c r="G215" s="14" t="str">
        <f t="shared" si="22"/>
        <v>50095.3609</v>
      </c>
      <c r="H215" s="51">
        <f t="shared" si="23"/>
        <v>11095</v>
      </c>
      <c r="I215" s="60" t="s">
        <v>686</v>
      </c>
      <c r="J215" s="61" t="s">
        <v>687</v>
      </c>
      <c r="K215" s="60">
        <v>11095</v>
      </c>
      <c r="L215" s="60" t="s">
        <v>688</v>
      </c>
      <c r="M215" s="61" t="s">
        <v>169</v>
      </c>
      <c r="N215" s="61"/>
      <c r="O215" s="62" t="s">
        <v>588</v>
      </c>
      <c r="P215" s="62" t="s">
        <v>689</v>
      </c>
    </row>
    <row r="216" spans="1:16" ht="13.5" thickBot="1" x14ac:dyDescent="0.25">
      <c r="A216" s="51" t="str">
        <f t="shared" si="18"/>
        <v> AOEB 9 </v>
      </c>
      <c r="B216" s="18" t="str">
        <f t="shared" si="19"/>
        <v>I</v>
      </c>
      <c r="C216" s="51">
        <f t="shared" si="20"/>
        <v>50109.684999999998</v>
      </c>
      <c r="D216" s="14" t="str">
        <f t="shared" si="21"/>
        <v>vis</v>
      </c>
      <c r="E216" s="59">
        <f>VLOOKUP(C216,Active!C$21:E$969,3,FALSE)</f>
        <v>11100.003866693709</v>
      </c>
      <c r="F216" s="18" t="s">
        <v>148</v>
      </c>
      <c r="G216" s="14" t="str">
        <f t="shared" si="22"/>
        <v>50109.685</v>
      </c>
      <c r="H216" s="51">
        <f t="shared" si="23"/>
        <v>11100</v>
      </c>
      <c r="I216" s="60" t="s">
        <v>690</v>
      </c>
      <c r="J216" s="61" t="s">
        <v>691</v>
      </c>
      <c r="K216" s="60">
        <v>11100</v>
      </c>
      <c r="L216" s="60" t="s">
        <v>427</v>
      </c>
      <c r="M216" s="61" t="s">
        <v>169</v>
      </c>
      <c r="N216" s="61"/>
      <c r="O216" s="62" t="s">
        <v>692</v>
      </c>
      <c r="P216" s="62" t="s">
        <v>693</v>
      </c>
    </row>
    <row r="217" spans="1:16" ht="13.5" thickBot="1" x14ac:dyDescent="0.25">
      <c r="A217" s="51" t="str">
        <f t="shared" si="18"/>
        <v> AOEB 9 </v>
      </c>
      <c r="B217" s="18" t="str">
        <f t="shared" si="19"/>
        <v>I</v>
      </c>
      <c r="C217" s="51">
        <f t="shared" si="20"/>
        <v>50129.726999999999</v>
      </c>
      <c r="D217" s="14" t="str">
        <f t="shared" si="21"/>
        <v>vis</v>
      </c>
      <c r="E217" s="59">
        <f>VLOOKUP(C217,Active!C$21:E$969,3,FALSE)</f>
        <v>11106.998115370694</v>
      </c>
      <c r="F217" s="18" t="s">
        <v>148</v>
      </c>
      <c r="G217" s="14" t="str">
        <f t="shared" si="22"/>
        <v>50129.727</v>
      </c>
      <c r="H217" s="51">
        <f t="shared" si="23"/>
        <v>11107</v>
      </c>
      <c r="I217" s="60" t="s">
        <v>694</v>
      </c>
      <c r="J217" s="61" t="s">
        <v>695</v>
      </c>
      <c r="K217" s="60">
        <v>11107</v>
      </c>
      <c r="L217" s="60" t="s">
        <v>163</v>
      </c>
      <c r="M217" s="61" t="s">
        <v>169</v>
      </c>
      <c r="N217" s="61"/>
      <c r="O217" s="62" t="s">
        <v>639</v>
      </c>
      <c r="P217" s="62" t="s">
        <v>693</v>
      </c>
    </row>
    <row r="218" spans="1:16" ht="13.5" thickBot="1" x14ac:dyDescent="0.25">
      <c r="A218" s="51" t="str">
        <f t="shared" si="18"/>
        <v> AOEB 9 </v>
      </c>
      <c r="B218" s="18" t="str">
        <f t="shared" si="19"/>
        <v>I</v>
      </c>
      <c r="C218" s="51">
        <f t="shared" si="20"/>
        <v>50513.703999999998</v>
      </c>
      <c r="D218" s="14" t="str">
        <f t="shared" si="21"/>
        <v>vis</v>
      </c>
      <c r="E218" s="59">
        <f>VLOOKUP(C218,Active!C$21:E$969,3,FALSE)</f>
        <v>11240.99824630783</v>
      </c>
      <c r="F218" s="18" t="s">
        <v>148</v>
      </c>
      <c r="G218" s="14" t="str">
        <f t="shared" si="22"/>
        <v>50513.704</v>
      </c>
      <c r="H218" s="51">
        <f t="shared" si="23"/>
        <v>11241</v>
      </c>
      <c r="I218" s="60" t="s">
        <v>705</v>
      </c>
      <c r="J218" s="61" t="s">
        <v>706</v>
      </c>
      <c r="K218" s="60">
        <v>11241</v>
      </c>
      <c r="L218" s="60" t="s">
        <v>163</v>
      </c>
      <c r="M218" s="61" t="s">
        <v>169</v>
      </c>
      <c r="N218" s="61"/>
      <c r="O218" s="62" t="s">
        <v>639</v>
      </c>
      <c r="P218" s="62" t="s">
        <v>693</v>
      </c>
    </row>
    <row r="219" spans="1:16" ht="13.5" thickBot="1" x14ac:dyDescent="0.25">
      <c r="A219" s="51" t="str">
        <f t="shared" si="18"/>
        <v> BBS 121 </v>
      </c>
      <c r="B219" s="18" t="str">
        <f t="shared" si="19"/>
        <v>I</v>
      </c>
      <c r="C219" s="51">
        <f t="shared" si="20"/>
        <v>51433.535000000003</v>
      </c>
      <c r="D219" s="14" t="str">
        <f t="shared" si="21"/>
        <v>vis</v>
      </c>
      <c r="E219" s="59">
        <f>VLOOKUP(C219,Active!C$21:E$969,3,FALSE)</f>
        <v>11562.000479358348</v>
      </c>
      <c r="F219" s="18" t="s">
        <v>148</v>
      </c>
      <c r="G219" s="14" t="str">
        <f t="shared" si="22"/>
        <v>51433.535</v>
      </c>
      <c r="H219" s="51">
        <f t="shared" si="23"/>
        <v>11562</v>
      </c>
      <c r="I219" s="60" t="s">
        <v>730</v>
      </c>
      <c r="J219" s="61" t="s">
        <v>731</v>
      </c>
      <c r="K219" s="60">
        <v>11562</v>
      </c>
      <c r="L219" s="60" t="s">
        <v>233</v>
      </c>
      <c r="M219" s="61" t="s">
        <v>169</v>
      </c>
      <c r="N219" s="61"/>
      <c r="O219" s="62" t="s">
        <v>420</v>
      </c>
      <c r="P219" s="62" t="s">
        <v>732</v>
      </c>
    </row>
    <row r="220" spans="1:16" ht="13.5" thickBot="1" x14ac:dyDescent="0.25">
      <c r="A220" s="51" t="str">
        <f t="shared" si="18"/>
        <v> AOEB 9 </v>
      </c>
      <c r="B220" s="18" t="str">
        <f t="shared" si="19"/>
        <v>I</v>
      </c>
      <c r="C220" s="51">
        <f t="shared" si="20"/>
        <v>51536.691800000001</v>
      </c>
      <c r="D220" s="14" t="str">
        <f t="shared" si="21"/>
        <v>vis</v>
      </c>
      <c r="E220" s="59">
        <f>VLOOKUP(C220,Active!C$21:E$969,3,FALSE)</f>
        <v>11598.000095759997</v>
      </c>
      <c r="F220" s="18" t="s">
        <v>148</v>
      </c>
      <c r="G220" s="14" t="str">
        <f t="shared" si="22"/>
        <v>51536.6918</v>
      </c>
      <c r="H220" s="51">
        <f t="shared" si="23"/>
        <v>11598</v>
      </c>
      <c r="I220" s="60" t="s">
        <v>733</v>
      </c>
      <c r="J220" s="61" t="s">
        <v>734</v>
      </c>
      <c r="K220" s="60">
        <v>11598</v>
      </c>
      <c r="L220" s="60" t="s">
        <v>735</v>
      </c>
      <c r="M220" s="61" t="s">
        <v>736</v>
      </c>
      <c r="N220" s="61" t="s">
        <v>737</v>
      </c>
      <c r="O220" s="62" t="s">
        <v>738</v>
      </c>
      <c r="P220" s="62" t="s">
        <v>693</v>
      </c>
    </row>
    <row r="221" spans="1:16" ht="13.5" thickBot="1" x14ac:dyDescent="0.25">
      <c r="A221" s="51" t="str">
        <f t="shared" si="18"/>
        <v> AOEB 9 </v>
      </c>
      <c r="B221" s="18" t="str">
        <f t="shared" si="19"/>
        <v>I</v>
      </c>
      <c r="C221" s="51">
        <f t="shared" si="20"/>
        <v>51579.671999999999</v>
      </c>
      <c r="D221" s="14" t="str">
        <f t="shared" si="21"/>
        <v>vis</v>
      </c>
      <c r="E221" s="59">
        <f>VLOOKUP(C221,Active!C$21:E$969,3,FALSE)</f>
        <v>11612.999307764112</v>
      </c>
      <c r="F221" s="18" t="s">
        <v>148</v>
      </c>
      <c r="G221" s="14" t="str">
        <f t="shared" si="22"/>
        <v>51579.672</v>
      </c>
      <c r="H221" s="51">
        <f t="shared" si="23"/>
        <v>11613</v>
      </c>
      <c r="I221" s="60" t="s">
        <v>739</v>
      </c>
      <c r="J221" s="61" t="s">
        <v>740</v>
      </c>
      <c r="K221" s="60">
        <v>11613</v>
      </c>
      <c r="L221" s="60" t="s">
        <v>214</v>
      </c>
      <c r="M221" s="61" t="s">
        <v>169</v>
      </c>
      <c r="N221" s="61"/>
      <c r="O221" s="62" t="s">
        <v>498</v>
      </c>
      <c r="P221" s="62" t="s">
        <v>693</v>
      </c>
    </row>
    <row r="222" spans="1:16" ht="13.5" thickBot="1" x14ac:dyDescent="0.25">
      <c r="A222" s="51" t="str">
        <f t="shared" si="18"/>
        <v> AOEB 9 </v>
      </c>
      <c r="B222" s="18" t="str">
        <f t="shared" si="19"/>
        <v>I</v>
      </c>
      <c r="C222" s="51">
        <f t="shared" si="20"/>
        <v>51602.601999999999</v>
      </c>
      <c r="D222" s="14" t="str">
        <f t="shared" si="21"/>
        <v>vis</v>
      </c>
      <c r="E222" s="59">
        <f>VLOOKUP(C222,Active!C$21:E$969,3,FALSE)</f>
        <v>11621.001409458715</v>
      </c>
      <c r="F222" s="18" t="s">
        <v>148</v>
      </c>
      <c r="G222" s="14" t="str">
        <f t="shared" si="22"/>
        <v>51602.602</v>
      </c>
      <c r="H222" s="51">
        <f t="shared" si="23"/>
        <v>11621</v>
      </c>
      <c r="I222" s="60" t="s">
        <v>741</v>
      </c>
      <c r="J222" s="61" t="s">
        <v>742</v>
      </c>
      <c r="K222" s="60">
        <v>11621</v>
      </c>
      <c r="L222" s="60" t="s">
        <v>195</v>
      </c>
      <c r="M222" s="61" t="s">
        <v>169</v>
      </c>
      <c r="N222" s="61"/>
      <c r="O222" s="62" t="s">
        <v>498</v>
      </c>
      <c r="P222" s="62" t="s">
        <v>693</v>
      </c>
    </row>
    <row r="223" spans="1:16" ht="13.5" thickBot="1" x14ac:dyDescent="0.25">
      <c r="A223" s="51" t="str">
        <f t="shared" si="18"/>
        <v>IBVS 5040 </v>
      </c>
      <c r="B223" s="18" t="str">
        <f t="shared" si="19"/>
        <v>II</v>
      </c>
      <c r="C223" s="51">
        <f t="shared" si="20"/>
        <v>51609.775999999998</v>
      </c>
      <c r="D223" s="14" t="str">
        <f t="shared" si="21"/>
        <v>vis</v>
      </c>
      <c r="E223" s="59">
        <f>VLOOKUP(C223,Active!C$21:E$969,3,FALSE)</f>
        <v>11623.504988942232</v>
      </c>
      <c r="F223" s="18" t="s">
        <v>148</v>
      </c>
      <c r="G223" s="14" t="str">
        <f t="shared" si="22"/>
        <v>51609.776</v>
      </c>
      <c r="H223" s="51">
        <f t="shared" si="23"/>
        <v>11623.5</v>
      </c>
      <c r="I223" s="60" t="s">
        <v>743</v>
      </c>
      <c r="J223" s="61" t="s">
        <v>744</v>
      </c>
      <c r="K223" s="60">
        <v>11623.5</v>
      </c>
      <c r="L223" s="60" t="s">
        <v>268</v>
      </c>
      <c r="M223" s="61" t="s">
        <v>397</v>
      </c>
      <c r="N223" s="61" t="s">
        <v>398</v>
      </c>
      <c r="O223" s="62" t="s">
        <v>745</v>
      </c>
      <c r="P223" s="63" t="s">
        <v>746</v>
      </c>
    </row>
    <row r="224" spans="1:16" ht="13.5" thickBot="1" x14ac:dyDescent="0.25">
      <c r="A224" s="51" t="str">
        <f t="shared" si="18"/>
        <v> BBS 123 </v>
      </c>
      <c r="B224" s="18" t="str">
        <f t="shared" si="19"/>
        <v>I</v>
      </c>
      <c r="C224" s="51">
        <f t="shared" si="20"/>
        <v>51814.642999999996</v>
      </c>
      <c r="D224" s="14" t="str">
        <f t="shared" si="21"/>
        <v>vis</v>
      </c>
      <c r="E224" s="59">
        <f>VLOOKUP(C224,Active!C$21:E$969,3,FALSE)</f>
        <v>11694.99938788982</v>
      </c>
      <c r="F224" s="18" t="s">
        <v>148</v>
      </c>
      <c r="G224" s="14" t="str">
        <f t="shared" si="22"/>
        <v>51814.643</v>
      </c>
      <c r="H224" s="51">
        <f t="shared" si="23"/>
        <v>11695</v>
      </c>
      <c r="I224" s="60" t="s">
        <v>747</v>
      </c>
      <c r="J224" s="61" t="s">
        <v>748</v>
      </c>
      <c r="K224" s="60">
        <v>11695</v>
      </c>
      <c r="L224" s="60" t="s">
        <v>214</v>
      </c>
      <c r="M224" s="61" t="s">
        <v>169</v>
      </c>
      <c r="N224" s="61"/>
      <c r="O224" s="62" t="s">
        <v>420</v>
      </c>
      <c r="P224" s="62" t="s">
        <v>749</v>
      </c>
    </row>
    <row r="225" spans="1:16" ht="13.5" thickBot="1" x14ac:dyDescent="0.25">
      <c r="A225" s="51" t="str">
        <f t="shared" si="18"/>
        <v> AOEB 9 </v>
      </c>
      <c r="B225" s="18" t="str">
        <f t="shared" si="19"/>
        <v>I</v>
      </c>
      <c r="C225" s="51">
        <f t="shared" si="20"/>
        <v>51874.815999999999</v>
      </c>
      <c r="D225" s="14" t="str">
        <f t="shared" si="21"/>
        <v>vis</v>
      </c>
      <c r="E225" s="59">
        <f>VLOOKUP(C225,Active!C$21:E$969,3,FALSE)</f>
        <v>11715.99853596088</v>
      </c>
      <c r="F225" s="18" t="s">
        <v>148</v>
      </c>
      <c r="G225" s="14" t="str">
        <f t="shared" si="22"/>
        <v>51874.816</v>
      </c>
      <c r="H225" s="51">
        <f t="shared" si="23"/>
        <v>11716</v>
      </c>
      <c r="I225" s="60" t="s">
        <v>750</v>
      </c>
      <c r="J225" s="61" t="s">
        <v>751</v>
      </c>
      <c r="K225" s="60">
        <v>11716</v>
      </c>
      <c r="L225" s="60" t="s">
        <v>466</v>
      </c>
      <c r="M225" s="61" t="s">
        <v>169</v>
      </c>
      <c r="N225" s="61"/>
      <c r="O225" s="62" t="s">
        <v>639</v>
      </c>
      <c r="P225" s="62" t="s">
        <v>693</v>
      </c>
    </row>
    <row r="226" spans="1:16" ht="13.5" thickBot="1" x14ac:dyDescent="0.25">
      <c r="A226" s="51" t="str">
        <f t="shared" si="18"/>
        <v> BBS 124 </v>
      </c>
      <c r="B226" s="18" t="str">
        <f t="shared" si="19"/>
        <v>I</v>
      </c>
      <c r="C226" s="51">
        <f t="shared" si="20"/>
        <v>51877.686999999998</v>
      </c>
      <c r="D226" s="14" t="str">
        <f t="shared" si="21"/>
        <v>vis</v>
      </c>
      <c r="E226" s="59">
        <f>VLOOKUP(C226,Active!C$21:E$969,3,FALSE)</f>
        <v>11717.000456325693</v>
      </c>
      <c r="F226" s="18" t="s">
        <v>148</v>
      </c>
      <c r="G226" s="14" t="str">
        <f t="shared" si="22"/>
        <v>51877.687</v>
      </c>
      <c r="H226" s="51">
        <f t="shared" si="23"/>
        <v>11717</v>
      </c>
      <c r="I226" s="60" t="s">
        <v>752</v>
      </c>
      <c r="J226" s="61" t="s">
        <v>753</v>
      </c>
      <c r="K226" s="60">
        <v>11717</v>
      </c>
      <c r="L226" s="60" t="s">
        <v>233</v>
      </c>
      <c r="M226" s="61" t="s">
        <v>169</v>
      </c>
      <c r="N226" s="61"/>
      <c r="O226" s="62" t="s">
        <v>420</v>
      </c>
      <c r="P226" s="62" t="s">
        <v>754</v>
      </c>
    </row>
    <row r="227" spans="1:16" ht="13.5" thickBot="1" x14ac:dyDescent="0.25">
      <c r="A227" s="51" t="str">
        <f t="shared" si="18"/>
        <v> AOEB 9 </v>
      </c>
      <c r="B227" s="18" t="str">
        <f t="shared" si="19"/>
        <v>I</v>
      </c>
      <c r="C227" s="51">
        <f t="shared" si="20"/>
        <v>51940.726999999999</v>
      </c>
      <c r="D227" s="14" t="str">
        <f t="shared" si="21"/>
        <v>vis</v>
      </c>
      <c r="E227" s="59">
        <f>VLOOKUP(C227,Active!C$21:E$969,3,FALSE)</f>
        <v>11739.00012884326</v>
      </c>
      <c r="F227" s="18" t="s">
        <v>148</v>
      </c>
      <c r="G227" s="14" t="str">
        <f t="shared" si="22"/>
        <v>51940.727</v>
      </c>
      <c r="H227" s="51">
        <f t="shared" si="23"/>
        <v>11739</v>
      </c>
      <c r="I227" s="60" t="s">
        <v>755</v>
      </c>
      <c r="J227" s="61" t="s">
        <v>756</v>
      </c>
      <c r="K227" s="60">
        <v>11739</v>
      </c>
      <c r="L227" s="60" t="s">
        <v>481</v>
      </c>
      <c r="M227" s="61" t="s">
        <v>169</v>
      </c>
      <c r="N227" s="61"/>
      <c r="O227" s="62" t="s">
        <v>639</v>
      </c>
      <c r="P227" s="62" t="s">
        <v>693</v>
      </c>
    </row>
    <row r="228" spans="1:16" ht="13.5" thickBot="1" x14ac:dyDescent="0.25">
      <c r="A228" s="51" t="str">
        <f t="shared" si="18"/>
        <v> AOEB 9 </v>
      </c>
      <c r="B228" s="18" t="str">
        <f t="shared" si="19"/>
        <v>I</v>
      </c>
      <c r="C228" s="51">
        <f t="shared" si="20"/>
        <v>51983.707000000002</v>
      </c>
      <c r="D228" s="14" t="str">
        <f t="shared" si="21"/>
        <v>vis</v>
      </c>
      <c r="E228" s="59">
        <f>VLOOKUP(C228,Active!C$21:E$969,3,FALSE)</f>
        <v>11753.999271051462</v>
      </c>
      <c r="F228" s="18" t="s">
        <v>148</v>
      </c>
      <c r="G228" s="14" t="str">
        <f t="shared" si="22"/>
        <v>51983.707</v>
      </c>
      <c r="H228" s="51">
        <f t="shared" si="23"/>
        <v>11754</v>
      </c>
      <c r="I228" s="60" t="s">
        <v>757</v>
      </c>
      <c r="J228" s="61" t="s">
        <v>758</v>
      </c>
      <c r="K228" s="60">
        <v>11754</v>
      </c>
      <c r="L228" s="60" t="s">
        <v>214</v>
      </c>
      <c r="M228" s="61" t="s">
        <v>169</v>
      </c>
      <c r="N228" s="61"/>
      <c r="O228" s="62" t="s">
        <v>639</v>
      </c>
      <c r="P228" s="62" t="s">
        <v>693</v>
      </c>
    </row>
    <row r="229" spans="1:16" ht="13.5" thickBot="1" x14ac:dyDescent="0.25">
      <c r="A229" s="51" t="str">
        <f t="shared" si="18"/>
        <v> BBS 127 </v>
      </c>
      <c r="B229" s="18" t="str">
        <f t="shared" si="19"/>
        <v>I</v>
      </c>
      <c r="C229" s="51">
        <f t="shared" si="20"/>
        <v>52224.411</v>
      </c>
      <c r="D229" s="14" t="str">
        <f t="shared" si="21"/>
        <v>vis</v>
      </c>
      <c r="E229" s="59">
        <f>VLOOKUP(C229,Active!C$21:E$969,3,FALSE)</f>
        <v>11838.00005109061</v>
      </c>
      <c r="F229" s="18" t="s">
        <v>148</v>
      </c>
      <c r="G229" s="14" t="str">
        <f t="shared" si="22"/>
        <v>52224.411</v>
      </c>
      <c r="H229" s="51">
        <f t="shared" si="23"/>
        <v>11838</v>
      </c>
      <c r="I229" s="60" t="s">
        <v>759</v>
      </c>
      <c r="J229" s="61" t="s">
        <v>760</v>
      </c>
      <c r="K229" s="60">
        <v>11838</v>
      </c>
      <c r="L229" s="60" t="s">
        <v>481</v>
      </c>
      <c r="M229" s="61" t="s">
        <v>169</v>
      </c>
      <c r="N229" s="61"/>
      <c r="O229" s="62" t="s">
        <v>420</v>
      </c>
      <c r="P229" s="62" t="s">
        <v>761</v>
      </c>
    </row>
    <row r="230" spans="1:16" ht="13.5" thickBot="1" x14ac:dyDescent="0.25">
      <c r="A230" s="51" t="str">
        <f t="shared" si="18"/>
        <v>BAVM 154 </v>
      </c>
      <c r="B230" s="18" t="str">
        <f t="shared" si="19"/>
        <v>I</v>
      </c>
      <c r="C230" s="51">
        <f t="shared" si="20"/>
        <v>52290.315000000002</v>
      </c>
      <c r="D230" s="14" t="str">
        <f t="shared" si="21"/>
        <v>vis</v>
      </c>
      <c r="E230" s="59">
        <f>VLOOKUP(C230,Active!C$21:E$969,3,FALSE)</f>
        <v>11860.999201115954</v>
      </c>
      <c r="F230" s="18" t="s">
        <v>148</v>
      </c>
      <c r="G230" s="14" t="str">
        <f t="shared" si="22"/>
        <v>52290.315</v>
      </c>
      <c r="H230" s="51">
        <f t="shared" si="23"/>
        <v>11861</v>
      </c>
      <c r="I230" s="60" t="s">
        <v>766</v>
      </c>
      <c r="J230" s="61" t="s">
        <v>767</v>
      </c>
      <c r="K230" s="60">
        <v>11861</v>
      </c>
      <c r="L230" s="60" t="s">
        <v>214</v>
      </c>
      <c r="M230" s="61" t="s">
        <v>169</v>
      </c>
      <c r="N230" s="61"/>
      <c r="O230" s="62" t="s">
        <v>698</v>
      </c>
      <c r="P230" s="63" t="s">
        <v>768</v>
      </c>
    </row>
    <row r="231" spans="1:16" ht="13.5" thickBot="1" x14ac:dyDescent="0.25">
      <c r="A231" s="51" t="str">
        <f t="shared" si="18"/>
        <v> AOEB 9 </v>
      </c>
      <c r="B231" s="18" t="str">
        <f t="shared" si="19"/>
        <v>I</v>
      </c>
      <c r="C231" s="51">
        <f t="shared" si="20"/>
        <v>52731.605000000003</v>
      </c>
      <c r="D231" s="14" t="str">
        <f t="shared" si="21"/>
        <v>vis</v>
      </c>
      <c r="E231" s="59">
        <f>VLOOKUP(C231,Active!C$21:E$969,3,FALSE)</f>
        <v>12015.000398534678</v>
      </c>
      <c r="F231" s="18" t="s">
        <v>148</v>
      </c>
      <c r="G231" s="14" t="str">
        <f t="shared" si="22"/>
        <v>52731.6050</v>
      </c>
      <c r="H231" s="51">
        <f t="shared" si="23"/>
        <v>12015</v>
      </c>
      <c r="I231" s="60" t="s">
        <v>777</v>
      </c>
      <c r="J231" s="61" t="s">
        <v>778</v>
      </c>
      <c r="K231" s="60">
        <v>12015</v>
      </c>
      <c r="L231" s="60" t="s">
        <v>771</v>
      </c>
      <c r="M231" s="61" t="s">
        <v>736</v>
      </c>
      <c r="N231" s="61" t="s">
        <v>737</v>
      </c>
      <c r="O231" s="62" t="s">
        <v>498</v>
      </c>
      <c r="P231" s="62" t="s">
        <v>693</v>
      </c>
    </row>
    <row r="232" spans="1:16" ht="13.5" thickBot="1" x14ac:dyDescent="0.25">
      <c r="A232" s="51" t="str">
        <f t="shared" si="18"/>
        <v> AOEB 12 </v>
      </c>
      <c r="B232" s="18" t="str">
        <f t="shared" si="19"/>
        <v>I</v>
      </c>
      <c r="C232" s="51">
        <f t="shared" si="20"/>
        <v>54069.791400000002</v>
      </c>
      <c r="D232" s="14" t="str">
        <f t="shared" si="21"/>
        <v>vis</v>
      </c>
      <c r="E232" s="59">
        <f>VLOOKUP(C232,Active!C$21:E$969,3,FALSE)</f>
        <v>12482.000122003261</v>
      </c>
      <c r="F232" s="18" t="s">
        <v>148</v>
      </c>
      <c r="G232" s="14" t="str">
        <f t="shared" si="22"/>
        <v>54069.7914</v>
      </c>
      <c r="H232" s="51">
        <f t="shared" si="23"/>
        <v>12482</v>
      </c>
      <c r="I232" s="60" t="s">
        <v>785</v>
      </c>
      <c r="J232" s="61" t="s">
        <v>786</v>
      </c>
      <c r="K232" s="60">
        <v>12482</v>
      </c>
      <c r="L232" s="60" t="s">
        <v>735</v>
      </c>
      <c r="M232" s="61" t="s">
        <v>736</v>
      </c>
      <c r="N232" s="61" t="s">
        <v>737</v>
      </c>
      <c r="O232" s="62" t="s">
        <v>787</v>
      </c>
      <c r="P232" s="62" t="s">
        <v>788</v>
      </c>
    </row>
    <row r="233" spans="1:16" ht="13.5" thickBot="1" x14ac:dyDescent="0.25">
      <c r="A233" s="51" t="str">
        <f t="shared" si="18"/>
        <v> AOEB 12 </v>
      </c>
      <c r="B233" s="18" t="str">
        <f t="shared" si="19"/>
        <v>I</v>
      </c>
      <c r="C233" s="51">
        <f t="shared" si="20"/>
        <v>54135.698700000001</v>
      </c>
      <c r="D233" s="14" t="str">
        <f t="shared" si="21"/>
        <v>vis</v>
      </c>
      <c r="E233" s="59">
        <f>VLOOKUP(C233,Active!C$21:E$969,3,FALSE)</f>
        <v>12505.000423661206</v>
      </c>
      <c r="F233" s="18" t="s">
        <v>148</v>
      </c>
      <c r="G233" s="14" t="str">
        <f t="shared" si="22"/>
        <v>54135.6987</v>
      </c>
      <c r="H233" s="51">
        <f t="shared" si="23"/>
        <v>12505</v>
      </c>
      <c r="I233" s="60" t="s">
        <v>789</v>
      </c>
      <c r="J233" s="61" t="s">
        <v>790</v>
      </c>
      <c r="K233" s="60">
        <v>12505</v>
      </c>
      <c r="L233" s="60" t="s">
        <v>791</v>
      </c>
      <c r="M233" s="61" t="s">
        <v>736</v>
      </c>
      <c r="N233" s="61" t="s">
        <v>737</v>
      </c>
      <c r="O233" s="62" t="s">
        <v>498</v>
      </c>
      <c r="P233" s="62" t="s">
        <v>788</v>
      </c>
    </row>
    <row r="234" spans="1:16" ht="13.5" thickBot="1" x14ac:dyDescent="0.25">
      <c r="A234" s="51" t="str">
        <f t="shared" si="18"/>
        <v>VSB 53 </v>
      </c>
      <c r="B234" s="18" t="str">
        <f t="shared" si="19"/>
        <v>I</v>
      </c>
      <c r="C234" s="51">
        <f t="shared" si="20"/>
        <v>55599.963199999998</v>
      </c>
      <c r="D234" s="14" t="str">
        <f t="shared" si="21"/>
        <v>vis</v>
      </c>
      <c r="E234" s="59">
        <f>VLOOKUP(C234,Active!C$21:E$969,3,FALSE)</f>
        <v>13015.998829103724</v>
      </c>
      <c r="F234" s="18" t="s">
        <v>148</v>
      </c>
      <c r="G234" s="14" t="str">
        <f t="shared" si="22"/>
        <v>55599.9632</v>
      </c>
      <c r="H234" s="51">
        <f t="shared" si="23"/>
        <v>13016</v>
      </c>
      <c r="I234" s="60" t="s">
        <v>826</v>
      </c>
      <c r="J234" s="61" t="s">
        <v>827</v>
      </c>
      <c r="K234" s="60" t="s">
        <v>828</v>
      </c>
      <c r="L234" s="60" t="s">
        <v>829</v>
      </c>
      <c r="M234" s="61" t="s">
        <v>736</v>
      </c>
      <c r="N234" s="61" t="s">
        <v>830</v>
      </c>
      <c r="O234" s="62" t="s">
        <v>831</v>
      </c>
      <c r="P234" s="63" t="s">
        <v>832</v>
      </c>
    </row>
    <row r="235" spans="1:16" ht="13.5" thickBot="1" x14ac:dyDescent="0.25">
      <c r="A235" s="51" t="str">
        <f t="shared" si="18"/>
        <v> JAAVSO 41;122 </v>
      </c>
      <c r="B235" s="18" t="str">
        <f t="shared" si="19"/>
        <v>I</v>
      </c>
      <c r="C235" s="51">
        <f t="shared" si="20"/>
        <v>56221.7814</v>
      </c>
      <c r="D235" s="14" t="str">
        <f t="shared" si="21"/>
        <v>vis</v>
      </c>
      <c r="E235" s="59">
        <f>VLOOKUP(C235,Active!C$21:E$969,3,FALSE)</f>
        <v>13233.000681347725</v>
      </c>
      <c r="F235" s="18" t="s">
        <v>148</v>
      </c>
      <c r="G235" s="14" t="str">
        <f t="shared" si="22"/>
        <v>56221.7814</v>
      </c>
      <c r="H235" s="51">
        <f t="shared" si="23"/>
        <v>13233</v>
      </c>
      <c r="I235" s="60" t="s">
        <v>838</v>
      </c>
      <c r="J235" s="61" t="s">
        <v>839</v>
      </c>
      <c r="K235" s="60" t="s">
        <v>840</v>
      </c>
      <c r="L235" s="60" t="s">
        <v>836</v>
      </c>
      <c r="M235" s="61" t="s">
        <v>736</v>
      </c>
      <c r="N235" s="61" t="s">
        <v>148</v>
      </c>
      <c r="O235" s="62" t="s">
        <v>841</v>
      </c>
      <c r="P235" s="62" t="s">
        <v>837</v>
      </c>
    </row>
    <row r="236" spans="1:16" ht="13.5" thickBot="1" x14ac:dyDescent="0.25">
      <c r="A236" s="51" t="str">
        <f t="shared" si="18"/>
        <v>VSB 59 </v>
      </c>
      <c r="B236" s="18" t="str">
        <f t="shared" si="19"/>
        <v>I</v>
      </c>
      <c r="C236" s="51">
        <f t="shared" si="20"/>
        <v>56660.201999999997</v>
      </c>
      <c r="D236" s="14" t="str">
        <f t="shared" si="21"/>
        <v>vis</v>
      </c>
      <c r="E236" s="59">
        <f>VLOOKUP(C236,Active!C$21:E$969,3,FALSE)</f>
        <v>13386.000516768956</v>
      </c>
      <c r="F236" s="18" t="s">
        <v>148</v>
      </c>
      <c r="G236" s="14" t="str">
        <f t="shared" si="22"/>
        <v>56660.2020</v>
      </c>
      <c r="H236" s="51">
        <f t="shared" si="23"/>
        <v>13386</v>
      </c>
      <c r="I236" s="60" t="s">
        <v>842</v>
      </c>
      <c r="J236" s="61" t="s">
        <v>843</v>
      </c>
      <c r="K236" s="60" t="s">
        <v>844</v>
      </c>
      <c r="L236" s="60" t="s">
        <v>413</v>
      </c>
      <c r="M236" s="61" t="s">
        <v>736</v>
      </c>
      <c r="N236" s="61" t="s">
        <v>845</v>
      </c>
      <c r="O236" s="62" t="s">
        <v>846</v>
      </c>
      <c r="P236" s="63" t="s">
        <v>847</v>
      </c>
    </row>
    <row r="237" spans="1:16" x14ac:dyDescent="0.2">
      <c r="B237" s="18"/>
      <c r="E237" s="59"/>
      <c r="F237" s="18"/>
    </row>
    <row r="238" spans="1:16" x14ac:dyDescent="0.2">
      <c r="B238" s="18"/>
      <c r="E238" s="59"/>
      <c r="F238" s="18"/>
    </row>
    <row r="239" spans="1:16" x14ac:dyDescent="0.2">
      <c r="B239" s="18"/>
      <c r="E239" s="59"/>
      <c r="F239" s="18"/>
    </row>
    <row r="240" spans="1:16" x14ac:dyDescent="0.2">
      <c r="B240" s="18"/>
      <c r="E240" s="59"/>
      <c r="F240" s="18"/>
    </row>
    <row r="241" spans="2:6" x14ac:dyDescent="0.2">
      <c r="B241" s="18"/>
      <c r="E241" s="59"/>
      <c r="F241" s="18"/>
    </row>
    <row r="242" spans="2:6" x14ac:dyDescent="0.2">
      <c r="B242" s="18"/>
      <c r="E242" s="59"/>
      <c r="F242" s="18"/>
    </row>
    <row r="243" spans="2:6" x14ac:dyDescent="0.2">
      <c r="B243" s="18"/>
      <c r="E243" s="59"/>
      <c r="F243" s="18"/>
    </row>
    <row r="244" spans="2:6" x14ac:dyDescent="0.2">
      <c r="B244" s="18"/>
      <c r="E244" s="59"/>
      <c r="F244" s="18"/>
    </row>
    <row r="245" spans="2:6" x14ac:dyDescent="0.2">
      <c r="B245" s="18"/>
      <c r="E245" s="59"/>
      <c r="F245" s="18"/>
    </row>
    <row r="246" spans="2:6" x14ac:dyDescent="0.2">
      <c r="B246" s="18"/>
      <c r="E246" s="59"/>
      <c r="F246" s="18"/>
    </row>
    <row r="247" spans="2:6" x14ac:dyDescent="0.2">
      <c r="B247" s="18"/>
      <c r="E247" s="59"/>
      <c r="F247" s="18"/>
    </row>
    <row r="248" spans="2:6" x14ac:dyDescent="0.2">
      <c r="B248" s="18"/>
      <c r="E248" s="59"/>
      <c r="F248" s="18"/>
    </row>
    <row r="249" spans="2:6" x14ac:dyDescent="0.2">
      <c r="B249" s="18"/>
      <c r="E249" s="59"/>
      <c r="F249" s="18"/>
    </row>
    <row r="250" spans="2:6" x14ac:dyDescent="0.2">
      <c r="B250" s="18"/>
      <c r="E250" s="59"/>
      <c r="F250" s="18"/>
    </row>
    <row r="251" spans="2:6" x14ac:dyDescent="0.2">
      <c r="B251" s="18"/>
      <c r="E251" s="59"/>
      <c r="F251" s="18"/>
    </row>
    <row r="252" spans="2:6" x14ac:dyDescent="0.2">
      <c r="B252" s="18"/>
      <c r="E252" s="59"/>
      <c r="F252" s="18"/>
    </row>
    <row r="253" spans="2:6" x14ac:dyDescent="0.2">
      <c r="B253" s="18"/>
      <c r="E253" s="59"/>
      <c r="F253" s="18"/>
    </row>
    <row r="254" spans="2:6" x14ac:dyDescent="0.2">
      <c r="B254" s="18"/>
      <c r="E254" s="59"/>
      <c r="F254" s="18"/>
    </row>
    <row r="255" spans="2:6" x14ac:dyDescent="0.2">
      <c r="B255" s="18"/>
      <c r="E255" s="59"/>
      <c r="F255" s="18"/>
    </row>
    <row r="256" spans="2:6" x14ac:dyDescent="0.2">
      <c r="B256" s="18"/>
      <c r="E256" s="59"/>
      <c r="F256" s="18"/>
    </row>
    <row r="257" spans="2:6" x14ac:dyDescent="0.2">
      <c r="B257" s="18"/>
      <c r="E257" s="59"/>
      <c r="F257" s="18"/>
    </row>
    <row r="258" spans="2:6" x14ac:dyDescent="0.2">
      <c r="B258" s="18"/>
      <c r="E258" s="59"/>
      <c r="F258" s="18"/>
    </row>
    <row r="259" spans="2:6" x14ac:dyDescent="0.2">
      <c r="B259" s="18"/>
      <c r="E259" s="59"/>
      <c r="F259" s="18"/>
    </row>
    <row r="260" spans="2:6" x14ac:dyDescent="0.2">
      <c r="B260" s="18"/>
      <c r="E260" s="59"/>
      <c r="F260" s="18"/>
    </row>
    <row r="261" spans="2:6" x14ac:dyDescent="0.2">
      <c r="B261" s="18"/>
      <c r="E261" s="59"/>
      <c r="F261" s="18"/>
    </row>
    <row r="262" spans="2:6" x14ac:dyDescent="0.2">
      <c r="B262" s="18"/>
      <c r="E262" s="59"/>
      <c r="F262" s="18"/>
    </row>
    <row r="263" spans="2:6" x14ac:dyDescent="0.2">
      <c r="B263" s="18"/>
      <c r="E263" s="59"/>
      <c r="F263" s="18"/>
    </row>
    <row r="264" spans="2:6" x14ac:dyDescent="0.2">
      <c r="B264" s="18"/>
      <c r="E264" s="59"/>
      <c r="F264" s="18"/>
    </row>
    <row r="265" spans="2:6" x14ac:dyDescent="0.2">
      <c r="B265" s="18"/>
      <c r="E265" s="59"/>
      <c r="F265" s="18"/>
    </row>
    <row r="266" spans="2:6" x14ac:dyDescent="0.2">
      <c r="B266" s="18"/>
      <c r="E266" s="59"/>
      <c r="F266" s="18"/>
    </row>
    <row r="267" spans="2:6" x14ac:dyDescent="0.2">
      <c r="B267" s="18"/>
      <c r="E267" s="59"/>
      <c r="F267" s="18"/>
    </row>
    <row r="268" spans="2:6" x14ac:dyDescent="0.2">
      <c r="B268" s="18"/>
      <c r="E268" s="59"/>
      <c r="F268" s="18"/>
    </row>
    <row r="269" spans="2:6" x14ac:dyDescent="0.2">
      <c r="B269" s="18"/>
      <c r="E269" s="59"/>
      <c r="F269" s="18"/>
    </row>
    <row r="270" spans="2:6" x14ac:dyDescent="0.2">
      <c r="B270" s="18"/>
      <c r="E270" s="59"/>
      <c r="F270" s="18"/>
    </row>
    <row r="271" spans="2:6" x14ac:dyDescent="0.2">
      <c r="B271" s="18"/>
      <c r="E271" s="59"/>
      <c r="F271" s="18"/>
    </row>
    <row r="272" spans="2:6" x14ac:dyDescent="0.2">
      <c r="B272" s="18"/>
      <c r="E272" s="59"/>
      <c r="F272" s="18"/>
    </row>
    <row r="273" spans="2:6" x14ac:dyDescent="0.2">
      <c r="B273" s="18"/>
      <c r="E273" s="59"/>
      <c r="F273" s="18"/>
    </row>
    <row r="274" spans="2:6" x14ac:dyDescent="0.2">
      <c r="B274" s="18"/>
      <c r="E274" s="59"/>
      <c r="F274" s="18"/>
    </row>
    <row r="275" spans="2:6" x14ac:dyDescent="0.2">
      <c r="B275" s="18"/>
      <c r="E275" s="59"/>
      <c r="F275" s="18"/>
    </row>
    <row r="276" spans="2:6" x14ac:dyDescent="0.2">
      <c r="B276" s="18"/>
      <c r="E276" s="59"/>
      <c r="F276" s="18"/>
    </row>
    <row r="277" spans="2:6" x14ac:dyDescent="0.2">
      <c r="B277" s="18"/>
      <c r="E277" s="59"/>
      <c r="F277" s="18"/>
    </row>
    <row r="278" spans="2:6" x14ac:dyDescent="0.2">
      <c r="B278" s="18"/>
      <c r="E278" s="59"/>
      <c r="F278" s="18"/>
    </row>
    <row r="279" spans="2:6" x14ac:dyDescent="0.2">
      <c r="B279" s="18"/>
      <c r="E279" s="59"/>
      <c r="F279" s="18"/>
    </row>
    <row r="280" spans="2:6" x14ac:dyDescent="0.2">
      <c r="B280" s="18"/>
      <c r="E280" s="59"/>
      <c r="F280" s="18"/>
    </row>
    <row r="281" spans="2:6" x14ac:dyDescent="0.2">
      <c r="B281" s="18"/>
      <c r="E281" s="59"/>
      <c r="F281" s="18"/>
    </row>
    <row r="282" spans="2:6" x14ac:dyDescent="0.2">
      <c r="B282" s="18"/>
      <c r="E282" s="59"/>
      <c r="F282" s="18"/>
    </row>
    <row r="283" spans="2:6" x14ac:dyDescent="0.2">
      <c r="B283" s="18"/>
      <c r="E283" s="59"/>
      <c r="F283" s="18"/>
    </row>
    <row r="284" spans="2:6" x14ac:dyDescent="0.2">
      <c r="B284" s="18"/>
      <c r="E284" s="59"/>
      <c r="F284" s="18"/>
    </row>
    <row r="285" spans="2:6" x14ac:dyDescent="0.2">
      <c r="B285" s="18"/>
      <c r="E285" s="59"/>
      <c r="F285" s="18"/>
    </row>
    <row r="286" spans="2:6" x14ac:dyDescent="0.2">
      <c r="B286" s="18"/>
      <c r="E286" s="59"/>
      <c r="F286" s="18"/>
    </row>
    <row r="287" spans="2:6" x14ac:dyDescent="0.2">
      <c r="B287" s="18"/>
      <c r="E287" s="59"/>
      <c r="F287" s="18"/>
    </row>
    <row r="288" spans="2:6" x14ac:dyDescent="0.2">
      <c r="B288" s="18"/>
      <c r="E288" s="59"/>
      <c r="F288" s="18"/>
    </row>
    <row r="289" spans="2:6" x14ac:dyDescent="0.2">
      <c r="B289" s="18"/>
      <c r="E289" s="59"/>
      <c r="F289" s="18"/>
    </row>
    <row r="290" spans="2:6" x14ac:dyDescent="0.2">
      <c r="B290" s="18"/>
      <c r="E290" s="59"/>
      <c r="F290" s="18"/>
    </row>
    <row r="291" spans="2:6" x14ac:dyDescent="0.2">
      <c r="B291" s="18"/>
      <c r="E291" s="59"/>
      <c r="F291" s="18"/>
    </row>
    <row r="292" spans="2:6" x14ac:dyDescent="0.2">
      <c r="B292" s="18"/>
      <c r="E292" s="59"/>
      <c r="F292" s="18"/>
    </row>
    <row r="293" spans="2:6" x14ac:dyDescent="0.2">
      <c r="B293" s="18"/>
      <c r="E293" s="59"/>
      <c r="F293" s="18"/>
    </row>
    <row r="294" spans="2:6" x14ac:dyDescent="0.2">
      <c r="B294" s="18"/>
      <c r="E294" s="59"/>
      <c r="F294" s="18"/>
    </row>
    <row r="295" spans="2:6" x14ac:dyDescent="0.2">
      <c r="B295" s="18"/>
      <c r="E295" s="59"/>
      <c r="F295" s="18"/>
    </row>
    <row r="296" spans="2:6" x14ac:dyDescent="0.2">
      <c r="B296" s="18"/>
      <c r="E296" s="59"/>
      <c r="F296" s="18"/>
    </row>
    <row r="297" spans="2:6" x14ac:dyDescent="0.2">
      <c r="B297" s="18"/>
      <c r="E297" s="59"/>
      <c r="F297" s="18"/>
    </row>
    <row r="298" spans="2:6" x14ac:dyDescent="0.2">
      <c r="B298" s="18"/>
      <c r="E298" s="59"/>
      <c r="F298" s="18"/>
    </row>
    <row r="299" spans="2:6" x14ac:dyDescent="0.2">
      <c r="B299" s="18"/>
      <c r="E299" s="59"/>
      <c r="F299" s="18"/>
    </row>
    <row r="300" spans="2:6" x14ac:dyDescent="0.2">
      <c r="B300" s="18"/>
      <c r="E300" s="59"/>
      <c r="F300" s="18"/>
    </row>
    <row r="301" spans="2:6" x14ac:dyDescent="0.2">
      <c r="B301" s="18"/>
      <c r="E301" s="59"/>
      <c r="F301" s="18"/>
    </row>
    <row r="302" spans="2:6" x14ac:dyDescent="0.2">
      <c r="B302" s="18"/>
      <c r="E302" s="59"/>
      <c r="F302" s="18"/>
    </row>
    <row r="303" spans="2:6" x14ac:dyDescent="0.2">
      <c r="B303" s="18"/>
      <c r="E303" s="59"/>
      <c r="F303" s="18"/>
    </row>
    <row r="304" spans="2:6" x14ac:dyDescent="0.2">
      <c r="B304" s="18"/>
      <c r="E304" s="59"/>
      <c r="F304" s="18"/>
    </row>
    <row r="305" spans="2:6" x14ac:dyDescent="0.2">
      <c r="B305" s="18"/>
      <c r="E305" s="59"/>
      <c r="F305" s="18"/>
    </row>
    <row r="306" spans="2:6" x14ac:dyDescent="0.2">
      <c r="B306" s="18"/>
      <c r="E306" s="59"/>
      <c r="F306" s="18"/>
    </row>
    <row r="307" spans="2:6" x14ac:dyDescent="0.2">
      <c r="B307" s="18"/>
      <c r="E307" s="59"/>
      <c r="F307" s="18"/>
    </row>
    <row r="308" spans="2:6" x14ac:dyDescent="0.2">
      <c r="B308" s="18"/>
      <c r="E308" s="59"/>
      <c r="F308" s="18"/>
    </row>
    <row r="309" spans="2:6" x14ac:dyDescent="0.2">
      <c r="B309" s="18"/>
      <c r="E309" s="59"/>
      <c r="F309" s="18"/>
    </row>
    <row r="310" spans="2:6" x14ac:dyDescent="0.2">
      <c r="B310" s="18"/>
      <c r="E310" s="59"/>
      <c r="F310" s="18"/>
    </row>
    <row r="311" spans="2:6" x14ac:dyDescent="0.2">
      <c r="B311" s="18"/>
      <c r="E311" s="59"/>
      <c r="F311" s="18"/>
    </row>
    <row r="312" spans="2:6" x14ac:dyDescent="0.2">
      <c r="B312" s="18"/>
      <c r="E312" s="59"/>
      <c r="F312" s="18"/>
    </row>
    <row r="313" spans="2:6" x14ac:dyDescent="0.2">
      <c r="B313" s="18"/>
      <c r="E313" s="59"/>
      <c r="F313" s="18"/>
    </row>
    <row r="314" spans="2:6" x14ac:dyDescent="0.2">
      <c r="B314" s="18"/>
      <c r="E314" s="59"/>
      <c r="F314" s="18"/>
    </row>
    <row r="315" spans="2:6" x14ac:dyDescent="0.2">
      <c r="B315" s="18"/>
      <c r="E315" s="59"/>
      <c r="F315" s="18"/>
    </row>
    <row r="316" spans="2:6" x14ac:dyDescent="0.2">
      <c r="B316" s="18"/>
      <c r="E316" s="59"/>
      <c r="F316" s="18"/>
    </row>
    <row r="317" spans="2:6" x14ac:dyDescent="0.2">
      <c r="B317" s="18"/>
      <c r="E317" s="59"/>
      <c r="F317" s="18"/>
    </row>
    <row r="318" spans="2:6" x14ac:dyDescent="0.2">
      <c r="B318" s="18"/>
      <c r="E318" s="59"/>
      <c r="F318" s="18"/>
    </row>
    <row r="319" spans="2:6" x14ac:dyDescent="0.2">
      <c r="B319" s="18"/>
      <c r="E319" s="59"/>
      <c r="F319" s="18"/>
    </row>
    <row r="320" spans="2:6" x14ac:dyDescent="0.2">
      <c r="B320" s="18"/>
      <c r="E320" s="59"/>
      <c r="F320" s="18"/>
    </row>
    <row r="321" spans="2:6" x14ac:dyDescent="0.2">
      <c r="B321" s="18"/>
      <c r="E321" s="59"/>
      <c r="F321" s="18"/>
    </row>
    <row r="322" spans="2:6" x14ac:dyDescent="0.2">
      <c r="B322" s="18"/>
      <c r="E322" s="59"/>
      <c r="F322" s="18"/>
    </row>
    <row r="323" spans="2:6" x14ac:dyDescent="0.2">
      <c r="B323" s="18"/>
      <c r="E323" s="59"/>
      <c r="F323" s="18"/>
    </row>
    <row r="324" spans="2:6" x14ac:dyDescent="0.2">
      <c r="B324" s="18"/>
      <c r="E324" s="59"/>
      <c r="F324" s="18"/>
    </row>
    <row r="325" spans="2:6" x14ac:dyDescent="0.2">
      <c r="B325" s="18"/>
      <c r="E325" s="59"/>
      <c r="F325" s="18"/>
    </row>
    <row r="326" spans="2:6" x14ac:dyDescent="0.2">
      <c r="B326" s="18"/>
      <c r="E326" s="59"/>
      <c r="F326" s="18"/>
    </row>
    <row r="327" spans="2:6" x14ac:dyDescent="0.2">
      <c r="B327" s="18"/>
      <c r="E327" s="59"/>
      <c r="F327" s="18"/>
    </row>
    <row r="328" spans="2:6" x14ac:dyDescent="0.2">
      <c r="B328" s="18"/>
      <c r="E328" s="59"/>
      <c r="F328" s="18"/>
    </row>
    <row r="329" spans="2:6" x14ac:dyDescent="0.2">
      <c r="B329" s="18"/>
      <c r="E329" s="59"/>
      <c r="F329" s="18"/>
    </row>
    <row r="330" spans="2:6" x14ac:dyDescent="0.2">
      <c r="B330" s="18"/>
      <c r="E330" s="59"/>
      <c r="F330" s="18"/>
    </row>
    <row r="331" spans="2:6" x14ac:dyDescent="0.2">
      <c r="B331" s="18"/>
      <c r="E331" s="59"/>
      <c r="F331" s="18"/>
    </row>
    <row r="332" spans="2:6" x14ac:dyDescent="0.2">
      <c r="B332" s="18"/>
      <c r="E332" s="59"/>
      <c r="F332" s="18"/>
    </row>
    <row r="333" spans="2:6" x14ac:dyDescent="0.2">
      <c r="B333" s="18"/>
      <c r="E333" s="59"/>
      <c r="F333" s="18"/>
    </row>
    <row r="334" spans="2:6" x14ac:dyDescent="0.2">
      <c r="B334" s="18"/>
      <c r="E334" s="59"/>
      <c r="F334" s="18"/>
    </row>
    <row r="335" spans="2:6" x14ac:dyDescent="0.2">
      <c r="B335" s="18"/>
      <c r="E335" s="59"/>
      <c r="F335" s="18"/>
    </row>
    <row r="336" spans="2:6" x14ac:dyDescent="0.2">
      <c r="B336" s="18"/>
      <c r="E336" s="59"/>
      <c r="F336" s="18"/>
    </row>
    <row r="337" spans="2:6" x14ac:dyDescent="0.2">
      <c r="B337" s="18"/>
      <c r="E337" s="59"/>
      <c r="F337" s="18"/>
    </row>
    <row r="338" spans="2:6" x14ac:dyDescent="0.2">
      <c r="B338" s="18"/>
      <c r="E338" s="59"/>
      <c r="F338" s="18"/>
    </row>
    <row r="339" spans="2:6" x14ac:dyDescent="0.2">
      <c r="B339" s="18"/>
      <c r="E339" s="59"/>
      <c r="F339" s="18"/>
    </row>
    <row r="340" spans="2:6" x14ac:dyDescent="0.2">
      <c r="B340" s="18"/>
      <c r="E340" s="59"/>
      <c r="F340" s="18"/>
    </row>
    <row r="341" spans="2:6" x14ac:dyDescent="0.2">
      <c r="B341" s="18"/>
      <c r="E341" s="59"/>
      <c r="F341" s="18"/>
    </row>
    <row r="342" spans="2:6" x14ac:dyDescent="0.2">
      <c r="B342" s="18"/>
      <c r="E342" s="59"/>
      <c r="F342" s="18"/>
    </row>
    <row r="343" spans="2:6" x14ac:dyDescent="0.2">
      <c r="B343" s="18"/>
      <c r="E343" s="59"/>
      <c r="F343" s="18"/>
    </row>
    <row r="344" spans="2:6" x14ac:dyDescent="0.2">
      <c r="B344" s="18"/>
      <c r="E344" s="59"/>
      <c r="F344" s="18"/>
    </row>
    <row r="345" spans="2:6" x14ac:dyDescent="0.2">
      <c r="B345" s="18"/>
      <c r="E345" s="59"/>
      <c r="F345" s="18"/>
    </row>
    <row r="346" spans="2:6" x14ac:dyDescent="0.2">
      <c r="B346" s="18"/>
      <c r="E346" s="59"/>
      <c r="F346" s="18"/>
    </row>
    <row r="347" spans="2:6" x14ac:dyDescent="0.2">
      <c r="B347" s="18"/>
      <c r="E347" s="59"/>
      <c r="F347" s="18"/>
    </row>
    <row r="348" spans="2:6" x14ac:dyDescent="0.2">
      <c r="B348" s="18"/>
      <c r="E348" s="59"/>
      <c r="F348" s="18"/>
    </row>
    <row r="349" spans="2:6" x14ac:dyDescent="0.2">
      <c r="B349" s="18"/>
      <c r="E349" s="59"/>
      <c r="F349" s="18"/>
    </row>
    <row r="350" spans="2:6" x14ac:dyDescent="0.2">
      <c r="B350" s="18"/>
      <c r="E350" s="59"/>
      <c r="F350" s="18"/>
    </row>
    <row r="351" spans="2:6" x14ac:dyDescent="0.2">
      <c r="B351" s="18"/>
      <c r="E351" s="59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7" type="noConversion"/>
  <hyperlinks>
    <hyperlink ref="P11" r:id="rId1" display="http://www.konkoly.hu/cgi-bin/IBVS?46" xr:uid="{00000000-0004-0000-0100-000000000000}"/>
    <hyperlink ref="P12" r:id="rId2" display="http://www.konkoly.hu/cgi-bin/IBVS?795" xr:uid="{00000000-0004-0000-0100-000001000000}"/>
    <hyperlink ref="P92" r:id="rId3" display="http://www.konkoly.hu/cgi-bin/IBVS?4263" xr:uid="{00000000-0004-0000-0100-000002000000}"/>
    <hyperlink ref="P93" r:id="rId4" display="http://www.konkoly.hu/cgi-bin/IBVS?4263" xr:uid="{00000000-0004-0000-0100-000003000000}"/>
    <hyperlink ref="P213" r:id="rId5" display="http://www.konkoly.hu/cgi-bin/IBVS?4263" xr:uid="{00000000-0004-0000-0100-000004000000}"/>
    <hyperlink ref="P94" r:id="rId6" display="http://www.konkoly.hu/cgi-bin/IBVS?4263" xr:uid="{00000000-0004-0000-0100-000005000000}"/>
    <hyperlink ref="P214" r:id="rId7" display="http://vsolj.cetus-net.org/no47.pdf" xr:uid="{00000000-0004-0000-0100-000006000000}"/>
    <hyperlink ref="P100" r:id="rId8" display="http://www.konkoly.hu/cgi-bin/IBVS?4340" xr:uid="{00000000-0004-0000-0100-000007000000}"/>
    <hyperlink ref="P101" r:id="rId9" display="http://www.bav-astro.de/sfs/BAVM_link.php?BAVMnr=93" xr:uid="{00000000-0004-0000-0100-000008000000}"/>
    <hyperlink ref="P223" r:id="rId10" display="http://www.konkoly.hu/cgi-bin/IBVS?5040" xr:uid="{00000000-0004-0000-0100-000009000000}"/>
    <hyperlink ref="P230" r:id="rId11" display="http://www.bav-astro.de/sfs/BAVM_link.php?BAVMnr=154" xr:uid="{00000000-0004-0000-0100-00000A000000}"/>
    <hyperlink ref="P114" r:id="rId12" display="http://www.konkoly.hu/cgi-bin/IBVS?5371" xr:uid="{00000000-0004-0000-0100-00000B000000}"/>
    <hyperlink ref="P117" r:id="rId13" display="http://var.astro.cz/oejv/issues/oejv0003.pdf" xr:uid="{00000000-0004-0000-0100-00000C000000}"/>
    <hyperlink ref="P118" r:id="rId14" display="http://www.bav-astro.de/sfs/BAVM_link.php?BAVMnr=186" xr:uid="{00000000-0004-0000-0100-00000D000000}"/>
    <hyperlink ref="P119" r:id="rId15" display="http://www.konkoly.hu/cgi-bin/IBVS?5820" xr:uid="{00000000-0004-0000-0100-00000E000000}"/>
    <hyperlink ref="P120" r:id="rId16" display="http://www.aavso.org/sites/default/files/jaavso/v36n2/171.pdf" xr:uid="{00000000-0004-0000-0100-00000F000000}"/>
    <hyperlink ref="P121" r:id="rId17" display="http://www.aavso.org/sites/default/files/jaavso/v36n2/171.pdf" xr:uid="{00000000-0004-0000-0100-000010000000}"/>
    <hyperlink ref="P122" r:id="rId18" display="http://www.aavso.org/sites/default/files/jaavso/v36n2/171.pdf" xr:uid="{00000000-0004-0000-0100-000011000000}"/>
    <hyperlink ref="P123" r:id="rId19" display="http://www.bav-astro.de/sfs/BAVM_link.php?BAVMnr=209" xr:uid="{00000000-0004-0000-0100-000012000000}"/>
    <hyperlink ref="P234" r:id="rId20" display="http://vsolj.cetus-net.org/vsoljno53.pdf" xr:uid="{00000000-0004-0000-0100-000013000000}"/>
    <hyperlink ref="P236" r:id="rId21" display="http://vsolj.cetus-net.org/vsoljno59.pdf" xr:uid="{00000000-0004-0000-0100-000014000000}"/>
    <hyperlink ref="P126" r:id="rId22" display="http://www.bav-astro.de/sfs/BAVM_link.php?BAVMnr=234" xr:uid="{00000000-0004-0000-0100-00001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A23"/>
    </sheetView>
  </sheetViews>
  <sheetFormatPr defaultRowHeight="12.75" x14ac:dyDescent="0.2"/>
  <cols>
    <col min="1" max="16384" width="9.140625" style="3"/>
  </cols>
  <sheetData>
    <row r="1" spans="1:7" x14ac:dyDescent="0.2">
      <c r="A1" s="3">
        <v>42782.595999999998</v>
      </c>
      <c r="B1" s="3">
        <v>8543</v>
      </c>
      <c r="C1" s="3">
        <v>-2E-3</v>
      </c>
      <c r="D1" s="3">
        <v>14</v>
      </c>
      <c r="E1" s="3" t="s">
        <v>33</v>
      </c>
      <c r="F1" s="3" t="s">
        <v>34</v>
      </c>
    </row>
    <row r="2" spans="1:7" x14ac:dyDescent="0.2">
      <c r="A2" s="3">
        <v>42802.658000000003</v>
      </c>
      <c r="B2" s="3">
        <v>8550</v>
      </c>
      <c r="C2" s="3">
        <v>2E-3</v>
      </c>
      <c r="D2" s="3">
        <v>15</v>
      </c>
      <c r="E2" s="3" t="s">
        <v>33</v>
      </c>
      <c r="F2" s="3" t="s">
        <v>34</v>
      </c>
    </row>
    <row r="3" spans="1:7" x14ac:dyDescent="0.2">
      <c r="A3" s="3">
        <v>42845.644</v>
      </c>
      <c r="B3" s="3">
        <v>8565</v>
      </c>
      <c r="C3" s="3">
        <v>5.0000000000000001E-3</v>
      </c>
      <c r="D3" s="3">
        <v>17</v>
      </c>
      <c r="E3" s="3" t="s">
        <v>33</v>
      </c>
      <c r="F3" s="3" t="s">
        <v>34</v>
      </c>
    </row>
    <row r="4" spans="1:7" x14ac:dyDescent="0.2">
      <c r="A4" s="3">
        <v>44633.713000000003</v>
      </c>
      <c r="B4" s="3">
        <v>9189</v>
      </c>
      <c r="C4" s="3">
        <v>4.0000000000000001E-3</v>
      </c>
      <c r="D4" s="3">
        <v>15</v>
      </c>
      <c r="E4" s="3" t="s">
        <v>35</v>
      </c>
      <c r="F4" s="3" t="s">
        <v>36</v>
      </c>
    </row>
    <row r="5" spans="1:7" x14ac:dyDescent="0.2">
      <c r="A5" s="3">
        <v>44676.697</v>
      </c>
      <c r="B5" s="3">
        <v>9204</v>
      </c>
      <c r="C5" s="3">
        <v>6.0000000000000001E-3</v>
      </c>
      <c r="D5" s="3">
        <v>15</v>
      </c>
      <c r="E5" s="3" t="s">
        <v>35</v>
      </c>
      <c r="F5" s="3" t="s">
        <v>36</v>
      </c>
    </row>
    <row r="6" spans="1:7" x14ac:dyDescent="0.2">
      <c r="A6" s="3">
        <v>45060.667999999998</v>
      </c>
      <c r="B6" s="3">
        <v>9338</v>
      </c>
      <c r="C6" s="3">
        <v>0</v>
      </c>
      <c r="D6" s="3">
        <v>17</v>
      </c>
      <c r="E6" s="3" t="s">
        <v>35</v>
      </c>
      <c r="F6" s="3" t="s">
        <v>36</v>
      </c>
    </row>
    <row r="7" spans="1:7" x14ac:dyDescent="0.2">
      <c r="A7" s="3">
        <v>45338.620999999999</v>
      </c>
      <c r="B7" s="3">
        <v>9435</v>
      </c>
      <c r="C7" s="3">
        <v>0</v>
      </c>
      <c r="D7" s="3">
        <v>10</v>
      </c>
      <c r="E7" s="3" t="s">
        <v>37</v>
      </c>
      <c r="F7" s="3" t="s">
        <v>38</v>
      </c>
    </row>
    <row r="8" spans="1:7" x14ac:dyDescent="0.2">
      <c r="A8" s="3">
        <v>45699.682000000001</v>
      </c>
      <c r="B8" s="3">
        <v>9561</v>
      </c>
      <c r="C8" s="3">
        <v>8.0000000000000002E-3</v>
      </c>
      <c r="D8" s="3">
        <v>14</v>
      </c>
      <c r="E8" s="3" t="s">
        <v>37</v>
      </c>
      <c r="F8" s="3" t="s">
        <v>38</v>
      </c>
    </row>
    <row r="9" spans="1:7" x14ac:dyDescent="0.2">
      <c r="A9" s="3">
        <v>45762.713000000003</v>
      </c>
      <c r="B9" s="3">
        <v>9583</v>
      </c>
      <c r="C9" s="3">
        <v>-2E-3</v>
      </c>
      <c r="D9" s="3">
        <v>21</v>
      </c>
      <c r="E9" s="3" t="s">
        <v>35</v>
      </c>
      <c r="F9" s="3" t="s">
        <v>36</v>
      </c>
    </row>
    <row r="10" spans="1:7" x14ac:dyDescent="0.2">
      <c r="A10" s="3">
        <v>45762.714</v>
      </c>
      <c r="B10" s="3">
        <v>9583</v>
      </c>
      <c r="C10" s="3">
        <v>-1E-3</v>
      </c>
      <c r="D10" s="3">
        <v>19</v>
      </c>
      <c r="E10" s="3" t="s">
        <v>37</v>
      </c>
      <c r="F10" s="3" t="s">
        <v>38</v>
      </c>
    </row>
    <row r="11" spans="1:7" x14ac:dyDescent="0.2">
      <c r="A11" s="3">
        <v>46060.741000000002</v>
      </c>
      <c r="B11" s="3">
        <v>9687</v>
      </c>
      <c r="C11" s="3">
        <v>1.4999999999999999E-2</v>
      </c>
      <c r="D11" s="3">
        <v>12</v>
      </c>
      <c r="E11" s="3" t="s">
        <v>33</v>
      </c>
      <c r="F11" s="3" t="s">
        <v>34</v>
      </c>
    </row>
    <row r="12" spans="1:7" x14ac:dyDescent="0.2">
      <c r="A12" s="3">
        <v>46100.832999999999</v>
      </c>
      <c r="B12" s="3" t="s">
        <v>39</v>
      </c>
      <c r="C12" s="3">
        <v>9701</v>
      </c>
      <c r="D12" s="3">
        <v>-0.01</v>
      </c>
      <c r="E12" s="3">
        <v>14</v>
      </c>
      <c r="F12" s="3" t="s">
        <v>40</v>
      </c>
      <c r="G12" s="3" t="s">
        <v>41</v>
      </c>
    </row>
    <row r="13" spans="1:7" x14ac:dyDescent="0.2">
      <c r="A13" s="3">
        <v>46421.786999999997</v>
      </c>
      <c r="B13" s="3">
        <v>9813</v>
      </c>
      <c r="C13" s="3">
        <v>8.0000000000000002E-3</v>
      </c>
      <c r="D13" s="3">
        <v>15</v>
      </c>
      <c r="E13" s="3" t="s">
        <v>40</v>
      </c>
      <c r="F13" s="3" t="s">
        <v>41</v>
      </c>
    </row>
    <row r="14" spans="1:7" x14ac:dyDescent="0.2">
      <c r="A14" s="3">
        <v>47209.792000000001</v>
      </c>
      <c r="B14" s="3">
        <v>10088</v>
      </c>
      <c r="C14" s="3">
        <v>1E-3</v>
      </c>
      <c r="D14" s="3">
        <v>13</v>
      </c>
      <c r="E14" s="3" t="s">
        <v>40</v>
      </c>
      <c r="F14" s="3" t="s">
        <v>41</v>
      </c>
    </row>
    <row r="15" spans="1:7" x14ac:dyDescent="0.2">
      <c r="A15" s="3">
        <v>47212.656999999999</v>
      </c>
      <c r="B15" s="3">
        <v>10089</v>
      </c>
      <c r="C15" s="3">
        <v>1E-3</v>
      </c>
      <c r="D15" s="3">
        <v>17</v>
      </c>
      <c r="E15" s="3" t="s">
        <v>35</v>
      </c>
      <c r="F15" s="3" t="s">
        <v>36</v>
      </c>
    </row>
    <row r="16" spans="1:7" x14ac:dyDescent="0.2">
      <c r="A16" s="3">
        <v>47255.63</v>
      </c>
      <c r="B16" s="3">
        <v>10104</v>
      </c>
      <c r="C16" s="3">
        <v>-8.9999999999999993E-3</v>
      </c>
      <c r="D16" s="3">
        <v>10</v>
      </c>
      <c r="E16" s="3" t="s">
        <v>33</v>
      </c>
      <c r="F16" s="3" t="s">
        <v>42</v>
      </c>
    </row>
    <row r="17" spans="1:7" x14ac:dyDescent="0.2">
      <c r="A17" s="3">
        <v>47255.654999999999</v>
      </c>
      <c r="B17" s="3" t="s">
        <v>43</v>
      </c>
      <c r="C17" s="3">
        <v>10104</v>
      </c>
      <c r="D17" s="3">
        <v>1.6E-2</v>
      </c>
      <c r="E17" s="3">
        <v>14</v>
      </c>
      <c r="F17" s="3" t="s">
        <v>33</v>
      </c>
      <c r="G17" s="3" t="s">
        <v>34</v>
      </c>
    </row>
    <row r="18" spans="1:7" x14ac:dyDescent="0.2">
      <c r="A18" s="3">
        <v>47510.667000000001</v>
      </c>
      <c r="B18" s="3">
        <v>10193</v>
      </c>
      <c r="C18" s="3">
        <v>-1E-3</v>
      </c>
      <c r="D18" s="3">
        <v>8</v>
      </c>
      <c r="E18" s="3" t="s">
        <v>33</v>
      </c>
      <c r="F18" s="3" t="s">
        <v>42</v>
      </c>
    </row>
    <row r="19" spans="1:7" x14ac:dyDescent="0.2">
      <c r="A19" s="3">
        <v>47596.635000000002</v>
      </c>
      <c r="B19" s="3">
        <v>10223</v>
      </c>
      <c r="C19" s="3">
        <v>2E-3</v>
      </c>
      <c r="D19" s="3">
        <v>23</v>
      </c>
      <c r="E19" s="3" t="s">
        <v>33</v>
      </c>
      <c r="F19" s="3" t="s">
        <v>34</v>
      </c>
    </row>
    <row r="20" spans="1:7" x14ac:dyDescent="0.2">
      <c r="A20" s="3">
        <v>47894.646999999997</v>
      </c>
      <c r="B20" s="3">
        <v>10327</v>
      </c>
      <c r="C20" s="3">
        <v>2E-3</v>
      </c>
      <c r="D20" s="3">
        <v>17</v>
      </c>
      <c r="E20" s="3" t="s">
        <v>35</v>
      </c>
      <c r="F20" s="3" t="s">
        <v>36</v>
      </c>
    </row>
    <row r="21" spans="1:7" x14ac:dyDescent="0.2">
      <c r="A21" s="3">
        <v>48636.813000000002</v>
      </c>
      <c r="B21" s="3">
        <v>10586</v>
      </c>
      <c r="C21" s="3">
        <v>5.0000000000000001E-3</v>
      </c>
      <c r="D21" s="3">
        <v>12</v>
      </c>
      <c r="E21" s="3" t="s">
        <v>44</v>
      </c>
      <c r="F21" s="3" t="s">
        <v>45</v>
      </c>
    </row>
    <row r="22" spans="1:7" x14ac:dyDescent="0.2">
      <c r="A22" s="3">
        <v>48682.652999999998</v>
      </c>
      <c r="B22" s="3">
        <v>10602</v>
      </c>
      <c r="C22" s="3">
        <v>-3.0000000000000001E-3</v>
      </c>
      <c r="D22" s="3">
        <v>20</v>
      </c>
      <c r="E22" s="3" t="s">
        <v>35</v>
      </c>
      <c r="F22" s="3" t="s">
        <v>36</v>
      </c>
    </row>
    <row r="23" spans="1:7" x14ac:dyDescent="0.2">
      <c r="A23" s="3">
        <v>50152.650999999998</v>
      </c>
      <c r="B23" s="3">
        <v>11115</v>
      </c>
      <c r="C23" s="3">
        <v>-5.0000000000000001E-3</v>
      </c>
      <c r="D23" s="3">
        <v>21</v>
      </c>
      <c r="E23" s="3" t="s">
        <v>35</v>
      </c>
      <c r="F23" s="3" t="s">
        <v>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2002-07-31T20:38:16Z</dcterms:created>
  <dcterms:modified xsi:type="dcterms:W3CDTF">2025-01-05T04:33:43Z</dcterms:modified>
</cp:coreProperties>
</file>