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B5586D-701D-435E-A3E9-532EC7C7C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F14" i="1"/>
  <c r="E26" i="1"/>
  <c r="F26" i="1"/>
  <c r="G26" i="1"/>
  <c r="K26" i="1"/>
  <c r="Q26" i="1"/>
  <c r="D9" i="1"/>
  <c r="C9" i="1"/>
  <c r="Q24" i="1"/>
  <c r="Q25" i="1"/>
  <c r="Q23" i="1"/>
  <c r="Q22" i="1"/>
  <c r="C21" i="1"/>
  <c r="C17" i="1"/>
  <c r="A21" i="1"/>
  <c r="C7" i="1"/>
  <c r="E24" i="1"/>
  <c r="F24" i="1"/>
  <c r="C8" i="1"/>
  <c r="Q21" i="1"/>
  <c r="E21" i="1"/>
  <c r="F21" i="1"/>
  <c r="R22" i="1"/>
  <c r="E25" i="1"/>
  <c r="F25" i="1"/>
  <c r="G25" i="1"/>
  <c r="K25" i="1"/>
  <c r="E22" i="1"/>
  <c r="F22" i="1"/>
  <c r="G22" i="1"/>
  <c r="J22" i="1"/>
  <c r="E23" i="1"/>
  <c r="F23" i="1"/>
  <c r="G23" i="1"/>
  <c r="G24" i="1"/>
  <c r="K24" i="1"/>
  <c r="G21" i="1"/>
  <c r="I21" i="1"/>
  <c r="K23" i="1"/>
  <c r="C12" i="1"/>
  <c r="C11" i="1"/>
  <c r="O27" i="1" l="1"/>
  <c r="F15" i="1"/>
  <c r="C16" i="1"/>
  <c r="D18" i="1" s="1"/>
  <c r="O22" i="1"/>
  <c r="O21" i="1"/>
  <c r="O24" i="1"/>
  <c r="O23" i="1"/>
  <c r="O26" i="1"/>
  <c r="C15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<sst xmlns="http://schemas.openxmlformats.org/spreadsheetml/2006/main" count="67" uniqueCount="58">
  <si>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</si>
  <si>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</si>
  <si>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</si>
  <si>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</si>
  <si>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</si>
  <si>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</si>
  <si>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</si>
  <si>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</si>
  <si>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</si>
  <si>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</si>
  <si>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</si>
  <si>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</si>
  <si>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</si>
  <si>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</si>
  <si>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</si>
  <si>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</si>
  <si>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</si>
  <si>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</si>
  <si>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</si>
  <si>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</si>
  <si>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</si>
  <si>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</si>
  <si>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</si>
  <si>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</si>
  <si>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</si>
  <si>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</si>
  <si>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</si>
  <si>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</si>
  <si>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</si>
  <si>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</si>
  <si>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G0790-0482_Gem.xls</t>
  </si>
  <si>
    <t>EA</t>
  </si>
  <si>
    <t>IBVS 5557 Eph.</t>
  </si>
  <si>
    <t>IBVS 5557</t>
  </si>
  <si>
    <t>Gem</t>
  </si>
  <si>
    <t>V0390 Gem / GSC 0790-0482 / NSV 03728</t>
  </si>
  <si>
    <t>IBVS 5929</t>
  </si>
  <si>
    <t>Add cycle</t>
  </si>
  <si>
    <t>Old Cycle</t>
  </si>
  <si>
    <t>IBVS 6048</t>
  </si>
  <si>
    <t>II</t>
  </si>
  <si>
    <t>VSB-64</t>
  </si>
  <si>
    <t>I</t>
  </si>
  <si>
    <t>Rc</t>
  </si>
  <si>
    <t>pg</t>
  </si>
  <si>
    <t>vis</t>
  </si>
  <si>
    <t>PE</t>
  </si>
  <si>
    <t>CCD</t>
  </si>
  <si>
    <t>s5</t>
  </si>
  <si>
    <t>s6</t>
  </si>
  <si>
    <t>s7</t>
  </si>
  <si>
    <t>OEJV 0211</t>
  </si>
  <si>
    <t>JBAV 96</t>
  </si>
  <si>
    <t xml:space="preserve">Mag </t>
  </si>
  <si>
    <t>Next ToM-P</t>
  </si>
  <si>
    <t>Next ToM-S</t>
  </si>
  <si>
    <t>VSX</t>
  </si>
  <si>
    <t>11.32-11.95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</si>
</sst>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6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</a:t>
            </a:r>
            <a:r>
              <a:rPr lang="en-AU" baseline="0"/>
              <a:t>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716594636198"/>
          <c:y val="0.12213841690841276"/>
          <c:w val="0.81705649951650783"/>
          <c:h val="0.6630968058817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5-49AF-AB4F-F9B7182B8D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5-49AF-AB4F-F9B7182B8D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-3.2519999993382953E-2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5-49AF-AB4F-F9B7182B8D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-3.4540000000561122E-2</c:v>
                </c:pt>
                <c:pt idx="3">
                  <c:v>-6.1459999997168779E-2</c:v>
                </c:pt>
                <c:pt idx="4">
                  <c:v>-5.5479999995441176E-2</c:v>
                </c:pt>
                <c:pt idx="5">
                  <c:v>-6.1879999950178899E-2</c:v>
                </c:pt>
                <c:pt idx="6">
                  <c:v>-8.8660000168601982E-2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5-49AF-AB4F-F9B7182B8D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5-49AF-AB4F-F9B7182B8D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5-49AF-AB4F-F9B7182B8D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2.3999999999999998E-3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5-49AF-AB4F-F9B7182B8D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</c:v>
                </c:pt>
                <c:pt idx="2">
                  <c:v>1415.5</c:v>
                </c:pt>
                <c:pt idx="3">
                  <c:v>2237</c:v>
                </c:pt>
                <c:pt idx="4">
                  <c:v>2056</c:v>
                </c:pt>
                <c:pt idx="5">
                  <c:v>2220</c:v>
                </c:pt>
                <c:pt idx="6">
                  <c:v>3262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4.6007101789508481E-3</c:v>
                </c:pt>
                <c:pt idx="1">
                  <c:v>-2.5140956076432484E-2</c:v>
                </c:pt>
                <c:pt idx="2">
                  <c:v>-3.6511915391845153E-2</c:v>
                </c:pt>
                <c:pt idx="3">
                  <c:v>-6.0372050966842616E-2</c:v>
                </c:pt>
                <c:pt idx="4">
                  <c:v>-5.5114979099436003E-2</c:v>
                </c:pt>
                <c:pt idx="5">
                  <c:v>-5.987829283564973E-2</c:v>
                </c:pt>
                <c:pt idx="6">
                  <c:v>-9.0142761818178485E-2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5-49AF-AB4F-F9B7182B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170408"/>
        <c:axId val="1"/>
      </c:scatterChart>
      <c:valAx>
        <c:axId val="55217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170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037593984962407E-3"/>
          <c:y val="0.89181532133044772"/>
          <c:w val="0.99849624060150377"/>
          <c:h val="8.4795628616598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B88F7962-65B3-1DBC-F7FB-C5440260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/>
      <c r="G1" s="28" t="s">
        <v>31</v>
      </c>
      <c r="H1" s="27" t="s">
        <v>32</v>
      </c>
      <c r="I1" s="28">
        <v>52971.805999999997</v>
      </c>
      <c r="J1" s="28">
        <v>2.1494800000000001</v>
      </c>
      <c r="K1" s="28" t="s">
        <v>33</v>
      </c>
      <c r="L1" s="28" t="s">
        <v>34</v>
      </c>
    </row>
    <row r="2" spans="1:12" ht="12.95" customHeight="1" x14ac:dyDescent="0.2">
      <c r="A2" t="s">
        <v>23</v>
      </c>
      <c r="B2" t="s">
        <v>31</v>
      </c>
      <c r="C2" s="9" t="s">
        <v>34</v>
      </c>
      <c r="D2" t="s">
        <v>30</v>
      </c>
    </row>
    <row r="3" spans="1:12" ht="12.95" customHeight="1" thickBot="1" x14ac:dyDescent="0.25"/>
    <row r="4" spans="1:12" ht="12.95" customHeight="1" thickTop="1" thickBot="1" x14ac:dyDescent="0.25">
      <c r="A4" s="26" t="s">
        <v>32</v>
      </c>
      <c r="C4" s="7">
        <v>52971.805999999997</v>
      </c>
      <c r="D4" s="8">
        <v>2.1494800000000001</v>
      </c>
    </row>
    <row r="5" spans="1:12" ht="12.95" customHeight="1" thickTop="1" x14ac:dyDescent="0.2">
      <c r="A5" s="10" t="s">
        <v>25</v>
      </c>
      <c r="B5" s="11"/>
      <c r="C5" s="12">
        <v>-9.5</v>
      </c>
      <c r="D5" s="11" t="s">
        <v>26</v>
      </c>
    </row>
    <row r="6" spans="1:12" ht="12.95" customHeight="1" x14ac:dyDescent="0.2">
      <c r="A6" s="4" t="s">
        <v>1</v>
      </c>
    </row>
    <row r="7" spans="1:12" ht="12.95" customHeight="1" x14ac:dyDescent="0.2">
      <c r="A7" t="s">
        <v>2</v>
      </c>
      <c r="C7">
        <f>+C4</f>
        <v>52971.805999999997</v>
      </c>
      <c r="D7" s="54" t="s">
        <v>56</v>
      </c>
    </row>
    <row r="8" spans="1:12" ht="12.95" customHeight="1" x14ac:dyDescent="0.2">
      <c r="A8" t="s">
        <v>3</v>
      </c>
      <c r="C8">
        <f>+D4</f>
        <v>2.1494800000000001</v>
      </c>
      <c r="D8" s="54" t="s">
        <v>56</v>
      </c>
    </row>
    <row r="9" spans="1:12" ht="12.95" customHeight="1" x14ac:dyDescent="0.2">
      <c r="A9" s="24" t="s">
        <v>29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15</v>
      </c>
      <c r="B11" s="11"/>
      <c r="C11" s="21">
        <f ca="1">INTERCEPT(INDIRECT($D$9):G992,INDIRECT($C$9):F992)</f>
        <v>4.6007101789508481E-3</v>
      </c>
      <c r="D11" s="13"/>
      <c r="E11" s="11"/>
      <c r="F11" s="13"/>
    </row>
    <row r="12" spans="1:12" ht="12.95" customHeight="1" x14ac:dyDescent="0.2">
      <c r="A12" s="11" t="s">
        <v>16</v>
      </c>
      <c r="B12" s="11"/>
      <c r="C12" s="21">
        <f ca="1">SLOPE(INDIRECT($D$9):G992,INDIRECT($C$9):F992)</f>
        <v>-2.9044595952522786E-5</v>
      </c>
      <c r="D12" s="13"/>
      <c r="E12" s="48" t="s">
        <v>53</v>
      </c>
      <c r="F12" s="53" t="s">
        <v>57</v>
      </c>
    </row>
    <row r="13" spans="1:12" ht="12.95" customHeight="1" x14ac:dyDescent="0.2">
      <c r="A13" s="11" t="s">
        <v>18</v>
      </c>
      <c r="B13" s="11"/>
      <c r="C13" s="13" t="s">
        <v>13</v>
      </c>
      <c r="E13" s="46" t="s">
        <v>37</v>
      </c>
      <c r="F13" s="49">
        <v>1</v>
      </c>
    </row>
    <row r="14" spans="1:12" ht="12.95" customHeight="1" x14ac:dyDescent="0.2">
      <c r="A14" s="11"/>
      <c r="B14" s="11"/>
      <c r="C14" s="11"/>
      <c r="E14" s="46" t="s">
        <v>27</v>
      </c>
      <c r="F14" s="50">
        <f ca="1">NOW()+15018.5+$C$5/24</f>
        <v>60680.738606134255</v>
      </c>
    </row>
    <row r="15" spans="1:12" ht="12.95" customHeight="1" x14ac:dyDescent="0.2">
      <c r="A15" s="14" t="s">
        <v>17</v>
      </c>
      <c r="B15" s="11"/>
      <c r="C15" s="15">
        <f ca="1">(C7+C11)+(C8+C12)*INT(MAX(F21:F3533))</f>
        <v>59983.319617238179</v>
      </c>
      <c r="E15" s="46" t="s">
        <v>38</v>
      </c>
      <c r="F15" s="50">
        <f ca="1">ROUND(2*($F$14-$C$7)/$C$8,0)/2+$F$13</f>
        <v>3587.5</v>
      </c>
    </row>
    <row r="16" spans="1:12" ht="12.95" customHeight="1" x14ac:dyDescent="0.2">
      <c r="A16" s="17" t="s">
        <v>4</v>
      </c>
      <c r="B16" s="11"/>
      <c r="C16" s="18">
        <f ca="1">+C8+C12</f>
        <v>2.1494509554040477</v>
      </c>
      <c r="E16" s="46" t="s">
        <v>28</v>
      </c>
      <c r="F16" s="50">
        <f ca="1">ROUND(2*($F$14-$C$15)/$C$16,0)/2+$F$13</f>
        <v>325.5</v>
      </c>
    </row>
    <row r="17" spans="1:18" ht="12.95" customHeight="1" thickBot="1" x14ac:dyDescent="0.25">
      <c r="A17" s="16" t="s">
        <v>24</v>
      </c>
      <c r="B17" s="11"/>
      <c r="C17" s="11">
        <f>COUNT(C21:C2191)</f>
        <v>7</v>
      </c>
      <c r="E17" s="46" t="s">
        <v>54</v>
      </c>
      <c r="F17" s="51">
        <f ca="1">+$C$15+$C$16*$F$16-15018.5-$C$5/24</f>
        <v>45664.861736555533</v>
      </c>
    </row>
    <row r="18" spans="1:18" ht="12.95" customHeight="1" thickTop="1" thickBot="1" x14ac:dyDescent="0.25">
      <c r="A18" s="17" t="s">
        <v>5</v>
      </c>
      <c r="B18" s="11"/>
      <c r="C18" s="20">
        <f ca="1">+C15</f>
        <v>59983.319617238179</v>
      </c>
      <c r="D18" s="45">
        <f ca="1">+C16</f>
        <v>2.1494509554040477</v>
      </c>
      <c r="E18" s="47" t="s">
        <v>55</v>
      </c>
      <c r="F18" s="52">
        <f ca="1">+($C$15+$C$16*$F$16)-($C$16/2)-15018.5-$C$5/24</f>
        <v>45663.787011077831</v>
      </c>
    </row>
    <row r="19" spans="1:18" ht="12.95" customHeight="1" thickTop="1" x14ac:dyDescent="0.2">
      <c r="E19" s="16"/>
      <c r="F19" s="19"/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44</v>
      </c>
      <c r="I20" s="6" t="s">
        <v>45</v>
      </c>
      <c r="J20" s="6" t="s">
        <v>46</v>
      </c>
      <c r="K20" s="6" t="s">
        <v>47</v>
      </c>
      <c r="L20" s="6" t="s">
        <v>48</v>
      </c>
      <c r="M20" s="6" t="s">
        <v>49</v>
      </c>
      <c r="N20" s="6" t="s">
        <v>50</v>
      </c>
      <c r="O20" s="6" t="s">
        <v>22</v>
      </c>
      <c r="P20" s="5" t="s">
        <v>21</v>
      </c>
      <c r="Q20" s="3" t="s">
        <v>14</v>
      </c>
    </row>
    <row r="21" spans="1:18" ht="12.95" customHeight="1" x14ac:dyDescent="0.2">
      <c r="A21" t="str">
        <f>$K$1</f>
        <v>IBVS 5557</v>
      </c>
      <c r="C21" s="9">
        <f>+$C$4</f>
        <v>52971.805999999997</v>
      </c>
      <c r="D21" s="9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4.6007101789508481E-3</v>
      </c>
      <c r="Q21" s="2">
        <f t="shared" ref="Q21:Q26" si="4">+C21-15018.5</f>
        <v>37953.305999999997</v>
      </c>
    </row>
    <row r="22" spans="1:18" ht="12.95" customHeight="1" x14ac:dyDescent="0.2">
      <c r="A22" s="4" t="s">
        <v>36</v>
      </c>
      <c r="C22" s="29">
        <v>55172.841</v>
      </c>
      <c r="D22" s="9">
        <v>2.9999999999999997E-4</v>
      </c>
      <c r="E22">
        <f t="shared" si="0"/>
        <v>1023.984870759441</v>
      </c>
      <c r="F22">
        <f t="shared" si="1"/>
        <v>1024</v>
      </c>
      <c r="G22">
        <f t="shared" si="2"/>
        <v>-3.2519999993382953E-2</v>
      </c>
      <c r="J22">
        <f>+G22</f>
        <v>-3.2519999993382953E-2</v>
      </c>
      <c r="O22">
        <f t="shared" ca="1" si="3"/>
        <v>-2.5140956076432484E-2</v>
      </c>
      <c r="Q22" s="2">
        <f t="shared" si="4"/>
        <v>40154.341</v>
      </c>
      <c r="R22" t="str">
        <f>IF(ABS(C22-C21)&lt;0.00001,1,"")</f>
        <v/>
      </c>
    </row>
    <row r="23" spans="1:18" ht="12.95" customHeight="1" x14ac:dyDescent="0.2">
      <c r="A23" s="30" t="s">
        <v>39</v>
      </c>
      <c r="B23" s="31" t="s">
        <v>40</v>
      </c>
      <c r="C23" s="32">
        <v>56014.360399999998</v>
      </c>
      <c r="D23" s="32">
        <v>2.3999999999999998E-3</v>
      </c>
      <c r="E23">
        <f t="shared" si="0"/>
        <v>1415.4839309972649</v>
      </c>
      <c r="F23">
        <f t="shared" si="1"/>
        <v>1415.5</v>
      </c>
      <c r="G23">
        <f t="shared" si="2"/>
        <v>-3.4540000000561122E-2</v>
      </c>
      <c r="K23">
        <f>+G23</f>
        <v>-3.4540000000561122E-2</v>
      </c>
      <c r="O23">
        <f t="shared" ca="1" si="3"/>
        <v>-3.6511915391845153E-2</v>
      </c>
      <c r="Q23" s="2">
        <f t="shared" si="4"/>
        <v>40995.860399999998</v>
      </c>
    </row>
    <row r="24" spans="1:18" ht="12.95" customHeight="1" x14ac:dyDescent="0.2">
      <c r="A24" s="33" t="s">
        <v>41</v>
      </c>
      <c r="B24" s="34" t="s">
        <v>42</v>
      </c>
      <c r="C24" s="35">
        <v>57780.131300000001</v>
      </c>
      <c r="D24" s="36" t="s">
        <v>43</v>
      </c>
      <c r="E24">
        <f t="shared" si="0"/>
        <v>2236.9714070379832</v>
      </c>
      <c r="F24">
        <f t="shared" si="1"/>
        <v>2237</v>
      </c>
      <c r="G24">
        <f t="shared" si="2"/>
        <v>-6.1459999997168779E-2</v>
      </c>
      <c r="K24">
        <f>+G24</f>
        <v>-6.1459999997168779E-2</v>
      </c>
      <c r="O24">
        <f t="shared" ca="1" si="3"/>
        <v>-6.0372050966842616E-2</v>
      </c>
      <c r="Q24" s="2">
        <f t="shared" si="4"/>
        <v>42761.631300000001</v>
      </c>
    </row>
    <row r="25" spans="1:18" ht="12.95" customHeight="1" x14ac:dyDescent="0.2">
      <c r="A25" s="37" t="s">
        <v>0</v>
      </c>
      <c r="B25" s="38" t="s">
        <v>42</v>
      </c>
      <c r="C25" s="37">
        <v>57391.081400000003</v>
      </c>
      <c r="D25" s="37" t="s">
        <v>43</v>
      </c>
      <c r="E25">
        <f t="shared" si="0"/>
        <v>2055.9741891062049</v>
      </c>
      <c r="F25">
        <f t="shared" si="1"/>
        <v>2056</v>
      </c>
      <c r="G25">
        <f t="shared" si="2"/>
        <v>-5.5479999995441176E-2</v>
      </c>
      <c r="K25">
        <f>+G25</f>
        <v>-5.5479999995441176E-2</v>
      </c>
      <c r="O25">
        <f t="shared" ca="1" si="3"/>
        <v>-5.5114979099436003E-2</v>
      </c>
      <c r="Q25" s="2">
        <f t="shared" si="4"/>
        <v>42372.581400000003</v>
      </c>
    </row>
    <row r="26" spans="1:18" ht="12.95" customHeight="1" x14ac:dyDescent="0.2">
      <c r="A26" s="39" t="s">
        <v>51</v>
      </c>
      <c r="B26" s="40" t="s">
        <v>42</v>
      </c>
      <c r="C26" s="41">
        <v>57743.589720000047</v>
      </c>
      <c r="D26" s="41">
        <v>2.0000000000000001E-4</v>
      </c>
      <c r="E26">
        <f t="shared" si="0"/>
        <v>2219.9712116419087</v>
      </c>
      <c r="F26">
        <f t="shared" si="1"/>
        <v>2220</v>
      </c>
      <c r="G26">
        <f t="shared" si="2"/>
        <v>-6.1879999950178899E-2</v>
      </c>
      <c r="K26">
        <f>+G26</f>
        <v>-6.1879999950178899E-2</v>
      </c>
      <c r="O26">
        <f t="shared" ca="1" si="3"/>
        <v>-5.987829283564973E-2</v>
      </c>
      <c r="Q26" s="2">
        <f t="shared" si="4"/>
        <v>42725.089720000047</v>
      </c>
    </row>
    <row r="27" spans="1:18" ht="12.95" customHeight="1" x14ac:dyDescent="0.2">
      <c r="A27" s="42" t="s">
        <v>52</v>
      </c>
      <c r="B27" s="43" t="s">
        <v>42</v>
      </c>
      <c r="C27" s="44">
        <v>59983.321099999826</v>
      </c>
      <c r="D27" s="42">
        <v>2.0000000000000001E-4</v>
      </c>
      <c r="E27">
        <f t="shared" ref="E27" si="5">+(C27-C$7)/C$8</f>
        <v>3261.9587528145548</v>
      </c>
      <c r="F27">
        <f t="shared" ref="F27" si="6">ROUND(2*E27,0)/2</f>
        <v>3262</v>
      </c>
      <c r="G27">
        <f t="shared" ref="G27" si="7">+C27-(C$7+F27*C$8)</f>
        <v>-8.8660000168601982E-2</v>
      </c>
      <c r="K27">
        <f>+G27</f>
        <v>-8.8660000168601982E-2</v>
      </c>
      <c r="O27">
        <f t="shared" ref="O27" ca="1" si="8">+C$11+C$12*$F27</f>
        <v>-9.0142761818178485E-2</v>
      </c>
      <c r="Q27" s="2">
        <f t="shared" ref="Q27" si="9">+C27-15018.5</f>
        <v>44964.821099999826</v>
      </c>
    </row>
    <row r="28" spans="1:18" ht="12.95" customHeight="1" x14ac:dyDescent="0.2">
      <c r="C28" s="9"/>
      <c r="D28" s="9"/>
      <c r="Q28" s="2"/>
    </row>
    <row r="29" spans="1:18" ht="12.95" customHeight="1" x14ac:dyDescent="0.2">
      <c r="C29" s="9"/>
      <c r="D29" s="9"/>
      <c r="Q29" s="2"/>
    </row>
    <row r="30" spans="1:18" ht="12.95" customHeight="1" x14ac:dyDescent="0.2">
      <c r="C30" s="9"/>
      <c r="D30" s="9"/>
      <c r="Q30" s="2"/>
    </row>
    <row r="31" spans="1:18" ht="12.95" customHeight="1" x14ac:dyDescent="0.2">
      <c r="C31" s="9"/>
      <c r="D31" s="9"/>
      <c r="Q31" s="2"/>
    </row>
    <row r="32" spans="1:18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6" name="Range1"/>
  </protectedRanges>
  <phoneticPr fontId="6" type="noConversion"/>
  <hyperlinks>
    <hyperlink ref="H64182" r:id="rId1" display="http://vsolj.cetus-net.org/bulletin.html" xr:uid="{00000000-0004-0000-0000-000000000000}"/>
    <hyperlink ref="H64175" r:id="rId2" display="https://www.aavso.org/ejaavso" xr:uid="{00000000-0004-0000-0000-000001000000}"/>
    <hyperlink ref="I64182" r:id="rId3" display="http://vsolj.cetus-net.org/bulletin.html" xr:uid="{00000000-0004-0000-0000-000002000000}"/>
    <hyperlink ref="AQ57833" r:id="rId4" display="http://cdsbib.u-strasbg.fr/cgi-bin/cdsbib?1990RMxAA..21..381G" xr:uid="{00000000-0004-0000-0000-000003000000}"/>
    <hyperlink ref="H64179" r:id="rId5" display="https://www.aavso.org/ejaavso" xr:uid="{00000000-0004-0000-0000-000004000000}"/>
    <hyperlink ref="AP5197" r:id="rId6" display="http://cdsbib.u-strasbg.fr/cgi-bin/cdsbib?1990RMxAA..21..381G" xr:uid="{00000000-0004-0000-0000-000005000000}"/>
    <hyperlink ref="AP5200" r:id="rId7" display="http://cdsbib.u-strasbg.fr/cgi-bin/cdsbib?1990RMxAA..21..381G" xr:uid="{00000000-0004-0000-0000-000006000000}"/>
    <hyperlink ref="AP5198" r:id="rId8" display="http://cdsbib.u-strasbg.fr/cgi-bin/cdsbib?1990RMxAA..21..381G" xr:uid="{00000000-0004-0000-0000-000007000000}"/>
    <hyperlink ref="AP5182" r:id="rId9" display="http://cdsbib.u-strasbg.fr/cgi-bin/cdsbib?1990RMxAA..21..381G" xr:uid="{00000000-0004-0000-0000-000008000000}"/>
    <hyperlink ref="AQ5411" r:id="rId10" display="http://cdsbib.u-strasbg.fr/cgi-bin/cdsbib?1990RMxAA..21..381G" xr:uid="{00000000-0004-0000-0000-000009000000}"/>
    <hyperlink ref="AQ5415" r:id="rId11" display="http://cdsbib.u-strasbg.fr/cgi-bin/cdsbib?1990RMxAA..21..381G" xr:uid="{00000000-0004-0000-0000-00000A000000}"/>
    <hyperlink ref="AQ65095" r:id="rId12" display="http://cdsbib.u-strasbg.fr/cgi-bin/cdsbib?1990RMxAA..21..381G" xr:uid="{00000000-0004-0000-0000-00000B000000}"/>
    <hyperlink ref="I2303" r:id="rId13" display="http://vsolj.cetus-net.org/bulletin.html" xr:uid="{00000000-0004-0000-0000-00000C000000}"/>
    <hyperlink ref="H2303" r:id="rId14" display="http://vsolj.cetus-net.org/bulletin.html" xr:uid="{00000000-0004-0000-0000-00000D000000}"/>
    <hyperlink ref="AQ220" r:id="rId15" display="http://cdsbib.u-strasbg.fr/cgi-bin/cdsbib?1990RMxAA..21..381G" xr:uid="{00000000-0004-0000-0000-00000E000000}"/>
    <hyperlink ref="AQ219" r:id="rId16" display="http://cdsbib.u-strasbg.fr/cgi-bin/cdsbib?1990RMxAA..21..381G" xr:uid="{00000000-0004-0000-0000-00000F000000}"/>
    <hyperlink ref="AP3473" r:id="rId17" display="http://cdsbib.u-strasbg.fr/cgi-bin/cdsbib?1990RMxAA..21..381G" xr:uid="{00000000-0004-0000-0000-000010000000}"/>
    <hyperlink ref="AP3491" r:id="rId18" display="http://cdsbib.u-strasbg.fr/cgi-bin/cdsbib?1990RMxAA..21..381G" xr:uid="{00000000-0004-0000-0000-000011000000}"/>
    <hyperlink ref="AP3492" r:id="rId19" display="http://cdsbib.u-strasbg.fr/cgi-bin/cdsbib?1990RMxAA..21..381G" xr:uid="{00000000-0004-0000-0000-000012000000}"/>
    <hyperlink ref="AP348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2025-01-05T04:43:35Z</dcterms:modified>
</cp:coreProperties>
</file>