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023DEB-0AC8-4A61-A012-A6C0B3CEF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19" i="3" l="1"/>
  <c r="F519" i="3" s="1"/>
  <c r="Q519" i="3"/>
  <c r="S519" i="3"/>
  <c r="F14" i="3"/>
  <c r="E514" i="3"/>
  <c r="F514" i="3" s="1"/>
  <c r="G514" i="3" s="1"/>
  <c r="Q514" i="3"/>
  <c r="S514" i="3"/>
  <c r="E517" i="3"/>
  <c r="F517" i="3" s="1"/>
  <c r="Q517" i="3"/>
  <c r="S517" i="3"/>
  <c r="E515" i="3"/>
  <c r="F515" i="3" s="1"/>
  <c r="G515" i="3" s="1"/>
  <c r="Q515" i="3"/>
  <c r="S515" i="3"/>
  <c r="E518" i="3"/>
  <c r="F518" i="3" s="1"/>
  <c r="Q518" i="3"/>
  <c r="S518" i="3"/>
  <c r="E510" i="3"/>
  <c r="F510" i="3" s="1"/>
  <c r="Q510" i="3"/>
  <c r="S510" i="3"/>
  <c r="E511" i="3"/>
  <c r="F511" i="3" s="1"/>
  <c r="Z511" i="3" s="1"/>
  <c r="Q511" i="3"/>
  <c r="S511" i="3"/>
  <c r="E496" i="1"/>
  <c r="F496" i="1"/>
  <c r="G496" i="1"/>
  <c r="K496" i="1"/>
  <c r="Q496" i="1"/>
  <c r="E497" i="1"/>
  <c r="F497" i="1"/>
  <c r="G497" i="1"/>
  <c r="K497" i="1"/>
  <c r="Q497" i="1"/>
  <c r="E498" i="1"/>
  <c r="F498" i="1"/>
  <c r="G498" i="1"/>
  <c r="K498" i="1"/>
  <c r="Q498" i="1"/>
  <c r="E499" i="1"/>
  <c r="F499" i="1"/>
  <c r="G499" i="1"/>
  <c r="K499" i="1"/>
  <c r="Q499" i="1"/>
  <c r="S516" i="3"/>
  <c r="Q516" i="3"/>
  <c r="S513" i="3"/>
  <c r="Q513" i="3"/>
  <c r="S512" i="3"/>
  <c r="Q512" i="3"/>
  <c r="Q509" i="3"/>
  <c r="S509" i="3"/>
  <c r="AB9" i="3"/>
  <c r="AB10" i="3"/>
  <c r="AB8" i="3"/>
  <c r="AB7" i="3"/>
  <c r="AB6" i="3"/>
  <c r="AB3" i="3"/>
  <c r="AB4" i="3"/>
  <c r="AB5" i="3"/>
  <c r="Q453" i="3"/>
  <c r="S453" i="3"/>
  <c r="Q454" i="3"/>
  <c r="S454" i="3"/>
  <c r="Q472" i="3"/>
  <c r="S472" i="3"/>
  <c r="Q474" i="3"/>
  <c r="S474" i="3"/>
  <c r="Q475" i="3"/>
  <c r="S475" i="3"/>
  <c r="Q477" i="3"/>
  <c r="S477" i="3"/>
  <c r="Q478" i="3"/>
  <c r="S478" i="3"/>
  <c r="Q479" i="3"/>
  <c r="S479" i="3"/>
  <c r="Q480" i="3"/>
  <c r="S480" i="3"/>
  <c r="Q484" i="3"/>
  <c r="S484" i="3"/>
  <c r="Q496" i="3"/>
  <c r="S496" i="3"/>
  <c r="Q497" i="3"/>
  <c r="S497" i="3"/>
  <c r="Q498" i="3"/>
  <c r="S498" i="3"/>
  <c r="AF1956" i="3"/>
  <c r="Z1956" i="3"/>
  <c r="AD1956" i="3"/>
  <c r="AC1956" i="3"/>
  <c r="AB1956" i="3"/>
  <c r="AF1954" i="3"/>
  <c r="Z1954" i="3"/>
  <c r="AD1954" i="3"/>
  <c r="AC1954" i="3"/>
  <c r="AB1954" i="3"/>
  <c r="AF425" i="3"/>
  <c r="AD425" i="3"/>
  <c r="AC425" i="3"/>
  <c r="AB425" i="3"/>
  <c r="AF424" i="3"/>
  <c r="AD424" i="3"/>
  <c r="AC424" i="3"/>
  <c r="AB424" i="3"/>
  <c r="AF422" i="3"/>
  <c r="AD422" i="3"/>
  <c r="AC422" i="3"/>
  <c r="AB422" i="3"/>
  <c r="AF413" i="3"/>
  <c r="AD413" i="3"/>
  <c r="AC413" i="3"/>
  <c r="AB413" i="3"/>
  <c r="AF411" i="3"/>
  <c r="AD411" i="3"/>
  <c r="AC411" i="3"/>
  <c r="AB411" i="3"/>
  <c r="AF409" i="3"/>
  <c r="AD409" i="3"/>
  <c r="AC409" i="3"/>
  <c r="AB409" i="3"/>
  <c r="AC369" i="3"/>
  <c r="AF215" i="3"/>
  <c r="AD215" i="3"/>
  <c r="AB215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E34" i="3"/>
  <c r="F34" i="3" s="1"/>
  <c r="AY33" i="3"/>
  <c r="AY32" i="3"/>
  <c r="AY31" i="3"/>
  <c r="AY30" i="3"/>
  <c r="AY29" i="3"/>
  <c r="AY28" i="3"/>
  <c r="AY27" i="3"/>
  <c r="AY26" i="3"/>
  <c r="E26" i="3"/>
  <c r="F26" i="3" s="1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Y13" i="3"/>
  <c r="AY12" i="3"/>
  <c r="AY11" i="3"/>
  <c r="AY10" i="3"/>
  <c r="AY9" i="3"/>
  <c r="AY8" i="3"/>
  <c r="AY7" i="3"/>
  <c r="AY6" i="3"/>
  <c r="AY5" i="3"/>
  <c r="AY4" i="3"/>
  <c r="AY3" i="3"/>
  <c r="AY2" i="3"/>
  <c r="S456" i="3"/>
  <c r="S506" i="3"/>
  <c r="S488" i="3"/>
  <c r="S507" i="3"/>
  <c r="S487" i="3"/>
  <c r="S508" i="3"/>
  <c r="S489" i="3"/>
  <c r="S481" i="3"/>
  <c r="S503" i="3"/>
  <c r="S469" i="3"/>
  <c r="S470" i="3"/>
  <c r="S490" i="3"/>
  <c r="S504" i="3"/>
  <c r="S471" i="3"/>
  <c r="S482" i="3"/>
  <c r="S457" i="3"/>
  <c r="S468" i="3"/>
  <c r="S462" i="3"/>
  <c r="S463" i="3"/>
  <c r="S467" i="3"/>
  <c r="S483" i="3"/>
  <c r="S460" i="3"/>
  <c r="S499" i="3"/>
  <c r="S466" i="3"/>
  <c r="S485" i="3"/>
  <c r="S465" i="3"/>
  <c r="S495" i="3"/>
  <c r="S491" i="3"/>
  <c r="S459" i="3"/>
  <c r="S449" i="3"/>
  <c r="S341" i="3"/>
  <c r="S458" i="3"/>
  <c r="S120" i="3"/>
  <c r="S118" i="3"/>
  <c r="S143" i="3"/>
  <c r="S117" i="3"/>
  <c r="S133" i="3"/>
  <c r="S168" i="3"/>
  <c r="S167" i="3"/>
  <c r="S142" i="3"/>
  <c r="S112" i="3"/>
  <c r="S144" i="3"/>
  <c r="S160" i="3"/>
  <c r="S134" i="3"/>
  <c r="S158" i="3"/>
  <c r="S156" i="3"/>
  <c r="S155" i="3"/>
  <c r="S157" i="3"/>
  <c r="S153" i="3"/>
  <c r="S149" i="3"/>
  <c r="S148" i="3"/>
  <c r="S159" i="3"/>
  <c r="S165" i="3"/>
  <c r="S146" i="3"/>
  <c r="S162" i="3"/>
  <c r="S473" i="3"/>
  <c r="S172" i="3"/>
  <c r="S501" i="3"/>
  <c r="S185" i="3"/>
  <c r="S494" i="3"/>
  <c r="S183" i="3"/>
  <c r="S190" i="3"/>
  <c r="S175" i="3"/>
  <c r="S505" i="3"/>
  <c r="S141" i="3"/>
  <c r="S184" i="3"/>
  <c r="S164" i="3"/>
  <c r="S199" i="3"/>
  <c r="S166" i="3"/>
  <c r="S493" i="3"/>
  <c r="S476" i="3"/>
  <c r="S191" i="3"/>
  <c r="S200" i="3"/>
  <c r="S187" i="3"/>
  <c r="S502" i="3"/>
  <c r="S161" i="3"/>
  <c r="S500" i="3"/>
  <c r="S464" i="3"/>
  <c r="S201" i="3"/>
  <c r="S444" i="3"/>
  <c r="S428" i="3"/>
  <c r="S207" i="3"/>
  <c r="S203" i="3"/>
  <c r="S208" i="3"/>
  <c r="S216" i="3"/>
  <c r="S206" i="3"/>
  <c r="S145" i="3"/>
  <c r="S369" i="3"/>
  <c r="S435" i="3"/>
  <c r="S237" i="3"/>
  <c r="S451" i="3"/>
  <c r="S238" i="3"/>
  <c r="S436" i="3"/>
  <c r="S169" i="3"/>
  <c r="S163" i="3"/>
  <c r="S445" i="3"/>
  <c r="S438" i="3"/>
  <c r="S430" i="3"/>
  <c r="S407" i="3"/>
  <c r="S431" i="3"/>
  <c r="S392" i="3"/>
  <c r="S256" i="3"/>
  <c r="S365" i="3"/>
  <c r="S259" i="3"/>
  <c r="S378" i="3"/>
  <c r="S366" i="3"/>
  <c r="S405" i="3"/>
  <c r="S352" i="3"/>
  <c r="S353" i="3"/>
  <c r="S367" i="3"/>
  <c r="S354" i="3"/>
  <c r="S268" i="3"/>
  <c r="S347" i="3"/>
  <c r="S348" i="3"/>
  <c r="S345" i="3"/>
  <c r="S346" i="3"/>
  <c r="S269" i="3"/>
  <c r="S338" i="3"/>
  <c r="S339" i="3"/>
  <c r="S336" i="3"/>
  <c r="S337" i="3"/>
  <c r="S439" i="3"/>
  <c r="S263" i="3"/>
  <c r="S266" i="3"/>
  <c r="S267" i="3"/>
  <c r="S264" i="3"/>
  <c r="S119" i="3"/>
  <c r="S102" i="3"/>
  <c r="S179" i="3"/>
  <c r="S443" i="3"/>
  <c r="S447" i="3"/>
  <c r="S236" i="3"/>
  <c r="S130" i="3"/>
  <c r="S414" i="3"/>
  <c r="S442" i="3"/>
  <c r="S192" i="3"/>
  <c r="S415" i="3"/>
  <c r="S450" i="3"/>
  <c r="S257" i="3"/>
  <c r="S255" i="3"/>
  <c r="S178" i="3"/>
  <c r="S398" i="3"/>
  <c r="S212" i="3"/>
  <c r="S246" i="3"/>
  <c r="S305" i="3"/>
  <c r="S125" i="3"/>
  <c r="S127" i="3"/>
  <c r="S239" i="3"/>
  <c r="S182" i="3"/>
  <c r="S254" i="3"/>
  <c r="S128" i="3"/>
  <c r="S196" i="3"/>
  <c r="S432" i="3"/>
  <c r="S232" i="3"/>
  <c r="S448" i="3"/>
  <c r="S126" i="3"/>
  <c r="S202" i="3"/>
  <c r="S114" i="3"/>
  <c r="S228" i="3"/>
  <c r="S154" i="3"/>
  <c r="S171" i="3"/>
  <c r="S173" i="3"/>
  <c r="S194" i="3"/>
  <c r="S204" i="3"/>
  <c r="S227" i="3"/>
  <c r="S170" i="3"/>
  <c r="S109" i="3"/>
  <c r="S230" i="3"/>
  <c r="S177" i="3"/>
  <c r="S104" i="3"/>
  <c r="S364" i="3"/>
  <c r="S121" i="3"/>
  <c r="S129" i="3"/>
  <c r="S455" i="3"/>
  <c r="S416" i="3"/>
  <c r="S385" i="3"/>
  <c r="S122" i="3"/>
  <c r="S370" i="3"/>
  <c r="S107" i="3"/>
  <c r="S225" i="3"/>
  <c r="S394" i="3"/>
  <c r="S379" i="3"/>
  <c r="S180" i="3"/>
  <c r="S229" i="3"/>
  <c r="S147" i="3"/>
  <c r="S103" i="3"/>
  <c r="S440" i="3"/>
  <c r="S209" i="3"/>
  <c r="S213" i="3"/>
  <c r="S241" i="3"/>
  <c r="S395" i="3"/>
  <c r="S233" i="3"/>
  <c r="S188" i="3"/>
  <c r="S486" i="3"/>
  <c r="S492" i="3"/>
  <c r="S123" i="3"/>
  <c r="S461" i="3"/>
  <c r="S211" i="3"/>
  <c r="S176" i="3"/>
  <c r="S226" i="3"/>
  <c r="S224" i="3"/>
  <c r="S247" i="3"/>
  <c r="S433" i="3"/>
  <c r="S396" i="3"/>
  <c r="S234" i="3"/>
  <c r="S260" i="3"/>
  <c r="S437" i="3"/>
  <c r="S399" i="3"/>
  <c r="S363" i="3"/>
  <c r="S197" i="3"/>
  <c r="S108" i="3"/>
  <c r="S205" i="3"/>
  <c r="S150" i="3"/>
  <c r="S417" i="3"/>
  <c r="S253" i="3"/>
  <c r="S245" i="3"/>
  <c r="S423" i="3"/>
  <c r="S452" i="3"/>
  <c r="S115" i="3"/>
  <c r="S426" i="3"/>
  <c r="S446" i="3"/>
  <c r="S244" i="3"/>
  <c r="S252" i="3"/>
  <c r="S140" i="3"/>
  <c r="S193" i="3"/>
  <c r="S371" i="3"/>
  <c r="S406" i="3"/>
  <c r="S380" i="3"/>
  <c r="S235" i="3"/>
  <c r="S343" i="3"/>
  <c r="S110" i="3"/>
  <c r="S427" i="3"/>
  <c r="S383" i="3"/>
  <c r="S418" i="3"/>
  <c r="S419" i="3"/>
  <c r="S400" i="3"/>
  <c r="S218" i="3"/>
  <c r="S198" i="3"/>
  <c r="S248" i="3"/>
  <c r="S151" i="3"/>
  <c r="S231" i="3"/>
  <c r="S214" i="3"/>
  <c r="S384" i="3"/>
  <c r="S420" i="3"/>
  <c r="S258" i="3"/>
  <c r="S434" i="3"/>
  <c r="S429" i="3"/>
  <c r="S113" i="3"/>
  <c r="S186" i="3"/>
  <c r="S421" i="3"/>
  <c r="S195" i="3"/>
  <c r="S210" i="3"/>
  <c r="S152" i="3"/>
  <c r="S243" i="3"/>
  <c r="S217" i="3"/>
  <c r="S408" i="3"/>
  <c r="S389" i="3"/>
  <c r="S355" i="3"/>
  <c r="S377" i="3"/>
  <c r="S390" i="3"/>
  <c r="S391" i="3"/>
  <c r="S349" i="3"/>
  <c r="S350" i="3"/>
  <c r="S304" i="3"/>
  <c r="S250" i="3"/>
  <c r="S401" i="3"/>
  <c r="S223" i="3"/>
  <c r="S317" i="3"/>
  <c r="S318" i="3"/>
  <c r="S219" i="3"/>
  <c r="S397" i="3"/>
  <c r="S356" i="3"/>
  <c r="S189" i="3"/>
  <c r="S249" i="3"/>
  <c r="S303" i="3"/>
  <c r="S105" i="3"/>
  <c r="S284" i="3"/>
  <c r="S441" i="3"/>
  <c r="S174" i="3"/>
  <c r="S386" i="3"/>
  <c r="S387" i="3"/>
  <c r="S357" i="3"/>
  <c r="S412" i="3"/>
  <c r="S402" i="3"/>
  <c r="S299" i="3"/>
  <c r="S242" i="3"/>
  <c r="S358" i="3"/>
  <c r="S362" i="3"/>
  <c r="S285" i="3"/>
  <c r="S220" i="3"/>
  <c r="S372" i="3"/>
  <c r="S328" i="3"/>
  <c r="S351" i="3"/>
  <c r="S261" i="3"/>
  <c r="S319" i="3"/>
  <c r="S106" i="3"/>
  <c r="S327" i="3"/>
  <c r="S240" i="3"/>
  <c r="S381" i="3"/>
  <c r="S329" i="3"/>
  <c r="S376" i="3"/>
  <c r="S311" i="3"/>
  <c r="S270" i="3"/>
  <c r="S320" i="3"/>
  <c r="S340" i="3"/>
  <c r="S410" i="3"/>
  <c r="S312" i="3"/>
  <c r="S271" i="3"/>
  <c r="S272" i="3"/>
  <c r="S116" i="3"/>
  <c r="S374" i="3"/>
  <c r="S286" i="3"/>
  <c r="S287" i="3"/>
  <c r="S382" i="3"/>
  <c r="S262" i="3"/>
  <c r="S342" i="3"/>
  <c r="S288" i="3"/>
  <c r="S321" i="3"/>
  <c r="S265" i="3"/>
  <c r="S306" i="3"/>
  <c r="S330" i="3"/>
  <c r="S403" i="3"/>
  <c r="S335" i="3"/>
  <c r="S313" i="3"/>
  <c r="S300" i="3"/>
  <c r="S322" i="3"/>
  <c r="S359" i="3"/>
  <c r="S360" i="3"/>
  <c r="S308" i="3"/>
  <c r="S251" i="3"/>
  <c r="S273" i="3"/>
  <c r="S344" i="3"/>
  <c r="S274" i="3"/>
  <c r="S301" i="3"/>
  <c r="S310" i="3"/>
  <c r="S275" i="3"/>
  <c r="S323" i="3"/>
  <c r="S324" i="3"/>
  <c r="S331" i="3"/>
  <c r="S314" i="3"/>
  <c r="S325" i="3"/>
  <c r="S276" i="3"/>
  <c r="S309" i="3"/>
  <c r="S404" i="3"/>
  <c r="S289" i="3"/>
  <c r="S277" i="3"/>
  <c r="S278" i="3"/>
  <c r="S302" i="3"/>
  <c r="S290" i="3"/>
  <c r="S298" i="3"/>
  <c r="S315" i="3"/>
  <c r="S279" i="3"/>
  <c r="S368" i="3"/>
  <c r="S181" i="3"/>
  <c r="S361" i="3"/>
  <c r="S291" i="3"/>
  <c r="S292" i="3"/>
  <c r="S307" i="3"/>
  <c r="S332" i="3"/>
  <c r="S333" i="3"/>
  <c r="S293" i="3"/>
  <c r="S221" i="3"/>
  <c r="S388" i="3"/>
  <c r="S316" i="3"/>
  <c r="S280" i="3"/>
  <c r="S294" i="3"/>
  <c r="S373" i="3"/>
  <c r="S334" i="3"/>
  <c r="S393" i="3"/>
  <c r="S281" i="3"/>
  <c r="S326" i="3"/>
  <c r="S222" i="3"/>
  <c r="S295" i="3"/>
  <c r="S375" i="3"/>
  <c r="S282" i="3"/>
  <c r="S296" i="3"/>
  <c r="S297" i="3"/>
  <c r="S283" i="3"/>
  <c r="S34" i="3"/>
  <c r="S35" i="3"/>
  <c r="S36" i="3"/>
  <c r="S40" i="3"/>
  <c r="S41" i="3"/>
  <c r="S42" i="3"/>
  <c r="S45" i="3"/>
  <c r="S46" i="3"/>
  <c r="S49" i="3"/>
  <c r="S50" i="3"/>
  <c r="S82" i="3"/>
  <c r="S83" i="3"/>
  <c r="S84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1" i="3"/>
  <c r="S26" i="3"/>
  <c r="S137" i="3"/>
  <c r="S24" i="3"/>
  <c r="S38" i="3"/>
  <c r="S64" i="3"/>
  <c r="S33" i="3"/>
  <c r="S136" i="3"/>
  <c r="S65" i="3"/>
  <c r="S131" i="3"/>
  <c r="S138" i="3"/>
  <c r="S25" i="3"/>
  <c r="S111" i="3"/>
  <c r="S139" i="3"/>
  <c r="S37" i="3"/>
  <c r="S28" i="3"/>
  <c r="S70" i="3"/>
  <c r="S57" i="3"/>
  <c r="S27" i="3"/>
  <c r="S31" i="3"/>
  <c r="S29" i="3"/>
  <c r="S30" i="3"/>
  <c r="S22" i="3"/>
  <c r="S23" i="3"/>
  <c r="S32" i="3"/>
  <c r="S72" i="3"/>
  <c r="S43" i="3"/>
  <c r="S85" i="3"/>
  <c r="S86" i="3"/>
  <c r="S124" i="3"/>
  <c r="S132" i="3"/>
  <c r="S54" i="3"/>
  <c r="S53" i="3"/>
  <c r="S66" i="3"/>
  <c r="S58" i="3"/>
  <c r="S62" i="3"/>
  <c r="S39" i="3"/>
  <c r="S68" i="3"/>
  <c r="S79" i="3"/>
  <c r="S69" i="3"/>
  <c r="S51" i="3"/>
  <c r="S44" i="3"/>
  <c r="S77" i="3"/>
  <c r="S63" i="3"/>
  <c r="S75" i="3"/>
  <c r="S76" i="3"/>
  <c r="S56" i="3"/>
  <c r="S73" i="3"/>
  <c r="S67" i="3"/>
  <c r="S80" i="3"/>
  <c r="S74" i="3"/>
  <c r="S47" i="3"/>
  <c r="S81" i="3"/>
  <c r="S59" i="3"/>
  <c r="S60" i="3"/>
  <c r="S55" i="3"/>
  <c r="S71" i="3"/>
  <c r="S78" i="3"/>
  <c r="S52" i="3"/>
  <c r="S48" i="3"/>
  <c r="S61" i="3"/>
  <c r="S135" i="3"/>
  <c r="E43" i="3"/>
  <c r="F43" i="3" s="1"/>
  <c r="AD2" i="3"/>
  <c r="C9" i="3"/>
  <c r="D9" i="3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J369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5" i="3"/>
  <c r="Q456" i="3"/>
  <c r="Q457" i="3"/>
  <c r="Q458" i="3"/>
  <c r="Q459" i="3"/>
  <c r="Q460" i="3"/>
  <c r="Q461" i="3"/>
  <c r="Q462" i="3"/>
  <c r="Q463" i="3"/>
  <c r="Q465" i="3"/>
  <c r="Q464" i="3"/>
  <c r="Q466" i="3"/>
  <c r="Q467" i="3"/>
  <c r="Q468" i="3"/>
  <c r="Q469" i="3"/>
  <c r="Q470" i="3"/>
  <c r="Q471" i="3"/>
  <c r="Q473" i="3"/>
  <c r="Q476" i="3"/>
  <c r="Q481" i="3"/>
  <c r="Q482" i="3"/>
  <c r="Q483" i="3"/>
  <c r="Q485" i="3"/>
  <c r="Q486" i="3"/>
  <c r="Q487" i="3"/>
  <c r="Q488" i="3"/>
  <c r="Q489" i="3"/>
  <c r="Q490" i="3"/>
  <c r="Q491" i="3"/>
  <c r="Q492" i="3"/>
  <c r="Q493" i="3"/>
  <c r="Q494" i="3"/>
  <c r="Q495" i="3"/>
  <c r="Q499" i="3"/>
  <c r="Q500" i="3"/>
  <c r="Q501" i="3"/>
  <c r="Q502" i="3"/>
  <c r="Q503" i="3"/>
  <c r="Q504" i="3"/>
  <c r="Q505" i="3"/>
  <c r="Q506" i="3"/>
  <c r="Q507" i="3"/>
  <c r="Q508" i="3"/>
  <c r="J369" i="1"/>
  <c r="Q490" i="1"/>
  <c r="Q491" i="1"/>
  <c r="Q493" i="1"/>
  <c r="Q494" i="1"/>
  <c r="Q495" i="1"/>
  <c r="C7" i="1"/>
  <c r="C8" i="1"/>
  <c r="E424" i="1"/>
  <c r="F424" i="1"/>
  <c r="D9" i="1"/>
  <c r="C9" i="1"/>
  <c r="Q492" i="1"/>
  <c r="Q460" i="1"/>
  <c r="Q461" i="1"/>
  <c r="E63" i="1"/>
  <c r="F63" i="1"/>
  <c r="G63" i="1"/>
  <c r="H63" i="1"/>
  <c r="Q486" i="1"/>
  <c r="Q483" i="1"/>
  <c r="Q482" i="1"/>
  <c r="Q476" i="1"/>
  <c r="Q475" i="1"/>
  <c r="Q459" i="1"/>
  <c r="Q453" i="1"/>
  <c r="Q452" i="1"/>
  <c r="Q450" i="1"/>
  <c r="Q448" i="1"/>
  <c r="Q447" i="1"/>
  <c r="Q446" i="1"/>
  <c r="Q445" i="1"/>
  <c r="Q444" i="1"/>
  <c r="Q443" i="1"/>
  <c r="Q442" i="1"/>
  <c r="Q441" i="1"/>
  <c r="Q439" i="1"/>
  <c r="Q435" i="1"/>
  <c r="Q431" i="1"/>
  <c r="Q430" i="1"/>
  <c r="Q428" i="1"/>
  <c r="Q389" i="1"/>
  <c r="Q378" i="1"/>
  <c r="Q366" i="1"/>
  <c r="Q353" i="1"/>
  <c r="Q348" i="1"/>
  <c r="Q346" i="1"/>
  <c r="Q339" i="1"/>
  <c r="Q337" i="1"/>
  <c r="Q316" i="1"/>
  <c r="Q315" i="1"/>
  <c r="Q314" i="1"/>
  <c r="Q313" i="1"/>
  <c r="Q312" i="1"/>
  <c r="Q311" i="1"/>
  <c r="Q310" i="1"/>
  <c r="Q309" i="1"/>
  <c r="Q308" i="1"/>
  <c r="Q307" i="1"/>
  <c r="Q306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7" i="1"/>
  <c r="Q266" i="1"/>
  <c r="Q264" i="1"/>
  <c r="Q255" i="1"/>
  <c r="Q252" i="1"/>
  <c r="Q248" i="1"/>
  <c r="Q246" i="1"/>
  <c r="Q244" i="1"/>
  <c r="Q241" i="1"/>
  <c r="Q231" i="1"/>
  <c r="Q226" i="1"/>
  <c r="Q225" i="1"/>
  <c r="Q220" i="1"/>
  <c r="Q210" i="1"/>
  <c r="Q209" i="1"/>
  <c r="Q204" i="1"/>
  <c r="Q202" i="1"/>
  <c r="Q201" i="1"/>
  <c r="Q196" i="1"/>
  <c r="Q186" i="1"/>
  <c r="Q185" i="1"/>
  <c r="Q174" i="1"/>
  <c r="Q169" i="1"/>
  <c r="Q168" i="1"/>
  <c r="Q167" i="1"/>
  <c r="Q165" i="1"/>
  <c r="Q164" i="1"/>
  <c r="Q163" i="1"/>
  <c r="Q161" i="1"/>
  <c r="Q160" i="1"/>
  <c r="Q159" i="1"/>
  <c r="Q158" i="1"/>
  <c r="Q157" i="1"/>
  <c r="Q156" i="1"/>
  <c r="Q155" i="1"/>
  <c r="Q153" i="1"/>
  <c r="Q152" i="1"/>
  <c r="Q150" i="1"/>
  <c r="Q149" i="1"/>
  <c r="Q148" i="1"/>
  <c r="Q146" i="1"/>
  <c r="Q142" i="1"/>
  <c r="Q141" i="1"/>
  <c r="Q140" i="1"/>
  <c r="Q139" i="1"/>
  <c r="Q138" i="1"/>
  <c r="Q137" i="1"/>
  <c r="Q136" i="1"/>
  <c r="Q135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48" i="2"/>
  <c r="C448" i="2"/>
  <c r="G447" i="2"/>
  <c r="C447" i="2"/>
  <c r="G446" i="2"/>
  <c r="C446" i="2"/>
  <c r="E446" i="2"/>
  <c r="G445" i="2"/>
  <c r="C445" i="2"/>
  <c r="E445" i="2"/>
  <c r="G444" i="2"/>
  <c r="C444" i="2"/>
  <c r="E444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443" i="2"/>
  <c r="C443" i="2"/>
  <c r="G200" i="2"/>
  <c r="C200" i="2"/>
  <c r="G442" i="2"/>
  <c r="C442" i="2"/>
  <c r="E442" i="2"/>
  <c r="G441" i="2"/>
  <c r="C441" i="2"/>
  <c r="E441" i="2"/>
  <c r="G440" i="2"/>
  <c r="C440" i="2"/>
  <c r="E440" i="2"/>
  <c r="G439" i="2"/>
  <c r="C439" i="2"/>
  <c r="G438" i="2"/>
  <c r="C438" i="2"/>
  <c r="G437" i="2"/>
  <c r="C437" i="2"/>
  <c r="G199" i="2"/>
  <c r="C199" i="2"/>
  <c r="G436" i="2"/>
  <c r="C436" i="2"/>
  <c r="G198" i="2"/>
  <c r="C198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197" i="2"/>
  <c r="C197" i="2"/>
  <c r="G427" i="2"/>
  <c r="C427" i="2"/>
  <c r="G196" i="2"/>
  <c r="C196" i="2"/>
  <c r="G195" i="2"/>
  <c r="C195" i="2"/>
  <c r="G194" i="2"/>
  <c r="C194" i="2"/>
  <c r="G426" i="2"/>
  <c r="C426" i="2"/>
  <c r="G193" i="2"/>
  <c r="C193" i="2"/>
  <c r="G192" i="2"/>
  <c r="C192" i="2"/>
  <c r="G191" i="2"/>
  <c r="C191" i="2"/>
  <c r="G425" i="2"/>
  <c r="C425" i="2"/>
  <c r="G424" i="2"/>
  <c r="C424" i="2"/>
  <c r="G190" i="2"/>
  <c r="C190" i="2"/>
  <c r="G423" i="2"/>
  <c r="C423" i="2"/>
  <c r="G189" i="2"/>
  <c r="C189" i="2"/>
  <c r="G188" i="2"/>
  <c r="C188" i="2"/>
  <c r="G187" i="2"/>
  <c r="C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E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422" i="2"/>
  <c r="C422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421" i="2"/>
  <c r="C421" i="2"/>
  <c r="G145" i="2"/>
  <c r="C145" i="2"/>
  <c r="G144" i="2"/>
  <c r="C144" i="2"/>
  <c r="G143" i="2"/>
  <c r="C143" i="2"/>
  <c r="G142" i="2"/>
  <c r="C142" i="2"/>
  <c r="E142" i="2"/>
  <c r="G141" i="2"/>
  <c r="C141" i="2"/>
  <c r="G140" i="2"/>
  <c r="C140" i="2"/>
  <c r="G139" i="2"/>
  <c r="C139" i="2"/>
  <c r="G138" i="2"/>
  <c r="C138" i="2"/>
  <c r="G137" i="2"/>
  <c r="C137" i="2"/>
  <c r="G420" i="2"/>
  <c r="C420" i="2"/>
  <c r="G136" i="2"/>
  <c r="C136" i="2"/>
  <c r="G135" i="2"/>
  <c r="C135" i="2"/>
  <c r="E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419" i="2"/>
  <c r="C419" i="2"/>
  <c r="G126" i="2"/>
  <c r="C126" i="2"/>
  <c r="G125" i="2"/>
  <c r="C125" i="2"/>
  <c r="G124" i="2"/>
  <c r="C124" i="2"/>
  <c r="E124" i="2"/>
  <c r="G418" i="2"/>
  <c r="C418" i="2"/>
  <c r="G417" i="2"/>
  <c r="C417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416" i="2"/>
  <c r="C416" i="2"/>
  <c r="G415" i="2"/>
  <c r="C415" i="2"/>
  <c r="G117" i="2"/>
  <c r="C117" i="2"/>
  <c r="G116" i="2"/>
  <c r="C116" i="2"/>
  <c r="E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98" i="2"/>
  <c r="C98" i="2"/>
  <c r="E98" i="2"/>
  <c r="G97" i="2"/>
  <c r="C97" i="2"/>
  <c r="G403" i="2"/>
  <c r="C403" i="2"/>
  <c r="G402" i="2"/>
  <c r="C402" i="2"/>
  <c r="G401" i="2"/>
  <c r="C401" i="2"/>
  <c r="E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E381" i="2"/>
  <c r="G380" i="2"/>
  <c r="C380" i="2"/>
  <c r="G379" i="2"/>
  <c r="C379" i="2"/>
  <c r="E379" i="2"/>
  <c r="G378" i="2"/>
  <c r="C378" i="2"/>
  <c r="E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96" i="2"/>
  <c r="C96" i="2"/>
  <c r="G95" i="2"/>
  <c r="C95" i="2"/>
  <c r="G369" i="2"/>
  <c r="C369" i="2"/>
  <c r="G368" i="2"/>
  <c r="C368" i="2"/>
  <c r="G367" i="2"/>
  <c r="C367" i="2"/>
  <c r="E367" i="2"/>
  <c r="G94" i="2"/>
  <c r="C94" i="2"/>
  <c r="G93" i="2"/>
  <c r="C93" i="2"/>
  <c r="E93" i="2"/>
  <c r="G92" i="2"/>
  <c r="C92" i="2"/>
  <c r="G91" i="2"/>
  <c r="C91" i="2"/>
  <c r="G90" i="2"/>
  <c r="C90" i="2"/>
  <c r="G89" i="2"/>
  <c r="C89" i="2"/>
  <c r="G88" i="2"/>
  <c r="C88" i="2"/>
  <c r="G87" i="2"/>
  <c r="C87" i="2"/>
  <c r="G366" i="2"/>
  <c r="C366" i="2"/>
  <c r="G86" i="2"/>
  <c r="C86" i="2"/>
  <c r="G85" i="2"/>
  <c r="C85" i="2"/>
  <c r="G365" i="2"/>
  <c r="C365" i="2"/>
  <c r="E365" i="2"/>
  <c r="G84" i="2"/>
  <c r="C84" i="2"/>
  <c r="G83" i="2"/>
  <c r="C83" i="2"/>
  <c r="G82" i="2"/>
  <c r="C82" i="2"/>
  <c r="E82" i="2"/>
  <c r="G364" i="2"/>
  <c r="C364" i="2"/>
  <c r="G81" i="2"/>
  <c r="C81" i="2"/>
  <c r="G363" i="2"/>
  <c r="C363" i="2"/>
  <c r="G80" i="2"/>
  <c r="C80" i="2"/>
  <c r="G362" i="2"/>
  <c r="C362" i="2"/>
  <c r="G79" i="2"/>
  <c r="C79" i="2"/>
  <c r="G78" i="2"/>
  <c r="C78" i="2"/>
  <c r="G77" i="2"/>
  <c r="C77" i="2"/>
  <c r="G361" i="2"/>
  <c r="C361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360" i="2"/>
  <c r="C360" i="2"/>
  <c r="G67" i="2"/>
  <c r="C67" i="2"/>
  <c r="G66" i="2"/>
  <c r="C66" i="2"/>
  <c r="G65" i="2"/>
  <c r="C65" i="2"/>
  <c r="G64" i="2"/>
  <c r="C64" i="2"/>
  <c r="G63" i="2"/>
  <c r="C63" i="2"/>
  <c r="E63" i="2"/>
  <c r="G359" i="2"/>
  <c r="C359" i="2"/>
  <c r="G358" i="2"/>
  <c r="C358" i="2"/>
  <c r="G62" i="2"/>
  <c r="C62" i="2"/>
  <c r="E62" i="2"/>
  <c r="G61" i="2"/>
  <c r="C61" i="2"/>
  <c r="G60" i="2"/>
  <c r="C60" i="2"/>
  <c r="G59" i="2"/>
  <c r="C59" i="2"/>
  <c r="G357" i="2"/>
  <c r="C357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356" i="2"/>
  <c r="C356" i="2"/>
  <c r="G355" i="2"/>
  <c r="C355" i="2"/>
  <c r="G49" i="2"/>
  <c r="C49" i="2"/>
  <c r="E49" i="2"/>
  <c r="G48" i="2"/>
  <c r="C48" i="2"/>
  <c r="E48" i="2"/>
  <c r="G47" i="2"/>
  <c r="C47" i="2"/>
  <c r="G46" i="2"/>
  <c r="C46" i="2"/>
  <c r="G354" i="2"/>
  <c r="C354" i="2"/>
  <c r="G45" i="2"/>
  <c r="C45" i="2"/>
  <c r="G353" i="2"/>
  <c r="C353" i="2"/>
  <c r="G352" i="2"/>
  <c r="C352" i="2"/>
  <c r="G44" i="2"/>
  <c r="C44" i="2"/>
  <c r="G43" i="2"/>
  <c r="C43" i="2"/>
  <c r="G42" i="2"/>
  <c r="C42" i="2"/>
  <c r="G351" i="2"/>
  <c r="C35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G350" i="2"/>
  <c r="C350" i="2"/>
  <c r="G349" i="2"/>
  <c r="C349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348" i="2"/>
  <c r="C348" i="2"/>
  <c r="G23" i="2"/>
  <c r="C23" i="2"/>
  <c r="G22" i="2"/>
  <c r="C22" i="2"/>
  <c r="E22" i="2"/>
  <c r="G21" i="2"/>
  <c r="C21" i="2"/>
  <c r="G20" i="2"/>
  <c r="C20" i="2"/>
  <c r="G347" i="2"/>
  <c r="C347" i="2"/>
  <c r="G346" i="2"/>
  <c r="C346" i="2"/>
  <c r="G345" i="2"/>
  <c r="C345" i="2"/>
  <c r="G19" i="2"/>
  <c r="C19" i="2"/>
  <c r="G344" i="2"/>
  <c r="C344" i="2"/>
  <c r="G343" i="2"/>
  <c r="C343" i="2"/>
  <c r="G342" i="2"/>
  <c r="C342" i="2"/>
  <c r="E342" i="2"/>
  <c r="G341" i="2"/>
  <c r="C341" i="2"/>
  <c r="G340" i="2"/>
  <c r="C340" i="2"/>
  <c r="G339" i="2"/>
  <c r="C339" i="2"/>
  <c r="E339" i="2"/>
  <c r="G338" i="2"/>
  <c r="C338" i="2"/>
  <c r="G337" i="2"/>
  <c r="C337" i="2"/>
  <c r="G336" i="2"/>
  <c r="C336" i="2"/>
  <c r="G335" i="2"/>
  <c r="C335" i="2"/>
  <c r="G18" i="2"/>
  <c r="C18" i="2"/>
  <c r="G334" i="2"/>
  <c r="C334" i="2"/>
  <c r="G333" i="2"/>
  <c r="C333" i="2"/>
  <c r="G17" i="2"/>
  <c r="C17" i="2"/>
  <c r="G332" i="2"/>
  <c r="C332" i="2"/>
  <c r="G331" i="2"/>
  <c r="C331" i="2"/>
  <c r="G330" i="2"/>
  <c r="C330" i="2"/>
  <c r="G16" i="2"/>
  <c r="C16" i="2"/>
  <c r="G329" i="2"/>
  <c r="C329" i="2"/>
  <c r="E329" i="2"/>
  <c r="G15" i="2"/>
  <c r="C15" i="2"/>
  <c r="G14" i="2"/>
  <c r="C14" i="2"/>
  <c r="E14" i="2"/>
  <c r="G328" i="2"/>
  <c r="C328" i="2"/>
  <c r="E328" i="2"/>
  <c r="G327" i="2"/>
  <c r="C327" i="2"/>
  <c r="G326" i="2"/>
  <c r="C326" i="2"/>
  <c r="G325" i="2"/>
  <c r="C325" i="2"/>
  <c r="G324" i="2"/>
  <c r="C324" i="2"/>
  <c r="E324" i="2"/>
  <c r="G323" i="2"/>
  <c r="C323" i="2"/>
  <c r="G322" i="2"/>
  <c r="C322" i="2"/>
  <c r="G321" i="2"/>
  <c r="C321" i="2"/>
  <c r="G13" i="2"/>
  <c r="C13" i="2"/>
  <c r="G12" i="2"/>
  <c r="C12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E314" i="2"/>
  <c r="G313" i="2"/>
  <c r="C313" i="2"/>
  <c r="G312" i="2"/>
  <c r="C312" i="2"/>
  <c r="G311" i="2"/>
  <c r="C311" i="2"/>
  <c r="E311" i="2"/>
  <c r="G310" i="2"/>
  <c r="C310" i="2"/>
  <c r="E310" i="2"/>
  <c r="G309" i="2"/>
  <c r="C309" i="2"/>
  <c r="G308" i="2"/>
  <c r="C308" i="2"/>
  <c r="G307" i="2"/>
  <c r="C307" i="2"/>
  <c r="E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E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11" i="2"/>
  <c r="C11" i="2"/>
  <c r="E104" i="1"/>
  <c r="F104" i="1"/>
  <c r="G104" i="1"/>
  <c r="I104" i="1"/>
  <c r="G292" i="2"/>
  <c r="C292" i="2"/>
  <c r="G291" i="2"/>
  <c r="C291" i="2"/>
  <c r="G290" i="2"/>
  <c r="C290" i="2"/>
  <c r="G289" i="2"/>
  <c r="C289" i="2"/>
  <c r="G288" i="2"/>
  <c r="C288" i="2"/>
  <c r="G287" i="2"/>
  <c r="C287" i="2"/>
  <c r="E287" i="2"/>
  <c r="G286" i="2"/>
  <c r="C286" i="2"/>
  <c r="E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E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E254" i="2"/>
  <c r="G253" i="2"/>
  <c r="C253" i="2"/>
  <c r="G252" i="2"/>
  <c r="C252" i="2"/>
  <c r="E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E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E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E215" i="2"/>
  <c r="G214" i="2"/>
  <c r="C214" i="2"/>
  <c r="G213" i="2"/>
  <c r="C213" i="2"/>
  <c r="G212" i="2"/>
  <c r="C212" i="2"/>
  <c r="G211" i="2"/>
  <c r="C211" i="2"/>
  <c r="G210" i="2"/>
  <c r="C210" i="2"/>
  <c r="A45" i="2"/>
  <c r="H45" i="2"/>
  <c r="B45" i="2"/>
  <c r="D45" i="2"/>
  <c r="A354" i="2"/>
  <c r="H354" i="2"/>
  <c r="B354" i="2"/>
  <c r="D354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355" i="2"/>
  <c r="H355" i="2"/>
  <c r="B355" i="2"/>
  <c r="D355" i="2"/>
  <c r="A356" i="2"/>
  <c r="H356" i="2"/>
  <c r="B356" i="2"/>
  <c r="D356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357" i="2"/>
  <c r="H357" i="2"/>
  <c r="B357" i="2"/>
  <c r="D357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358" i="2"/>
  <c r="H358" i="2"/>
  <c r="B358" i="2"/>
  <c r="D358" i="2"/>
  <c r="A359" i="2"/>
  <c r="H359" i="2"/>
  <c r="B359" i="2"/>
  <c r="D359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360" i="2"/>
  <c r="H360" i="2"/>
  <c r="B360" i="2"/>
  <c r="D360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361" i="2"/>
  <c r="H361" i="2"/>
  <c r="B361" i="2"/>
  <c r="D361" i="2"/>
  <c r="A77" i="2"/>
  <c r="H77" i="2"/>
  <c r="B77" i="2"/>
  <c r="D77" i="2"/>
  <c r="A78" i="2"/>
  <c r="H78" i="2"/>
  <c r="B78" i="2"/>
  <c r="D78" i="2"/>
  <c r="A79" i="2"/>
  <c r="H79" i="2"/>
  <c r="B79" i="2"/>
  <c r="D79" i="2"/>
  <c r="A362" i="2"/>
  <c r="H362" i="2"/>
  <c r="B362" i="2"/>
  <c r="D362" i="2"/>
  <c r="A80" i="2"/>
  <c r="H80" i="2"/>
  <c r="B80" i="2"/>
  <c r="D80" i="2"/>
  <c r="A363" i="2"/>
  <c r="H363" i="2"/>
  <c r="B363" i="2"/>
  <c r="D363" i="2"/>
  <c r="A81" i="2"/>
  <c r="H81" i="2"/>
  <c r="B81" i="2"/>
  <c r="D81" i="2"/>
  <c r="A364" i="2"/>
  <c r="H364" i="2"/>
  <c r="B364" i="2"/>
  <c r="D364" i="2"/>
  <c r="A82" i="2"/>
  <c r="H82" i="2"/>
  <c r="B82" i="2"/>
  <c r="D82" i="2"/>
  <c r="A83" i="2"/>
  <c r="H83" i="2"/>
  <c r="B83" i="2"/>
  <c r="D83" i="2"/>
  <c r="A84" i="2"/>
  <c r="H84" i="2"/>
  <c r="B84" i="2"/>
  <c r="D84" i="2"/>
  <c r="A365" i="2"/>
  <c r="H365" i="2"/>
  <c r="B365" i="2"/>
  <c r="D365" i="2"/>
  <c r="A85" i="2"/>
  <c r="H85" i="2"/>
  <c r="B85" i="2"/>
  <c r="D85" i="2"/>
  <c r="A86" i="2"/>
  <c r="H86" i="2"/>
  <c r="B86" i="2"/>
  <c r="D86" i="2"/>
  <c r="A366" i="2"/>
  <c r="H366" i="2"/>
  <c r="B366" i="2"/>
  <c r="D36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95" i="2"/>
  <c r="H95" i="2"/>
  <c r="B95" i="2"/>
  <c r="D95" i="2"/>
  <c r="A96" i="2"/>
  <c r="H96" i="2"/>
  <c r="B96" i="2"/>
  <c r="D96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97" i="2"/>
  <c r="H97" i="2"/>
  <c r="B97" i="2"/>
  <c r="D97" i="2"/>
  <c r="A98" i="2"/>
  <c r="H98" i="2"/>
  <c r="B98" i="2"/>
  <c r="D98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415" i="2"/>
  <c r="H415" i="2"/>
  <c r="B415" i="2"/>
  <c r="D415" i="2"/>
  <c r="A416" i="2"/>
  <c r="H416" i="2"/>
  <c r="B416" i="2"/>
  <c r="D416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417" i="2"/>
  <c r="H417" i="2"/>
  <c r="B417" i="2"/>
  <c r="D417" i="2"/>
  <c r="A418" i="2"/>
  <c r="H418" i="2"/>
  <c r="B418" i="2"/>
  <c r="D418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419" i="2"/>
  <c r="H419" i="2"/>
  <c r="B419" i="2"/>
  <c r="D4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420" i="2"/>
  <c r="H420" i="2"/>
  <c r="B420" i="2"/>
  <c r="D420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421" i="2"/>
  <c r="H421" i="2"/>
  <c r="B421" i="2"/>
  <c r="D421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422" i="2"/>
  <c r="H422" i="2"/>
  <c r="B422" i="2"/>
  <c r="D422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423" i="2"/>
  <c r="H423" i="2"/>
  <c r="B423" i="2"/>
  <c r="D423" i="2"/>
  <c r="A190" i="2"/>
  <c r="H190" i="2"/>
  <c r="B190" i="2"/>
  <c r="D190" i="2"/>
  <c r="A424" i="2"/>
  <c r="H424" i="2"/>
  <c r="B424" i="2"/>
  <c r="D424" i="2"/>
  <c r="A425" i="2"/>
  <c r="H425" i="2"/>
  <c r="B425" i="2"/>
  <c r="D425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426" i="2"/>
  <c r="H426" i="2"/>
  <c r="B426" i="2"/>
  <c r="D426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427" i="2"/>
  <c r="H427" i="2"/>
  <c r="B427" i="2"/>
  <c r="D427" i="2"/>
  <c r="A197" i="2"/>
  <c r="H197" i="2"/>
  <c r="B197" i="2"/>
  <c r="D19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198" i="2"/>
  <c r="H198" i="2"/>
  <c r="B198" i="2"/>
  <c r="D198" i="2"/>
  <c r="A436" i="2"/>
  <c r="H436" i="2"/>
  <c r="B436" i="2"/>
  <c r="D436" i="2"/>
  <c r="A199" i="2"/>
  <c r="H199" i="2"/>
  <c r="B199" i="2"/>
  <c r="D199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200" i="2"/>
  <c r="H200" i="2"/>
  <c r="B200" i="2"/>
  <c r="D200" i="2"/>
  <c r="A443" i="2"/>
  <c r="H443" i="2"/>
  <c r="B443" i="2"/>
  <c r="D443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G449" i="2"/>
  <c r="C449" i="2"/>
  <c r="E449" i="2"/>
  <c r="D449" i="2"/>
  <c r="A450" i="2"/>
  <c r="H450" i="2"/>
  <c r="B450" i="2"/>
  <c r="G450" i="2"/>
  <c r="C450" i="2"/>
  <c r="E450" i="2"/>
  <c r="D450" i="2"/>
  <c r="A451" i="2"/>
  <c r="H451" i="2"/>
  <c r="B451" i="2"/>
  <c r="G451" i="2"/>
  <c r="C451" i="2"/>
  <c r="E451" i="2"/>
  <c r="D451" i="2"/>
  <c r="A452" i="2"/>
  <c r="H452" i="2"/>
  <c r="B452" i="2"/>
  <c r="G452" i="2"/>
  <c r="C452" i="2"/>
  <c r="E452" i="2"/>
  <c r="D452" i="2"/>
  <c r="A453" i="2"/>
  <c r="H453" i="2"/>
  <c r="B453" i="2"/>
  <c r="G453" i="2"/>
  <c r="C453" i="2"/>
  <c r="E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D455" i="2"/>
  <c r="A456" i="2"/>
  <c r="H456" i="2"/>
  <c r="B456" i="2"/>
  <c r="G456" i="2"/>
  <c r="C456" i="2"/>
  <c r="D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D459" i="2"/>
  <c r="A460" i="2"/>
  <c r="H460" i="2"/>
  <c r="B460" i="2"/>
  <c r="G460" i="2"/>
  <c r="C460" i="2"/>
  <c r="E460" i="2"/>
  <c r="D460" i="2"/>
  <c r="A461" i="2"/>
  <c r="H461" i="2"/>
  <c r="B461" i="2"/>
  <c r="G461" i="2"/>
  <c r="C461" i="2"/>
  <c r="D461" i="2"/>
  <c r="A462" i="2"/>
  <c r="H462" i="2"/>
  <c r="B462" i="2"/>
  <c r="G462" i="2"/>
  <c r="C462" i="2"/>
  <c r="D462" i="2"/>
  <c r="A463" i="2"/>
  <c r="H463" i="2"/>
  <c r="B463" i="2"/>
  <c r="G463" i="2"/>
  <c r="C463" i="2"/>
  <c r="D463" i="2"/>
  <c r="H353" i="2"/>
  <c r="B353" i="2"/>
  <c r="D353" i="2"/>
  <c r="A353" i="2"/>
  <c r="H352" i="2"/>
  <c r="B352" i="2"/>
  <c r="D352" i="2"/>
  <c r="A352" i="2"/>
  <c r="H44" i="2"/>
  <c r="B44" i="2"/>
  <c r="D44" i="2"/>
  <c r="A44" i="2"/>
  <c r="H43" i="2"/>
  <c r="B43" i="2"/>
  <c r="D43" i="2"/>
  <c r="A43" i="2"/>
  <c r="H42" i="2"/>
  <c r="B42" i="2"/>
  <c r="D42" i="2"/>
  <c r="A42" i="2"/>
  <c r="H351" i="2"/>
  <c r="B351" i="2"/>
  <c r="D351" i="2"/>
  <c r="A351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50" i="2"/>
  <c r="B350" i="2"/>
  <c r="D350" i="2"/>
  <c r="A350" i="2"/>
  <c r="H349" i="2"/>
  <c r="B349" i="2"/>
  <c r="D349" i="2"/>
  <c r="A349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348" i="2"/>
  <c r="B348" i="2"/>
  <c r="D348" i="2"/>
  <c r="A34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19" i="2"/>
  <c r="B19" i="2"/>
  <c r="D19" i="2"/>
  <c r="A19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18" i="2"/>
  <c r="B18" i="2"/>
  <c r="D18" i="2"/>
  <c r="A18" i="2"/>
  <c r="H334" i="2"/>
  <c r="B334" i="2"/>
  <c r="D334" i="2"/>
  <c r="A334" i="2"/>
  <c r="H333" i="2"/>
  <c r="B333" i="2"/>
  <c r="D333" i="2"/>
  <c r="A333" i="2"/>
  <c r="H17" i="2"/>
  <c r="B17" i="2"/>
  <c r="D17" i="2"/>
  <c r="A17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16" i="2"/>
  <c r="B16" i="2"/>
  <c r="D16" i="2"/>
  <c r="A16" i="2"/>
  <c r="H329" i="2"/>
  <c r="B329" i="2"/>
  <c r="D329" i="2"/>
  <c r="A329" i="2"/>
  <c r="H15" i="2"/>
  <c r="B15" i="2"/>
  <c r="D15" i="2"/>
  <c r="A15" i="2"/>
  <c r="H14" i="2"/>
  <c r="B14" i="2"/>
  <c r="D14" i="2"/>
  <c r="A14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13" i="2"/>
  <c r="B13" i="2"/>
  <c r="D13" i="2"/>
  <c r="A13" i="2"/>
  <c r="H12" i="2"/>
  <c r="B12" i="2"/>
  <c r="D12" i="2"/>
  <c r="A12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H309" i="2"/>
  <c r="B309" i="2"/>
  <c r="D309" i="2"/>
  <c r="A309" i="2"/>
  <c r="H308" i="2"/>
  <c r="B308" i="2"/>
  <c r="D308" i="2"/>
  <c r="A308" i="2"/>
  <c r="H307" i="2"/>
  <c r="B307" i="2"/>
  <c r="D307" i="2"/>
  <c r="A307" i="2"/>
  <c r="H306" i="2"/>
  <c r="B306" i="2"/>
  <c r="D306" i="2"/>
  <c r="A306" i="2"/>
  <c r="H305" i="2"/>
  <c r="B305" i="2"/>
  <c r="D305" i="2"/>
  <c r="A305" i="2"/>
  <c r="H304" i="2"/>
  <c r="B304" i="2"/>
  <c r="D304" i="2"/>
  <c r="A304" i="2"/>
  <c r="H303" i="2"/>
  <c r="B303" i="2"/>
  <c r="D303" i="2"/>
  <c r="A303" i="2"/>
  <c r="H302" i="2"/>
  <c r="B302" i="2"/>
  <c r="D302" i="2"/>
  <c r="A302" i="2"/>
  <c r="H301" i="2"/>
  <c r="B301" i="2"/>
  <c r="D301" i="2"/>
  <c r="A301" i="2"/>
  <c r="H300" i="2"/>
  <c r="B300" i="2"/>
  <c r="D300" i="2"/>
  <c r="A300" i="2"/>
  <c r="H299" i="2"/>
  <c r="B299" i="2"/>
  <c r="D299" i="2"/>
  <c r="A299" i="2"/>
  <c r="H298" i="2"/>
  <c r="B298" i="2"/>
  <c r="D298" i="2"/>
  <c r="A298" i="2"/>
  <c r="H297" i="2"/>
  <c r="B297" i="2"/>
  <c r="D297" i="2"/>
  <c r="A297" i="2"/>
  <c r="H296" i="2"/>
  <c r="B296" i="2"/>
  <c r="D296" i="2"/>
  <c r="A296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11" i="2"/>
  <c r="B11" i="2"/>
  <c r="D11" i="2"/>
  <c r="A11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287" i="2"/>
  <c r="B287" i="2"/>
  <c r="D287" i="2"/>
  <c r="A287" i="2"/>
  <c r="H286" i="2"/>
  <c r="B286" i="2"/>
  <c r="D286" i="2"/>
  <c r="A286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F281" i="2"/>
  <c r="D281" i="2"/>
  <c r="B281" i="2"/>
  <c r="A281" i="2"/>
  <c r="H280" i="2"/>
  <c r="B280" i="2"/>
  <c r="F280" i="2"/>
  <c r="D280" i="2"/>
  <c r="A280" i="2"/>
  <c r="H279" i="2"/>
  <c r="B279" i="2"/>
  <c r="F279" i="2"/>
  <c r="D279" i="2"/>
  <c r="A279" i="2"/>
  <c r="H278" i="2"/>
  <c r="B278" i="2"/>
  <c r="F278" i="2"/>
  <c r="D278" i="2"/>
  <c r="A278" i="2"/>
  <c r="H277" i="2"/>
  <c r="F277" i="2"/>
  <c r="D277" i="2"/>
  <c r="B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Q488" i="1"/>
  <c r="Q489" i="1"/>
  <c r="Q487" i="1"/>
  <c r="Q481" i="1"/>
  <c r="Q480" i="1"/>
  <c r="Q479" i="1"/>
  <c r="Q478" i="1"/>
  <c r="Q484" i="1"/>
  <c r="Q436" i="1"/>
  <c r="Q369" i="1"/>
  <c r="Q485" i="1"/>
  <c r="F16" i="1"/>
  <c r="F17" i="1" s="1"/>
  <c r="C17" i="1"/>
  <c r="Q104" i="1"/>
  <c r="Q477" i="1"/>
  <c r="Q409" i="1"/>
  <c r="Q411" i="1"/>
  <c r="Q413" i="1"/>
  <c r="Q424" i="1"/>
  <c r="Q425" i="1"/>
  <c r="Q433" i="1"/>
  <c r="Q437" i="1"/>
  <c r="Q449" i="1"/>
  <c r="Q454" i="1"/>
  <c r="Q455" i="1"/>
  <c r="Q456" i="1"/>
  <c r="Q457" i="1"/>
  <c r="Q458" i="1"/>
  <c r="Q464" i="1"/>
  <c r="Q465" i="1"/>
  <c r="Q466" i="1"/>
  <c r="Q467" i="1"/>
  <c r="Q468" i="1"/>
  <c r="Q469" i="1"/>
  <c r="Q472" i="1"/>
  <c r="Q473" i="1"/>
  <c r="Q474" i="1"/>
  <c r="Q462" i="1"/>
  <c r="Q463" i="1"/>
  <c r="Q470" i="1"/>
  <c r="Q471" i="1"/>
  <c r="Q133" i="1"/>
  <c r="Q134" i="1"/>
  <c r="Q143" i="1"/>
  <c r="Q144" i="1"/>
  <c r="Q162" i="1"/>
  <c r="Q166" i="1"/>
  <c r="Q172" i="1"/>
  <c r="Q175" i="1"/>
  <c r="Q183" i="1"/>
  <c r="Q184" i="1"/>
  <c r="Q187" i="1"/>
  <c r="Q190" i="1"/>
  <c r="Q191" i="1"/>
  <c r="Q199" i="1"/>
  <c r="Q200" i="1"/>
  <c r="Q203" i="1"/>
  <c r="Q206" i="1"/>
  <c r="Q207" i="1"/>
  <c r="Q208" i="1"/>
  <c r="Q215" i="1"/>
  <c r="Q216" i="1"/>
  <c r="Q237" i="1"/>
  <c r="Q238" i="1"/>
  <c r="Q256" i="1"/>
  <c r="Q259" i="1"/>
  <c r="Q263" i="1"/>
  <c r="Q268" i="1"/>
  <c r="Q269" i="1"/>
  <c r="Q336" i="1"/>
  <c r="Q338" i="1"/>
  <c r="Q347" i="1"/>
  <c r="Q451" i="1"/>
  <c r="Q352" i="1"/>
  <c r="Q304" i="1"/>
  <c r="Q305" i="1"/>
  <c r="Q319" i="1"/>
  <c r="Q320" i="1"/>
  <c r="Q326" i="1"/>
  <c r="Q354" i="1"/>
  <c r="Q358" i="1"/>
  <c r="Q359" i="1"/>
  <c r="Q362" i="1"/>
  <c r="Q365" i="1"/>
  <c r="Q367" i="1"/>
  <c r="Q374" i="1"/>
  <c r="Q380" i="1"/>
  <c r="Q383" i="1"/>
  <c r="Q385" i="1"/>
  <c r="Q386" i="1"/>
  <c r="Q390" i="1"/>
  <c r="Q392" i="1"/>
  <c r="Q406" i="1"/>
  <c r="Q147" i="1"/>
  <c r="Q151" i="1"/>
  <c r="Q154" i="1"/>
  <c r="Q170" i="1"/>
  <c r="Q171" i="1"/>
  <c r="Q173" i="1"/>
  <c r="Q176" i="1"/>
  <c r="Q177" i="1"/>
  <c r="Q178" i="1"/>
  <c r="Q179" i="1"/>
  <c r="Q180" i="1"/>
  <c r="Q181" i="1"/>
  <c r="Q182" i="1"/>
  <c r="Q404" i="1"/>
  <c r="Q405" i="1"/>
  <c r="Q407" i="1"/>
  <c r="Q422" i="1"/>
  <c r="Q429" i="1"/>
  <c r="Q434" i="1"/>
  <c r="Q432" i="1"/>
  <c r="Q440" i="1"/>
  <c r="Q205" i="1"/>
  <c r="Q211" i="1"/>
  <c r="Q212" i="1"/>
  <c r="Q213" i="1"/>
  <c r="Q214" i="1"/>
  <c r="Q217" i="1"/>
  <c r="Q218" i="1"/>
  <c r="Q219" i="1"/>
  <c r="Q221" i="1"/>
  <c r="Q222" i="1"/>
  <c r="Q223" i="1"/>
  <c r="Q224" i="1"/>
  <c r="Q227" i="1"/>
  <c r="Q228" i="1"/>
  <c r="Q229" i="1"/>
  <c r="Q230" i="1"/>
  <c r="Q232" i="1"/>
  <c r="Q233" i="1"/>
  <c r="Q234" i="1"/>
  <c r="Q235" i="1"/>
  <c r="Q236" i="1"/>
  <c r="Q188" i="1"/>
  <c r="Q189" i="1"/>
  <c r="Q239" i="1"/>
  <c r="Q240" i="1"/>
  <c r="Q242" i="1"/>
  <c r="Q243" i="1"/>
  <c r="Q245" i="1"/>
  <c r="Q247" i="1"/>
  <c r="Q249" i="1"/>
  <c r="Q250" i="1"/>
  <c r="Q251" i="1"/>
  <c r="Q253" i="1"/>
  <c r="Q254" i="1"/>
  <c r="Q257" i="1"/>
  <c r="Q258" i="1"/>
  <c r="Q192" i="1"/>
  <c r="Q193" i="1"/>
  <c r="Q194" i="1"/>
  <c r="Q195" i="1"/>
  <c r="Q260" i="1"/>
  <c r="Q262" i="1"/>
  <c r="Q261" i="1"/>
  <c r="Q197" i="1"/>
  <c r="Q198" i="1"/>
  <c r="Q265" i="1"/>
  <c r="Q335" i="1"/>
  <c r="Q343" i="1"/>
  <c r="Q344" i="1"/>
  <c r="Q345" i="1"/>
  <c r="Q368" i="1"/>
  <c r="Q361" i="1"/>
  <c r="Q363" i="1"/>
  <c r="Q364" i="1"/>
  <c r="Q372" i="1"/>
  <c r="Q382" i="1"/>
  <c r="Q371" i="1"/>
  <c r="Q373" i="1"/>
  <c r="Q375" i="1"/>
  <c r="Q376" i="1"/>
  <c r="Q377" i="1"/>
  <c r="Q379" i="1"/>
  <c r="Q381" i="1"/>
  <c r="Q384" i="1"/>
  <c r="Q397" i="1"/>
  <c r="Q403" i="1"/>
  <c r="Q317" i="1"/>
  <c r="Q318" i="1"/>
  <c r="Q321" i="1"/>
  <c r="Q322" i="1"/>
  <c r="Q323" i="1"/>
  <c r="Q324" i="1"/>
  <c r="Q325" i="1"/>
  <c r="Q327" i="1"/>
  <c r="Q328" i="1"/>
  <c r="Q329" i="1"/>
  <c r="Q330" i="1"/>
  <c r="Q331" i="1"/>
  <c r="Q332" i="1"/>
  <c r="Q333" i="1"/>
  <c r="Q334" i="1"/>
  <c r="Q342" i="1"/>
  <c r="Q349" i="1"/>
  <c r="Q350" i="1"/>
  <c r="Q351" i="1"/>
  <c r="Q355" i="1"/>
  <c r="Q356" i="1"/>
  <c r="Q357" i="1"/>
  <c r="Q360" i="1"/>
  <c r="Q387" i="1"/>
  <c r="Q388" i="1"/>
  <c r="Q370" i="1"/>
  <c r="Q391" i="1"/>
  <c r="Q393" i="1"/>
  <c r="Q394" i="1"/>
  <c r="Q395" i="1"/>
  <c r="Q396" i="1"/>
  <c r="Q398" i="1"/>
  <c r="Q399" i="1"/>
  <c r="Q400" i="1"/>
  <c r="Q401" i="1"/>
  <c r="Q402" i="1"/>
  <c r="Q408" i="1"/>
  <c r="Q410" i="1"/>
  <c r="Q412" i="1"/>
  <c r="Q414" i="1"/>
  <c r="Q415" i="1"/>
  <c r="Q416" i="1"/>
  <c r="Q417" i="1"/>
  <c r="Q418" i="1"/>
  <c r="Q419" i="1"/>
  <c r="Q420" i="1"/>
  <c r="Q421" i="1"/>
  <c r="Q423" i="1"/>
  <c r="Q426" i="1"/>
  <c r="Q427" i="1"/>
  <c r="Q438" i="1"/>
  <c r="Q340" i="1"/>
  <c r="Q341" i="1"/>
  <c r="Q145" i="1"/>
  <c r="E160" i="1"/>
  <c r="F160" i="1"/>
  <c r="G160" i="1"/>
  <c r="J160" i="1"/>
  <c r="E136" i="1"/>
  <c r="F136" i="1"/>
  <c r="G136" i="1"/>
  <c r="H136" i="1"/>
  <c r="E116" i="1"/>
  <c r="E99" i="1"/>
  <c r="F99" i="1"/>
  <c r="E75" i="1"/>
  <c r="F75" i="1"/>
  <c r="G75" i="1"/>
  <c r="E59" i="1"/>
  <c r="F59" i="1"/>
  <c r="E43" i="1"/>
  <c r="F43" i="1"/>
  <c r="G43" i="1"/>
  <c r="H43" i="1"/>
  <c r="E27" i="1"/>
  <c r="F27" i="1"/>
  <c r="E450" i="1"/>
  <c r="F450" i="1"/>
  <c r="G450" i="1"/>
  <c r="I450" i="1"/>
  <c r="E352" i="1"/>
  <c r="F352" i="1"/>
  <c r="G352" i="1"/>
  <c r="J352" i="1"/>
  <c r="E300" i="1"/>
  <c r="F300" i="1"/>
  <c r="G300" i="1"/>
  <c r="I300" i="1"/>
  <c r="E284" i="1"/>
  <c r="F284" i="1"/>
  <c r="G284" i="1"/>
  <c r="I284" i="1"/>
  <c r="E264" i="1"/>
  <c r="F264" i="1"/>
  <c r="G264" i="1"/>
  <c r="J264" i="1"/>
  <c r="E411" i="1"/>
  <c r="F411" i="1"/>
  <c r="E449" i="1"/>
  <c r="E198" i="2"/>
  <c r="F449" i="1"/>
  <c r="G449" i="1"/>
  <c r="K449" i="1"/>
  <c r="E337" i="1"/>
  <c r="F337" i="1"/>
  <c r="G337" i="1"/>
  <c r="J337" i="1"/>
  <c r="E207" i="1"/>
  <c r="F207" i="1"/>
  <c r="E397" i="1"/>
  <c r="F397" i="1"/>
  <c r="G397" i="1"/>
  <c r="I397" i="1"/>
  <c r="E205" i="1"/>
  <c r="F205" i="1"/>
  <c r="G205" i="1"/>
  <c r="I205" i="1"/>
  <c r="E466" i="1"/>
  <c r="E477" i="1"/>
  <c r="F477" i="1"/>
  <c r="G477" i="1"/>
  <c r="K477" i="1"/>
  <c r="E481" i="1"/>
  <c r="F481" i="1"/>
  <c r="G481" i="1"/>
  <c r="K481" i="1"/>
  <c r="E485" i="1"/>
  <c r="F485" i="1"/>
  <c r="E475" i="1"/>
  <c r="F475" i="1"/>
  <c r="E470" i="1"/>
  <c r="F470" i="1"/>
  <c r="G470" i="1"/>
  <c r="E468" i="1"/>
  <c r="F468" i="1"/>
  <c r="G468" i="1"/>
  <c r="E130" i="1"/>
  <c r="F130" i="1"/>
  <c r="G130" i="1"/>
  <c r="I130" i="1"/>
  <c r="E186" i="1"/>
  <c r="F186" i="1"/>
  <c r="G186" i="1"/>
  <c r="I186" i="1"/>
  <c r="E209" i="1"/>
  <c r="F209" i="1"/>
  <c r="G209" i="1"/>
  <c r="I209" i="1"/>
  <c r="E267" i="1"/>
  <c r="E320" i="1"/>
  <c r="F320" i="1"/>
  <c r="G320" i="1"/>
  <c r="I320" i="1"/>
  <c r="E359" i="1"/>
  <c r="E374" i="1"/>
  <c r="F374" i="1"/>
  <c r="G374" i="1"/>
  <c r="I374" i="1"/>
  <c r="E383" i="1"/>
  <c r="F383" i="1"/>
  <c r="G383" i="1"/>
  <c r="I383" i="1"/>
  <c r="E392" i="1"/>
  <c r="E91" i="1"/>
  <c r="F91" i="1"/>
  <c r="E95" i="1"/>
  <c r="E154" i="1"/>
  <c r="E18" i="2"/>
  <c r="E176" i="1"/>
  <c r="F176" i="1"/>
  <c r="E180" i="1"/>
  <c r="F180" i="1"/>
  <c r="G180" i="1"/>
  <c r="I180" i="1"/>
  <c r="E405" i="1"/>
  <c r="F405" i="1"/>
  <c r="G405" i="1"/>
  <c r="J405" i="1"/>
  <c r="E432" i="1"/>
  <c r="F432" i="1"/>
  <c r="E212" i="1"/>
  <c r="F212" i="1"/>
  <c r="G212" i="1"/>
  <c r="I212" i="1"/>
  <c r="E218" i="1"/>
  <c r="F218" i="1"/>
  <c r="E223" i="1"/>
  <c r="F223" i="1"/>
  <c r="G223" i="1"/>
  <c r="I223" i="1"/>
  <c r="E229" i="1"/>
  <c r="F229" i="1"/>
  <c r="E234" i="1"/>
  <c r="F234" i="1"/>
  <c r="G234" i="1"/>
  <c r="I234" i="1"/>
  <c r="E189" i="1"/>
  <c r="F189" i="1"/>
  <c r="G189" i="1"/>
  <c r="I189" i="1"/>
  <c r="E243" i="1"/>
  <c r="E79" i="2"/>
  <c r="E250" i="1"/>
  <c r="F250" i="1"/>
  <c r="G250" i="1"/>
  <c r="I250" i="1"/>
  <c r="E257" i="1"/>
  <c r="F257" i="1"/>
  <c r="G257" i="1"/>
  <c r="I257" i="1"/>
  <c r="E194" i="1"/>
  <c r="F194" i="1"/>
  <c r="E261" i="1"/>
  <c r="F261" i="1"/>
  <c r="G261" i="1"/>
  <c r="I261" i="1"/>
  <c r="E335" i="1"/>
  <c r="F335" i="1"/>
  <c r="E368" i="1"/>
  <c r="F368" i="1"/>
  <c r="E372" i="1"/>
  <c r="F372" i="1"/>
  <c r="G372" i="1"/>
  <c r="I372" i="1"/>
  <c r="E375" i="1"/>
  <c r="F375" i="1"/>
  <c r="E381" i="1"/>
  <c r="F381" i="1"/>
  <c r="G381" i="1"/>
  <c r="I381" i="1"/>
  <c r="E317" i="1"/>
  <c r="F317" i="1"/>
  <c r="G317" i="1"/>
  <c r="I317" i="1"/>
  <c r="E323" i="1"/>
  <c r="E328" i="1"/>
  <c r="F328" i="1"/>
  <c r="G328" i="1"/>
  <c r="I328" i="1"/>
  <c r="E332" i="1"/>
  <c r="F332" i="1"/>
  <c r="G332" i="1"/>
  <c r="I332" i="1"/>
  <c r="E349" i="1"/>
  <c r="E356" i="1"/>
  <c r="E128" i="2"/>
  <c r="F356" i="1"/>
  <c r="G356" i="1"/>
  <c r="I356" i="1"/>
  <c r="E388" i="1"/>
  <c r="F388" i="1"/>
  <c r="G388" i="1"/>
  <c r="I388" i="1"/>
  <c r="E394" i="1"/>
  <c r="F394" i="1"/>
  <c r="E399" i="1"/>
  <c r="F399" i="1"/>
  <c r="G399" i="1"/>
  <c r="I399" i="1"/>
  <c r="E408" i="1"/>
  <c r="F408" i="1"/>
  <c r="G408" i="1"/>
  <c r="I408" i="1"/>
  <c r="E415" i="1"/>
  <c r="F415" i="1"/>
  <c r="G415" i="1"/>
  <c r="I415" i="1"/>
  <c r="E419" i="1"/>
  <c r="F419" i="1"/>
  <c r="G419" i="1"/>
  <c r="I419" i="1"/>
  <c r="E426" i="1"/>
  <c r="E188" i="2"/>
  <c r="E134" i="1"/>
  <c r="F134" i="1"/>
  <c r="G134" i="1"/>
  <c r="J134" i="1"/>
  <c r="E166" i="1"/>
  <c r="E191" i="1"/>
  <c r="E478" i="1"/>
  <c r="F478" i="1"/>
  <c r="G478" i="1"/>
  <c r="K478" i="1"/>
  <c r="E482" i="1"/>
  <c r="E454" i="2"/>
  <c r="E486" i="1"/>
  <c r="F486" i="1"/>
  <c r="E476" i="1"/>
  <c r="F476" i="1"/>
  <c r="G476" i="1"/>
  <c r="I476" i="1"/>
  <c r="E471" i="1"/>
  <c r="F471" i="1"/>
  <c r="G471" i="1"/>
  <c r="J471" i="1"/>
  <c r="E465" i="1"/>
  <c r="F465" i="1"/>
  <c r="E150" i="1"/>
  <c r="F150" i="1"/>
  <c r="G150" i="1"/>
  <c r="I150" i="1"/>
  <c r="E196" i="1"/>
  <c r="E351" i="2"/>
  <c r="F196" i="1"/>
  <c r="G196" i="1"/>
  <c r="I196" i="1"/>
  <c r="E210" i="1"/>
  <c r="F210" i="1"/>
  <c r="G210" i="1"/>
  <c r="I210" i="1"/>
  <c r="E304" i="1"/>
  <c r="F304" i="1"/>
  <c r="G304" i="1"/>
  <c r="I304" i="1"/>
  <c r="E326" i="1"/>
  <c r="F326" i="1"/>
  <c r="G326" i="1"/>
  <c r="I326" i="1"/>
  <c r="E362" i="1"/>
  <c r="F362" i="1"/>
  <c r="E353" i="1"/>
  <c r="F353" i="1"/>
  <c r="G353" i="1"/>
  <c r="J353" i="1"/>
  <c r="E385" i="1"/>
  <c r="F385" i="1"/>
  <c r="G385" i="1"/>
  <c r="I385" i="1"/>
  <c r="E406" i="1"/>
  <c r="F406" i="1"/>
  <c r="G406" i="1"/>
  <c r="I406" i="1"/>
  <c r="E92" i="1"/>
  <c r="E281" i="2"/>
  <c r="E97" i="1"/>
  <c r="F97" i="1"/>
  <c r="G97" i="1"/>
  <c r="I97" i="1"/>
  <c r="E170" i="1"/>
  <c r="F170" i="1"/>
  <c r="G170" i="1"/>
  <c r="I170" i="1"/>
  <c r="E177" i="1"/>
  <c r="E26" i="2"/>
  <c r="F177" i="1"/>
  <c r="G177" i="1"/>
  <c r="I177" i="1"/>
  <c r="E181" i="1"/>
  <c r="F181" i="1"/>
  <c r="E407" i="1"/>
  <c r="F407" i="1"/>
  <c r="G407" i="1"/>
  <c r="J407" i="1"/>
  <c r="E440" i="1"/>
  <c r="F440" i="1"/>
  <c r="G440" i="1"/>
  <c r="I440" i="1"/>
  <c r="E213" i="1"/>
  <c r="F213" i="1"/>
  <c r="G213" i="1"/>
  <c r="I213" i="1"/>
  <c r="E219" i="1"/>
  <c r="F219" i="1"/>
  <c r="E224" i="1"/>
  <c r="F224" i="1"/>
  <c r="G224" i="1"/>
  <c r="I224" i="1"/>
  <c r="E230" i="1"/>
  <c r="F230" i="1"/>
  <c r="E235" i="1"/>
  <c r="F235" i="1"/>
  <c r="G235" i="1"/>
  <c r="I235" i="1"/>
  <c r="E239" i="1"/>
  <c r="F239" i="1"/>
  <c r="E245" i="1"/>
  <c r="F245" i="1"/>
  <c r="G245" i="1"/>
  <c r="I245" i="1"/>
  <c r="E251" i="1"/>
  <c r="F251" i="1"/>
  <c r="G251" i="1"/>
  <c r="E258" i="1"/>
  <c r="F258" i="1"/>
  <c r="G258" i="1"/>
  <c r="I258" i="1"/>
  <c r="E195" i="1"/>
  <c r="F195" i="1"/>
  <c r="G195" i="1"/>
  <c r="I195" i="1"/>
  <c r="E197" i="1"/>
  <c r="F197" i="1"/>
  <c r="G197" i="1"/>
  <c r="I197" i="1"/>
  <c r="E343" i="1"/>
  <c r="E121" i="2"/>
  <c r="F343" i="1"/>
  <c r="G343" i="1"/>
  <c r="I343" i="1"/>
  <c r="E361" i="1"/>
  <c r="F361" i="1"/>
  <c r="G361" i="1"/>
  <c r="I361" i="1"/>
  <c r="E382" i="1"/>
  <c r="F382" i="1"/>
  <c r="E376" i="1"/>
  <c r="E144" i="2"/>
  <c r="F376" i="1"/>
  <c r="G376" i="1"/>
  <c r="I376" i="1"/>
  <c r="E384" i="1"/>
  <c r="F384" i="1"/>
  <c r="G384" i="1"/>
  <c r="I384" i="1"/>
  <c r="E318" i="1"/>
  <c r="F318" i="1"/>
  <c r="G318" i="1"/>
  <c r="I318" i="1"/>
  <c r="E324" i="1"/>
  <c r="F324" i="1"/>
  <c r="E329" i="1"/>
  <c r="F329" i="1"/>
  <c r="G329" i="1"/>
  <c r="I329" i="1"/>
  <c r="E333" i="1"/>
  <c r="F333" i="1"/>
  <c r="G333" i="1"/>
  <c r="I333" i="1"/>
  <c r="E350" i="1"/>
  <c r="F350" i="1"/>
  <c r="G350" i="1"/>
  <c r="I350" i="1"/>
  <c r="E357" i="1"/>
  <c r="F357" i="1"/>
  <c r="E370" i="1"/>
  <c r="F370" i="1"/>
  <c r="G370" i="1"/>
  <c r="I370" i="1"/>
  <c r="E395" i="1"/>
  <c r="E400" i="1"/>
  <c r="F400" i="1"/>
  <c r="G400" i="1"/>
  <c r="I400" i="1"/>
  <c r="E410" i="1"/>
  <c r="F410" i="1"/>
  <c r="E416" i="1"/>
  <c r="F416" i="1"/>
  <c r="G416" i="1"/>
  <c r="I416" i="1"/>
  <c r="E420" i="1"/>
  <c r="F420" i="1"/>
  <c r="G420" i="1"/>
  <c r="I420" i="1"/>
  <c r="E427" i="1"/>
  <c r="F427" i="1"/>
  <c r="E143" i="1"/>
  <c r="F143" i="1"/>
  <c r="G143" i="1"/>
  <c r="J143" i="1"/>
  <c r="E175" i="1"/>
  <c r="F175" i="1"/>
  <c r="G175" i="1"/>
  <c r="J175" i="1"/>
  <c r="E480" i="1"/>
  <c r="F480" i="1"/>
  <c r="G480" i="1"/>
  <c r="K480" i="1"/>
  <c r="E484" i="1"/>
  <c r="F484" i="1"/>
  <c r="G484" i="1"/>
  <c r="J484" i="1"/>
  <c r="G486" i="1"/>
  <c r="K486" i="1"/>
  <c r="E474" i="1"/>
  <c r="F474" i="1"/>
  <c r="G474" i="1"/>
  <c r="K474" i="1"/>
  <c r="E469" i="1"/>
  <c r="F469" i="1"/>
  <c r="G469" i="1"/>
  <c r="K469" i="1"/>
  <c r="E467" i="1"/>
  <c r="F467" i="1"/>
  <c r="G467" i="1"/>
  <c r="K467" i="1"/>
  <c r="G465" i="1"/>
  <c r="K465" i="1"/>
  <c r="E128" i="1"/>
  <c r="F128" i="1"/>
  <c r="G128" i="1"/>
  <c r="E174" i="1"/>
  <c r="F174" i="1"/>
  <c r="G174" i="1"/>
  <c r="I174" i="1"/>
  <c r="E204" i="1"/>
  <c r="F204" i="1"/>
  <c r="G204" i="1"/>
  <c r="I204" i="1"/>
  <c r="E255" i="1"/>
  <c r="F255" i="1"/>
  <c r="G255" i="1"/>
  <c r="I255" i="1"/>
  <c r="E319" i="1"/>
  <c r="E358" i="1"/>
  <c r="F358" i="1"/>
  <c r="G358" i="1"/>
  <c r="I358" i="1"/>
  <c r="G362" i="1"/>
  <c r="I362" i="1"/>
  <c r="E367" i="1"/>
  <c r="F367" i="1"/>
  <c r="G367" i="1"/>
  <c r="J367" i="1"/>
  <c r="E380" i="1"/>
  <c r="F380" i="1"/>
  <c r="G380" i="1"/>
  <c r="I380" i="1"/>
  <c r="E390" i="1"/>
  <c r="F390" i="1"/>
  <c r="G390" i="1"/>
  <c r="I390" i="1"/>
  <c r="E89" i="1"/>
  <c r="F89" i="1"/>
  <c r="G89" i="1"/>
  <c r="I89" i="1"/>
  <c r="E94" i="1"/>
  <c r="F94" i="1"/>
  <c r="G94" i="1"/>
  <c r="I94" i="1"/>
  <c r="E151" i="1"/>
  <c r="F151" i="1"/>
  <c r="G151" i="1"/>
  <c r="I151" i="1"/>
  <c r="E173" i="1"/>
  <c r="E179" i="1"/>
  <c r="F179" i="1"/>
  <c r="G179" i="1"/>
  <c r="I179" i="1"/>
  <c r="G181" i="1"/>
  <c r="I181" i="1"/>
  <c r="E404" i="1"/>
  <c r="F404" i="1"/>
  <c r="G404" i="1"/>
  <c r="I404" i="1"/>
  <c r="E434" i="1"/>
  <c r="F434" i="1"/>
  <c r="G434" i="1"/>
  <c r="I434" i="1"/>
  <c r="E211" i="1"/>
  <c r="F211" i="1"/>
  <c r="G211" i="1"/>
  <c r="I211" i="1"/>
  <c r="E217" i="1"/>
  <c r="F217" i="1"/>
  <c r="G217" i="1"/>
  <c r="I217" i="1"/>
  <c r="G219" i="1"/>
  <c r="I219" i="1"/>
  <c r="E222" i="1"/>
  <c r="F222" i="1"/>
  <c r="G222" i="1"/>
  <c r="I222" i="1"/>
  <c r="E228" i="1"/>
  <c r="G230" i="1"/>
  <c r="I230" i="1"/>
  <c r="E233" i="1"/>
  <c r="E188" i="1"/>
  <c r="F188" i="1"/>
  <c r="G188" i="1"/>
  <c r="I188" i="1"/>
  <c r="G239" i="1"/>
  <c r="I239" i="1"/>
  <c r="E242" i="1"/>
  <c r="F242" i="1"/>
  <c r="G242" i="1"/>
  <c r="I242" i="1"/>
  <c r="E249" i="1"/>
  <c r="F249" i="1"/>
  <c r="G249" i="1"/>
  <c r="I249" i="1"/>
  <c r="I251" i="1"/>
  <c r="E254" i="1"/>
  <c r="F254" i="1"/>
  <c r="G254" i="1"/>
  <c r="I254" i="1"/>
  <c r="E193" i="1"/>
  <c r="F193" i="1"/>
  <c r="G193" i="1"/>
  <c r="I193" i="1"/>
  <c r="E262" i="1"/>
  <c r="F262" i="1"/>
  <c r="G262" i="1"/>
  <c r="I262" i="1"/>
  <c r="E265" i="1"/>
  <c r="F265" i="1"/>
  <c r="G265" i="1"/>
  <c r="I265" i="1"/>
  <c r="E345" i="1"/>
  <c r="F345" i="1"/>
  <c r="G345" i="1"/>
  <c r="J345" i="1"/>
  <c r="E364" i="1"/>
  <c r="F364" i="1"/>
  <c r="G364" i="1"/>
  <c r="I364" i="1"/>
  <c r="G382" i="1"/>
  <c r="I382" i="1"/>
  <c r="E373" i="1"/>
  <c r="F373" i="1"/>
  <c r="G373" i="1"/>
  <c r="I373" i="1"/>
  <c r="E379" i="1"/>
  <c r="E403" i="1"/>
  <c r="E169" i="2"/>
  <c r="E322" i="1"/>
  <c r="F322" i="1"/>
  <c r="G322" i="1"/>
  <c r="I322" i="1"/>
  <c r="G324" i="1"/>
  <c r="I324" i="1"/>
  <c r="E327" i="1"/>
  <c r="F327" i="1"/>
  <c r="G327" i="1"/>
  <c r="I327" i="1"/>
  <c r="E331" i="1"/>
  <c r="E342" i="1"/>
  <c r="F342" i="1"/>
  <c r="G342" i="1"/>
  <c r="I342" i="1"/>
  <c r="E355" i="1"/>
  <c r="F355" i="1"/>
  <c r="G355" i="1"/>
  <c r="I355" i="1"/>
  <c r="G357" i="1"/>
  <c r="I357" i="1"/>
  <c r="E387" i="1"/>
  <c r="F387" i="1"/>
  <c r="G387" i="1"/>
  <c r="I387" i="1"/>
  <c r="E393" i="1"/>
  <c r="F393" i="1"/>
  <c r="G393" i="1"/>
  <c r="I393" i="1"/>
  <c r="E398" i="1"/>
  <c r="F398" i="1"/>
  <c r="G398" i="1"/>
  <c r="I398" i="1"/>
  <c r="E402" i="1"/>
  <c r="F402" i="1"/>
  <c r="G402" i="1"/>
  <c r="I402" i="1"/>
  <c r="G410" i="1"/>
  <c r="I410" i="1"/>
  <c r="E414" i="1"/>
  <c r="E418" i="1"/>
  <c r="F418" i="1"/>
  <c r="G418" i="1"/>
  <c r="I418" i="1"/>
  <c r="E423" i="1"/>
  <c r="G427" i="1"/>
  <c r="I427" i="1"/>
  <c r="E133" i="1"/>
  <c r="F133" i="1"/>
  <c r="G133" i="1"/>
  <c r="J133" i="1"/>
  <c r="E162" i="1"/>
  <c r="F162" i="1"/>
  <c r="G162" i="1"/>
  <c r="J162" i="1"/>
  <c r="E187" i="1"/>
  <c r="F187" i="1"/>
  <c r="G187" i="1"/>
  <c r="J187" i="1"/>
  <c r="G485" i="1"/>
  <c r="K485" i="1"/>
  <c r="E473" i="1"/>
  <c r="F473" i="1"/>
  <c r="G473" i="1"/>
  <c r="K473" i="1"/>
  <c r="E202" i="1"/>
  <c r="F202" i="1"/>
  <c r="G202" i="1"/>
  <c r="I202" i="1"/>
  <c r="E365" i="1"/>
  <c r="F365" i="1"/>
  <c r="G365" i="1"/>
  <c r="J365" i="1"/>
  <c r="E93" i="1"/>
  <c r="F93" i="1"/>
  <c r="G93" i="1"/>
  <c r="I93" i="1"/>
  <c r="G176" i="1"/>
  <c r="I176" i="1"/>
  <c r="E182" i="1"/>
  <c r="F182" i="1"/>
  <c r="G182" i="1"/>
  <c r="I182" i="1"/>
  <c r="E221" i="1"/>
  <c r="F221" i="1"/>
  <c r="G221" i="1"/>
  <c r="I221" i="1"/>
  <c r="E240" i="1"/>
  <c r="F240" i="1"/>
  <c r="G240" i="1"/>
  <c r="I240" i="1"/>
  <c r="E260" i="1"/>
  <c r="F260" i="1"/>
  <c r="G260" i="1"/>
  <c r="I260" i="1"/>
  <c r="G368" i="1"/>
  <c r="I368" i="1"/>
  <c r="E371" i="1"/>
  <c r="E325" i="1"/>
  <c r="F325" i="1"/>
  <c r="G325" i="1"/>
  <c r="I325" i="1"/>
  <c r="E360" i="1"/>
  <c r="F360" i="1"/>
  <c r="G360" i="1"/>
  <c r="I360" i="1"/>
  <c r="E412" i="1"/>
  <c r="F412" i="1"/>
  <c r="G412" i="1"/>
  <c r="I412" i="1"/>
  <c r="E144" i="1"/>
  <c r="F144" i="1"/>
  <c r="G144" i="1"/>
  <c r="J144" i="1"/>
  <c r="E183" i="1"/>
  <c r="F183" i="1"/>
  <c r="G207" i="1"/>
  <c r="J207" i="1"/>
  <c r="E215" i="1"/>
  <c r="F215" i="1"/>
  <c r="G215" i="1"/>
  <c r="J215" i="1"/>
  <c r="E216" i="1"/>
  <c r="E263" i="1"/>
  <c r="F263" i="1"/>
  <c r="G263" i="1"/>
  <c r="J263" i="1"/>
  <c r="E338" i="1"/>
  <c r="F338" i="1"/>
  <c r="G338" i="1"/>
  <c r="J338" i="1"/>
  <c r="E348" i="1"/>
  <c r="F348" i="1"/>
  <c r="G348" i="1"/>
  <c r="J348" i="1"/>
  <c r="E451" i="1"/>
  <c r="F451" i="1"/>
  <c r="G451" i="1"/>
  <c r="J451" i="1"/>
  <c r="E489" i="1"/>
  <c r="F489" i="1"/>
  <c r="G489" i="1"/>
  <c r="J489" i="1"/>
  <c r="E433" i="1"/>
  <c r="F433" i="1"/>
  <c r="G433" i="1"/>
  <c r="I433" i="1"/>
  <c r="E455" i="1"/>
  <c r="F455" i="1"/>
  <c r="G455" i="1"/>
  <c r="K455" i="1"/>
  <c r="E464" i="1"/>
  <c r="E494" i="1"/>
  <c r="F494" i="1"/>
  <c r="G494" i="1"/>
  <c r="K494" i="1"/>
  <c r="E422" i="1"/>
  <c r="F422" i="1"/>
  <c r="E409" i="1"/>
  <c r="F409" i="1"/>
  <c r="E413" i="1"/>
  <c r="F413" i="1"/>
  <c r="E425" i="1"/>
  <c r="F425" i="1"/>
  <c r="E231" i="1"/>
  <c r="E360" i="2"/>
  <c r="E248" i="1"/>
  <c r="F248" i="1"/>
  <c r="G248" i="1"/>
  <c r="I248" i="1"/>
  <c r="E270" i="1"/>
  <c r="F270" i="1"/>
  <c r="G270" i="1"/>
  <c r="I270" i="1"/>
  <c r="E274" i="1"/>
  <c r="F274" i="1"/>
  <c r="G274" i="1"/>
  <c r="I274" i="1"/>
  <c r="E278" i="1"/>
  <c r="F278" i="1"/>
  <c r="G278" i="1"/>
  <c r="I278" i="1"/>
  <c r="E282" i="1"/>
  <c r="F282" i="1"/>
  <c r="G282" i="1"/>
  <c r="I282" i="1"/>
  <c r="E286" i="1"/>
  <c r="F286" i="1"/>
  <c r="G286" i="1"/>
  <c r="I286" i="1"/>
  <c r="E290" i="1"/>
  <c r="F290" i="1"/>
  <c r="G290" i="1"/>
  <c r="I290" i="1"/>
  <c r="E294" i="1"/>
  <c r="F294" i="1"/>
  <c r="G294" i="1"/>
  <c r="I294" i="1"/>
  <c r="E298" i="1"/>
  <c r="F298" i="1"/>
  <c r="G298" i="1"/>
  <c r="I298" i="1"/>
  <c r="E302" i="1"/>
  <c r="F302" i="1"/>
  <c r="G302" i="1"/>
  <c r="I302" i="1"/>
  <c r="E308" i="1"/>
  <c r="F308" i="1"/>
  <c r="G308" i="1"/>
  <c r="I308" i="1"/>
  <c r="E312" i="1"/>
  <c r="F312" i="1"/>
  <c r="G312" i="1"/>
  <c r="I312" i="1"/>
  <c r="E316" i="1"/>
  <c r="F316" i="1"/>
  <c r="G316" i="1"/>
  <c r="I316" i="1"/>
  <c r="E389" i="1"/>
  <c r="F389" i="1"/>
  <c r="G389" i="1"/>
  <c r="I389" i="1"/>
  <c r="E435" i="1"/>
  <c r="F435" i="1"/>
  <c r="G435" i="1"/>
  <c r="J435" i="1"/>
  <c r="E443" i="1"/>
  <c r="F443" i="1"/>
  <c r="G443" i="1"/>
  <c r="I443" i="1"/>
  <c r="E447" i="1"/>
  <c r="E453" i="1"/>
  <c r="E21" i="1"/>
  <c r="F21" i="1"/>
  <c r="G21" i="1"/>
  <c r="I21" i="1"/>
  <c r="E25" i="1"/>
  <c r="F25" i="1"/>
  <c r="G25" i="1"/>
  <c r="H25" i="1"/>
  <c r="G27" i="1"/>
  <c r="H27" i="1"/>
  <c r="E29" i="1"/>
  <c r="F29" i="1"/>
  <c r="G29" i="1"/>
  <c r="H29" i="1"/>
  <c r="E33" i="1"/>
  <c r="F33" i="1"/>
  <c r="G33" i="1"/>
  <c r="H33" i="1"/>
  <c r="E37" i="1"/>
  <c r="F37" i="1"/>
  <c r="G37" i="1"/>
  <c r="H37" i="1"/>
  <c r="E41" i="1"/>
  <c r="F41" i="1"/>
  <c r="G41" i="1"/>
  <c r="I41" i="1"/>
  <c r="E45" i="1"/>
  <c r="F45" i="1"/>
  <c r="G45" i="1"/>
  <c r="I45" i="1"/>
  <c r="E49" i="1"/>
  <c r="F49" i="1"/>
  <c r="G49" i="1"/>
  <c r="I49" i="1"/>
  <c r="E53" i="1"/>
  <c r="F53" i="1"/>
  <c r="G53" i="1"/>
  <c r="H53" i="1"/>
  <c r="E57" i="1"/>
  <c r="F57" i="1"/>
  <c r="G57" i="1"/>
  <c r="H57" i="1"/>
  <c r="G59" i="1"/>
  <c r="H59" i="1"/>
  <c r="E61" i="1"/>
  <c r="E65" i="1"/>
  <c r="F65" i="1"/>
  <c r="G65" i="1"/>
  <c r="H65" i="1"/>
  <c r="E69" i="1"/>
  <c r="F69" i="1"/>
  <c r="G69" i="1"/>
  <c r="H69" i="1"/>
  <c r="E73" i="1"/>
  <c r="F73" i="1"/>
  <c r="G73" i="1"/>
  <c r="H73" i="1"/>
  <c r="H75" i="1"/>
  <c r="E77" i="1"/>
  <c r="E81" i="1"/>
  <c r="F81" i="1"/>
  <c r="G81" i="1"/>
  <c r="H81" i="1"/>
  <c r="E85" i="1"/>
  <c r="F85" i="1"/>
  <c r="G85" i="1"/>
  <c r="H85" i="1"/>
  <c r="E96" i="1"/>
  <c r="F96" i="1"/>
  <c r="G96" i="1"/>
  <c r="I96" i="1"/>
  <c r="G99" i="1"/>
  <c r="I99" i="1"/>
  <c r="E101" i="1"/>
  <c r="F101" i="1"/>
  <c r="G101" i="1"/>
  <c r="I101" i="1"/>
  <c r="E106" i="1"/>
  <c r="F106" i="1"/>
  <c r="G106" i="1"/>
  <c r="I106" i="1"/>
  <c r="E110" i="1"/>
  <c r="F110" i="1"/>
  <c r="G110" i="1"/>
  <c r="I110" i="1"/>
  <c r="E114" i="1"/>
  <c r="E302" i="2"/>
  <c r="F114" i="1"/>
  <c r="G114" i="1"/>
  <c r="I114" i="1"/>
  <c r="E118" i="1"/>
  <c r="F118" i="1"/>
  <c r="G118" i="1"/>
  <c r="J118" i="1"/>
  <c r="E122" i="1"/>
  <c r="F122" i="1"/>
  <c r="G122" i="1"/>
  <c r="I122" i="1"/>
  <c r="E126" i="1"/>
  <c r="F126" i="1"/>
  <c r="G126" i="1"/>
  <c r="I126" i="1"/>
  <c r="E132" i="1"/>
  <c r="E138" i="1"/>
  <c r="F138" i="1"/>
  <c r="G138" i="1"/>
  <c r="H138" i="1"/>
  <c r="E142" i="1"/>
  <c r="F142" i="1"/>
  <c r="G142" i="1"/>
  <c r="J142" i="1"/>
  <c r="E153" i="1"/>
  <c r="F153" i="1"/>
  <c r="G153" i="1"/>
  <c r="J153" i="1"/>
  <c r="E158" i="1"/>
  <c r="F158" i="1"/>
  <c r="G158" i="1"/>
  <c r="J158" i="1"/>
  <c r="E164" i="1"/>
  <c r="F164" i="1"/>
  <c r="G164" i="1"/>
  <c r="J164" i="1"/>
  <c r="E169" i="1"/>
  <c r="F169" i="1"/>
  <c r="G169" i="1"/>
  <c r="J169" i="1"/>
  <c r="E479" i="1"/>
  <c r="F479" i="1"/>
  <c r="G479" i="1"/>
  <c r="K479" i="1"/>
  <c r="G475" i="1"/>
  <c r="K475" i="1"/>
  <c r="E472" i="1"/>
  <c r="F472" i="1"/>
  <c r="G472" i="1"/>
  <c r="K472" i="1"/>
  <c r="E220" i="1"/>
  <c r="F220" i="1"/>
  <c r="G220" i="1"/>
  <c r="I220" i="1"/>
  <c r="E366" i="1"/>
  <c r="E420" i="2"/>
  <c r="G91" i="1"/>
  <c r="I91" i="1"/>
  <c r="E147" i="1"/>
  <c r="F147" i="1"/>
  <c r="G147" i="1"/>
  <c r="I147" i="1"/>
  <c r="E429" i="1"/>
  <c r="F429" i="1"/>
  <c r="G429" i="1"/>
  <c r="I429" i="1"/>
  <c r="G218" i="1"/>
  <c r="I218" i="1"/>
  <c r="E227" i="1"/>
  <c r="F227" i="1"/>
  <c r="G227" i="1"/>
  <c r="I227" i="1"/>
  <c r="E247" i="1"/>
  <c r="E81" i="2"/>
  <c r="F247" i="1"/>
  <c r="G247" i="1"/>
  <c r="I247" i="1"/>
  <c r="G194" i="1"/>
  <c r="I194" i="1"/>
  <c r="E198" i="1"/>
  <c r="F198" i="1"/>
  <c r="G198" i="1"/>
  <c r="I198" i="1"/>
  <c r="E377" i="1"/>
  <c r="F377" i="1"/>
  <c r="G377" i="1"/>
  <c r="I377" i="1"/>
  <c r="E330" i="1"/>
  <c r="F330" i="1"/>
  <c r="G330" i="1"/>
  <c r="I330" i="1"/>
  <c r="E391" i="1"/>
  <c r="F391" i="1"/>
  <c r="G391" i="1"/>
  <c r="I391" i="1"/>
  <c r="E417" i="1"/>
  <c r="F417" i="1"/>
  <c r="G417" i="1"/>
  <c r="I417" i="1"/>
  <c r="E190" i="1"/>
  <c r="F190" i="1"/>
  <c r="G190" i="1"/>
  <c r="J190" i="1"/>
  <c r="E199" i="1"/>
  <c r="F199" i="1"/>
  <c r="E184" i="1"/>
  <c r="F184" i="1"/>
  <c r="G184" i="1"/>
  <c r="J184" i="1"/>
  <c r="E237" i="1"/>
  <c r="F237" i="1"/>
  <c r="G237" i="1"/>
  <c r="J237" i="1"/>
  <c r="E238" i="1"/>
  <c r="F238" i="1"/>
  <c r="G238" i="1"/>
  <c r="J238" i="1"/>
  <c r="E268" i="1"/>
  <c r="F268" i="1"/>
  <c r="G268" i="1"/>
  <c r="J268" i="1"/>
  <c r="E347" i="1"/>
  <c r="F347" i="1"/>
  <c r="E436" i="1"/>
  <c r="F436" i="1"/>
  <c r="G436" i="1"/>
  <c r="J436" i="1"/>
  <c r="E462" i="1"/>
  <c r="E492" i="1"/>
  <c r="F492" i="1"/>
  <c r="G492" i="1"/>
  <c r="J492" i="1"/>
  <c r="E437" i="1"/>
  <c r="F437" i="1"/>
  <c r="E456" i="1"/>
  <c r="F456" i="1"/>
  <c r="G456" i="1"/>
  <c r="K456" i="1"/>
  <c r="E490" i="1"/>
  <c r="F490" i="1"/>
  <c r="G490" i="1"/>
  <c r="K490" i="1"/>
  <c r="E495" i="1"/>
  <c r="F495" i="1"/>
  <c r="E241" i="1"/>
  <c r="F241" i="1"/>
  <c r="G241" i="1"/>
  <c r="I241" i="1"/>
  <c r="E252" i="1"/>
  <c r="F252" i="1"/>
  <c r="G252" i="1"/>
  <c r="I252" i="1"/>
  <c r="E271" i="1"/>
  <c r="F271" i="1"/>
  <c r="G271" i="1"/>
  <c r="I271" i="1"/>
  <c r="E275" i="1"/>
  <c r="E279" i="1"/>
  <c r="F279" i="1"/>
  <c r="G279" i="1"/>
  <c r="E283" i="1"/>
  <c r="E287" i="1"/>
  <c r="F287" i="1"/>
  <c r="G287" i="1"/>
  <c r="I287" i="1"/>
  <c r="E291" i="1"/>
  <c r="E392" i="2"/>
  <c r="E295" i="1"/>
  <c r="F295" i="1"/>
  <c r="G295" i="1"/>
  <c r="I295" i="1"/>
  <c r="E299" i="1"/>
  <c r="E303" i="1"/>
  <c r="F303" i="1"/>
  <c r="G303" i="1"/>
  <c r="I303" i="1"/>
  <c r="E309" i="1"/>
  <c r="F309" i="1"/>
  <c r="G309" i="1"/>
  <c r="I309" i="1"/>
  <c r="E313" i="1"/>
  <c r="F313" i="1"/>
  <c r="G313" i="1"/>
  <c r="I313" i="1"/>
  <c r="E346" i="1"/>
  <c r="F346" i="1"/>
  <c r="G346" i="1"/>
  <c r="J346" i="1"/>
  <c r="E428" i="1"/>
  <c r="F428" i="1"/>
  <c r="G428" i="1"/>
  <c r="J428" i="1"/>
  <c r="E439" i="1"/>
  <c r="E444" i="1"/>
  <c r="F444" i="1"/>
  <c r="E448" i="1"/>
  <c r="F448" i="1"/>
  <c r="G448" i="1"/>
  <c r="I448" i="1"/>
  <c r="E459" i="1"/>
  <c r="F459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I34" i="1"/>
  <c r="E38" i="1"/>
  <c r="F38" i="1"/>
  <c r="E42" i="1"/>
  <c r="F42" i="1"/>
  <c r="G42" i="1"/>
  <c r="I42" i="1"/>
  <c r="E46" i="1"/>
  <c r="F46" i="1"/>
  <c r="G46" i="1"/>
  <c r="I46" i="1"/>
  <c r="E50" i="1"/>
  <c r="F50" i="1"/>
  <c r="G50" i="1"/>
  <c r="I50" i="1"/>
  <c r="E54" i="1"/>
  <c r="F54" i="1"/>
  <c r="G54" i="1"/>
  <c r="H54" i="1"/>
  <c r="E58" i="1"/>
  <c r="F58" i="1"/>
  <c r="E62" i="1"/>
  <c r="F62" i="1"/>
  <c r="G62" i="1"/>
  <c r="H62" i="1"/>
  <c r="E66" i="1"/>
  <c r="F66" i="1"/>
  <c r="G66" i="1"/>
  <c r="H66" i="1"/>
  <c r="E70" i="1"/>
  <c r="F70" i="1"/>
  <c r="G70" i="1"/>
  <c r="H70" i="1"/>
  <c r="E74" i="1"/>
  <c r="F74" i="1"/>
  <c r="G74" i="1"/>
  <c r="H74" i="1"/>
  <c r="E78" i="1"/>
  <c r="F78" i="1"/>
  <c r="E82" i="1"/>
  <c r="F82" i="1"/>
  <c r="G82" i="1"/>
  <c r="I82" i="1"/>
  <c r="E86" i="1"/>
  <c r="F86" i="1"/>
  <c r="G86" i="1"/>
  <c r="H86" i="1"/>
  <c r="E98" i="1"/>
  <c r="F98" i="1"/>
  <c r="G98" i="1"/>
  <c r="I98" i="1"/>
  <c r="E102" i="1"/>
  <c r="F102" i="1"/>
  <c r="G102" i="1"/>
  <c r="I102" i="1"/>
  <c r="E107" i="1"/>
  <c r="F107" i="1"/>
  <c r="G107" i="1"/>
  <c r="I107" i="1"/>
  <c r="E111" i="1"/>
  <c r="F111" i="1"/>
  <c r="G111" i="1"/>
  <c r="H111" i="1"/>
  <c r="E115" i="1"/>
  <c r="F115" i="1"/>
  <c r="G115" i="1"/>
  <c r="I115" i="1"/>
  <c r="E119" i="1"/>
  <c r="F119" i="1"/>
  <c r="E123" i="1"/>
  <c r="F123" i="1"/>
  <c r="G123" i="1"/>
  <c r="I123" i="1"/>
  <c r="E127" i="1"/>
  <c r="E135" i="1"/>
  <c r="F135" i="1"/>
  <c r="G135" i="1"/>
  <c r="H135" i="1"/>
  <c r="E139" i="1"/>
  <c r="F139" i="1"/>
  <c r="G139" i="1"/>
  <c r="H139" i="1"/>
  <c r="E146" i="1"/>
  <c r="F146" i="1"/>
  <c r="G146" i="1"/>
  <c r="J146" i="1"/>
  <c r="E155" i="1"/>
  <c r="F155" i="1"/>
  <c r="E159" i="1"/>
  <c r="F159" i="1"/>
  <c r="E165" i="1"/>
  <c r="E344" i="2"/>
  <c r="F165" i="1"/>
  <c r="G165" i="1"/>
  <c r="J165" i="1"/>
  <c r="E185" i="1"/>
  <c r="F185" i="1"/>
  <c r="G185" i="1"/>
  <c r="J185" i="1"/>
  <c r="E487" i="1"/>
  <c r="F487" i="1"/>
  <c r="G487" i="1"/>
  <c r="J487" i="1"/>
  <c r="K468" i="1"/>
  <c r="E152" i="1"/>
  <c r="F152" i="1"/>
  <c r="G152" i="1"/>
  <c r="I152" i="1"/>
  <c r="E354" i="1"/>
  <c r="F354" i="1"/>
  <c r="G354" i="1"/>
  <c r="J354" i="1"/>
  <c r="E88" i="1"/>
  <c r="F88" i="1"/>
  <c r="G88" i="1"/>
  <c r="I88" i="1"/>
  <c r="E178" i="1"/>
  <c r="F178" i="1"/>
  <c r="G178" i="1"/>
  <c r="I178" i="1"/>
  <c r="G432" i="1"/>
  <c r="I432" i="1"/>
  <c r="E214" i="1"/>
  <c r="F214" i="1"/>
  <c r="G214" i="1"/>
  <c r="I214" i="1"/>
  <c r="G229" i="1"/>
  <c r="I229" i="1"/>
  <c r="E236" i="1"/>
  <c r="F236" i="1"/>
  <c r="G236" i="1"/>
  <c r="I236" i="1"/>
  <c r="E192" i="1"/>
  <c r="F192" i="1"/>
  <c r="G192" i="1"/>
  <c r="I192" i="1"/>
  <c r="G335" i="1"/>
  <c r="I335" i="1"/>
  <c r="E363" i="1"/>
  <c r="F363" i="1"/>
  <c r="G363" i="1"/>
  <c r="I363" i="1"/>
  <c r="E321" i="1"/>
  <c r="F321" i="1"/>
  <c r="G321" i="1"/>
  <c r="I321" i="1"/>
  <c r="E351" i="1"/>
  <c r="F351" i="1"/>
  <c r="G351" i="1"/>
  <c r="I351" i="1"/>
  <c r="G394" i="1"/>
  <c r="I394" i="1"/>
  <c r="E401" i="1"/>
  <c r="F401" i="1"/>
  <c r="G401" i="1"/>
  <c r="I401" i="1"/>
  <c r="E145" i="1"/>
  <c r="F145" i="1"/>
  <c r="G145" i="1"/>
  <c r="J145" i="1"/>
  <c r="G199" i="1"/>
  <c r="J199" i="1"/>
  <c r="E172" i="1"/>
  <c r="F172" i="1"/>
  <c r="G172" i="1"/>
  <c r="J172" i="1"/>
  <c r="E208" i="1"/>
  <c r="E206" i="1"/>
  <c r="F206" i="1"/>
  <c r="G206" i="1"/>
  <c r="J206" i="1"/>
  <c r="E259" i="1"/>
  <c r="F259" i="1"/>
  <c r="G259" i="1"/>
  <c r="J259" i="1"/>
  <c r="E336" i="1"/>
  <c r="F336" i="1"/>
  <c r="G336" i="1"/>
  <c r="J336" i="1"/>
  <c r="G347" i="1"/>
  <c r="J347" i="1"/>
  <c r="E339" i="1"/>
  <c r="F339" i="1"/>
  <c r="G339" i="1"/>
  <c r="J339" i="1"/>
  <c r="E163" i="1"/>
  <c r="F163" i="1"/>
  <c r="G163" i="1"/>
  <c r="J163" i="1"/>
  <c r="E488" i="1"/>
  <c r="F488" i="1"/>
  <c r="G488" i="1"/>
  <c r="J488" i="1"/>
  <c r="E461" i="1"/>
  <c r="F461" i="1"/>
  <c r="G461" i="1"/>
  <c r="K461" i="1"/>
  <c r="G437" i="1"/>
  <c r="I437" i="1"/>
  <c r="E454" i="1"/>
  <c r="F454" i="1"/>
  <c r="G454" i="1"/>
  <c r="K454" i="1"/>
  <c r="E458" i="1"/>
  <c r="F458" i="1"/>
  <c r="G458" i="1"/>
  <c r="K458" i="1"/>
  <c r="E493" i="1"/>
  <c r="F493" i="1"/>
  <c r="G493" i="1"/>
  <c r="K493" i="1"/>
  <c r="G495" i="1"/>
  <c r="K495" i="1"/>
  <c r="E341" i="1"/>
  <c r="E226" i="1"/>
  <c r="F226" i="1"/>
  <c r="G226" i="1"/>
  <c r="I226" i="1"/>
  <c r="E246" i="1"/>
  <c r="F246" i="1"/>
  <c r="G246" i="1"/>
  <c r="I246" i="1"/>
  <c r="E266" i="1"/>
  <c r="F266" i="1"/>
  <c r="G266" i="1"/>
  <c r="J266" i="1"/>
  <c r="E273" i="1"/>
  <c r="F273" i="1"/>
  <c r="G273" i="1"/>
  <c r="I273" i="1"/>
  <c r="E277" i="1"/>
  <c r="F277" i="1"/>
  <c r="G277" i="1"/>
  <c r="I277" i="1"/>
  <c r="I279" i="1"/>
  <c r="E281" i="1"/>
  <c r="F281" i="1"/>
  <c r="G281" i="1"/>
  <c r="I281" i="1"/>
  <c r="E285" i="1"/>
  <c r="F285" i="1"/>
  <c r="G285" i="1"/>
  <c r="I285" i="1"/>
  <c r="E289" i="1"/>
  <c r="F289" i="1"/>
  <c r="G289" i="1"/>
  <c r="I289" i="1"/>
  <c r="E293" i="1"/>
  <c r="F293" i="1"/>
  <c r="G293" i="1"/>
  <c r="I293" i="1"/>
  <c r="E297" i="1"/>
  <c r="F297" i="1"/>
  <c r="G297" i="1"/>
  <c r="I297" i="1"/>
  <c r="E301" i="1"/>
  <c r="F301" i="1"/>
  <c r="G301" i="1"/>
  <c r="I301" i="1"/>
  <c r="E307" i="1"/>
  <c r="E311" i="1"/>
  <c r="F311" i="1"/>
  <c r="G311" i="1"/>
  <c r="I311" i="1"/>
  <c r="E315" i="1"/>
  <c r="F315" i="1"/>
  <c r="E378" i="1"/>
  <c r="F378" i="1"/>
  <c r="G378" i="1"/>
  <c r="J378" i="1"/>
  <c r="E431" i="1"/>
  <c r="E442" i="1"/>
  <c r="E429" i="2"/>
  <c r="G444" i="1"/>
  <c r="J444" i="1"/>
  <c r="E446" i="1"/>
  <c r="F446" i="1"/>
  <c r="G446" i="1"/>
  <c r="I446" i="1"/>
  <c r="E452" i="1"/>
  <c r="F452" i="1"/>
  <c r="G452" i="1"/>
  <c r="I452" i="1"/>
  <c r="G459" i="1"/>
  <c r="I459" i="1"/>
  <c r="E24" i="1"/>
  <c r="F24" i="1"/>
  <c r="G24" i="1"/>
  <c r="H24" i="1"/>
  <c r="E28" i="1"/>
  <c r="F28" i="1"/>
  <c r="G28" i="1"/>
  <c r="H28" i="1"/>
  <c r="E32" i="1"/>
  <c r="E221" i="2"/>
  <c r="E36" i="1"/>
  <c r="G38" i="1"/>
  <c r="H38" i="1"/>
  <c r="E40" i="1"/>
  <c r="F40" i="1"/>
  <c r="G40" i="1"/>
  <c r="I40" i="1"/>
  <c r="E44" i="1"/>
  <c r="E233" i="2"/>
  <c r="E48" i="1"/>
  <c r="F48" i="1"/>
  <c r="G48" i="1"/>
  <c r="H48" i="1"/>
  <c r="E52" i="1"/>
  <c r="F52" i="1"/>
  <c r="G52" i="1"/>
  <c r="H52" i="1"/>
  <c r="E56" i="1"/>
  <c r="F56" i="1"/>
  <c r="G56" i="1"/>
  <c r="H56" i="1"/>
  <c r="G58" i="1"/>
  <c r="H58" i="1"/>
  <c r="E60" i="1"/>
  <c r="F60" i="1"/>
  <c r="G60" i="1"/>
  <c r="H60" i="1"/>
  <c r="E64" i="1"/>
  <c r="F64" i="1"/>
  <c r="G64" i="1"/>
  <c r="H64" i="1"/>
  <c r="E68" i="1"/>
  <c r="F68" i="1"/>
  <c r="G68" i="1"/>
  <c r="H68" i="1"/>
  <c r="E72" i="1"/>
  <c r="F72" i="1"/>
  <c r="G72" i="1"/>
  <c r="H72" i="1"/>
  <c r="E76" i="1"/>
  <c r="F76" i="1"/>
  <c r="G76" i="1"/>
  <c r="H76" i="1"/>
  <c r="G78" i="1"/>
  <c r="H78" i="1"/>
  <c r="E80" i="1"/>
  <c r="F80" i="1"/>
  <c r="G80" i="1"/>
  <c r="H80" i="1"/>
  <c r="E84" i="1"/>
  <c r="F84" i="1"/>
  <c r="G84" i="1"/>
  <c r="I84" i="1"/>
  <c r="E90" i="1"/>
  <c r="F90" i="1"/>
  <c r="G90" i="1"/>
  <c r="I90" i="1"/>
  <c r="E100" i="1"/>
  <c r="F100" i="1"/>
  <c r="G100" i="1"/>
  <c r="I100" i="1"/>
  <c r="E105" i="1"/>
  <c r="F105" i="1"/>
  <c r="G105" i="1"/>
  <c r="I105" i="1"/>
  <c r="E109" i="1"/>
  <c r="E113" i="1"/>
  <c r="F113" i="1"/>
  <c r="G113" i="1"/>
  <c r="I113" i="1"/>
  <c r="E117" i="1"/>
  <c r="F117" i="1"/>
  <c r="G117" i="1"/>
  <c r="J117" i="1"/>
  <c r="G119" i="1"/>
  <c r="J119" i="1"/>
  <c r="E121" i="1"/>
  <c r="F121" i="1"/>
  <c r="G121" i="1"/>
  <c r="I121" i="1"/>
  <c r="E125" i="1"/>
  <c r="F125" i="1"/>
  <c r="G125" i="1"/>
  <c r="I125" i="1"/>
  <c r="E131" i="1"/>
  <c r="E319" i="2"/>
  <c r="E137" i="1"/>
  <c r="F137" i="1"/>
  <c r="G137" i="1"/>
  <c r="H137" i="1"/>
  <c r="E141" i="1"/>
  <c r="F141" i="1"/>
  <c r="G141" i="1"/>
  <c r="J141" i="1"/>
  <c r="E149" i="1"/>
  <c r="G155" i="1"/>
  <c r="J155" i="1"/>
  <c r="E157" i="1"/>
  <c r="F157" i="1"/>
  <c r="G159" i="1"/>
  <c r="J159" i="1"/>
  <c r="E161" i="1"/>
  <c r="F161" i="1"/>
  <c r="G161" i="1"/>
  <c r="J161" i="1"/>
  <c r="E168" i="1"/>
  <c r="F168" i="1"/>
  <c r="G168" i="1"/>
  <c r="J168" i="1"/>
  <c r="E218" i="2"/>
  <c r="E234" i="2"/>
  <c r="E255" i="2"/>
  <c r="E11" i="2"/>
  <c r="E303" i="2"/>
  <c r="E335" i="2"/>
  <c r="E340" i="2"/>
  <c r="E29" i="2"/>
  <c r="E47" i="2"/>
  <c r="E60" i="2"/>
  <c r="E76" i="2"/>
  <c r="E364" i="2"/>
  <c r="E366" i="2"/>
  <c r="E372" i="2"/>
  <c r="E397" i="2"/>
  <c r="E402" i="2"/>
  <c r="E97" i="2"/>
  <c r="E411" i="2"/>
  <c r="E102" i="2"/>
  <c r="E129" i="2"/>
  <c r="E137" i="2"/>
  <c r="E152" i="2"/>
  <c r="E167" i="2"/>
  <c r="E172" i="2"/>
  <c r="E174" i="2"/>
  <c r="E423" i="2"/>
  <c r="E195" i="2"/>
  <c r="E431" i="2"/>
  <c r="E438" i="2"/>
  <c r="E200" i="2"/>
  <c r="E491" i="1"/>
  <c r="F491" i="1"/>
  <c r="G491" i="1"/>
  <c r="K491" i="1"/>
  <c r="E463" i="1"/>
  <c r="F463" i="1"/>
  <c r="G463" i="1"/>
  <c r="J463" i="1"/>
  <c r="E256" i="1"/>
  <c r="F256" i="1"/>
  <c r="G256" i="1"/>
  <c r="J256" i="1"/>
  <c r="E396" i="1"/>
  <c r="E253" i="1"/>
  <c r="E85" i="2"/>
  <c r="F253" i="1"/>
  <c r="G253" i="1"/>
  <c r="I253" i="1"/>
  <c r="E386" i="1"/>
  <c r="E275" i="2"/>
  <c r="E277" i="2"/>
  <c r="E294" i="2"/>
  <c r="E305" i="2"/>
  <c r="E12" i="2"/>
  <c r="E332" i="2"/>
  <c r="E350" i="2"/>
  <c r="E39" i="2"/>
  <c r="E43" i="2"/>
  <c r="E356" i="2"/>
  <c r="E54" i="2"/>
  <c r="E65" i="2"/>
  <c r="E73" i="2"/>
  <c r="E77" i="2"/>
  <c r="E88" i="2"/>
  <c r="E90" i="2"/>
  <c r="E374" i="2"/>
  <c r="E390" i="2"/>
  <c r="E406" i="2"/>
  <c r="E104" i="2"/>
  <c r="E106" i="2"/>
  <c r="E115" i="2"/>
  <c r="E419" i="2"/>
  <c r="E131" i="2"/>
  <c r="E141" i="2"/>
  <c r="E421" i="2"/>
  <c r="E147" i="2"/>
  <c r="E422" i="2"/>
  <c r="E160" i="2"/>
  <c r="E171" i="2"/>
  <c r="E176" i="2"/>
  <c r="E191" i="2"/>
  <c r="E433" i="2"/>
  <c r="E203" i="2"/>
  <c r="E205" i="2"/>
  <c r="E457" i="1"/>
  <c r="F457" i="1"/>
  <c r="G457" i="1"/>
  <c r="K457" i="1"/>
  <c r="E438" i="1"/>
  <c r="E203" i="1"/>
  <c r="F203" i="1"/>
  <c r="G203" i="1"/>
  <c r="J203" i="1"/>
  <c r="G183" i="1"/>
  <c r="J183" i="1"/>
  <c r="E334" i="1"/>
  <c r="F334" i="1"/>
  <c r="G334" i="1"/>
  <c r="I334" i="1"/>
  <c r="G375" i="1"/>
  <c r="I375" i="1"/>
  <c r="E232" i="1"/>
  <c r="F232" i="1"/>
  <c r="G232" i="1"/>
  <c r="I232" i="1"/>
  <c r="E305" i="1"/>
  <c r="F305" i="1"/>
  <c r="G305" i="1"/>
  <c r="I305" i="1"/>
  <c r="J470" i="1"/>
  <c r="E295" i="2"/>
  <c r="E257" i="2"/>
  <c r="E289" i="2"/>
  <c r="E223" i="2"/>
  <c r="E273" i="2"/>
  <c r="E415" i="2"/>
  <c r="I128" i="1"/>
  <c r="F208" i="1"/>
  <c r="G208" i="1"/>
  <c r="J208" i="1"/>
  <c r="F466" i="1"/>
  <c r="G466" i="1"/>
  <c r="K466" i="1"/>
  <c r="E204" i="2"/>
  <c r="E209" i="2"/>
  <c r="E436" i="2"/>
  <c r="E190" i="2"/>
  <c r="E166" i="2"/>
  <c r="E130" i="2"/>
  <c r="E110" i="2"/>
  <c r="E92" i="2"/>
  <c r="E361" i="2"/>
  <c r="E343" i="2"/>
  <c r="E323" i="2"/>
  <c r="E279" i="2"/>
  <c r="E258" i="2"/>
  <c r="E173" i="2"/>
  <c r="E126" i="2"/>
  <c r="E30" i="2"/>
  <c r="E13" i="2"/>
  <c r="E243" i="2"/>
  <c r="E461" i="2"/>
  <c r="E447" i="2"/>
  <c r="E184" i="2"/>
  <c r="E400" i="2"/>
  <c r="E91" i="2"/>
  <c r="E38" i="2"/>
  <c r="E313" i="2"/>
  <c r="E248" i="2"/>
  <c r="E216" i="2"/>
  <c r="E143" i="2"/>
  <c r="E414" i="2"/>
  <c r="E377" i="2"/>
  <c r="E261" i="2"/>
  <c r="E170" i="2"/>
  <c r="E134" i="2"/>
  <c r="E409" i="2"/>
  <c r="E327" i="2"/>
  <c r="E293" i="2"/>
  <c r="E222" i="2"/>
  <c r="E456" i="2"/>
  <c r="F386" i="1"/>
  <c r="G386" i="1"/>
  <c r="I386" i="1"/>
  <c r="E154" i="2"/>
  <c r="F431" i="1"/>
  <c r="G431" i="1"/>
  <c r="J431" i="1"/>
  <c r="E425" i="2"/>
  <c r="E413" i="2"/>
  <c r="G315" i="1"/>
  <c r="I315" i="1"/>
  <c r="F307" i="1"/>
  <c r="G307" i="1"/>
  <c r="I307" i="1"/>
  <c r="E405" i="2"/>
  <c r="F439" i="1"/>
  <c r="G439" i="1"/>
  <c r="J439" i="1"/>
  <c r="E427" i="2"/>
  <c r="F299" i="1"/>
  <c r="G299" i="1"/>
  <c r="I299" i="1"/>
  <c r="E399" i="2"/>
  <c r="F291" i="1"/>
  <c r="G291" i="1"/>
  <c r="I291" i="1"/>
  <c r="E391" i="2"/>
  <c r="F283" i="1"/>
  <c r="G283" i="1"/>
  <c r="I283" i="1"/>
  <c r="E383" i="2"/>
  <c r="F275" i="1"/>
  <c r="G275" i="1"/>
  <c r="I275" i="1"/>
  <c r="E375" i="2"/>
  <c r="F371" i="1"/>
  <c r="G371" i="1"/>
  <c r="I371" i="1"/>
  <c r="E139" i="2"/>
  <c r="F423" i="1"/>
  <c r="G423" i="1"/>
  <c r="I423" i="1"/>
  <c r="E185" i="2"/>
  <c r="F414" i="1"/>
  <c r="G414" i="1"/>
  <c r="I414" i="1"/>
  <c r="E177" i="2"/>
  <c r="F403" i="1"/>
  <c r="G403" i="1"/>
  <c r="I403" i="1"/>
  <c r="F166" i="1"/>
  <c r="G166" i="1"/>
  <c r="J166" i="1"/>
  <c r="E19" i="2"/>
  <c r="F349" i="1"/>
  <c r="G349" i="1"/>
  <c r="I349" i="1"/>
  <c r="E125" i="2"/>
  <c r="F243" i="1"/>
  <c r="G243" i="1"/>
  <c r="I243" i="1"/>
  <c r="E78" i="2"/>
  <c r="F95" i="1"/>
  <c r="G95" i="1"/>
  <c r="I95" i="1"/>
  <c r="E284" i="2"/>
  <c r="F116" i="1"/>
  <c r="G116" i="1"/>
  <c r="I116" i="1"/>
  <c r="E304" i="2"/>
  <c r="E241" i="2"/>
  <c r="E193" i="2"/>
  <c r="E175" i="2"/>
  <c r="E151" i="2"/>
  <c r="E416" i="2"/>
  <c r="E410" i="2"/>
  <c r="E389" i="2"/>
  <c r="E94" i="2"/>
  <c r="E80" i="2"/>
  <c r="E359" i="2"/>
  <c r="E46" i="2"/>
  <c r="E347" i="2"/>
  <c r="E16" i="2"/>
  <c r="E309" i="2"/>
  <c r="E263" i="2"/>
  <c r="E242" i="2"/>
  <c r="E217" i="2"/>
  <c r="E148" i="2"/>
  <c r="E368" i="2"/>
  <c r="E353" i="2"/>
  <c r="E15" i="2"/>
  <c r="E245" i="2"/>
  <c r="E211" i="2"/>
  <c r="E189" i="2"/>
  <c r="E140" i="2"/>
  <c r="E57" i="2"/>
  <c r="E334" i="2"/>
  <c r="E283" i="2"/>
  <c r="E251" i="2"/>
  <c r="E430" i="2"/>
  <c r="E155" i="2"/>
  <c r="E395" i="2"/>
  <c r="E70" i="2"/>
  <c r="E36" i="2"/>
  <c r="E17" i="2"/>
  <c r="E278" i="2"/>
  <c r="E229" i="2"/>
  <c r="E192" i="2"/>
  <c r="E150" i="2"/>
  <c r="E86" i="2"/>
  <c r="E51" i="2"/>
  <c r="E346" i="2"/>
  <c r="E298" i="2"/>
  <c r="E264" i="2"/>
  <c r="E232" i="2"/>
  <c r="E337" i="2"/>
  <c r="G157" i="1"/>
  <c r="J157" i="1"/>
  <c r="F341" i="1"/>
  <c r="G341" i="1"/>
  <c r="L341" i="1"/>
  <c r="E119" i="2"/>
  <c r="F447" i="1"/>
  <c r="G447" i="1"/>
  <c r="I447" i="1"/>
  <c r="E434" i="2"/>
  <c r="F395" i="1"/>
  <c r="G395" i="1"/>
  <c r="I395" i="1"/>
  <c r="E161" i="2"/>
  <c r="E194" i="2"/>
  <c r="E180" i="2"/>
  <c r="E159" i="2"/>
  <c r="E103" i="2"/>
  <c r="E394" i="2"/>
  <c r="E373" i="2"/>
  <c r="E67" i="2"/>
  <c r="E53" i="2"/>
  <c r="E34" i="2"/>
  <c r="E333" i="2"/>
  <c r="E318" i="2"/>
  <c r="E290" i="2"/>
  <c r="E265" i="2"/>
  <c r="E247" i="2"/>
  <c r="E226" i="2"/>
  <c r="E443" i="2"/>
  <c r="E165" i="2"/>
  <c r="E371" i="2"/>
  <c r="E357" i="2"/>
  <c r="E338" i="2"/>
  <c r="E262" i="2"/>
  <c r="E459" i="2"/>
  <c r="E463" i="2"/>
  <c r="E197" i="2"/>
  <c r="E163" i="2"/>
  <c r="E123" i="2"/>
  <c r="E382" i="2"/>
  <c r="E341" i="2"/>
  <c r="E288" i="2"/>
  <c r="E253" i="2"/>
  <c r="E206" i="2"/>
  <c r="E179" i="2"/>
  <c r="E136" i="2"/>
  <c r="E398" i="2"/>
  <c r="E75" i="2"/>
  <c r="E41" i="2"/>
  <c r="E20" i="2"/>
  <c r="E301" i="2"/>
  <c r="E246" i="2"/>
  <c r="E199" i="2"/>
  <c r="E153" i="2"/>
  <c r="E95" i="2"/>
  <c r="E66" i="2"/>
  <c r="E348" i="2"/>
  <c r="E322" i="2"/>
  <c r="E267" i="2"/>
  <c r="E235" i="2"/>
  <c r="F132" i="1"/>
  <c r="G132" i="1"/>
  <c r="H132" i="1"/>
  <c r="E320" i="2"/>
  <c r="F216" i="1"/>
  <c r="G216" i="1"/>
  <c r="J216" i="1"/>
  <c r="E55" i="2"/>
  <c r="F331" i="1"/>
  <c r="G331" i="1"/>
  <c r="I331" i="1"/>
  <c r="E113" i="2"/>
  <c r="F379" i="1"/>
  <c r="G379" i="1"/>
  <c r="I379" i="1"/>
  <c r="E146" i="2"/>
  <c r="F228" i="1"/>
  <c r="G228" i="1"/>
  <c r="I228" i="1"/>
  <c r="E64" i="2"/>
  <c r="F191" i="1"/>
  <c r="G191" i="1"/>
  <c r="J191" i="1"/>
  <c r="E37" i="2"/>
  <c r="F323" i="1"/>
  <c r="G323" i="1"/>
  <c r="I323" i="1"/>
  <c r="E105" i="2"/>
  <c r="E83" i="2"/>
  <c r="F359" i="1"/>
  <c r="G359" i="1"/>
  <c r="I359" i="1"/>
  <c r="E132" i="2"/>
  <c r="F267" i="1"/>
  <c r="G267" i="1"/>
  <c r="J267" i="1"/>
  <c r="E369" i="2"/>
  <c r="E207" i="2"/>
  <c r="E145" i="2"/>
  <c r="E417" i="2"/>
  <c r="E108" i="2"/>
  <c r="E87" i="2"/>
  <c r="E68" i="2"/>
  <c r="E58" i="2"/>
  <c r="E25" i="2"/>
  <c r="E321" i="2"/>
  <c r="E274" i="2"/>
  <c r="E249" i="2"/>
  <c r="E231" i="2"/>
  <c r="E210" i="2"/>
  <c r="E168" i="2"/>
  <c r="E117" i="2"/>
  <c r="E384" i="2"/>
  <c r="E27" i="2"/>
  <c r="E285" i="2"/>
  <c r="E230" i="2"/>
  <c r="E462" i="2"/>
  <c r="E208" i="2"/>
  <c r="E181" i="2"/>
  <c r="E31" i="2"/>
  <c r="E270" i="2"/>
  <c r="E238" i="2"/>
  <c r="E426" i="2"/>
  <c r="E403" i="2"/>
  <c r="E84" i="2"/>
  <c r="E355" i="2"/>
  <c r="E306" i="2"/>
  <c r="E259" i="2"/>
  <c r="E214" i="2"/>
  <c r="E157" i="2"/>
  <c r="E114" i="2"/>
  <c r="E393" i="2"/>
  <c r="E354" i="2"/>
  <c r="E325" i="2"/>
  <c r="E269" i="2"/>
  <c r="E237" i="2"/>
  <c r="F396" i="1"/>
  <c r="G396" i="1"/>
  <c r="I396" i="1"/>
  <c r="E162" i="2"/>
  <c r="F127" i="1"/>
  <c r="G127" i="1"/>
  <c r="I127" i="1"/>
  <c r="E315" i="2"/>
  <c r="E101" i="2"/>
  <c r="F319" i="1"/>
  <c r="G319" i="1"/>
  <c r="I319" i="1"/>
  <c r="E271" i="2"/>
  <c r="E32" i="2"/>
  <c r="E42" i="2"/>
  <c r="E45" i="2"/>
  <c r="E386" i="2"/>
  <c r="E71" i="2"/>
  <c r="F131" i="1"/>
  <c r="G131" i="1"/>
  <c r="H131" i="1"/>
  <c r="F453" i="1"/>
  <c r="G453" i="1"/>
  <c r="E439" i="2"/>
  <c r="F231" i="1"/>
  <c r="G231" i="1"/>
  <c r="I231" i="1"/>
  <c r="E23" i="2"/>
  <c r="F173" i="1"/>
  <c r="G173" i="1"/>
  <c r="I173" i="1"/>
  <c r="F482" i="1"/>
  <c r="G482" i="1"/>
  <c r="I482" i="1"/>
  <c r="F154" i="1"/>
  <c r="G154" i="1"/>
  <c r="I154" i="1"/>
  <c r="E282" i="2"/>
  <c r="E349" i="2"/>
  <c r="E56" i="2"/>
  <c r="E61" i="2"/>
  <c r="E418" i="2"/>
  <c r="E156" i="2"/>
  <c r="F149" i="1"/>
  <c r="G149" i="1"/>
  <c r="J149" i="1"/>
  <c r="E331" i="2"/>
  <c r="E50" i="2"/>
  <c r="E72" i="2"/>
  <c r="F36" i="1"/>
  <c r="G36" i="1"/>
  <c r="I36" i="1"/>
  <c r="E225" i="2"/>
  <c r="F77" i="1"/>
  <c r="G77" i="1"/>
  <c r="H77" i="1"/>
  <c r="E266" i="2"/>
  <c r="F233" i="1"/>
  <c r="G233" i="1"/>
  <c r="I233" i="1"/>
  <c r="E69" i="2"/>
  <c r="E28" i="2"/>
  <c r="F109" i="1"/>
  <c r="G109" i="1"/>
  <c r="I109" i="1"/>
  <c r="E297" i="2"/>
  <c r="E182" i="2"/>
  <c r="F438" i="1"/>
  <c r="G438" i="1"/>
  <c r="J438" i="1"/>
  <c r="E196" i="2"/>
  <c r="E387" i="2"/>
  <c r="E213" i="2"/>
  <c r="E107" i="2"/>
  <c r="E109" i="2"/>
  <c r="E316" i="2"/>
  <c r="E407" i="2"/>
  <c r="E59" i="2"/>
  <c r="E187" i="2"/>
  <c r="E385" i="2"/>
  <c r="F44" i="1"/>
  <c r="G44" i="1"/>
  <c r="H44" i="1"/>
  <c r="F32" i="1"/>
  <c r="G32" i="1"/>
  <c r="H32" i="1"/>
  <c r="F442" i="1"/>
  <c r="G442" i="1"/>
  <c r="I442" i="1"/>
  <c r="F366" i="1"/>
  <c r="G366" i="1"/>
  <c r="J366" i="1"/>
  <c r="F92" i="1"/>
  <c r="G92" i="1"/>
  <c r="I92" i="1"/>
  <c r="E291" i="2"/>
  <c r="E33" i="2"/>
  <c r="E52" i="2"/>
  <c r="E370" i="2"/>
  <c r="E111" i="2"/>
  <c r="E437" i="2"/>
  <c r="E202" i="2"/>
  <c r="F464" i="1"/>
  <c r="G464" i="1"/>
  <c r="K464" i="1"/>
  <c r="E100" i="2"/>
  <c r="E99" i="2"/>
  <c r="F392" i="1"/>
  <c r="G392" i="1"/>
  <c r="J392" i="1"/>
  <c r="E158" i="2"/>
  <c r="E112" i="2"/>
  <c r="E312" i="2"/>
  <c r="E89" i="2"/>
  <c r="E219" i="2"/>
  <c r="E201" i="2"/>
  <c r="F462" i="1"/>
  <c r="G462" i="1"/>
  <c r="K462" i="1"/>
  <c r="F61" i="1"/>
  <c r="G61" i="1"/>
  <c r="H61" i="1"/>
  <c r="E250" i="2"/>
  <c r="E228" i="2"/>
  <c r="E330" i="2"/>
  <c r="E74" i="2"/>
  <c r="E363" i="2"/>
  <c r="E127" i="2"/>
  <c r="E133" i="2"/>
  <c r="E138" i="2"/>
  <c r="E435" i="2"/>
  <c r="E39" i="1"/>
  <c r="F39" i="1"/>
  <c r="G39" i="1"/>
  <c r="H39" i="1"/>
  <c r="E40" i="2"/>
  <c r="E276" i="1"/>
  <c r="E296" i="1"/>
  <c r="E430" i="1"/>
  <c r="E120" i="1"/>
  <c r="F120" i="1"/>
  <c r="G120" i="1"/>
  <c r="J120" i="1"/>
  <c r="E148" i="1"/>
  <c r="F148" i="1"/>
  <c r="G148" i="1"/>
  <c r="J148" i="1"/>
  <c r="E23" i="1"/>
  <c r="F23" i="1"/>
  <c r="G23" i="1"/>
  <c r="H23" i="1"/>
  <c r="E47" i="1"/>
  <c r="E67" i="1"/>
  <c r="F67" i="1"/>
  <c r="G67" i="1"/>
  <c r="H67" i="1"/>
  <c r="E87" i="1"/>
  <c r="F87" i="1"/>
  <c r="G87" i="1"/>
  <c r="I87" i="1"/>
  <c r="E225" i="1"/>
  <c r="F225" i="1"/>
  <c r="G225" i="1"/>
  <c r="I225" i="1"/>
  <c r="E280" i="1"/>
  <c r="E306" i="1"/>
  <c r="F306" i="1"/>
  <c r="G306" i="1"/>
  <c r="I306" i="1"/>
  <c r="E441" i="1"/>
  <c r="E124" i="1"/>
  <c r="F124" i="1"/>
  <c r="G124" i="1"/>
  <c r="H124" i="1"/>
  <c r="E156" i="1"/>
  <c r="E31" i="1"/>
  <c r="F31" i="1"/>
  <c r="G31" i="1"/>
  <c r="H31" i="1"/>
  <c r="E51" i="1"/>
  <c r="E71" i="1"/>
  <c r="F71" i="1"/>
  <c r="G71" i="1"/>
  <c r="H71" i="1"/>
  <c r="E103" i="1"/>
  <c r="F103" i="1"/>
  <c r="G103" i="1"/>
  <c r="I103" i="1"/>
  <c r="E369" i="1"/>
  <c r="F369" i="1"/>
  <c r="U369" i="1"/>
  <c r="E244" i="1"/>
  <c r="F244" i="1"/>
  <c r="G244" i="1"/>
  <c r="I244" i="1"/>
  <c r="E288" i="1"/>
  <c r="E310" i="1"/>
  <c r="F310" i="1"/>
  <c r="G310" i="1"/>
  <c r="I310" i="1"/>
  <c r="E445" i="1"/>
  <c r="E129" i="1"/>
  <c r="E167" i="1"/>
  <c r="F167" i="1"/>
  <c r="G167" i="1"/>
  <c r="J167" i="1"/>
  <c r="E55" i="1"/>
  <c r="E79" i="1"/>
  <c r="F79" i="1"/>
  <c r="G79" i="1"/>
  <c r="H79" i="1"/>
  <c r="E108" i="1"/>
  <c r="E272" i="1"/>
  <c r="F272" i="1"/>
  <c r="G272" i="1"/>
  <c r="I272" i="1"/>
  <c r="E292" i="1"/>
  <c r="F292" i="1"/>
  <c r="G292" i="1"/>
  <c r="I292" i="1"/>
  <c r="E314" i="1"/>
  <c r="E140" i="1"/>
  <c r="E201" i="1"/>
  <c r="F201" i="1"/>
  <c r="G201" i="1"/>
  <c r="J201" i="1"/>
  <c r="E200" i="1"/>
  <c r="F200" i="1"/>
  <c r="G200" i="1"/>
  <c r="J200" i="1"/>
  <c r="E178" i="2"/>
  <c r="E171" i="1"/>
  <c r="E483" i="1"/>
  <c r="F483" i="1"/>
  <c r="G483" i="1"/>
  <c r="J483" i="1"/>
  <c r="E448" i="2"/>
  <c r="F426" i="1"/>
  <c r="G426" i="1"/>
  <c r="I426" i="1"/>
  <c r="E112" i="1"/>
  <c r="E83" i="1"/>
  <c r="F83" i="1"/>
  <c r="G83" i="1"/>
  <c r="I83" i="1"/>
  <c r="AB14" i="3"/>
  <c r="E25" i="3"/>
  <c r="F25" i="3" s="1"/>
  <c r="E33" i="3"/>
  <c r="F33" i="3" s="1"/>
  <c r="E41" i="3"/>
  <c r="F41" i="3" s="1"/>
  <c r="Z41" i="3" s="1"/>
  <c r="E35" i="1"/>
  <c r="E340" i="1"/>
  <c r="E421" i="1"/>
  <c r="E24" i="3"/>
  <c r="F24" i="3" s="1"/>
  <c r="E32" i="3"/>
  <c r="F32" i="3" s="1"/>
  <c r="Z32" i="3" s="1"/>
  <c r="E40" i="3"/>
  <c r="F40" i="3" s="1"/>
  <c r="G40" i="3" s="1"/>
  <c r="AF40" i="3" s="1"/>
  <c r="E45" i="3"/>
  <c r="F45" i="3" s="1"/>
  <c r="E23" i="3"/>
  <c r="F23" i="3" s="1"/>
  <c r="E31" i="3"/>
  <c r="F31" i="3" s="1"/>
  <c r="E39" i="3"/>
  <c r="F39" i="3" s="1"/>
  <c r="Z39" i="3" s="1"/>
  <c r="E44" i="3"/>
  <c r="F44" i="3" s="1"/>
  <c r="E460" i="1"/>
  <c r="F460" i="1"/>
  <c r="G460" i="1"/>
  <c r="K460" i="1"/>
  <c r="E344" i="1"/>
  <c r="F344" i="1"/>
  <c r="G344" i="1"/>
  <c r="I344" i="1"/>
  <c r="AF369" i="3"/>
  <c r="E22" i="3"/>
  <c r="F22" i="3" s="1"/>
  <c r="E30" i="3"/>
  <c r="F30" i="3" s="1"/>
  <c r="Z30" i="3" s="1"/>
  <c r="E38" i="3"/>
  <c r="F38" i="3" s="1"/>
  <c r="Z38" i="3" s="1"/>
  <c r="E54" i="3"/>
  <c r="F54" i="3" s="1"/>
  <c r="E21" i="3"/>
  <c r="F21" i="3" s="1"/>
  <c r="E29" i="3"/>
  <c r="F29" i="3" s="1"/>
  <c r="E37" i="3"/>
  <c r="F37" i="3" s="1"/>
  <c r="E46" i="3"/>
  <c r="F46" i="3" s="1"/>
  <c r="E51" i="3"/>
  <c r="F51" i="3" s="1"/>
  <c r="Z51" i="3" s="1"/>
  <c r="E70" i="3"/>
  <c r="F70" i="3" s="1"/>
  <c r="E269" i="1"/>
  <c r="F269" i="1"/>
  <c r="G269" i="1"/>
  <c r="J269" i="1"/>
  <c r="E28" i="3"/>
  <c r="F28" i="3" s="1"/>
  <c r="E36" i="3"/>
  <c r="F36" i="3" s="1"/>
  <c r="Z36" i="3" s="1"/>
  <c r="E516" i="3"/>
  <c r="F516" i="3" s="1"/>
  <c r="E509" i="3"/>
  <c r="F509" i="3" s="1"/>
  <c r="E480" i="3"/>
  <c r="F480" i="3" s="1"/>
  <c r="E455" i="3"/>
  <c r="F455" i="3" s="1"/>
  <c r="E463" i="3"/>
  <c r="F463" i="3" s="1"/>
  <c r="E471" i="3"/>
  <c r="F471" i="3" s="1"/>
  <c r="E487" i="3"/>
  <c r="F487" i="3" s="1"/>
  <c r="E495" i="3"/>
  <c r="F495" i="3" s="1"/>
  <c r="E506" i="3"/>
  <c r="F506" i="3" s="1"/>
  <c r="E474" i="3"/>
  <c r="F474" i="3" s="1"/>
  <c r="E497" i="3"/>
  <c r="F497" i="3" s="1"/>
  <c r="E458" i="3"/>
  <c r="F458" i="3" s="1"/>
  <c r="AU458" i="3" s="1"/>
  <c r="AT458" i="3" s="1"/>
  <c r="AS458" i="3" s="1"/>
  <c r="AR458" i="3" s="1"/>
  <c r="AQ458" i="3" s="1"/>
  <c r="AP458" i="3" s="1"/>
  <c r="AO458" i="3" s="1"/>
  <c r="AN458" i="3" s="1"/>
  <c r="AM458" i="3" s="1"/>
  <c r="AL458" i="3" s="1"/>
  <c r="AK458" i="3" s="1"/>
  <c r="E466" i="3"/>
  <c r="F466" i="3" s="1"/>
  <c r="E481" i="3"/>
  <c r="F481" i="3"/>
  <c r="E490" i="3"/>
  <c r="F490" i="3" s="1"/>
  <c r="G490" i="3" s="1"/>
  <c r="E501" i="3"/>
  <c r="F501" i="3" s="1"/>
  <c r="E478" i="3"/>
  <c r="F478" i="3" s="1"/>
  <c r="E451" i="3"/>
  <c r="F451" i="3" s="1"/>
  <c r="E461" i="3"/>
  <c r="F461" i="3" s="1"/>
  <c r="AU461" i="3" s="1"/>
  <c r="AT461" i="3" s="1"/>
  <c r="AS461" i="3" s="1"/>
  <c r="AR461" i="3" s="1"/>
  <c r="AQ461" i="3" s="1"/>
  <c r="AP461" i="3" s="1"/>
  <c r="AO461" i="3" s="1"/>
  <c r="AN461" i="3" s="1"/>
  <c r="AM461" i="3" s="1"/>
  <c r="AL461" i="3" s="1"/>
  <c r="E469" i="3"/>
  <c r="F469" i="3" s="1"/>
  <c r="E485" i="3"/>
  <c r="F485" i="3" s="1"/>
  <c r="E493" i="3"/>
  <c r="F493" i="3" s="1"/>
  <c r="Z493" i="3" s="1"/>
  <c r="E504" i="3"/>
  <c r="F504" i="3" s="1"/>
  <c r="E454" i="3"/>
  <c r="F454" i="3" s="1"/>
  <c r="E484" i="3"/>
  <c r="F484" i="3" s="1"/>
  <c r="Z484" i="3" s="1"/>
  <c r="E456" i="3"/>
  <c r="F456" i="3" s="1"/>
  <c r="E464" i="3"/>
  <c r="F464" i="3" s="1"/>
  <c r="E473" i="3"/>
  <c r="F473" i="3" s="1"/>
  <c r="E488" i="3"/>
  <c r="F488" i="3" s="1"/>
  <c r="E499" i="3"/>
  <c r="F499" i="3" s="1"/>
  <c r="Z499" i="3" s="1"/>
  <c r="E507" i="3"/>
  <c r="F507" i="3" s="1"/>
  <c r="E512" i="3"/>
  <c r="F512" i="3" s="1"/>
  <c r="E475" i="3"/>
  <c r="F475" i="3" s="1"/>
  <c r="E498" i="3"/>
  <c r="F498" i="3" s="1"/>
  <c r="Z498" i="3" s="1"/>
  <c r="E459" i="3"/>
  <c r="F459" i="3" s="1"/>
  <c r="Z459" i="3" s="1"/>
  <c r="E467" i="3"/>
  <c r="F467" i="3" s="1"/>
  <c r="E482" i="3"/>
  <c r="F482" i="3" s="1"/>
  <c r="E491" i="3"/>
  <c r="F491" i="3" s="1"/>
  <c r="E502" i="3"/>
  <c r="F502" i="3" s="1"/>
  <c r="Z502" i="3" s="1"/>
  <c r="E479" i="3"/>
  <c r="F479" i="3" s="1"/>
  <c r="E452" i="3"/>
  <c r="F452" i="3" s="1"/>
  <c r="E462" i="3"/>
  <c r="F462" i="3" s="1"/>
  <c r="E470" i="3"/>
  <c r="F470" i="3" s="1"/>
  <c r="E486" i="3"/>
  <c r="F486" i="3" s="1"/>
  <c r="Z486" i="3" s="1"/>
  <c r="G488" i="3"/>
  <c r="E494" i="3"/>
  <c r="F494" i="3" s="1"/>
  <c r="E505" i="3"/>
  <c r="F505" i="3" s="1"/>
  <c r="AB2" i="3"/>
  <c r="E513" i="3"/>
  <c r="F513" i="3" s="1"/>
  <c r="E472" i="3"/>
  <c r="F472" i="3" s="1"/>
  <c r="E496" i="3"/>
  <c r="F496" i="3" s="1"/>
  <c r="Z496" i="3" s="1"/>
  <c r="E457" i="3"/>
  <c r="F457" i="3" s="1"/>
  <c r="E465" i="3"/>
  <c r="F465" i="3" s="1"/>
  <c r="Z465" i="3" s="1"/>
  <c r="E476" i="3"/>
  <c r="F476" i="3" s="1"/>
  <c r="E489" i="3"/>
  <c r="F489" i="3" s="1"/>
  <c r="Z489" i="3" s="1"/>
  <c r="E500" i="3"/>
  <c r="F500" i="3" s="1"/>
  <c r="E508" i="3"/>
  <c r="F508" i="3" s="1"/>
  <c r="E468" i="3"/>
  <c r="F468" i="3" s="1"/>
  <c r="E450" i="3"/>
  <c r="F450" i="3" s="1"/>
  <c r="E453" i="3"/>
  <c r="F453" i="3" s="1"/>
  <c r="E483" i="3"/>
  <c r="F483" i="3" s="1"/>
  <c r="E477" i="3"/>
  <c r="F477" i="3" s="1"/>
  <c r="E503" i="3"/>
  <c r="F503" i="3"/>
  <c r="E448" i="3"/>
  <c r="F448" i="3" s="1"/>
  <c r="E446" i="3"/>
  <c r="F446" i="3" s="1"/>
  <c r="E492" i="3"/>
  <c r="F492" i="3" s="1"/>
  <c r="E449" i="3"/>
  <c r="F449" i="3" s="1"/>
  <c r="E441" i="3"/>
  <c r="F441" i="3" s="1"/>
  <c r="E438" i="3"/>
  <c r="F438" i="3" s="1"/>
  <c r="E436" i="3"/>
  <c r="F436" i="3" s="1"/>
  <c r="E434" i="3"/>
  <c r="F434" i="3" s="1"/>
  <c r="E433" i="3"/>
  <c r="F433" i="3"/>
  <c r="Z433" i="3" s="1"/>
  <c r="E432" i="3"/>
  <c r="F432" i="3" s="1"/>
  <c r="Z432" i="3" s="1"/>
  <c r="E431" i="3"/>
  <c r="F431" i="3" s="1"/>
  <c r="E430" i="3"/>
  <c r="F430" i="3" s="1"/>
  <c r="Z430" i="3" s="1"/>
  <c r="E429" i="3"/>
  <c r="F429" i="3" s="1"/>
  <c r="E428" i="3"/>
  <c r="F428" i="3" s="1"/>
  <c r="E427" i="3"/>
  <c r="F427" i="3" s="1"/>
  <c r="E445" i="3"/>
  <c r="F445" i="3" s="1"/>
  <c r="E440" i="3"/>
  <c r="F440" i="3" s="1"/>
  <c r="G440" i="3" s="1"/>
  <c r="E444" i="3"/>
  <c r="F444" i="3" s="1"/>
  <c r="E439" i="3"/>
  <c r="F439" i="3" s="1"/>
  <c r="E447" i="3"/>
  <c r="F447" i="3" s="1"/>
  <c r="Z447" i="3" s="1"/>
  <c r="E426" i="3"/>
  <c r="F426" i="3" s="1"/>
  <c r="Z426" i="3" s="1"/>
  <c r="E425" i="3"/>
  <c r="F425" i="3" s="1"/>
  <c r="E437" i="3"/>
  <c r="F437" i="3" s="1"/>
  <c r="E423" i="3"/>
  <c r="F423" i="3" s="1"/>
  <c r="E410" i="3"/>
  <c r="F410" i="3" s="1"/>
  <c r="E409" i="3"/>
  <c r="F409" i="3" s="1"/>
  <c r="E460" i="3"/>
  <c r="F460" i="3" s="1"/>
  <c r="E424" i="3"/>
  <c r="F424" i="3" s="1"/>
  <c r="E419" i="3"/>
  <c r="F419" i="3" s="1"/>
  <c r="E443" i="3"/>
  <c r="F443" i="3" s="1"/>
  <c r="E422" i="3"/>
  <c r="F422" i="3" s="1"/>
  <c r="Z422" i="3" s="1"/>
  <c r="E421" i="3"/>
  <c r="F421" i="3" s="1"/>
  <c r="E408" i="3"/>
  <c r="F408" i="3" s="1"/>
  <c r="E407" i="3"/>
  <c r="F407" i="3" s="1"/>
  <c r="Z407" i="3" s="1"/>
  <c r="E435" i="3"/>
  <c r="F435" i="3" s="1"/>
  <c r="E412" i="3"/>
  <c r="F412" i="3" s="1"/>
  <c r="Z412" i="3" s="1"/>
  <c r="E442" i="3"/>
  <c r="F442" i="3" s="1"/>
  <c r="E420" i="3"/>
  <c r="F420" i="3" s="1"/>
  <c r="E417" i="3"/>
  <c r="F417" i="3" s="1"/>
  <c r="E415" i="3"/>
  <c r="F415" i="3" s="1"/>
  <c r="E413" i="3"/>
  <c r="F413" i="3" s="1"/>
  <c r="Z413" i="3" s="1"/>
  <c r="E368" i="3"/>
  <c r="F368" i="3" s="1"/>
  <c r="E367" i="3"/>
  <c r="F367" i="3" s="1"/>
  <c r="G367" i="3" s="1"/>
  <c r="AC367" i="3" s="1"/>
  <c r="E366" i="3"/>
  <c r="F366" i="3" s="1"/>
  <c r="E365" i="3"/>
  <c r="F365" i="3" s="1"/>
  <c r="E364" i="3"/>
  <c r="F364" i="3"/>
  <c r="E363" i="3"/>
  <c r="F363" i="3" s="1"/>
  <c r="E411" i="3"/>
  <c r="F411" i="3" s="1"/>
  <c r="E403" i="3"/>
  <c r="F403" i="3" s="1"/>
  <c r="Z403" i="3" s="1"/>
  <c r="E402" i="3"/>
  <c r="F402" i="3" s="1"/>
  <c r="E401" i="3"/>
  <c r="F401" i="3" s="1"/>
  <c r="E400" i="3"/>
  <c r="F400" i="3" s="1"/>
  <c r="E399" i="3"/>
  <c r="F399" i="3" s="1"/>
  <c r="E418" i="3"/>
  <c r="F418" i="3" s="1"/>
  <c r="E416" i="3"/>
  <c r="F416" i="3" s="1"/>
  <c r="E414" i="3"/>
  <c r="F414" i="3" s="1"/>
  <c r="AU414" i="3" s="1"/>
  <c r="AT414" i="3" s="1"/>
  <c r="AS414" i="3" s="1"/>
  <c r="AR414" i="3" s="1"/>
  <c r="AQ414" i="3" s="1"/>
  <c r="AP414" i="3" s="1"/>
  <c r="AO414" i="3" s="1"/>
  <c r="AN414" i="3" s="1"/>
  <c r="AM414" i="3" s="1"/>
  <c r="AL414" i="3" s="1"/>
  <c r="AK414" i="3" s="1"/>
  <c r="E406" i="3"/>
  <c r="F406" i="3" s="1"/>
  <c r="G406" i="3" s="1"/>
  <c r="Z406" i="3"/>
  <c r="E396" i="3"/>
  <c r="F396" i="3" s="1"/>
  <c r="E392" i="3"/>
  <c r="F392" i="3" s="1"/>
  <c r="E388" i="3"/>
  <c r="F388" i="3" s="1"/>
  <c r="E384" i="3"/>
  <c r="F384" i="3" s="1"/>
  <c r="E405" i="3"/>
  <c r="F405" i="3"/>
  <c r="E395" i="3"/>
  <c r="F395" i="3" s="1"/>
  <c r="E391" i="3"/>
  <c r="F391" i="3" s="1"/>
  <c r="E387" i="3"/>
  <c r="F387" i="3" s="1"/>
  <c r="E383" i="3"/>
  <c r="F383" i="3" s="1"/>
  <c r="E379" i="3"/>
  <c r="F379" i="3" s="1"/>
  <c r="E375" i="3"/>
  <c r="F375" i="3" s="1"/>
  <c r="E371" i="3"/>
  <c r="F371" i="3" s="1"/>
  <c r="E394" i="3"/>
  <c r="F394" i="3" s="1"/>
  <c r="AU394" i="3" s="1"/>
  <c r="E390" i="3"/>
  <c r="F390" i="3" s="1"/>
  <c r="E386" i="3"/>
  <c r="F386" i="3" s="1"/>
  <c r="E382" i="3"/>
  <c r="F382" i="3" s="1"/>
  <c r="E404" i="3"/>
  <c r="F404" i="3" s="1"/>
  <c r="Z404" i="3" s="1"/>
  <c r="E398" i="3"/>
  <c r="F398" i="3" s="1"/>
  <c r="E397" i="3"/>
  <c r="F397" i="3" s="1"/>
  <c r="AU397" i="3" s="1"/>
  <c r="E393" i="3"/>
  <c r="F393" i="3" s="1"/>
  <c r="E389" i="3"/>
  <c r="F389" i="3" s="1"/>
  <c r="E385" i="3"/>
  <c r="F385" i="3" s="1"/>
  <c r="Z385" i="3" s="1"/>
  <c r="E381" i="3"/>
  <c r="F381" i="3" s="1"/>
  <c r="E377" i="3"/>
  <c r="F377" i="3" s="1"/>
  <c r="E373" i="3"/>
  <c r="F373" i="3" s="1"/>
  <c r="E369" i="3"/>
  <c r="F369" i="3" s="1"/>
  <c r="Z369" i="3" s="1"/>
  <c r="G363" i="3"/>
  <c r="E361" i="3"/>
  <c r="F361" i="3" s="1"/>
  <c r="E359" i="3"/>
  <c r="F359" i="3" s="1"/>
  <c r="E358" i="3"/>
  <c r="F358" i="3" s="1"/>
  <c r="E354" i="3"/>
  <c r="F354" i="3" s="1"/>
  <c r="Z354" i="3" s="1"/>
  <c r="E350" i="3"/>
  <c r="F350" i="3" s="1"/>
  <c r="E346" i="3"/>
  <c r="F346" i="3" s="1"/>
  <c r="E342" i="3"/>
  <c r="F342" i="3" s="1"/>
  <c r="E380" i="3"/>
  <c r="F380" i="3"/>
  <c r="E338" i="3"/>
  <c r="F338" i="3" s="1"/>
  <c r="Z338" i="3" s="1"/>
  <c r="E337" i="3"/>
  <c r="F337" i="3" s="1"/>
  <c r="E336" i="3"/>
  <c r="F336" i="3" s="1"/>
  <c r="E335" i="3"/>
  <c r="F335" i="3" s="1"/>
  <c r="E334" i="3"/>
  <c r="F334" i="3" s="1"/>
  <c r="Z334" i="3" s="1"/>
  <c r="E333" i="3"/>
  <c r="F333" i="3" s="1"/>
  <c r="E332" i="3"/>
  <c r="F332" i="3" s="1"/>
  <c r="G332" i="3" s="1"/>
  <c r="E378" i="3"/>
  <c r="F378" i="3" s="1"/>
  <c r="E357" i="3"/>
  <c r="F357" i="3" s="1"/>
  <c r="Z357" i="3" s="1"/>
  <c r="E353" i="3"/>
  <c r="F353" i="3" s="1"/>
  <c r="E349" i="3"/>
  <c r="F349" i="3" s="1"/>
  <c r="Z349" i="3" s="1"/>
  <c r="E345" i="3"/>
  <c r="F345" i="3" s="1"/>
  <c r="E341" i="3"/>
  <c r="F341" i="3" s="1"/>
  <c r="Z341" i="3" s="1"/>
  <c r="E376" i="3"/>
  <c r="F376" i="3" s="1"/>
  <c r="AU376" i="3" s="1"/>
  <c r="E374" i="3"/>
  <c r="F374" i="3" s="1"/>
  <c r="Z374" i="3" s="1"/>
  <c r="E362" i="3"/>
  <c r="F362" i="3"/>
  <c r="E360" i="3"/>
  <c r="F360" i="3" s="1"/>
  <c r="E356" i="3"/>
  <c r="F356" i="3" s="1"/>
  <c r="E352" i="3"/>
  <c r="F352" i="3" s="1"/>
  <c r="E348" i="3"/>
  <c r="F348" i="3" s="1"/>
  <c r="E344" i="3"/>
  <c r="F344" i="3" s="1"/>
  <c r="E340" i="3"/>
  <c r="F340" i="3" s="1"/>
  <c r="Z340" i="3" s="1"/>
  <c r="E372" i="3"/>
  <c r="F372" i="3" s="1"/>
  <c r="E370" i="3"/>
  <c r="F370" i="3" s="1"/>
  <c r="E355" i="3"/>
  <c r="F355" i="3" s="1"/>
  <c r="Z355" i="3" s="1"/>
  <c r="E351" i="3"/>
  <c r="F351" i="3" s="1"/>
  <c r="E347" i="3"/>
  <c r="F347" i="3" s="1"/>
  <c r="E343" i="3"/>
  <c r="F343" i="3" s="1"/>
  <c r="Z343" i="3" s="1"/>
  <c r="E339" i="3"/>
  <c r="F339" i="3" s="1"/>
  <c r="Z339" i="3" s="1"/>
  <c r="E331" i="3"/>
  <c r="F331" i="3" s="1"/>
  <c r="E327" i="3"/>
  <c r="F327" i="3" s="1"/>
  <c r="E323" i="3"/>
  <c r="F323" i="3" s="1"/>
  <c r="E315" i="3"/>
  <c r="F315" i="3" s="1"/>
  <c r="E311" i="3"/>
  <c r="F311" i="3" s="1"/>
  <c r="E307" i="3"/>
  <c r="F307" i="3" s="1"/>
  <c r="G307" i="3" s="1"/>
  <c r="E303" i="3"/>
  <c r="F303" i="3" s="1"/>
  <c r="E299" i="3"/>
  <c r="F299" i="3" s="1"/>
  <c r="E295" i="3"/>
  <c r="F295" i="3" s="1"/>
  <c r="E291" i="3"/>
  <c r="F291" i="3" s="1"/>
  <c r="G291" i="3" s="1"/>
  <c r="E287" i="3"/>
  <c r="F287" i="3" s="1"/>
  <c r="E283" i="3"/>
  <c r="F283" i="3" s="1"/>
  <c r="E279" i="3"/>
  <c r="F279" i="3" s="1"/>
  <c r="G279" i="3" s="1"/>
  <c r="AF279" i="3" s="1"/>
  <c r="E275" i="3"/>
  <c r="F275" i="3" s="1"/>
  <c r="E328" i="3"/>
  <c r="F328" i="3" s="1"/>
  <c r="E324" i="3"/>
  <c r="F324" i="3" s="1"/>
  <c r="E322" i="3"/>
  <c r="F322" i="3" s="1"/>
  <c r="E320" i="3"/>
  <c r="F320" i="3" s="1"/>
  <c r="E318" i="3"/>
  <c r="F318" i="3" s="1"/>
  <c r="E316" i="3"/>
  <c r="F316" i="3" s="1"/>
  <c r="Z316" i="3" s="1"/>
  <c r="E314" i="3"/>
  <c r="F314" i="3" s="1"/>
  <c r="Z314" i="3" s="1"/>
  <c r="E310" i="3"/>
  <c r="F310" i="3" s="1"/>
  <c r="Z310" i="3" s="1"/>
  <c r="E329" i="3"/>
  <c r="F329" i="3" s="1"/>
  <c r="E325" i="3"/>
  <c r="F325" i="3" s="1"/>
  <c r="E313" i="3"/>
  <c r="F313" i="3" s="1"/>
  <c r="E309" i="3"/>
  <c r="F309" i="3" s="1"/>
  <c r="E305" i="3"/>
  <c r="F305" i="3" s="1"/>
  <c r="E301" i="3"/>
  <c r="F301" i="3" s="1"/>
  <c r="E297" i="3"/>
  <c r="F297" i="3" s="1"/>
  <c r="E293" i="3"/>
  <c r="F293" i="3" s="1"/>
  <c r="G293" i="3" s="1"/>
  <c r="AF293" i="3" s="1"/>
  <c r="E289" i="3"/>
  <c r="F289" i="3" s="1"/>
  <c r="E285" i="3"/>
  <c r="F285" i="3" s="1"/>
  <c r="Z285" i="3" s="1"/>
  <c r="E281" i="3"/>
  <c r="F281" i="3" s="1"/>
  <c r="G281" i="3" s="1"/>
  <c r="E277" i="3"/>
  <c r="F277" i="3" s="1"/>
  <c r="E273" i="3"/>
  <c r="F273" i="3" s="1"/>
  <c r="E330" i="3"/>
  <c r="F330" i="3" s="1"/>
  <c r="G330" i="3" s="1"/>
  <c r="AF330" i="3" s="1"/>
  <c r="E326" i="3"/>
  <c r="F326" i="3" s="1"/>
  <c r="G326" i="3" s="1"/>
  <c r="E321" i="3"/>
  <c r="F321" i="3" s="1"/>
  <c r="E319" i="3"/>
  <c r="F319" i="3" s="1"/>
  <c r="E317" i="3"/>
  <c r="F317" i="3" s="1"/>
  <c r="Z317" i="3" s="1"/>
  <c r="E312" i="3"/>
  <c r="F312" i="3" s="1"/>
  <c r="E308" i="3"/>
  <c r="F308" i="3" s="1"/>
  <c r="E306" i="3"/>
  <c r="F306" i="3" s="1"/>
  <c r="E304" i="3"/>
  <c r="F304" i="3" s="1"/>
  <c r="AU304" i="3" s="1"/>
  <c r="AT304" i="3" s="1"/>
  <c r="AS304" i="3" s="1"/>
  <c r="AR304" i="3" s="1"/>
  <c r="AQ304" i="3" s="1"/>
  <c r="AP304" i="3" s="1"/>
  <c r="AO304" i="3" s="1"/>
  <c r="AN304" i="3" s="1"/>
  <c r="AM304" i="3" s="1"/>
  <c r="AL304" i="3" s="1"/>
  <c r="E292" i="3"/>
  <c r="F292" i="3" s="1"/>
  <c r="E284" i="3"/>
  <c r="F284" i="3" s="1"/>
  <c r="Z284" i="3" s="1"/>
  <c r="E276" i="3"/>
  <c r="F276" i="3" s="1"/>
  <c r="E302" i="3"/>
  <c r="F302" i="3" s="1"/>
  <c r="E300" i="3"/>
  <c r="F300" i="3" s="1"/>
  <c r="Z300" i="3" s="1"/>
  <c r="E290" i="3"/>
  <c r="F290" i="3" s="1"/>
  <c r="E282" i="3"/>
  <c r="F282" i="3" s="1"/>
  <c r="G282" i="3" s="1"/>
  <c r="E274" i="3"/>
  <c r="F274" i="3" s="1"/>
  <c r="AU274" i="3" s="1"/>
  <c r="E271" i="3"/>
  <c r="F271" i="3" s="1"/>
  <c r="Z271" i="3" s="1"/>
  <c r="E269" i="3"/>
  <c r="F269" i="3" s="1"/>
  <c r="E267" i="3"/>
  <c r="F267" i="3" s="1"/>
  <c r="E265" i="3"/>
  <c r="F265" i="3" s="1"/>
  <c r="E263" i="3"/>
  <c r="F263" i="3" s="1"/>
  <c r="E261" i="3"/>
  <c r="F261" i="3" s="1"/>
  <c r="E259" i="3"/>
  <c r="F259" i="3" s="1"/>
  <c r="E257" i="3"/>
  <c r="F257" i="3" s="1"/>
  <c r="AU257" i="3" s="1"/>
  <c r="AT257" i="3" s="1"/>
  <c r="AS257" i="3" s="1"/>
  <c r="AR257" i="3" s="1"/>
  <c r="AQ257" i="3" s="1"/>
  <c r="AP257" i="3" s="1"/>
  <c r="AO257" i="3" s="1"/>
  <c r="AN257" i="3" s="1"/>
  <c r="AM257" i="3" s="1"/>
  <c r="AL257" i="3" s="1"/>
  <c r="AI257" i="3" s="1"/>
  <c r="E298" i="3"/>
  <c r="F298" i="3" s="1"/>
  <c r="E296" i="3"/>
  <c r="F296" i="3" s="1"/>
  <c r="G296" i="3" s="1"/>
  <c r="E288" i="3"/>
  <c r="F288" i="3" s="1"/>
  <c r="E280" i="3"/>
  <c r="F280" i="3" s="1"/>
  <c r="E294" i="3"/>
  <c r="F294" i="3" s="1"/>
  <c r="E286" i="3"/>
  <c r="F286" i="3" s="1"/>
  <c r="G284" i="3"/>
  <c r="AC284" i="3" s="1"/>
  <c r="E278" i="3"/>
  <c r="F278" i="3" s="1"/>
  <c r="Z278" i="3" s="1"/>
  <c r="E272" i="3"/>
  <c r="F272" i="3" s="1"/>
  <c r="E270" i="3"/>
  <c r="F270" i="3" s="1"/>
  <c r="E268" i="3"/>
  <c r="F268" i="3" s="1"/>
  <c r="E266" i="3"/>
  <c r="F266" i="3" s="1"/>
  <c r="Z266" i="3" s="1"/>
  <c r="E264" i="3"/>
  <c r="F264" i="3" s="1"/>
  <c r="E262" i="3"/>
  <c r="F262" i="3" s="1"/>
  <c r="E260" i="3"/>
  <c r="F260" i="3" s="1"/>
  <c r="Z260" i="3" s="1"/>
  <c r="E258" i="3"/>
  <c r="F258" i="3" s="1"/>
  <c r="Z258" i="3" s="1"/>
  <c r="E256" i="3"/>
  <c r="F256" i="3" s="1"/>
  <c r="G256" i="3" s="1"/>
  <c r="AF256" i="3" s="1"/>
  <c r="E254" i="3"/>
  <c r="F254" i="3" s="1"/>
  <c r="E252" i="3"/>
  <c r="F252" i="3" s="1"/>
  <c r="E250" i="3"/>
  <c r="F250" i="3" s="1"/>
  <c r="G250" i="3" s="1"/>
  <c r="E248" i="3"/>
  <c r="F248" i="3" s="1"/>
  <c r="Z248" i="3" s="1"/>
  <c r="E246" i="3"/>
  <c r="F246" i="3" s="1"/>
  <c r="Z246" i="3" s="1"/>
  <c r="E244" i="3"/>
  <c r="F244" i="3" s="1"/>
  <c r="G244" i="3" s="1"/>
  <c r="I244" i="3" s="1"/>
  <c r="E242" i="3"/>
  <c r="F242" i="3" s="1"/>
  <c r="E240" i="3"/>
  <c r="F240" i="3" s="1"/>
  <c r="E238" i="3"/>
  <c r="F238" i="3" s="1"/>
  <c r="E236" i="3"/>
  <c r="F236" i="3" s="1"/>
  <c r="G236" i="3" s="1"/>
  <c r="AC236" i="3" s="1"/>
  <c r="E234" i="3"/>
  <c r="F234" i="3" s="1"/>
  <c r="Z234" i="3" s="1"/>
  <c r="E232" i="3"/>
  <c r="F232" i="3" s="1"/>
  <c r="E230" i="3"/>
  <c r="F230" i="3" s="1"/>
  <c r="E228" i="3"/>
  <c r="F228" i="3" s="1"/>
  <c r="E226" i="3"/>
  <c r="F226" i="3" s="1"/>
  <c r="E224" i="3"/>
  <c r="F224" i="3" s="1"/>
  <c r="E222" i="3"/>
  <c r="F222" i="3" s="1"/>
  <c r="E220" i="3"/>
  <c r="F220" i="3" s="1"/>
  <c r="E218" i="3"/>
  <c r="F218" i="3" s="1"/>
  <c r="E253" i="3"/>
  <c r="F253" i="3" s="1"/>
  <c r="E251" i="3"/>
  <c r="F251" i="3" s="1"/>
  <c r="G251" i="3" s="1"/>
  <c r="E249" i="3"/>
  <c r="F249" i="3" s="1"/>
  <c r="Z249" i="3" s="1"/>
  <c r="E247" i="3"/>
  <c r="F247" i="3" s="1"/>
  <c r="E245" i="3"/>
  <c r="F245" i="3" s="1"/>
  <c r="E243" i="3"/>
  <c r="F243" i="3" s="1"/>
  <c r="AU243" i="3" s="1"/>
  <c r="AT243" i="3" s="1"/>
  <c r="AS243" i="3" s="1"/>
  <c r="AR243" i="3" s="1"/>
  <c r="AQ243" i="3" s="1"/>
  <c r="AP243" i="3" s="1"/>
  <c r="AO243" i="3" s="1"/>
  <c r="AN243" i="3" s="1"/>
  <c r="AM243" i="3" s="1"/>
  <c r="AL243" i="3" s="1"/>
  <c r="AJ243" i="3" s="1"/>
  <c r="E241" i="3"/>
  <c r="F241" i="3" s="1"/>
  <c r="Z241" i="3" s="1"/>
  <c r="E239" i="3"/>
  <c r="F239" i="3" s="1"/>
  <c r="E237" i="3"/>
  <c r="F237" i="3" s="1"/>
  <c r="Z237" i="3" s="1"/>
  <c r="E235" i="3"/>
  <c r="F235" i="3" s="1"/>
  <c r="E233" i="3"/>
  <c r="F233" i="3" s="1"/>
  <c r="Z233" i="3" s="1"/>
  <c r="E231" i="3"/>
  <c r="F231" i="3" s="1"/>
  <c r="E229" i="3"/>
  <c r="F229" i="3" s="1"/>
  <c r="E227" i="3"/>
  <c r="F227" i="3" s="1"/>
  <c r="E225" i="3"/>
  <c r="F225" i="3" s="1"/>
  <c r="Z225" i="3" s="1"/>
  <c r="E223" i="3"/>
  <c r="F223" i="3" s="1"/>
  <c r="E221" i="3"/>
  <c r="F221" i="3" s="1"/>
  <c r="E219" i="3"/>
  <c r="F219" i="3" s="1"/>
  <c r="E217" i="3"/>
  <c r="F217" i="3" s="1"/>
  <c r="E216" i="3"/>
  <c r="F216" i="3" s="1"/>
  <c r="E215" i="3"/>
  <c r="F215" i="3" s="1"/>
  <c r="E214" i="3"/>
  <c r="F214" i="3" s="1"/>
  <c r="Z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Z206" i="3" s="1"/>
  <c r="E205" i="3"/>
  <c r="F205" i="3" s="1"/>
  <c r="Z205" i="3" s="1"/>
  <c r="E204" i="3"/>
  <c r="F204" i="3" s="1"/>
  <c r="E203" i="3"/>
  <c r="F203" i="3" s="1"/>
  <c r="Z203" i="3" s="1"/>
  <c r="E202" i="3"/>
  <c r="F202" i="3" s="1"/>
  <c r="E201" i="3"/>
  <c r="F201" i="3" s="1"/>
  <c r="E200" i="3"/>
  <c r="F200" i="3" s="1"/>
  <c r="Z200" i="3" s="1"/>
  <c r="E199" i="3"/>
  <c r="F199" i="3" s="1"/>
  <c r="Z199" i="3" s="1"/>
  <c r="E198" i="3"/>
  <c r="F198" i="3" s="1"/>
  <c r="AU198" i="3" s="1"/>
  <c r="AT198" i="3" s="1"/>
  <c r="AS198" i="3" s="1"/>
  <c r="AR198" i="3" s="1"/>
  <c r="AQ198" i="3" s="1"/>
  <c r="AP198" i="3" s="1"/>
  <c r="AO198" i="3" s="1"/>
  <c r="AN198" i="3" s="1"/>
  <c r="AM198" i="3" s="1"/>
  <c r="AL198" i="3" s="1"/>
  <c r="AK198" i="3" s="1"/>
  <c r="E197" i="3"/>
  <c r="F197" i="3" s="1"/>
  <c r="E196" i="3"/>
  <c r="F196" i="3" s="1"/>
  <c r="E195" i="3"/>
  <c r="F195" i="3" s="1"/>
  <c r="Z195" i="3" s="1"/>
  <c r="E194" i="3"/>
  <c r="F194" i="3" s="1"/>
  <c r="E193" i="3"/>
  <c r="F193" i="3" s="1"/>
  <c r="E192" i="3"/>
  <c r="F192" i="3" s="1"/>
  <c r="E191" i="3"/>
  <c r="F191" i="3"/>
  <c r="G191" i="3" s="1"/>
  <c r="E190" i="3"/>
  <c r="F190" i="3" s="1"/>
  <c r="E189" i="3"/>
  <c r="F189" i="3" s="1"/>
  <c r="E188" i="3"/>
  <c r="F188" i="3" s="1"/>
  <c r="E187" i="3"/>
  <c r="F187" i="3" s="1"/>
  <c r="Z187" i="3" s="1"/>
  <c r="E255" i="3"/>
  <c r="F255" i="3" s="1"/>
  <c r="Z255" i="3" s="1"/>
  <c r="E183" i="3"/>
  <c r="F183" i="3" s="1"/>
  <c r="E186" i="3"/>
  <c r="F186" i="3" s="1"/>
  <c r="G186" i="3" s="1"/>
  <c r="E185" i="3"/>
  <c r="F185" i="3" s="1"/>
  <c r="E184" i="3"/>
  <c r="F184" i="3" s="1"/>
  <c r="E182" i="3"/>
  <c r="F182" i="3" s="1"/>
  <c r="Z182" i="3" s="1"/>
  <c r="E181" i="3"/>
  <c r="F181" i="3" s="1"/>
  <c r="E180" i="3"/>
  <c r="F180" i="3" s="1"/>
  <c r="Z180" i="3" s="1"/>
  <c r="E179" i="3"/>
  <c r="F179" i="3" s="1"/>
  <c r="E178" i="3"/>
  <c r="F178" i="3" s="1"/>
  <c r="E177" i="3"/>
  <c r="F177" i="3" s="1"/>
  <c r="E176" i="3"/>
  <c r="F176" i="3" s="1"/>
  <c r="Z176" i="3" s="1"/>
  <c r="E175" i="3"/>
  <c r="F175" i="3" s="1"/>
  <c r="E174" i="3"/>
  <c r="F174" i="3" s="1"/>
  <c r="Z174" i="3" s="1"/>
  <c r="E173" i="3"/>
  <c r="F173" i="3" s="1"/>
  <c r="E172" i="3"/>
  <c r="F172" i="3" s="1"/>
  <c r="E171" i="3"/>
  <c r="F171" i="3" s="1"/>
  <c r="E170" i="3"/>
  <c r="F170" i="3" s="1"/>
  <c r="E169" i="3"/>
  <c r="F169" i="3" s="1"/>
  <c r="Z169" i="3" s="1"/>
  <c r="E168" i="3"/>
  <c r="F168" i="3" s="1"/>
  <c r="Z168" i="3" s="1"/>
  <c r="E167" i="3"/>
  <c r="F167" i="3" s="1"/>
  <c r="G167" i="3" s="1"/>
  <c r="E166" i="3"/>
  <c r="F166" i="3" s="1"/>
  <c r="E165" i="3"/>
  <c r="F165" i="3" s="1"/>
  <c r="E164" i="3"/>
  <c r="F164" i="3" s="1"/>
  <c r="Z164" i="3" s="1"/>
  <c r="E163" i="3"/>
  <c r="F163" i="3" s="1"/>
  <c r="E162" i="3"/>
  <c r="F162" i="3" s="1"/>
  <c r="E161" i="3"/>
  <c r="F161" i="3" s="1"/>
  <c r="E160" i="3"/>
  <c r="F160" i="3" s="1"/>
  <c r="Z160" i="3" s="1"/>
  <c r="E159" i="3"/>
  <c r="F159" i="3" s="1"/>
  <c r="E158" i="3"/>
  <c r="F158" i="3" s="1"/>
  <c r="E157" i="3"/>
  <c r="F157" i="3" s="1"/>
  <c r="G157" i="3" s="1"/>
  <c r="AF157" i="3" s="1"/>
  <c r="E156" i="3"/>
  <c r="F156" i="3" s="1"/>
  <c r="E155" i="3"/>
  <c r="F155" i="3" s="1"/>
  <c r="E154" i="3"/>
  <c r="F154" i="3" s="1"/>
  <c r="E153" i="3"/>
  <c r="F153" i="3"/>
  <c r="Z153" i="3" s="1"/>
  <c r="E152" i="3"/>
  <c r="F152" i="3" s="1"/>
  <c r="E151" i="3"/>
  <c r="F151" i="3" s="1"/>
  <c r="E150" i="3"/>
  <c r="F150" i="3" s="1"/>
  <c r="E149" i="3"/>
  <c r="F149" i="3" s="1"/>
  <c r="E148" i="3"/>
  <c r="F148" i="3" s="1"/>
  <c r="Z148" i="3" s="1"/>
  <c r="E147" i="3"/>
  <c r="F147" i="3" s="1"/>
  <c r="E146" i="3"/>
  <c r="F146" i="3" s="1"/>
  <c r="E145" i="3"/>
  <c r="F145" i="3" s="1"/>
  <c r="E144" i="3"/>
  <c r="F144" i="3" s="1"/>
  <c r="Z144" i="3" s="1"/>
  <c r="E143" i="3"/>
  <c r="F143" i="3" s="1"/>
  <c r="Z143" i="3" s="1"/>
  <c r="G143" i="3"/>
  <c r="AF143" i="3" s="1"/>
  <c r="E142" i="3"/>
  <c r="F142" i="3" s="1"/>
  <c r="Z142" i="3" s="1"/>
  <c r="E141" i="3"/>
  <c r="F141" i="3"/>
  <c r="Z141" i="3" s="1"/>
  <c r="E140" i="3"/>
  <c r="F140" i="3" s="1"/>
  <c r="Z140" i="3" s="1"/>
  <c r="E139" i="3"/>
  <c r="F139" i="3"/>
  <c r="Z139" i="3" s="1"/>
  <c r="E138" i="3"/>
  <c r="F138" i="3" s="1"/>
  <c r="E137" i="3"/>
  <c r="F137" i="3" s="1"/>
  <c r="G137" i="3" s="1"/>
  <c r="AF137" i="3" s="1"/>
  <c r="E136" i="3"/>
  <c r="F136" i="3" s="1"/>
  <c r="E135" i="3"/>
  <c r="F135" i="3" s="1"/>
  <c r="Z135" i="3" s="1"/>
  <c r="E134" i="3"/>
  <c r="F134" i="3" s="1"/>
  <c r="E132" i="3"/>
  <c r="F132" i="3" s="1"/>
  <c r="Z132" i="3" s="1"/>
  <c r="E98" i="3"/>
  <c r="F98" i="3" s="1"/>
  <c r="Z98" i="3" s="1"/>
  <c r="E90" i="3"/>
  <c r="F90" i="3" s="1"/>
  <c r="E82" i="3"/>
  <c r="F82" i="3" s="1"/>
  <c r="E122" i="3"/>
  <c r="F122" i="3" s="1"/>
  <c r="E99" i="3"/>
  <c r="F99" i="3" s="1"/>
  <c r="E91" i="3"/>
  <c r="F91" i="3" s="1"/>
  <c r="E83" i="3"/>
  <c r="F83" i="3" s="1"/>
  <c r="E133" i="3"/>
  <c r="F133" i="3" s="1"/>
  <c r="E129" i="3"/>
  <c r="F129" i="3" s="1"/>
  <c r="Z129" i="3" s="1"/>
  <c r="E100" i="3"/>
  <c r="F100" i="3" s="1"/>
  <c r="E92" i="3"/>
  <c r="F92" i="3" s="1"/>
  <c r="E128" i="3"/>
  <c r="F128" i="3" s="1"/>
  <c r="E125" i="3"/>
  <c r="F125" i="3" s="1"/>
  <c r="E101" i="3"/>
  <c r="F101" i="3" s="1"/>
  <c r="E93" i="3"/>
  <c r="F93" i="3" s="1"/>
  <c r="Z93" i="3" s="1"/>
  <c r="E85" i="3"/>
  <c r="F85" i="3" s="1"/>
  <c r="G85" i="3" s="1"/>
  <c r="E130" i="3"/>
  <c r="F130" i="3" s="1"/>
  <c r="E126" i="3"/>
  <c r="F126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AU115" i="3" s="1"/>
  <c r="AT115" i="3" s="1"/>
  <c r="AS115" i="3" s="1"/>
  <c r="AR115" i="3" s="1"/>
  <c r="AQ115" i="3" s="1"/>
  <c r="AP115" i="3" s="1"/>
  <c r="AO115" i="3" s="1"/>
  <c r="AN115" i="3" s="1"/>
  <c r="AM115" i="3" s="1"/>
  <c r="AL115" i="3" s="1"/>
  <c r="AI115" i="3" s="1"/>
  <c r="E114" i="3"/>
  <c r="F114" i="3" s="1"/>
  <c r="E113" i="3"/>
  <c r="F113" i="3" s="1"/>
  <c r="E112" i="3"/>
  <c r="F112" i="3" s="1"/>
  <c r="E111" i="3"/>
  <c r="F111" i="3" s="1"/>
  <c r="E110" i="3"/>
  <c r="F110" i="3" s="1"/>
  <c r="Z110" i="3" s="1"/>
  <c r="E109" i="3"/>
  <c r="F109" i="3" s="1"/>
  <c r="E108" i="3"/>
  <c r="F108" i="3" s="1"/>
  <c r="Z108" i="3" s="1"/>
  <c r="E107" i="3"/>
  <c r="F107" i="3" s="1"/>
  <c r="E106" i="3"/>
  <c r="F106" i="3" s="1"/>
  <c r="E105" i="3"/>
  <c r="F105" i="3" s="1"/>
  <c r="Z105" i="3" s="1"/>
  <c r="E104" i="3"/>
  <c r="F104" i="3" s="1"/>
  <c r="E103" i="3"/>
  <c r="F103" i="3" s="1"/>
  <c r="G103" i="3" s="1"/>
  <c r="E102" i="3"/>
  <c r="F102" i="3" s="1"/>
  <c r="Z102" i="3" s="1"/>
  <c r="E94" i="3"/>
  <c r="F94" i="3" s="1"/>
  <c r="E86" i="3"/>
  <c r="F86" i="3" s="1"/>
  <c r="E124" i="3"/>
  <c r="F124" i="3" s="1"/>
  <c r="G124" i="3" s="1"/>
  <c r="I124" i="3" s="1"/>
  <c r="E95" i="3"/>
  <c r="F95" i="3" s="1"/>
  <c r="G95" i="3" s="1"/>
  <c r="E87" i="3"/>
  <c r="F87" i="3" s="1"/>
  <c r="E131" i="3"/>
  <c r="F131" i="3" s="1"/>
  <c r="AU131" i="3" s="1"/>
  <c r="AT131" i="3" s="1"/>
  <c r="AS131" i="3" s="1"/>
  <c r="AR131" i="3" s="1"/>
  <c r="AQ131" i="3" s="1"/>
  <c r="AP131" i="3" s="1"/>
  <c r="AO131" i="3" s="1"/>
  <c r="AN131" i="3" s="1"/>
  <c r="AM131" i="3" s="1"/>
  <c r="AL131" i="3" s="1"/>
  <c r="AK131" i="3" s="1"/>
  <c r="E96" i="3"/>
  <c r="F96" i="3" s="1"/>
  <c r="Z96" i="3" s="1"/>
  <c r="E88" i="3"/>
  <c r="F88" i="3" s="1"/>
  <c r="E127" i="3"/>
  <c r="F127" i="3" s="1"/>
  <c r="E123" i="3"/>
  <c r="F123" i="3" s="1"/>
  <c r="E97" i="3"/>
  <c r="F97" i="3" s="1"/>
  <c r="Z97" i="3" s="1"/>
  <c r="E89" i="3"/>
  <c r="F89" i="3" s="1"/>
  <c r="G89" i="3" s="1"/>
  <c r="E78" i="3"/>
  <c r="F78" i="3" s="1"/>
  <c r="E71" i="3"/>
  <c r="F71" i="3" s="1"/>
  <c r="Z71" i="3" s="1"/>
  <c r="E63" i="3"/>
  <c r="F63" i="3" s="1"/>
  <c r="E55" i="3"/>
  <c r="F55" i="3" s="1"/>
  <c r="E47" i="3"/>
  <c r="F47" i="3" s="1"/>
  <c r="AU47" i="3" s="1"/>
  <c r="AT47" i="3" s="1"/>
  <c r="AS47" i="3" s="1"/>
  <c r="AR47" i="3" s="1"/>
  <c r="AQ47" i="3" s="1"/>
  <c r="AP47" i="3" s="1"/>
  <c r="AO47" i="3" s="1"/>
  <c r="AN47" i="3" s="1"/>
  <c r="AM47" i="3" s="1"/>
  <c r="AL47" i="3" s="1"/>
  <c r="E72" i="3"/>
  <c r="F72" i="3" s="1"/>
  <c r="G72" i="3" s="1"/>
  <c r="E64" i="3"/>
  <c r="F64" i="3" s="1"/>
  <c r="E56" i="3"/>
  <c r="F56" i="3" s="1"/>
  <c r="E48" i="3"/>
  <c r="F48" i="3" s="1"/>
  <c r="E81" i="3"/>
  <c r="F81" i="3" s="1"/>
  <c r="E77" i="3"/>
  <c r="F77" i="3" s="1"/>
  <c r="AU77" i="3" s="1"/>
  <c r="E73" i="3"/>
  <c r="F73" i="3" s="1"/>
  <c r="G73" i="3" s="1"/>
  <c r="Z73" i="3"/>
  <c r="E65" i="3"/>
  <c r="F65" i="3" s="1"/>
  <c r="E57" i="3"/>
  <c r="F57" i="3" s="1"/>
  <c r="E49" i="3"/>
  <c r="F49" i="3" s="1"/>
  <c r="E74" i="3"/>
  <c r="F74" i="3"/>
  <c r="Z74" i="3" s="1"/>
  <c r="E66" i="3"/>
  <c r="F66" i="3" s="1"/>
  <c r="E58" i="3"/>
  <c r="F58" i="3"/>
  <c r="AU58" i="3" s="1"/>
  <c r="AT58" i="3" s="1"/>
  <c r="AS58" i="3" s="1"/>
  <c r="AR58" i="3" s="1"/>
  <c r="AQ58" i="3" s="1"/>
  <c r="AP58" i="3" s="1"/>
  <c r="AO58" i="3" s="1"/>
  <c r="AN58" i="3" s="1"/>
  <c r="AM58" i="3" s="1"/>
  <c r="AL58" i="3" s="1"/>
  <c r="AJ58" i="3" s="1"/>
  <c r="E50" i="3"/>
  <c r="F50" i="3" s="1"/>
  <c r="E42" i="3"/>
  <c r="F42" i="3" s="1"/>
  <c r="E80" i="3"/>
  <c r="F80" i="3" s="1"/>
  <c r="Z80" i="3" s="1"/>
  <c r="E75" i="3"/>
  <c r="F75" i="3" s="1"/>
  <c r="E67" i="3"/>
  <c r="F67" i="3" s="1"/>
  <c r="Z67" i="3" s="1"/>
  <c r="E59" i="3"/>
  <c r="F59" i="3" s="1"/>
  <c r="E76" i="3"/>
  <c r="F76" i="3" s="1"/>
  <c r="E68" i="3"/>
  <c r="F68" i="3" s="1"/>
  <c r="Z68" i="3" s="1"/>
  <c r="E60" i="3"/>
  <c r="F60" i="3" s="1"/>
  <c r="E52" i="3"/>
  <c r="F52" i="3" s="1"/>
  <c r="E84" i="3"/>
  <c r="F84" i="3" s="1"/>
  <c r="G84" i="3" s="1"/>
  <c r="E79" i="3"/>
  <c r="F79" i="3" s="1"/>
  <c r="E69" i="3"/>
  <c r="F69" i="3"/>
  <c r="E61" i="3"/>
  <c r="F61" i="3" s="1"/>
  <c r="E53" i="3"/>
  <c r="F53" i="3" s="1"/>
  <c r="Z53" i="3" s="1"/>
  <c r="E27" i="3"/>
  <c r="F27" i="3" s="1"/>
  <c r="E35" i="3"/>
  <c r="F35" i="3" s="1"/>
  <c r="Z35" i="3" s="1"/>
  <c r="E62" i="3"/>
  <c r="F62" i="3" s="1"/>
  <c r="AB15" i="3"/>
  <c r="AB18" i="3"/>
  <c r="AU509" i="3" s="1"/>
  <c r="AT509" i="3" s="1"/>
  <c r="AS509" i="3" s="1"/>
  <c r="AR509" i="3" s="1"/>
  <c r="AQ509" i="3" s="1"/>
  <c r="AP509" i="3" s="1"/>
  <c r="AO509" i="3" s="1"/>
  <c r="AN509" i="3" s="1"/>
  <c r="AM509" i="3" s="1"/>
  <c r="AL509" i="3" s="1"/>
  <c r="AB12" i="3"/>
  <c r="AB11" i="3"/>
  <c r="I236" i="3"/>
  <c r="G341" i="3"/>
  <c r="G357" i="3"/>
  <c r="G343" i="3"/>
  <c r="G465" i="3"/>
  <c r="G38" i="3"/>
  <c r="F35" i="1"/>
  <c r="G35" i="1"/>
  <c r="I35" i="1"/>
  <c r="E224" i="2"/>
  <c r="AF236" i="3"/>
  <c r="F140" i="1"/>
  <c r="G140" i="1"/>
  <c r="I140" i="1"/>
  <c r="E326" i="2"/>
  <c r="F129" i="1"/>
  <c r="G129" i="1"/>
  <c r="I129" i="1"/>
  <c r="E317" i="2"/>
  <c r="F51" i="1"/>
  <c r="G51" i="1"/>
  <c r="H51" i="1"/>
  <c r="E240" i="2"/>
  <c r="F276" i="1"/>
  <c r="G276" i="1"/>
  <c r="I276" i="1"/>
  <c r="E376" i="2"/>
  <c r="E122" i="2"/>
  <c r="E276" i="2"/>
  <c r="AU516" i="3"/>
  <c r="AT516" i="3" s="1"/>
  <c r="AS516" i="3" s="1"/>
  <c r="AR516" i="3" s="1"/>
  <c r="AQ516" i="3" s="1"/>
  <c r="AP516" i="3" s="1"/>
  <c r="AO516" i="3" s="1"/>
  <c r="AN516" i="3" s="1"/>
  <c r="AM516" i="3" s="1"/>
  <c r="AL516" i="3" s="1"/>
  <c r="AI516" i="3" s="1"/>
  <c r="G108" i="3"/>
  <c r="G142" i="3"/>
  <c r="G174" i="3"/>
  <c r="G233" i="3"/>
  <c r="G249" i="3"/>
  <c r="G270" i="3"/>
  <c r="G285" i="3"/>
  <c r="AC285" i="3" s="1"/>
  <c r="G385" i="3"/>
  <c r="G51" i="3"/>
  <c r="F112" i="1"/>
  <c r="G112" i="1"/>
  <c r="J112" i="1"/>
  <c r="E300" i="2"/>
  <c r="F314" i="1"/>
  <c r="G314" i="1"/>
  <c r="I314" i="1"/>
  <c r="E412" i="2"/>
  <c r="F445" i="1"/>
  <c r="G445" i="1"/>
  <c r="J445" i="1"/>
  <c r="E432" i="2"/>
  <c r="E408" i="2"/>
  <c r="E272" i="2"/>
  <c r="I453" i="1"/>
  <c r="G187" i="3"/>
  <c r="G201" i="3"/>
  <c r="G246" i="3"/>
  <c r="G432" i="3"/>
  <c r="G502" i="3"/>
  <c r="G459" i="3"/>
  <c r="AC459" i="3" s="1"/>
  <c r="F171" i="1"/>
  <c r="G171" i="1"/>
  <c r="I171" i="1"/>
  <c r="E21" i="2"/>
  <c r="F156" i="1"/>
  <c r="G156" i="1"/>
  <c r="J156" i="1"/>
  <c r="E336" i="2"/>
  <c r="F47" i="1"/>
  <c r="G47" i="1"/>
  <c r="H47" i="1"/>
  <c r="E236" i="2"/>
  <c r="E362" i="2"/>
  <c r="E345" i="2"/>
  <c r="E96" i="2"/>
  <c r="E256" i="2"/>
  <c r="G74" i="3"/>
  <c r="AC291" i="3"/>
  <c r="I291" i="3"/>
  <c r="AC307" i="3"/>
  <c r="I307" i="3"/>
  <c r="G443" i="3"/>
  <c r="I443" i="3" s="1"/>
  <c r="AF307" i="3"/>
  <c r="G32" i="3"/>
  <c r="AF291" i="3"/>
  <c r="F288" i="1"/>
  <c r="G288" i="1"/>
  <c r="I288" i="1"/>
  <c r="E388" i="2"/>
  <c r="E352" i="2"/>
  <c r="E358" i="2"/>
  <c r="G206" i="3"/>
  <c r="G214" i="3"/>
  <c r="I214" i="3" s="1"/>
  <c r="G248" i="3"/>
  <c r="I248" i="3" s="1"/>
  <c r="G316" i="3"/>
  <c r="G349" i="3"/>
  <c r="I349" i="3" s="1"/>
  <c r="G354" i="3"/>
  <c r="G403" i="3"/>
  <c r="G486" i="3"/>
  <c r="AC486" i="3" s="1"/>
  <c r="G499" i="3"/>
  <c r="G493" i="3"/>
  <c r="G489" i="3"/>
  <c r="G30" i="3"/>
  <c r="F108" i="1"/>
  <c r="G108" i="1"/>
  <c r="I108" i="1"/>
  <c r="E296" i="2"/>
  <c r="F441" i="1"/>
  <c r="G441" i="1"/>
  <c r="I441" i="1"/>
  <c r="E428" i="2"/>
  <c r="E292" i="2"/>
  <c r="E268" i="2"/>
  <c r="E44" i="2"/>
  <c r="AU501" i="3"/>
  <c r="AU1954" i="3"/>
  <c r="AU502" i="3"/>
  <c r="AT502" i="3" s="1"/>
  <c r="AS502" i="3" s="1"/>
  <c r="AR502" i="3" s="1"/>
  <c r="AQ502" i="3" s="1"/>
  <c r="AP502" i="3" s="1"/>
  <c r="AO502" i="3" s="1"/>
  <c r="AN502" i="3" s="1"/>
  <c r="AM502" i="3" s="1"/>
  <c r="AL502" i="3" s="1"/>
  <c r="AU499" i="3"/>
  <c r="AU1956" i="3"/>
  <c r="AU469" i="3"/>
  <c r="AU491" i="3"/>
  <c r="AT491" i="3" s="1"/>
  <c r="AS491" i="3" s="1"/>
  <c r="AR491" i="3" s="1"/>
  <c r="AQ491" i="3" s="1"/>
  <c r="AP491" i="3" s="1"/>
  <c r="AO491" i="3" s="1"/>
  <c r="AN491" i="3" s="1"/>
  <c r="AM491" i="3" s="1"/>
  <c r="AL491" i="3" s="1"/>
  <c r="AU489" i="3"/>
  <c r="AT489" i="3" s="1"/>
  <c r="AS489" i="3" s="1"/>
  <c r="AR489" i="3" s="1"/>
  <c r="AQ489" i="3" s="1"/>
  <c r="AP489" i="3" s="1"/>
  <c r="AO489" i="3" s="1"/>
  <c r="AN489" i="3" s="1"/>
  <c r="AM489" i="3" s="1"/>
  <c r="AL489" i="3" s="1"/>
  <c r="AU493" i="3"/>
  <c r="AU486" i="3"/>
  <c r="AT486" i="3" s="1"/>
  <c r="AS486" i="3" s="1"/>
  <c r="AR486" i="3" s="1"/>
  <c r="AQ486" i="3" s="1"/>
  <c r="AP486" i="3" s="1"/>
  <c r="AO486" i="3" s="1"/>
  <c r="AN486" i="3" s="1"/>
  <c r="AM486" i="3" s="1"/>
  <c r="AL486" i="3" s="1"/>
  <c r="AK486" i="3" s="1"/>
  <c r="AU484" i="3"/>
  <c r="AU447" i="3"/>
  <c r="AU465" i="3"/>
  <c r="AU450" i="3"/>
  <c r="AU444" i="3"/>
  <c r="AT444" i="3" s="1"/>
  <c r="AS444" i="3" s="1"/>
  <c r="AR444" i="3" s="1"/>
  <c r="AQ444" i="3" s="1"/>
  <c r="AP444" i="3" s="1"/>
  <c r="AO444" i="3" s="1"/>
  <c r="AN444" i="3" s="1"/>
  <c r="AM444" i="3" s="1"/>
  <c r="AL444" i="3" s="1"/>
  <c r="AU441" i="3"/>
  <c r="AU439" i="3"/>
  <c r="AU437" i="3"/>
  <c r="AU480" i="3"/>
  <c r="AU430" i="3"/>
  <c r="AT430" i="3" s="1"/>
  <c r="AS430" i="3" s="1"/>
  <c r="AR430" i="3" s="1"/>
  <c r="AQ430" i="3" s="1"/>
  <c r="AP430" i="3" s="1"/>
  <c r="AO430" i="3" s="1"/>
  <c r="AN430" i="3" s="1"/>
  <c r="AM430" i="3" s="1"/>
  <c r="AL430" i="3" s="1"/>
  <c r="AK430" i="3" s="1"/>
  <c r="AU474" i="3"/>
  <c r="AU451" i="3"/>
  <c r="AT451" i="3" s="1"/>
  <c r="AS451" i="3" s="1"/>
  <c r="AR451" i="3" s="1"/>
  <c r="AQ451" i="3" s="1"/>
  <c r="AP451" i="3" s="1"/>
  <c r="AO451" i="3" s="1"/>
  <c r="AN451" i="3" s="1"/>
  <c r="AM451" i="3" s="1"/>
  <c r="AL451" i="3" s="1"/>
  <c r="AJ451" i="3" s="1"/>
  <c r="AU432" i="3"/>
  <c r="AU422" i="3"/>
  <c r="AU420" i="3"/>
  <c r="AU412" i="3"/>
  <c r="AU418" i="3"/>
  <c r="AU417" i="3"/>
  <c r="AU413" i="3"/>
  <c r="AT413" i="3" s="1"/>
  <c r="AS413" i="3" s="1"/>
  <c r="AR413" i="3" s="1"/>
  <c r="AQ413" i="3" s="1"/>
  <c r="AP413" i="3" s="1"/>
  <c r="AO413" i="3" s="1"/>
  <c r="AN413" i="3" s="1"/>
  <c r="AM413" i="3" s="1"/>
  <c r="AL413" i="3" s="1"/>
  <c r="AJ413" i="3" s="1"/>
  <c r="AU406" i="3"/>
  <c r="AU404" i="3"/>
  <c r="AT404" i="3" s="1"/>
  <c r="AS404" i="3" s="1"/>
  <c r="AR404" i="3" s="1"/>
  <c r="AQ404" i="3" s="1"/>
  <c r="AP404" i="3" s="1"/>
  <c r="AO404" i="3" s="1"/>
  <c r="AN404" i="3" s="1"/>
  <c r="AM404" i="3" s="1"/>
  <c r="AL404" i="3" s="1"/>
  <c r="AU407" i="3"/>
  <c r="AU365" i="3"/>
  <c r="AT365" i="3" s="1"/>
  <c r="AS365" i="3" s="1"/>
  <c r="AR365" i="3" s="1"/>
  <c r="AQ365" i="3" s="1"/>
  <c r="AP365" i="3" s="1"/>
  <c r="AO365" i="3" s="1"/>
  <c r="AN365" i="3" s="1"/>
  <c r="AM365" i="3" s="1"/>
  <c r="AL365" i="3" s="1"/>
  <c r="AU385" i="3"/>
  <c r="AU403" i="3"/>
  <c r="AU399" i="3"/>
  <c r="AT399" i="3" s="1"/>
  <c r="AS399" i="3" s="1"/>
  <c r="AR399" i="3" s="1"/>
  <c r="AQ399" i="3" s="1"/>
  <c r="AP399" i="3" s="1"/>
  <c r="AO399" i="3" s="1"/>
  <c r="AN399" i="3" s="1"/>
  <c r="AM399" i="3" s="1"/>
  <c r="AL399" i="3" s="1"/>
  <c r="AI399" i="3" s="1"/>
  <c r="AU388" i="3"/>
  <c r="AT388" i="3" s="1"/>
  <c r="AS388" i="3" s="1"/>
  <c r="AR388" i="3" s="1"/>
  <c r="AQ388" i="3" s="1"/>
  <c r="AP388" i="3" s="1"/>
  <c r="AO388" i="3" s="1"/>
  <c r="AN388" i="3" s="1"/>
  <c r="AM388" i="3" s="1"/>
  <c r="AL388" i="3" s="1"/>
  <c r="AK388" i="3" s="1"/>
  <c r="AU358" i="3"/>
  <c r="AU357" i="3"/>
  <c r="AU355" i="3"/>
  <c r="AU354" i="3"/>
  <c r="AU353" i="3"/>
  <c r="AU349" i="3"/>
  <c r="AT349" i="3" s="1"/>
  <c r="AS349" i="3" s="1"/>
  <c r="AR349" i="3" s="1"/>
  <c r="AQ349" i="3" s="1"/>
  <c r="AP349" i="3" s="1"/>
  <c r="AO349" i="3" s="1"/>
  <c r="AN349" i="3" s="1"/>
  <c r="AM349" i="3" s="1"/>
  <c r="AL349" i="3" s="1"/>
  <c r="AU343" i="3"/>
  <c r="AU341" i="3"/>
  <c r="AU391" i="3"/>
  <c r="AU374" i="3"/>
  <c r="AU370" i="3"/>
  <c r="AU373" i="3"/>
  <c r="AT373" i="3" s="1"/>
  <c r="AS373" i="3" s="1"/>
  <c r="AR373" i="3" s="1"/>
  <c r="AQ373" i="3" s="1"/>
  <c r="AP373" i="3" s="1"/>
  <c r="AO373" i="3" s="1"/>
  <c r="AN373" i="3" s="1"/>
  <c r="AM373" i="3" s="1"/>
  <c r="AL373" i="3" s="1"/>
  <c r="AK373" i="3" s="1"/>
  <c r="AU338" i="3"/>
  <c r="AU334" i="3"/>
  <c r="AU330" i="3"/>
  <c r="AT330" i="3" s="1"/>
  <c r="AS330" i="3" s="1"/>
  <c r="AR330" i="3" s="1"/>
  <c r="AQ330" i="3" s="1"/>
  <c r="AP330" i="3" s="1"/>
  <c r="AO330" i="3" s="1"/>
  <c r="AN330" i="3" s="1"/>
  <c r="AM330" i="3" s="1"/>
  <c r="AL330" i="3" s="1"/>
  <c r="AJ330" i="3" s="1"/>
  <c r="AU325" i="3"/>
  <c r="AT325" i="3" s="1"/>
  <c r="AS325" i="3" s="1"/>
  <c r="AR325" i="3" s="1"/>
  <c r="AQ325" i="3" s="1"/>
  <c r="AP325" i="3" s="1"/>
  <c r="AO325" i="3" s="1"/>
  <c r="AN325" i="3" s="1"/>
  <c r="AM325" i="3" s="1"/>
  <c r="AL325" i="3" s="1"/>
  <c r="AU320" i="3"/>
  <c r="AU317" i="3"/>
  <c r="AU316" i="3"/>
  <c r="AU310" i="3"/>
  <c r="AT310" i="3" s="1"/>
  <c r="AS310" i="3" s="1"/>
  <c r="AR310" i="3" s="1"/>
  <c r="AQ310" i="3" s="1"/>
  <c r="AP310" i="3" s="1"/>
  <c r="AO310" i="3" s="1"/>
  <c r="AN310" i="3" s="1"/>
  <c r="AM310" i="3" s="1"/>
  <c r="AL310" i="3" s="1"/>
  <c r="AU307" i="3"/>
  <c r="AU301" i="3"/>
  <c r="AU292" i="3"/>
  <c r="AU291" i="3"/>
  <c r="AU285" i="3"/>
  <c r="AU284" i="3"/>
  <c r="AU281" i="3"/>
  <c r="AU279" i="3"/>
  <c r="AU278" i="3"/>
  <c r="AU277" i="3"/>
  <c r="AU273" i="3"/>
  <c r="AT273" i="3" s="1"/>
  <c r="AS273" i="3" s="1"/>
  <c r="AR273" i="3" s="1"/>
  <c r="AU368" i="3"/>
  <c r="AU379" i="3"/>
  <c r="AU272" i="3"/>
  <c r="AU271" i="3"/>
  <c r="AU269" i="3"/>
  <c r="AU266" i="3"/>
  <c r="AU259" i="3"/>
  <c r="AT259" i="3" s="1"/>
  <c r="AS259" i="3" s="1"/>
  <c r="AR259" i="3" s="1"/>
  <c r="AQ259" i="3" s="1"/>
  <c r="AP259" i="3" s="1"/>
  <c r="AO259" i="3" s="1"/>
  <c r="AN259" i="3" s="1"/>
  <c r="AM259" i="3" s="1"/>
  <c r="AL259" i="3" s="1"/>
  <c r="AI259" i="3" s="1"/>
  <c r="AU258" i="3"/>
  <c r="AU256" i="3"/>
  <c r="AT256" i="3" s="1"/>
  <c r="AU255" i="3"/>
  <c r="AU254" i="3"/>
  <c r="AU251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AU248" i="3"/>
  <c r="AU246" i="3"/>
  <c r="AU239" i="3"/>
  <c r="AU237" i="3"/>
  <c r="AU236" i="3"/>
  <c r="AU234" i="3"/>
  <c r="AU233" i="3"/>
  <c r="AT233" i="3" s="1"/>
  <c r="AS233" i="3" s="1"/>
  <c r="AR233" i="3" s="1"/>
  <c r="AQ233" i="3" s="1"/>
  <c r="AP233" i="3" s="1"/>
  <c r="AO233" i="3" s="1"/>
  <c r="AN233" i="3" s="1"/>
  <c r="AM233" i="3" s="1"/>
  <c r="AL233" i="3" s="1"/>
  <c r="AI233" i="3" s="1"/>
  <c r="AU231" i="3"/>
  <c r="AT231" i="3" s="1"/>
  <c r="AS231" i="3" s="1"/>
  <c r="AR231" i="3" s="1"/>
  <c r="AQ231" i="3" s="1"/>
  <c r="AP231" i="3" s="1"/>
  <c r="AO231" i="3" s="1"/>
  <c r="AN231" i="3" s="1"/>
  <c r="AM231" i="3" s="1"/>
  <c r="AL231" i="3" s="1"/>
  <c r="AU224" i="3"/>
  <c r="AU222" i="3"/>
  <c r="AT222" i="3" s="1"/>
  <c r="AS222" i="3" s="1"/>
  <c r="AR222" i="3" s="1"/>
  <c r="AQ222" i="3" s="1"/>
  <c r="AP222" i="3" s="1"/>
  <c r="AO222" i="3" s="1"/>
  <c r="AN222" i="3" s="1"/>
  <c r="AM222" i="3" s="1"/>
  <c r="AL222" i="3" s="1"/>
  <c r="AU219" i="3"/>
  <c r="AU215" i="3"/>
  <c r="AU214" i="3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J208" i="3" s="1"/>
  <c r="AU206" i="3"/>
  <c r="AU203" i="3"/>
  <c r="AU202" i="3"/>
  <c r="AU200" i="3"/>
  <c r="AT200" i="3" s="1"/>
  <c r="AU199" i="3"/>
  <c r="AU196" i="3"/>
  <c r="AU195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K194" i="3" s="1"/>
  <c r="AU192" i="3"/>
  <c r="AU182" i="3"/>
  <c r="AU181" i="3"/>
  <c r="AU180" i="3"/>
  <c r="AT180" i="3" s="1"/>
  <c r="AS180" i="3" s="1"/>
  <c r="AR180" i="3" s="1"/>
  <c r="AQ180" i="3" s="1"/>
  <c r="AP180" i="3" s="1"/>
  <c r="AO180" i="3" s="1"/>
  <c r="AU176" i="3"/>
  <c r="AU175" i="3"/>
  <c r="AU174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AU168" i="3"/>
  <c r="AU167" i="3"/>
  <c r="AU164" i="3"/>
  <c r="AU160" i="3"/>
  <c r="AU159" i="3"/>
  <c r="AU157" i="3"/>
  <c r="AU154" i="3"/>
  <c r="AT154" i="3" s="1"/>
  <c r="AS154" i="3" s="1"/>
  <c r="AR154" i="3" s="1"/>
  <c r="AQ154" i="3" s="1"/>
  <c r="AP154" i="3" s="1"/>
  <c r="AO154" i="3" s="1"/>
  <c r="AN154" i="3" s="1"/>
  <c r="AM154" i="3" s="1"/>
  <c r="AL154" i="3" s="1"/>
  <c r="AU151" i="3"/>
  <c r="AU146" i="3"/>
  <c r="AT146" i="3" s="1"/>
  <c r="AS146" i="3" s="1"/>
  <c r="AR146" i="3" s="1"/>
  <c r="AQ146" i="3" s="1"/>
  <c r="AP146" i="3" s="1"/>
  <c r="AO146" i="3" s="1"/>
  <c r="AN146" i="3" s="1"/>
  <c r="AM146" i="3" s="1"/>
  <c r="AL146" i="3" s="1"/>
  <c r="AU144" i="3"/>
  <c r="AU143" i="3"/>
  <c r="AU142" i="3"/>
  <c r="AU140" i="3"/>
  <c r="AU139" i="3"/>
  <c r="AT139" i="3" s="1"/>
  <c r="AS139" i="3" s="1"/>
  <c r="AR139" i="3" s="1"/>
  <c r="AQ139" i="3" s="1"/>
  <c r="AP139" i="3" s="1"/>
  <c r="AO139" i="3" s="1"/>
  <c r="AN139" i="3" s="1"/>
  <c r="AM139" i="3" s="1"/>
  <c r="AL139" i="3" s="1"/>
  <c r="AK139" i="3" s="1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188" i="3"/>
  <c r="BL97" i="3"/>
  <c r="AU96" i="3"/>
  <c r="BL89" i="3"/>
  <c r="BL81" i="3"/>
  <c r="BK81" i="3" s="1"/>
  <c r="BJ81" i="3" s="1"/>
  <c r="BI81" i="3" s="1"/>
  <c r="BH81" i="3" s="1"/>
  <c r="BG81" i="3" s="1"/>
  <c r="BF81" i="3" s="1"/>
  <c r="BE81" i="3" s="1"/>
  <c r="BD81" i="3" s="1"/>
  <c r="BC81" i="3" s="1"/>
  <c r="BB81" i="3" s="1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U132" i="3"/>
  <c r="BL98" i="3"/>
  <c r="AU97" i="3"/>
  <c r="BL90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99" i="3"/>
  <c r="BL91" i="3"/>
  <c r="BK91" i="3" s="1"/>
  <c r="BJ91" i="3" s="1"/>
  <c r="BI91" i="3" s="1"/>
  <c r="BH91" i="3" s="1"/>
  <c r="BG91" i="3" s="1"/>
  <c r="BF91" i="3" s="1"/>
  <c r="BE91" i="3" s="1"/>
  <c r="BD91" i="3" s="1"/>
  <c r="BC91" i="3" s="1"/>
  <c r="AU135" i="3"/>
  <c r="AT135" i="3" s="1"/>
  <c r="AS135" i="3" s="1"/>
  <c r="AR135" i="3" s="1"/>
  <c r="AQ135" i="3" s="1"/>
  <c r="AP135" i="3" s="1"/>
  <c r="AO135" i="3" s="1"/>
  <c r="AN135" i="3" s="1"/>
  <c r="AM135" i="3" s="1"/>
  <c r="AL135" i="3" s="1"/>
  <c r="AU129" i="3"/>
  <c r="BL100" i="3"/>
  <c r="BL92" i="3"/>
  <c r="AU91" i="3"/>
  <c r="BL84" i="3"/>
  <c r="AU125" i="3"/>
  <c r="BL101" i="3"/>
  <c r="BK101" i="3" s="1"/>
  <c r="BJ101" i="3" s="1"/>
  <c r="BI101" i="3" s="1"/>
  <c r="BH101" i="3" s="1"/>
  <c r="BG101" i="3" s="1"/>
  <c r="BF101" i="3" s="1"/>
  <c r="BE101" i="3" s="1"/>
  <c r="BD101" i="3" s="1"/>
  <c r="BC101" i="3" s="1"/>
  <c r="BL93" i="3"/>
  <c r="BK93" i="3" s="1"/>
  <c r="BJ93" i="3" s="1"/>
  <c r="BI93" i="3" s="1"/>
  <c r="BH93" i="3" s="1"/>
  <c r="BG93" i="3" s="1"/>
  <c r="BF93" i="3" s="1"/>
  <c r="BE93" i="3" s="1"/>
  <c r="BD93" i="3" s="1"/>
  <c r="BC93" i="3" s="1"/>
  <c r="BL85" i="3"/>
  <c r="AU137" i="3"/>
  <c r="AU126" i="3"/>
  <c r="BL94" i="3"/>
  <c r="AU93" i="3"/>
  <c r="AT93" i="3" s="1"/>
  <c r="BL86" i="3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AU120" i="3"/>
  <c r="AU113" i="3"/>
  <c r="AU110" i="3"/>
  <c r="AU108" i="3"/>
  <c r="AU105" i="3"/>
  <c r="AU102" i="3"/>
  <c r="AT102" i="3" s="1"/>
  <c r="AS102" i="3" s="1"/>
  <c r="AR102" i="3" s="1"/>
  <c r="AQ102" i="3" s="1"/>
  <c r="AP102" i="3" s="1"/>
  <c r="AO102" i="3" s="1"/>
  <c r="AN102" i="3" s="1"/>
  <c r="AM102" i="3" s="1"/>
  <c r="AL102" i="3" s="1"/>
  <c r="BL95" i="3"/>
  <c r="BK95" i="3" s="1"/>
  <c r="BJ95" i="3" s="1"/>
  <c r="BI95" i="3" s="1"/>
  <c r="BH95" i="3" s="1"/>
  <c r="BG95" i="3" s="1"/>
  <c r="BF95" i="3" s="1"/>
  <c r="BE95" i="3" s="1"/>
  <c r="BD95" i="3" s="1"/>
  <c r="BC95" i="3" s="1"/>
  <c r="BL87" i="3"/>
  <c r="BL96" i="3"/>
  <c r="BL88" i="3"/>
  <c r="AU79" i="3"/>
  <c r="BL70" i="3"/>
  <c r="BL62" i="3"/>
  <c r="AU61" i="3"/>
  <c r="BL54" i="3"/>
  <c r="BK54" i="3" s="1"/>
  <c r="BJ54" i="3" s="1"/>
  <c r="BI54" i="3" s="1"/>
  <c r="BH54" i="3" s="1"/>
  <c r="BG54" i="3" s="1"/>
  <c r="BF54" i="3" s="1"/>
  <c r="BE54" i="3" s="1"/>
  <c r="BD54" i="3" s="1"/>
  <c r="BC54" i="3" s="1"/>
  <c r="BL46" i="3"/>
  <c r="AU45" i="3"/>
  <c r="BL79" i="3"/>
  <c r="BL71" i="3"/>
  <c r="BK71" i="3" s="1"/>
  <c r="BJ71" i="3" s="1"/>
  <c r="BI71" i="3" s="1"/>
  <c r="BH71" i="3" s="1"/>
  <c r="BG71" i="3" s="1"/>
  <c r="BF71" i="3" s="1"/>
  <c r="BE71" i="3" s="1"/>
  <c r="BD71" i="3" s="1"/>
  <c r="BC71" i="3" s="1"/>
  <c r="BA71" i="3" s="1"/>
  <c r="BL63" i="3"/>
  <c r="BL55" i="3"/>
  <c r="AU54" i="3"/>
  <c r="AT54" i="3" s="1"/>
  <c r="AS54" i="3" s="1"/>
  <c r="AR54" i="3" s="1"/>
  <c r="AQ54" i="3" s="1"/>
  <c r="AP54" i="3" s="1"/>
  <c r="AO54" i="3" s="1"/>
  <c r="BL47" i="3"/>
  <c r="AU46" i="3"/>
  <c r="BL72" i="3"/>
  <c r="AU71" i="3"/>
  <c r="BL64" i="3"/>
  <c r="AU63" i="3"/>
  <c r="BL56" i="3"/>
  <c r="BK56" i="3" s="1"/>
  <c r="BJ56" i="3" s="1"/>
  <c r="BI56" i="3" s="1"/>
  <c r="BH56" i="3" s="1"/>
  <c r="BG56" i="3" s="1"/>
  <c r="BF56" i="3" s="1"/>
  <c r="BE56" i="3" s="1"/>
  <c r="BD56" i="3" s="1"/>
  <c r="BC56" i="3" s="1"/>
  <c r="BL48" i="3"/>
  <c r="BK48" i="3" s="1"/>
  <c r="BJ48" i="3" s="1"/>
  <c r="BI48" i="3" s="1"/>
  <c r="BH48" i="3" s="1"/>
  <c r="BG48" i="3" s="1"/>
  <c r="BF48" i="3" s="1"/>
  <c r="BE48" i="3" s="1"/>
  <c r="BD48" i="3" s="1"/>
  <c r="BC48" i="3" s="1"/>
  <c r="AU81" i="3"/>
  <c r="BL78" i="3"/>
  <c r="BL73" i="3"/>
  <c r="AU72" i="3"/>
  <c r="AT72" i="3" s="1"/>
  <c r="AS72" i="3" s="1"/>
  <c r="BL65" i="3"/>
  <c r="BL57" i="3"/>
  <c r="BL49" i="3"/>
  <c r="BL41" i="3"/>
  <c r="BL74" i="3"/>
  <c r="AU73" i="3"/>
  <c r="BL66" i="3"/>
  <c r="BL58" i="3"/>
  <c r="BL77" i="3"/>
  <c r="BL75" i="3"/>
  <c r="AU74" i="3"/>
  <c r="AT74" i="3" s="1"/>
  <c r="AS74" i="3" s="1"/>
  <c r="AR74" i="3" s="1"/>
  <c r="AQ74" i="3" s="1"/>
  <c r="AP74" i="3" s="1"/>
  <c r="AO74" i="3" s="1"/>
  <c r="AN74" i="3" s="1"/>
  <c r="AM74" i="3" s="1"/>
  <c r="AL74" i="3" s="1"/>
  <c r="BL67" i="3"/>
  <c r="BL59" i="3"/>
  <c r="BK59" i="3" s="1"/>
  <c r="BJ59" i="3" s="1"/>
  <c r="BI59" i="3" s="1"/>
  <c r="BH59" i="3" s="1"/>
  <c r="BG59" i="3" s="1"/>
  <c r="BF59" i="3" s="1"/>
  <c r="BE59" i="3" s="1"/>
  <c r="BD59" i="3" s="1"/>
  <c r="BC59" i="3" s="1"/>
  <c r="BA59" i="3" s="1"/>
  <c r="BL51" i="3"/>
  <c r="BL82" i="3"/>
  <c r="BL68" i="3"/>
  <c r="BL60" i="3"/>
  <c r="BL52" i="3"/>
  <c r="AU51" i="3"/>
  <c r="AT51" i="3" s="1"/>
  <c r="AS51" i="3" s="1"/>
  <c r="AR51" i="3" s="1"/>
  <c r="AQ51" i="3" s="1"/>
  <c r="AP51" i="3" s="1"/>
  <c r="AO51" i="3" s="1"/>
  <c r="AN51" i="3" s="1"/>
  <c r="AM51" i="3" s="1"/>
  <c r="AL51" i="3" s="1"/>
  <c r="AJ51" i="3" s="1"/>
  <c r="BL80" i="3"/>
  <c r="BK80" i="3" s="1"/>
  <c r="BL50" i="3"/>
  <c r="BL34" i="3"/>
  <c r="AU33" i="3"/>
  <c r="BL26" i="3"/>
  <c r="AU25" i="3"/>
  <c r="BL18" i="3"/>
  <c r="BL16" i="3"/>
  <c r="BL15" i="3"/>
  <c r="BL5" i="3"/>
  <c r="BL53" i="3"/>
  <c r="BL44" i="3"/>
  <c r="BL35" i="3"/>
  <c r="BL27" i="3"/>
  <c r="AU26" i="3"/>
  <c r="AT26" i="3" s="1"/>
  <c r="AS26" i="3" s="1"/>
  <c r="AR26" i="3" s="1"/>
  <c r="AQ26" i="3" s="1"/>
  <c r="AP26" i="3" s="1"/>
  <c r="AO26" i="3" s="1"/>
  <c r="AN26" i="3" s="1"/>
  <c r="AM26" i="3" s="1"/>
  <c r="AL26" i="3" s="1"/>
  <c r="BL19" i="3"/>
  <c r="BL6" i="3"/>
  <c r="BL36" i="3"/>
  <c r="AU35" i="3"/>
  <c r="BL28" i="3"/>
  <c r="BL20" i="3"/>
  <c r="BL7" i="3"/>
  <c r="BL61" i="3"/>
  <c r="BK61" i="3" s="1"/>
  <c r="BJ61" i="3" s="1"/>
  <c r="BI61" i="3" s="1"/>
  <c r="BH61" i="3" s="1"/>
  <c r="BG61" i="3" s="1"/>
  <c r="BF61" i="3" s="1"/>
  <c r="BE61" i="3" s="1"/>
  <c r="BD61" i="3" s="1"/>
  <c r="BC61" i="3" s="1"/>
  <c r="BL42" i="3"/>
  <c r="BL37" i="3"/>
  <c r="AU36" i="3"/>
  <c r="BL29" i="3"/>
  <c r="BL21" i="3"/>
  <c r="BL8" i="3"/>
  <c r="BL83" i="3"/>
  <c r="BL38" i="3"/>
  <c r="BL30" i="3"/>
  <c r="AU29" i="3"/>
  <c r="BL22" i="3"/>
  <c r="AU21" i="3"/>
  <c r="BL9" i="3"/>
  <c r="BL76" i="3"/>
  <c r="BL69" i="3"/>
  <c r="BK69" i="3" s="1"/>
  <c r="BL39" i="3"/>
  <c r="BK39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I38" i="3" s="1"/>
  <c r="BL31" i="3"/>
  <c r="AU30" i="3"/>
  <c r="BL23" i="3"/>
  <c r="AU22" i="3"/>
  <c r="BL11" i="3"/>
  <c r="BL10" i="3"/>
  <c r="BL2" i="3"/>
  <c r="BL45" i="3"/>
  <c r="BL43" i="3"/>
  <c r="BL40" i="3"/>
  <c r="AU39" i="3"/>
  <c r="BL32" i="3"/>
  <c r="BL24" i="3"/>
  <c r="AU23" i="3"/>
  <c r="AT23" i="3" s="1"/>
  <c r="AS23" i="3" s="1"/>
  <c r="AR23" i="3" s="1"/>
  <c r="AQ23" i="3" s="1"/>
  <c r="AP23" i="3" s="1"/>
  <c r="AO23" i="3" s="1"/>
  <c r="AN23" i="3" s="1"/>
  <c r="AM23" i="3" s="1"/>
  <c r="AL23" i="3" s="1"/>
  <c r="AK23" i="3" s="1"/>
  <c r="BL12" i="3"/>
  <c r="BL3" i="3"/>
  <c r="BL33" i="3"/>
  <c r="BL13" i="3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BL4" i="3"/>
  <c r="AU40" i="3"/>
  <c r="BL17" i="3"/>
  <c r="BK17" i="3" s="1"/>
  <c r="BJ17" i="3" s="1"/>
  <c r="BI17" i="3" s="1"/>
  <c r="BH17" i="3" s="1"/>
  <c r="BG17" i="3" s="1"/>
  <c r="BF17" i="3" s="1"/>
  <c r="BE17" i="3" s="1"/>
  <c r="BD17" i="3" s="1"/>
  <c r="BC17" i="3" s="1"/>
  <c r="BB17" i="3" s="1"/>
  <c r="BL14" i="3"/>
  <c r="BL25" i="3"/>
  <c r="G97" i="3"/>
  <c r="G102" i="3"/>
  <c r="I102" i="3" s="1"/>
  <c r="G110" i="3"/>
  <c r="G99" i="3"/>
  <c r="AF99" i="3" s="1"/>
  <c r="G140" i="3"/>
  <c r="G144" i="3"/>
  <c r="AF144" i="3" s="1"/>
  <c r="G160" i="3"/>
  <c r="G164" i="3"/>
  <c r="G168" i="3"/>
  <c r="G180" i="3"/>
  <c r="G237" i="3"/>
  <c r="J237" i="3" s="1"/>
  <c r="G258" i="3"/>
  <c r="G266" i="3"/>
  <c r="J266" i="3" s="1"/>
  <c r="G278" i="3"/>
  <c r="G271" i="3"/>
  <c r="AC279" i="3"/>
  <c r="I279" i="3"/>
  <c r="G334" i="3"/>
  <c r="G338" i="3"/>
  <c r="AC338" i="3" s="1"/>
  <c r="AC406" i="3"/>
  <c r="I406" i="3"/>
  <c r="G505" i="3"/>
  <c r="E404" i="2"/>
  <c r="E220" i="2"/>
  <c r="E455" i="2"/>
  <c r="G71" i="3"/>
  <c r="AC71" i="3" s="1"/>
  <c r="G96" i="3"/>
  <c r="G195" i="3"/>
  <c r="G199" i="3"/>
  <c r="G203" i="3"/>
  <c r="AC203" i="3" s="1"/>
  <c r="G234" i="3"/>
  <c r="G255" i="3"/>
  <c r="AC255" i="3" s="1"/>
  <c r="G317" i="3"/>
  <c r="G322" i="3"/>
  <c r="G374" i="3"/>
  <c r="I374" i="3" s="1"/>
  <c r="G355" i="3"/>
  <c r="I363" i="3"/>
  <c r="G400" i="3"/>
  <c r="G404" i="3"/>
  <c r="AC404" i="3" s="1"/>
  <c r="G412" i="3"/>
  <c r="G447" i="3"/>
  <c r="G430" i="3"/>
  <c r="G475" i="3"/>
  <c r="AC488" i="3"/>
  <c r="G471" i="3"/>
  <c r="F421" i="1"/>
  <c r="G421" i="1"/>
  <c r="I421" i="1"/>
  <c r="E183" i="2"/>
  <c r="AF406" i="3"/>
  <c r="F55" i="1"/>
  <c r="G55" i="1"/>
  <c r="H55" i="1"/>
  <c r="E244" i="2"/>
  <c r="F280" i="1"/>
  <c r="G280" i="1"/>
  <c r="I280" i="1"/>
  <c r="E380" i="2"/>
  <c r="F430" i="1"/>
  <c r="G430" i="1"/>
  <c r="J430" i="1"/>
  <c r="E424" i="2"/>
  <c r="E212" i="2"/>
  <c r="E308" i="2"/>
  <c r="AC137" i="3"/>
  <c r="I137" i="3"/>
  <c r="AC157" i="3"/>
  <c r="I157" i="3"/>
  <c r="AC256" i="3"/>
  <c r="J256" i="3"/>
  <c r="AC40" i="3"/>
  <c r="I40" i="3"/>
  <c r="AF251" i="3"/>
  <c r="F340" i="1"/>
  <c r="G340" i="1"/>
  <c r="I340" i="1"/>
  <c r="E118" i="2"/>
  <c r="F296" i="1"/>
  <c r="G296" i="1"/>
  <c r="I296" i="1"/>
  <c r="E396" i="2"/>
  <c r="E260" i="2"/>
  <c r="AC160" i="3"/>
  <c r="I160" i="3"/>
  <c r="AF160" i="3"/>
  <c r="BK37" i="3"/>
  <c r="BK44" i="3"/>
  <c r="BJ44" i="3" s="1"/>
  <c r="BI44" i="3" s="1"/>
  <c r="BH44" i="3" s="1"/>
  <c r="BG44" i="3" s="1"/>
  <c r="BF44" i="3" s="1"/>
  <c r="BE44" i="3" s="1"/>
  <c r="BD44" i="3" s="1"/>
  <c r="BC44" i="3" s="1"/>
  <c r="BA44" i="3" s="1"/>
  <c r="BK65" i="3"/>
  <c r="BK46" i="3"/>
  <c r="BJ46" i="3" s="1"/>
  <c r="BI46" i="3" s="1"/>
  <c r="BH46" i="3" s="1"/>
  <c r="BG46" i="3" s="1"/>
  <c r="BF46" i="3" s="1"/>
  <c r="BE46" i="3" s="1"/>
  <c r="BD46" i="3" s="1"/>
  <c r="BC46" i="3" s="1"/>
  <c r="BK86" i="3"/>
  <c r="BJ86" i="3" s="1"/>
  <c r="BI86" i="3" s="1"/>
  <c r="BH86" i="3" s="1"/>
  <c r="BG86" i="3" s="1"/>
  <c r="BF86" i="3" s="1"/>
  <c r="BE86" i="3" s="1"/>
  <c r="BD86" i="3" s="1"/>
  <c r="BC86" i="3" s="1"/>
  <c r="BK85" i="3"/>
  <c r="BJ85" i="3" s="1"/>
  <c r="BI85" i="3" s="1"/>
  <c r="BH85" i="3" s="1"/>
  <c r="BG85" i="3" s="1"/>
  <c r="BF85" i="3" s="1"/>
  <c r="BE85" i="3" s="1"/>
  <c r="BD85" i="3" s="1"/>
  <c r="BC85" i="3" s="1"/>
  <c r="BK84" i="3"/>
  <c r="BJ84" i="3" s="1"/>
  <c r="BI84" i="3" s="1"/>
  <c r="BH84" i="3" s="1"/>
  <c r="BG84" i="3" s="1"/>
  <c r="BF84" i="3" s="1"/>
  <c r="BE84" i="3" s="1"/>
  <c r="BD84" i="3" s="1"/>
  <c r="BC84" i="3" s="1"/>
  <c r="AT97" i="3"/>
  <c r="AS97" i="3" s="1"/>
  <c r="BK97" i="3"/>
  <c r="AT199" i="3"/>
  <c r="AS199" i="3" s="1"/>
  <c r="AR199" i="3" s="1"/>
  <c r="AQ199" i="3" s="1"/>
  <c r="AP199" i="3" s="1"/>
  <c r="AO199" i="3" s="1"/>
  <c r="AN199" i="3" s="1"/>
  <c r="AM199" i="3" s="1"/>
  <c r="AL199" i="3" s="1"/>
  <c r="AT215" i="3"/>
  <c r="AS215" i="3"/>
  <c r="AR215" i="3" s="1"/>
  <c r="AQ215" i="3" s="1"/>
  <c r="AP215" i="3" s="1"/>
  <c r="AO215" i="3" s="1"/>
  <c r="AN215" i="3" s="1"/>
  <c r="AM215" i="3" s="1"/>
  <c r="AL215" i="3" s="1"/>
  <c r="AI215" i="3" s="1"/>
  <c r="AT239" i="3"/>
  <c r="AS239" i="3"/>
  <c r="AR239" i="3" s="1"/>
  <c r="AQ239" i="3" s="1"/>
  <c r="AP239" i="3" s="1"/>
  <c r="AO239" i="3" s="1"/>
  <c r="AN239" i="3" s="1"/>
  <c r="AM239" i="3" s="1"/>
  <c r="AL239" i="3" s="1"/>
  <c r="AJ239" i="3" s="1"/>
  <c r="AT255" i="3"/>
  <c r="AS255" i="3" s="1"/>
  <c r="AR255" i="3" s="1"/>
  <c r="AQ255" i="3" s="1"/>
  <c r="AP255" i="3" s="1"/>
  <c r="AO255" i="3" s="1"/>
  <c r="AN255" i="3" s="1"/>
  <c r="AM255" i="3" s="1"/>
  <c r="AL255" i="3" s="1"/>
  <c r="AT271" i="3"/>
  <c r="AS271" i="3" s="1"/>
  <c r="AR271" i="3" s="1"/>
  <c r="AQ271" i="3" s="1"/>
  <c r="AP271" i="3" s="1"/>
  <c r="AO271" i="3" s="1"/>
  <c r="AN271" i="3" s="1"/>
  <c r="AM271" i="3" s="1"/>
  <c r="AL271" i="3" s="1"/>
  <c r="AT338" i="3"/>
  <c r="AS338" i="3" s="1"/>
  <c r="AR338" i="3" s="1"/>
  <c r="AQ338" i="3" s="1"/>
  <c r="AP338" i="3" s="1"/>
  <c r="AO338" i="3" s="1"/>
  <c r="AN338" i="3" s="1"/>
  <c r="AM338" i="3" s="1"/>
  <c r="AL338" i="3" s="1"/>
  <c r="AT403" i="3"/>
  <c r="AS403" i="3" s="1"/>
  <c r="AR403" i="3" s="1"/>
  <c r="AQ403" i="3" s="1"/>
  <c r="AP403" i="3" s="1"/>
  <c r="AO403" i="3" s="1"/>
  <c r="AN403" i="3" s="1"/>
  <c r="AM403" i="3" s="1"/>
  <c r="AL403" i="3" s="1"/>
  <c r="AT406" i="3"/>
  <c r="AS406" i="3" s="1"/>
  <c r="AR406" i="3" s="1"/>
  <c r="AQ406" i="3" s="1"/>
  <c r="AP406" i="3" s="1"/>
  <c r="AO406" i="3" s="1"/>
  <c r="AN406" i="3" s="1"/>
  <c r="AM406" i="3" s="1"/>
  <c r="AL406" i="3" s="1"/>
  <c r="AI406" i="3" s="1"/>
  <c r="AT474" i="3"/>
  <c r="AS474" i="3" s="1"/>
  <c r="AR474" i="3" s="1"/>
  <c r="AQ474" i="3" s="1"/>
  <c r="AP474" i="3" s="1"/>
  <c r="AO474" i="3" s="1"/>
  <c r="AN474" i="3" s="1"/>
  <c r="AM474" i="3" s="1"/>
  <c r="AL474" i="3" s="1"/>
  <c r="AJ474" i="3" s="1"/>
  <c r="AT1956" i="3"/>
  <c r="AS1956" i="3" s="1"/>
  <c r="AR1956" i="3" s="1"/>
  <c r="AQ1956" i="3" s="1"/>
  <c r="AP1956" i="3" s="1"/>
  <c r="AO1956" i="3" s="1"/>
  <c r="AN1956" i="3" s="1"/>
  <c r="AM1956" i="3" s="1"/>
  <c r="AL1956" i="3" s="1"/>
  <c r="I30" i="3"/>
  <c r="AC30" i="3"/>
  <c r="AF30" i="3"/>
  <c r="AC349" i="3"/>
  <c r="AF349" i="3"/>
  <c r="AC502" i="3"/>
  <c r="J502" i="3"/>
  <c r="AF502" i="3"/>
  <c r="AC51" i="3"/>
  <c r="I51" i="3"/>
  <c r="AF51" i="3"/>
  <c r="AC341" i="3"/>
  <c r="L341" i="3"/>
  <c r="AF341" i="3"/>
  <c r="BK13" i="3"/>
  <c r="BJ13" i="3" s="1"/>
  <c r="BI13" i="3" s="1"/>
  <c r="BH13" i="3" s="1"/>
  <c r="BG13" i="3" s="1"/>
  <c r="BF13" i="3" s="1"/>
  <c r="BE13" i="3" s="1"/>
  <c r="BD13" i="3" s="1"/>
  <c r="BC13" i="3" s="1"/>
  <c r="BK11" i="3"/>
  <c r="BJ11" i="3" s="1"/>
  <c r="BI11" i="3" s="1"/>
  <c r="BH11" i="3" s="1"/>
  <c r="BG11" i="3" s="1"/>
  <c r="BF11" i="3" s="1"/>
  <c r="BE11" i="3" s="1"/>
  <c r="BD11" i="3" s="1"/>
  <c r="BC11" i="3" s="1"/>
  <c r="BK76" i="3"/>
  <c r="BJ76" i="3" s="1"/>
  <c r="BI76" i="3" s="1"/>
  <c r="BH76" i="3" s="1"/>
  <c r="BG76" i="3" s="1"/>
  <c r="BF76" i="3" s="1"/>
  <c r="BE76" i="3" s="1"/>
  <c r="BD76" i="3" s="1"/>
  <c r="BC76" i="3" s="1"/>
  <c r="BK42" i="3"/>
  <c r="BK36" i="3"/>
  <c r="BK53" i="3"/>
  <c r="AT33" i="3"/>
  <c r="BJ80" i="3"/>
  <c r="BI80" i="3" s="1"/>
  <c r="BH80" i="3" s="1"/>
  <c r="BG80" i="3" s="1"/>
  <c r="BF80" i="3" s="1"/>
  <c r="BE80" i="3" s="1"/>
  <c r="BD80" i="3" s="1"/>
  <c r="BC80" i="3" s="1"/>
  <c r="BK82" i="3"/>
  <c r="BJ82" i="3" s="1"/>
  <c r="BI82" i="3" s="1"/>
  <c r="BH82" i="3" s="1"/>
  <c r="BG82" i="3" s="1"/>
  <c r="BF82" i="3" s="1"/>
  <c r="BE82" i="3" s="1"/>
  <c r="BD82" i="3" s="1"/>
  <c r="BC82" i="3" s="1"/>
  <c r="BK75" i="3"/>
  <c r="BJ75" i="3" s="1"/>
  <c r="BI75" i="3" s="1"/>
  <c r="BH75" i="3" s="1"/>
  <c r="BG75" i="3"/>
  <c r="BF75" i="3" s="1"/>
  <c r="BE75" i="3" s="1"/>
  <c r="BD75" i="3" s="1"/>
  <c r="BC75" i="3" s="1"/>
  <c r="BK55" i="3"/>
  <c r="BJ55" i="3" s="1"/>
  <c r="BI55" i="3" s="1"/>
  <c r="BH55" i="3"/>
  <c r="BG55" i="3" s="1"/>
  <c r="BF55" i="3" s="1"/>
  <c r="BE55" i="3" s="1"/>
  <c r="BD55" i="3" s="1"/>
  <c r="BC55" i="3" s="1"/>
  <c r="BK88" i="3"/>
  <c r="BJ88" i="3" s="1"/>
  <c r="BI88" i="3" s="1"/>
  <c r="BH88" i="3" s="1"/>
  <c r="BG88" i="3" s="1"/>
  <c r="BF88" i="3" s="1"/>
  <c r="BE88" i="3" s="1"/>
  <c r="BD88" i="3" s="1"/>
  <c r="BC88" i="3" s="1"/>
  <c r="BB88" i="3" s="1"/>
  <c r="AT91" i="3"/>
  <c r="AS91" i="3" s="1"/>
  <c r="AR91" i="3" s="1"/>
  <c r="AQ91" i="3" s="1"/>
  <c r="AP91" i="3" s="1"/>
  <c r="AO91" i="3" s="1"/>
  <c r="AN91" i="3" s="1"/>
  <c r="AM91" i="3" s="1"/>
  <c r="AL91" i="3" s="1"/>
  <c r="BK98" i="3"/>
  <c r="BJ98" i="3" s="1"/>
  <c r="BI98" i="3" s="1"/>
  <c r="BH98" i="3" s="1"/>
  <c r="BG98" i="3" s="1"/>
  <c r="BF98" i="3" s="1"/>
  <c r="BE98" i="3" s="1"/>
  <c r="BD98" i="3" s="1"/>
  <c r="BC98" i="3" s="1"/>
  <c r="AT192" i="3"/>
  <c r="AS192" i="3" s="1"/>
  <c r="AR192" i="3" s="1"/>
  <c r="AQ192" i="3" s="1"/>
  <c r="AP192" i="3" s="1"/>
  <c r="AO192" i="3" s="1"/>
  <c r="AN192" i="3" s="1"/>
  <c r="AM192" i="3" s="1"/>
  <c r="AL192" i="3" s="1"/>
  <c r="AT224" i="3"/>
  <c r="AS224" i="3" s="1"/>
  <c r="AT272" i="3"/>
  <c r="AS272" i="3" s="1"/>
  <c r="AR272" i="3" s="1"/>
  <c r="AQ272" i="3" s="1"/>
  <c r="AP272" i="3" s="1"/>
  <c r="AO272" i="3" s="1"/>
  <c r="AN272" i="3" s="1"/>
  <c r="AM272" i="3" s="1"/>
  <c r="AL272" i="3" s="1"/>
  <c r="AT291" i="3"/>
  <c r="AS291" i="3" s="1"/>
  <c r="AR291" i="3" s="1"/>
  <c r="AQ291" i="3" s="1"/>
  <c r="AP291" i="3" s="1"/>
  <c r="AO291" i="3" s="1"/>
  <c r="AN291" i="3" s="1"/>
  <c r="AM291" i="3" s="1"/>
  <c r="AL291" i="3" s="1"/>
  <c r="AK291" i="3" s="1"/>
  <c r="AT307" i="3"/>
  <c r="AS307" i="3" s="1"/>
  <c r="AR307" i="3" s="1"/>
  <c r="AQ307" i="3" s="1"/>
  <c r="AP307" i="3" s="1"/>
  <c r="AO307" i="3" s="1"/>
  <c r="AN307" i="3" s="1"/>
  <c r="AM307" i="3" s="1"/>
  <c r="AL307" i="3" s="1"/>
  <c r="AT357" i="3"/>
  <c r="AS357" i="3" s="1"/>
  <c r="AR357" i="3" s="1"/>
  <c r="AQ357" i="3" s="1"/>
  <c r="AP357" i="3" s="1"/>
  <c r="AO357" i="3" s="1"/>
  <c r="AN357" i="3" s="1"/>
  <c r="AM357" i="3" s="1"/>
  <c r="AL357" i="3" s="1"/>
  <c r="AT385" i="3"/>
  <c r="AS385" i="3" s="1"/>
  <c r="AR385" i="3" s="1"/>
  <c r="AQ385" i="3" s="1"/>
  <c r="AP385" i="3" s="1"/>
  <c r="AO385" i="3" s="1"/>
  <c r="AN385" i="3" s="1"/>
  <c r="AM385" i="3" s="1"/>
  <c r="AL385" i="3" s="1"/>
  <c r="AT417" i="3"/>
  <c r="AS417" i="3" s="1"/>
  <c r="AR417" i="3" s="1"/>
  <c r="AQ417" i="3" s="1"/>
  <c r="AP417" i="3" s="1"/>
  <c r="AO417" i="3" s="1"/>
  <c r="AN417" i="3" s="1"/>
  <c r="AM417" i="3" s="1"/>
  <c r="AL417" i="3" s="1"/>
  <c r="AJ417" i="3" s="1"/>
  <c r="AT439" i="3"/>
  <c r="AS439" i="3" s="1"/>
  <c r="AR439" i="3" s="1"/>
  <c r="AQ439" i="3"/>
  <c r="AP439" i="3" s="1"/>
  <c r="AO439" i="3" s="1"/>
  <c r="AN439" i="3" s="1"/>
  <c r="AM439" i="3" s="1"/>
  <c r="AL439" i="3" s="1"/>
  <c r="AK439" i="3" s="1"/>
  <c r="AC73" i="3"/>
  <c r="I73" i="3"/>
  <c r="AF73" i="3"/>
  <c r="AC233" i="3"/>
  <c r="I233" i="3"/>
  <c r="AF233" i="3"/>
  <c r="I317" i="3"/>
  <c r="J203" i="3"/>
  <c r="AF203" i="3"/>
  <c r="AC72" i="3"/>
  <c r="I72" i="3"/>
  <c r="AF72" i="3"/>
  <c r="BK33" i="3"/>
  <c r="BJ33" i="3" s="1"/>
  <c r="BI33" i="3" s="1"/>
  <c r="BH33" i="3" s="1"/>
  <c r="BG33" i="3" s="1"/>
  <c r="BF33" i="3" s="1"/>
  <c r="BE33" i="3" s="1"/>
  <c r="BD33" i="3" s="1"/>
  <c r="BC33" i="3" s="1"/>
  <c r="BK40" i="3"/>
  <c r="BJ40" i="3" s="1"/>
  <c r="BI40" i="3" s="1"/>
  <c r="BH40" i="3" s="1"/>
  <c r="BG40" i="3" s="1"/>
  <c r="BF40" i="3" s="1"/>
  <c r="BE40" i="3" s="1"/>
  <c r="BD40" i="3" s="1"/>
  <c r="BC40" i="3" s="1"/>
  <c r="AT22" i="3"/>
  <c r="AS22" i="3" s="1"/>
  <c r="AR22" i="3" s="1"/>
  <c r="AQ22" i="3" s="1"/>
  <c r="AP22" i="3" s="1"/>
  <c r="AO22" i="3" s="1"/>
  <c r="AN22" i="3" s="1"/>
  <c r="AM22" i="3" s="1"/>
  <c r="AL22" i="3" s="1"/>
  <c r="AI22" i="3" s="1"/>
  <c r="BK9" i="3"/>
  <c r="BJ9" i="3" s="1"/>
  <c r="BI9" i="3" s="1"/>
  <c r="BH9" i="3" s="1"/>
  <c r="BG9" i="3" s="1"/>
  <c r="BF9" i="3" s="1"/>
  <c r="BE9" i="3" s="1"/>
  <c r="BD9" i="3" s="1"/>
  <c r="BC9" i="3" s="1"/>
  <c r="BK83" i="3"/>
  <c r="BJ83" i="3" s="1"/>
  <c r="BI83" i="3" s="1"/>
  <c r="BH83" i="3" s="1"/>
  <c r="BG83" i="3" s="1"/>
  <c r="BF83" i="3" s="1"/>
  <c r="BE83" i="3" s="1"/>
  <c r="BD83" i="3" s="1"/>
  <c r="BC83" i="3" s="1"/>
  <c r="BK6" i="3"/>
  <c r="BJ6" i="3" s="1"/>
  <c r="BI6" i="3" s="1"/>
  <c r="BH6" i="3" s="1"/>
  <c r="BG6" i="3" s="1"/>
  <c r="BF6" i="3" s="1"/>
  <c r="BE6" i="3" s="1"/>
  <c r="BD6" i="3" s="1"/>
  <c r="BC6" i="3" s="1"/>
  <c r="BK34" i="3"/>
  <c r="BJ34" i="3" s="1"/>
  <c r="BI34" i="3" s="1"/>
  <c r="BH34" i="3" s="1"/>
  <c r="BG34" i="3" s="1"/>
  <c r="BF34" i="3" s="1"/>
  <c r="BE34" i="3" s="1"/>
  <c r="BD34" i="3" s="1"/>
  <c r="BC34" i="3" s="1"/>
  <c r="BK77" i="3"/>
  <c r="BJ77" i="3" s="1"/>
  <c r="BI77" i="3" s="1"/>
  <c r="BH77" i="3" s="1"/>
  <c r="BG77" i="3" s="1"/>
  <c r="BF77" i="3" s="1"/>
  <c r="BE77" i="3" s="1"/>
  <c r="BD77" i="3" s="1"/>
  <c r="BC77" i="3" s="1"/>
  <c r="BK41" i="3"/>
  <c r="BJ41" i="3" s="1"/>
  <c r="BI41" i="3" s="1"/>
  <c r="BH41" i="3" s="1"/>
  <c r="BG41" i="3" s="1"/>
  <c r="BF41" i="3" s="1"/>
  <c r="BE41" i="3" s="1"/>
  <c r="BD41" i="3" s="1"/>
  <c r="BC41" i="3" s="1"/>
  <c r="BB41" i="3" s="1"/>
  <c r="BK73" i="3"/>
  <c r="BJ73" i="3" s="1"/>
  <c r="BI73" i="3" s="1"/>
  <c r="BH73" i="3" s="1"/>
  <c r="BG73" i="3" s="1"/>
  <c r="BF73" i="3" s="1"/>
  <c r="BE73" i="3" s="1"/>
  <c r="BD73" i="3" s="1"/>
  <c r="BC73" i="3" s="1"/>
  <c r="BK94" i="3"/>
  <c r="BJ94" i="3" s="1"/>
  <c r="BI94" i="3" s="1"/>
  <c r="BH94" i="3" s="1"/>
  <c r="BG94" i="3" s="1"/>
  <c r="BF94" i="3" s="1"/>
  <c r="BE94" i="3" s="1"/>
  <c r="BD94" i="3" s="1"/>
  <c r="BC94" i="3" s="1"/>
  <c r="BK92" i="3"/>
  <c r="BJ92" i="3" s="1"/>
  <c r="BI92" i="3" s="1"/>
  <c r="BH92" i="3" s="1"/>
  <c r="BG92" i="3" s="1"/>
  <c r="BF92" i="3" s="1"/>
  <c r="BE92" i="3" s="1"/>
  <c r="BD92" i="3" s="1"/>
  <c r="BC92" i="3" s="1"/>
  <c r="AT132" i="3"/>
  <c r="AS132" i="3" s="1"/>
  <c r="AR132" i="3" s="1"/>
  <c r="AQ132" i="3" s="1"/>
  <c r="AP132" i="3" s="1"/>
  <c r="AO132" i="3" s="1"/>
  <c r="AN132" i="3" s="1"/>
  <c r="AM132" i="3" s="1"/>
  <c r="AL132" i="3" s="1"/>
  <c r="AT284" i="3"/>
  <c r="AS284" i="3" s="1"/>
  <c r="AR284" i="3"/>
  <c r="AQ284" i="3" s="1"/>
  <c r="AP284" i="3" s="1"/>
  <c r="AO284" i="3" s="1"/>
  <c r="AN284" i="3" s="1"/>
  <c r="AM284" i="3" s="1"/>
  <c r="AL284" i="3" s="1"/>
  <c r="AT292" i="3"/>
  <c r="AS292" i="3" s="1"/>
  <c r="AR292" i="3" s="1"/>
  <c r="AQ292" i="3" s="1"/>
  <c r="AP292" i="3" s="1"/>
  <c r="AO292" i="3" s="1"/>
  <c r="AN292" i="3" s="1"/>
  <c r="AM292" i="3" s="1"/>
  <c r="AL292" i="3" s="1"/>
  <c r="AT316" i="3"/>
  <c r="AS316" i="3" s="1"/>
  <c r="AR316" i="3" s="1"/>
  <c r="AQ316" i="3" s="1"/>
  <c r="AP316" i="3" s="1"/>
  <c r="AO316" i="3" s="1"/>
  <c r="AN316" i="3" s="1"/>
  <c r="AM316" i="3" s="1"/>
  <c r="AL316" i="3" s="1"/>
  <c r="AT391" i="3"/>
  <c r="AS391" i="3" s="1"/>
  <c r="AR391" i="3" s="1"/>
  <c r="AQ391" i="3" s="1"/>
  <c r="AP391" i="3" s="1"/>
  <c r="AO391" i="3" s="1"/>
  <c r="AN391" i="3" s="1"/>
  <c r="AM391" i="3" s="1"/>
  <c r="AL391" i="3" s="1"/>
  <c r="AT358" i="3"/>
  <c r="AS358" i="3" s="1"/>
  <c r="AR358" i="3" s="1"/>
  <c r="AQ358" i="3" s="1"/>
  <c r="AP358" i="3" s="1"/>
  <c r="AO358" i="3" s="1"/>
  <c r="AN358" i="3" s="1"/>
  <c r="AM358" i="3" s="1"/>
  <c r="AL358" i="3" s="1"/>
  <c r="AT422" i="3"/>
  <c r="AS422" i="3" s="1"/>
  <c r="AR422" i="3" s="1"/>
  <c r="AQ422" i="3" s="1"/>
  <c r="AP422" i="3" s="1"/>
  <c r="AO422" i="3" s="1"/>
  <c r="AN422" i="3" s="1"/>
  <c r="AM422" i="3" s="1"/>
  <c r="AL422" i="3" s="1"/>
  <c r="AI422" i="3" s="1"/>
  <c r="AT480" i="3"/>
  <c r="AS480" i="3" s="1"/>
  <c r="AR480" i="3" s="1"/>
  <c r="AQ480" i="3" s="1"/>
  <c r="AP480" i="3" s="1"/>
  <c r="AO480" i="3" s="1"/>
  <c r="AN480" i="3" s="1"/>
  <c r="AM480" i="3" s="1"/>
  <c r="AL480" i="3" s="1"/>
  <c r="AT499" i="3"/>
  <c r="AS499" i="3" s="1"/>
  <c r="AR499" i="3" s="1"/>
  <c r="AQ499" i="3" s="1"/>
  <c r="AP499" i="3" s="1"/>
  <c r="AO499" i="3" s="1"/>
  <c r="AN499" i="3" s="1"/>
  <c r="AM499" i="3" s="1"/>
  <c r="AL499" i="3" s="1"/>
  <c r="AC206" i="3"/>
  <c r="J206" i="3"/>
  <c r="AF206" i="3"/>
  <c r="AC443" i="3"/>
  <c r="AF443" i="3"/>
  <c r="AF74" i="3"/>
  <c r="AC199" i="3"/>
  <c r="J199" i="3"/>
  <c r="AF199" i="3"/>
  <c r="AC180" i="3"/>
  <c r="I180" i="3"/>
  <c r="AF180" i="3"/>
  <c r="I97" i="3"/>
  <c r="BK25" i="3"/>
  <c r="BJ25" i="3"/>
  <c r="BI25" i="3" s="1"/>
  <c r="BH25" i="3" s="1"/>
  <c r="BG25" i="3" s="1"/>
  <c r="BF25" i="3" s="1"/>
  <c r="BE25" i="3" s="1"/>
  <c r="BD25" i="3" s="1"/>
  <c r="BC25" i="3" s="1"/>
  <c r="BA25" i="3" s="1"/>
  <c r="BK3" i="3"/>
  <c r="BJ3" i="3" s="1"/>
  <c r="BI3" i="3" s="1"/>
  <c r="BH3" i="3" s="1"/>
  <c r="BG3" i="3" s="1"/>
  <c r="BF3" i="3" s="1"/>
  <c r="BE3" i="3" s="1"/>
  <c r="BD3" i="3" s="1"/>
  <c r="BC3" i="3" s="1"/>
  <c r="BK43" i="3"/>
  <c r="BJ43" i="3" s="1"/>
  <c r="BI43" i="3" s="1"/>
  <c r="BH43" i="3" s="1"/>
  <c r="BG43" i="3" s="1"/>
  <c r="BF43" i="3" s="1"/>
  <c r="BE43" i="3" s="1"/>
  <c r="BD43" i="3" s="1"/>
  <c r="BC43" i="3" s="1"/>
  <c r="BK23" i="3"/>
  <c r="BJ23" i="3" s="1"/>
  <c r="BI23" i="3" s="1"/>
  <c r="BH23" i="3" s="1"/>
  <c r="BG23" i="3" s="1"/>
  <c r="BF23" i="3" s="1"/>
  <c r="BE23" i="3" s="1"/>
  <c r="BD23" i="3" s="1"/>
  <c r="BC23" i="3" s="1"/>
  <c r="BK8" i="3"/>
  <c r="BJ8" i="3" s="1"/>
  <c r="BI8" i="3" s="1"/>
  <c r="BH8" i="3" s="1"/>
  <c r="BG8" i="3" s="1"/>
  <c r="BF8" i="3" s="1"/>
  <c r="BE8" i="3" s="1"/>
  <c r="BD8" i="3" s="1"/>
  <c r="BC8" i="3" s="1"/>
  <c r="BK5" i="3"/>
  <c r="BJ5" i="3" s="1"/>
  <c r="BI5" i="3" s="1"/>
  <c r="BH5" i="3" s="1"/>
  <c r="BG5" i="3" s="1"/>
  <c r="BF5" i="3" s="1"/>
  <c r="BE5" i="3" s="1"/>
  <c r="BD5" i="3" s="1"/>
  <c r="BC5" i="3" s="1"/>
  <c r="BK52" i="3"/>
  <c r="BJ52" i="3" s="1"/>
  <c r="BI52" i="3" s="1"/>
  <c r="BH52" i="3" s="1"/>
  <c r="BG52" i="3" s="1"/>
  <c r="BF52" i="3" s="1"/>
  <c r="BE52" i="3" s="1"/>
  <c r="BD52" i="3" s="1"/>
  <c r="BC52" i="3" s="1"/>
  <c r="BK51" i="3"/>
  <c r="BJ51" i="3" s="1"/>
  <c r="BI51" i="3" s="1"/>
  <c r="BH51" i="3" s="1"/>
  <c r="BG51" i="3" s="1"/>
  <c r="BF51" i="3" s="1"/>
  <c r="BE51" i="3" s="1"/>
  <c r="BD51" i="3" s="1"/>
  <c r="BC51" i="3" s="1"/>
  <c r="BK78" i="3"/>
  <c r="BJ78" i="3" s="1"/>
  <c r="BI78" i="3" s="1"/>
  <c r="BH78" i="3" s="1"/>
  <c r="BG78" i="3" s="1"/>
  <c r="BF78" i="3" s="1"/>
  <c r="BE78" i="3" s="1"/>
  <c r="BD78" i="3" s="1"/>
  <c r="BC78" i="3" s="1"/>
  <c r="BB78" i="3" s="1"/>
  <c r="AT71" i="3"/>
  <c r="AS71" i="3" s="1"/>
  <c r="AR71" i="3" s="1"/>
  <c r="AQ71" i="3" s="1"/>
  <c r="AP71" i="3" s="1"/>
  <c r="AO71" i="3" s="1"/>
  <c r="AN71" i="3" s="1"/>
  <c r="AM71" i="3" s="1"/>
  <c r="AL71" i="3" s="1"/>
  <c r="BK63" i="3"/>
  <c r="BJ63" i="3" s="1"/>
  <c r="BI63" i="3" s="1"/>
  <c r="BH63" i="3" s="1"/>
  <c r="BG63" i="3" s="1"/>
  <c r="BF63" i="3" s="1"/>
  <c r="BE63" i="3" s="1"/>
  <c r="BD63" i="3" s="1"/>
  <c r="BC63" i="3" s="1"/>
  <c r="BB63" i="3" s="1"/>
  <c r="AT61" i="3"/>
  <c r="AS61" i="3" s="1"/>
  <c r="AR61" i="3" s="1"/>
  <c r="BK96" i="3"/>
  <c r="BJ96" i="3" s="1"/>
  <c r="BI96" i="3" s="1"/>
  <c r="BH96" i="3" s="1"/>
  <c r="BG96" i="3" s="1"/>
  <c r="BF96" i="3" s="1"/>
  <c r="BE96" i="3" s="1"/>
  <c r="BD96" i="3" s="1"/>
  <c r="BC96" i="3" s="1"/>
  <c r="AT120" i="3"/>
  <c r="AS120" i="3" s="1"/>
  <c r="AR120" i="3" s="1"/>
  <c r="AQ120" i="3" s="1"/>
  <c r="AP120" i="3" s="1"/>
  <c r="AO120" i="3" s="1"/>
  <c r="AN120" i="3" s="1"/>
  <c r="AM120" i="3" s="1"/>
  <c r="AL120" i="3" s="1"/>
  <c r="BK99" i="3"/>
  <c r="BJ99" i="3"/>
  <c r="BI99" i="3" s="1"/>
  <c r="BH99" i="3" s="1"/>
  <c r="BG99" i="3" s="1"/>
  <c r="BF99" i="3" s="1"/>
  <c r="BE99" i="3" s="1"/>
  <c r="BD99" i="3" s="1"/>
  <c r="BC99" i="3" s="1"/>
  <c r="BA99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T164" i="3"/>
  <c r="AS164" i="3" s="1"/>
  <c r="AR164" i="3" s="1"/>
  <c r="AQ164" i="3" s="1"/>
  <c r="AP164" i="3" s="1"/>
  <c r="AO164" i="3" s="1"/>
  <c r="AN164" i="3" s="1"/>
  <c r="AM164" i="3" s="1"/>
  <c r="AL164" i="3" s="1"/>
  <c r="AN180" i="3"/>
  <c r="AM180" i="3" s="1"/>
  <c r="AL180" i="3" s="1"/>
  <c r="AJ180" i="3" s="1"/>
  <c r="AT202" i="3"/>
  <c r="AS202" i="3" s="1"/>
  <c r="AR202" i="3" s="1"/>
  <c r="AQ202" i="3" s="1"/>
  <c r="AP202" i="3" s="1"/>
  <c r="AO202" i="3" s="1"/>
  <c r="AN202" i="3" s="1"/>
  <c r="AM202" i="3" s="1"/>
  <c r="AL202" i="3" s="1"/>
  <c r="AT234" i="3"/>
  <c r="AS234" i="3" s="1"/>
  <c r="AR234" i="3" s="1"/>
  <c r="AQ234" i="3" s="1"/>
  <c r="AP234" i="3" s="1"/>
  <c r="AO234" i="3" s="1"/>
  <c r="AN234" i="3" s="1"/>
  <c r="AM234" i="3" s="1"/>
  <c r="AL234" i="3" s="1"/>
  <c r="AK234" i="3" s="1"/>
  <c r="AT258" i="3"/>
  <c r="AS258" i="3"/>
  <c r="AR258" i="3" s="1"/>
  <c r="AQ258" i="3" s="1"/>
  <c r="AP258" i="3" s="1"/>
  <c r="AO258" i="3" s="1"/>
  <c r="AN258" i="3" s="1"/>
  <c r="AM258" i="3" s="1"/>
  <c r="AL258" i="3" s="1"/>
  <c r="AT266" i="3"/>
  <c r="AS266" i="3" s="1"/>
  <c r="AR266" i="3" s="1"/>
  <c r="AQ266" i="3" s="1"/>
  <c r="AP266" i="3" s="1"/>
  <c r="AO266" i="3" s="1"/>
  <c r="AN266" i="3" s="1"/>
  <c r="AM266" i="3" s="1"/>
  <c r="AL266" i="3" s="1"/>
  <c r="AT277" i="3"/>
  <c r="AS277" i="3" s="1"/>
  <c r="AR277" i="3" s="1"/>
  <c r="AQ277" i="3" s="1"/>
  <c r="AP277" i="3" s="1"/>
  <c r="AO277" i="3" s="1"/>
  <c r="AN277" i="3" s="1"/>
  <c r="AM277" i="3" s="1"/>
  <c r="AL277" i="3" s="1"/>
  <c r="AI277" i="3" s="1"/>
  <c r="AT301" i="3"/>
  <c r="AS301" i="3" s="1"/>
  <c r="AR301" i="3"/>
  <c r="AQ301" i="3" s="1"/>
  <c r="AP301" i="3" s="1"/>
  <c r="AO301" i="3" s="1"/>
  <c r="AN301" i="3" s="1"/>
  <c r="AM301" i="3" s="1"/>
  <c r="AL301" i="3" s="1"/>
  <c r="AT317" i="3"/>
  <c r="AS317" i="3" s="1"/>
  <c r="AR317" i="3" s="1"/>
  <c r="AQ317" i="3" s="1"/>
  <c r="AP317" i="3" s="1"/>
  <c r="AO317" i="3" s="1"/>
  <c r="AN317" i="3" s="1"/>
  <c r="AM317" i="3" s="1"/>
  <c r="AL317" i="3" s="1"/>
  <c r="AI317" i="3" s="1"/>
  <c r="AT441" i="3"/>
  <c r="AS441" i="3" s="1"/>
  <c r="AR441" i="3" s="1"/>
  <c r="AQ441" i="3" s="1"/>
  <c r="AP441" i="3" s="1"/>
  <c r="AO441" i="3" s="1"/>
  <c r="AN441" i="3" s="1"/>
  <c r="AM441" i="3" s="1"/>
  <c r="AL441" i="3" s="1"/>
  <c r="AT484" i="3"/>
  <c r="AS484" i="3" s="1"/>
  <c r="AR484" i="3" s="1"/>
  <c r="AQ484" i="3" s="1"/>
  <c r="AP484" i="3" s="1"/>
  <c r="AO484" i="3" s="1"/>
  <c r="AN484" i="3" s="1"/>
  <c r="AM484" i="3" s="1"/>
  <c r="AL484" i="3" s="1"/>
  <c r="AC322" i="3"/>
  <c r="I322" i="3"/>
  <c r="AF322" i="3"/>
  <c r="AC195" i="3"/>
  <c r="I195" i="3"/>
  <c r="AF195" i="3"/>
  <c r="AF338" i="3"/>
  <c r="BK14" i="3"/>
  <c r="BJ14" i="3" s="1"/>
  <c r="BI14" i="3" s="1"/>
  <c r="BH14" i="3" s="1"/>
  <c r="BG14" i="3" s="1"/>
  <c r="BF14" i="3" s="1"/>
  <c r="BE14" i="3" s="1"/>
  <c r="BD14" i="3" s="1"/>
  <c r="BC14" i="3" s="1"/>
  <c r="BK12" i="3"/>
  <c r="BJ12" i="3" s="1"/>
  <c r="BI12" i="3" s="1"/>
  <c r="BH12" i="3" s="1"/>
  <c r="BG12" i="3" s="1"/>
  <c r="BF12" i="3" s="1"/>
  <c r="BE12" i="3" s="1"/>
  <c r="BD12" i="3" s="1"/>
  <c r="BC12" i="3" s="1"/>
  <c r="AT30" i="3"/>
  <c r="AS30" i="3" s="1"/>
  <c r="AR30" i="3" s="1"/>
  <c r="AQ30" i="3" s="1"/>
  <c r="AP30" i="3" s="1"/>
  <c r="AO30" i="3" s="1"/>
  <c r="AN30" i="3" s="1"/>
  <c r="AM30" i="3" s="1"/>
  <c r="AL30" i="3" s="1"/>
  <c r="AI30" i="3" s="1"/>
  <c r="BK22" i="3"/>
  <c r="BJ22" i="3" s="1"/>
  <c r="BI22" i="3" s="1"/>
  <c r="BH22" i="3" s="1"/>
  <c r="BG22" i="3"/>
  <c r="BF22" i="3" s="1"/>
  <c r="BE22" i="3" s="1"/>
  <c r="BD22" i="3" s="1"/>
  <c r="BC22" i="3" s="1"/>
  <c r="BK21" i="3"/>
  <c r="BJ21" i="3" s="1"/>
  <c r="BI21" i="3" s="1"/>
  <c r="BH21" i="3" s="1"/>
  <c r="BG21" i="3" s="1"/>
  <c r="BF21" i="3" s="1"/>
  <c r="BE21" i="3" s="1"/>
  <c r="BD21" i="3" s="1"/>
  <c r="BC21" i="3" s="1"/>
  <c r="BK7" i="3"/>
  <c r="BJ7" i="3" s="1"/>
  <c r="BI7" i="3" s="1"/>
  <c r="BH7" i="3" s="1"/>
  <c r="BG7" i="3"/>
  <c r="BF7" i="3" s="1"/>
  <c r="BE7" i="3" s="1"/>
  <c r="BD7" i="3" s="1"/>
  <c r="BC7" i="3" s="1"/>
  <c r="BK15" i="3"/>
  <c r="BJ15" i="3" s="1"/>
  <c r="BI15" i="3" s="1"/>
  <c r="BH15" i="3" s="1"/>
  <c r="BG15" i="3" s="1"/>
  <c r="BF15" i="3" s="1"/>
  <c r="BE15" i="3" s="1"/>
  <c r="BD15" i="3" s="1"/>
  <c r="BC15" i="3" s="1"/>
  <c r="BA15" i="3" s="1"/>
  <c r="BK58" i="3"/>
  <c r="BJ58" i="3" s="1"/>
  <c r="BI58" i="3" s="1"/>
  <c r="BH58" i="3" s="1"/>
  <c r="BG58" i="3" s="1"/>
  <c r="BF58" i="3" s="1"/>
  <c r="BE58" i="3" s="1"/>
  <c r="BD58" i="3" s="1"/>
  <c r="BC58" i="3" s="1"/>
  <c r="BA58" i="3" s="1"/>
  <c r="AT81" i="3"/>
  <c r="AS81" i="3" s="1"/>
  <c r="AR81" i="3" s="1"/>
  <c r="AQ81" i="3" s="1"/>
  <c r="AP81" i="3" s="1"/>
  <c r="AO81" i="3" s="1"/>
  <c r="AN81" i="3" s="1"/>
  <c r="AM81" i="3" s="1"/>
  <c r="AL81" i="3" s="1"/>
  <c r="AK81" i="3" s="1"/>
  <c r="BK72" i="3"/>
  <c r="BJ72" i="3" s="1"/>
  <c r="BI72" i="3"/>
  <c r="BH72" i="3" s="1"/>
  <c r="BG72" i="3" s="1"/>
  <c r="BF72" i="3" s="1"/>
  <c r="BE72" i="3" s="1"/>
  <c r="BD72" i="3" s="1"/>
  <c r="BC72" i="3" s="1"/>
  <c r="BB72" i="3" s="1"/>
  <c r="BK62" i="3"/>
  <c r="BJ62" i="3" s="1"/>
  <c r="BI62" i="3" s="1"/>
  <c r="BH62" i="3" s="1"/>
  <c r="BG62" i="3" s="1"/>
  <c r="BF62" i="3" s="1"/>
  <c r="BE62" i="3" s="1"/>
  <c r="BD62" i="3" s="1"/>
  <c r="BC62" i="3" s="1"/>
  <c r="AT105" i="3"/>
  <c r="AS105" i="3" s="1"/>
  <c r="AR105" i="3" s="1"/>
  <c r="AQ105" i="3" s="1"/>
  <c r="AP105" i="3" s="1"/>
  <c r="AO105" i="3" s="1"/>
  <c r="AN105" i="3" s="1"/>
  <c r="AM105" i="3" s="1"/>
  <c r="AL105" i="3" s="1"/>
  <c r="AJ105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T126" i="3"/>
  <c r="AS126" i="3" s="1"/>
  <c r="AR126" i="3" s="1"/>
  <c r="AQ126" i="3" s="1"/>
  <c r="AP126" i="3" s="1"/>
  <c r="AO126" i="3" s="1"/>
  <c r="AN126" i="3" s="1"/>
  <c r="AM126" i="3" s="1"/>
  <c r="AL126" i="3" s="1"/>
  <c r="BK100" i="3"/>
  <c r="BJ100" i="3" s="1"/>
  <c r="BI100" i="3" s="1"/>
  <c r="BH100" i="3" s="1"/>
  <c r="BG100" i="3"/>
  <c r="BF100" i="3" s="1"/>
  <c r="BE100" i="3" s="1"/>
  <c r="BD100" i="3" s="1"/>
  <c r="BC100" i="3" s="1"/>
  <c r="BA100" i="3" s="1"/>
  <c r="AT157" i="3"/>
  <c r="AS157" i="3" s="1"/>
  <c r="AR157" i="3" s="1"/>
  <c r="AQ157" i="3" s="1"/>
  <c r="AP157" i="3" s="1"/>
  <c r="AO157" i="3" s="1"/>
  <c r="AN157" i="3" s="1"/>
  <c r="AM157" i="3" s="1"/>
  <c r="AL157" i="3" s="1"/>
  <c r="AI157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T203" i="3"/>
  <c r="AS203" i="3" s="1"/>
  <c r="AR203" i="3" s="1"/>
  <c r="AQ203" i="3" s="1"/>
  <c r="AP203" i="3" s="1"/>
  <c r="AO203" i="3" s="1"/>
  <c r="AN203" i="3" s="1"/>
  <c r="AM203" i="3" s="1"/>
  <c r="AL203" i="3" s="1"/>
  <c r="AT251" i="3"/>
  <c r="AS251" i="3" s="1"/>
  <c r="AR251" i="3" s="1"/>
  <c r="AQ251" i="3" s="1"/>
  <c r="AP251" i="3" s="1"/>
  <c r="AO251" i="3" s="1"/>
  <c r="AN251" i="3" s="1"/>
  <c r="AM251" i="3" s="1"/>
  <c r="AL251" i="3" s="1"/>
  <c r="AT379" i="3"/>
  <c r="AS379" i="3" s="1"/>
  <c r="AR379" i="3" s="1"/>
  <c r="AQ379" i="3" s="1"/>
  <c r="AP379" i="3" s="1"/>
  <c r="AO379" i="3" s="1"/>
  <c r="AN379" i="3" s="1"/>
  <c r="AM379" i="3" s="1"/>
  <c r="AL379" i="3" s="1"/>
  <c r="AK379" i="3" s="1"/>
  <c r="AT278" i="3"/>
  <c r="AS278" i="3" s="1"/>
  <c r="AR278" i="3" s="1"/>
  <c r="AQ278" i="3" s="1"/>
  <c r="AP278" i="3" s="1"/>
  <c r="AO278" i="3" s="1"/>
  <c r="AN278" i="3" s="1"/>
  <c r="AM278" i="3" s="1"/>
  <c r="AL278" i="3" s="1"/>
  <c r="AT334" i="3"/>
  <c r="AS334" i="3" s="1"/>
  <c r="AR334" i="3" s="1"/>
  <c r="AQ334" i="3" s="1"/>
  <c r="AP334" i="3" s="1"/>
  <c r="AO334" i="3" s="1"/>
  <c r="AN334" i="3" s="1"/>
  <c r="AM334" i="3" s="1"/>
  <c r="AL334" i="3" s="1"/>
  <c r="AC490" i="3"/>
  <c r="K490" i="3"/>
  <c r="AF490" i="3"/>
  <c r="AC355" i="3"/>
  <c r="I355" i="3"/>
  <c r="AF355" i="3"/>
  <c r="AC334" i="3"/>
  <c r="I334" i="3"/>
  <c r="AF334" i="3"/>
  <c r="AF140" i="3"/>
  <c r="BK45" i="3"/>
  <c r="BJ45" i="3" s="1"/>
  <c r="BI45" i="3" s="1"/>
  <c r="BH45" i="3" s="1"/>
  <c r="BG45" i="3" s="1"/>
  <c r="BF45" i="3" s="1"/>
  <c r="BE45" i="3" s="1"/>
  <c r="BD45" i="3" s="1"/>
  <c r="BC45" i="3" s="1"/>
  <c r="BA45" i="3" s="1"/>
  <c r="BK31" i="3"/>
  <c r="BJ31" i="3" s="1"/>
  <c r="BI31" i="3" s="1"/>
  <c r="BH31" i="3" s="1"/>
  <c r="BG31" i="3" s="1"/>
  <c r="BF31" i="3" s="1"/>
  <c r="BE31" i="3" s="1"/>
  <c r="BD31" i="3" s="1"/>
  <c r="BC31" i="3" s="1"/>
  <c r="AT29" i="3"/>
  <c r="AS29" i="3" s="1"/>
  <c r="AR29" i="3" s="1"/>
  <c r="AQ29" i="3" s="1"/>
  <c r="AP29" i="3" s="1"/>
  <c r="AO29" i="3" s="1"/>
  <c r="AN29" i="3" s="1"/>
  <c r="AM29" i="3" s="1"/>
  <c r="AL29" i="3" s="1"/>
  <c r="BK20" i="3"/>
  <c r="BJ20" i="3" s="1"/>
  <c r="BI20" i="3" s="1"/>
  <c r="BH20" i="3"/>
  <c r="BG20" i="3" s="1"/>
  <c r="BF20" i="3" s="1"/>
  <c r="BE20" i="3" s="1"/>
  <c r="BD20" i="3" s="1"/>
  <c r="BC20" i="3" s="1"/>
  <c r="BB20" i="3" s="1"/>
  <c r="BK27" i="3"/>
  <c r="BJ27" i="3" s="1"/>
  <c r="BI27" i="3" s="1"/>
  <c r="BH27" i="3" s="1"/>
  <c r="BG27" i="3" s="1"/>
  <c r="BF27" i="3" s="1"/>
  <c r="BE27" i="3" s="1"/>
  <c r="BD27" i="3" s="1"/>
  <c r="BC27" i="3" s="1"/>
  <c r="BK60" i="3"/>
  <c r="BJ60" i="3" s="1"/>
  <c r="BI60" i="3" s="1"/>
  <c r="BH60" i="3" s="1"/>
  <c r="BG60" i="3" s="1"/>
  <c r="BF60" i="3" s="1"/>
  <c r="BE60" i="3" s="1"/>
  <c r="BD60" i="3" s="1"/>
  <c r="BC60" i="3" s="1"/>
  <c r="BB60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K125" i="3" s="1"/>
  <c r="AT129" i="3"/>
  <c r="AS129" i="3" s="1"/>
  <c r="AR129" i="3" s="1"/>
  <c r="AQ129" i="3" s="1"/>
  <c r="AP129" i="3" s="1"/>
  <c r="AO129" i="3" s="1"/>
  <c r="AN129" i="3" s="1"/>
  <c r="AM129" i="3" s="1"/>
  <c r="AL129" i="3" s="1"/>
  <c r="AI129" i="3" s="1"/>
  <c r="AT188" i="3"/>
  <c r="AS188" i="3" s="1"/>
  <c r="AR188" i="3" s="1"/>
  <c r="AQ188" i="3" s="1"/>
  <c r="AP188" i="3" s="1"/>
  <c r="AO188" i="3" s="1"/>
  <c r="AN188" i="3" s="1"/>
  <c r="AM188" i="3" s="1"/>
  <c r="AL188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I142" i="3" s="1"/>
  <c r="AT174" i="3"/>
  <c r="AS174" i="3" s="1"/>
  <c r="AR174" i="3" s="1"/>
  <c r="AQ174" i="3" s="1"/>
  <c r="AP174" i="3" s="1"/>
  <c r="AO174" i="3" s="1"/>
  <c r="AN174" i="3" s="1"/>
  <c r="AM174" i="3" s="1"/>
  <c r="AL174" i="3" s="1"/>
  <c r="AI174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I182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J196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K236" i="3" s="1"/>
  <c r="AT368" i="3"/>
  <c r="AS368" i="3" s="1"/>
  <c r="AR368" i="3" s="1"/>
  <c r="AQ368" i="3" s="1"/>
  <c r="AP368" i="3" s="1"/>
  <c r="AO368" i="3" s="1"/>
  <c r="AN368" i="3" s="1"/>
  <c r="AM368" i="3" s="1"/>
  <c r="AL368" i="3" s="1"/>
  <c r="AI368" i="3" s="1"/>
  <c r="AT279" i="3"/>
  <c r="AS279" i="3" s="1"/>
  <c r="AR279" i="3" s="1"/>
  <c r="AQ279" i="3" s="1"/>
  <c r="AP279" i="3" s="1"/>
  <c r="AO279" i="3" s="1"/>
  <c r="AN279" i="3" s="1"/>
  <c r="AM279" i="3" s="1"/>
  <c r="AL279" i="3" s="1"/>
  <c r="AJ279" i="3" s="1"/>
  <c r="AT353" i="3"/>
  <c r="AS353" i="3" s="1"/>
  <c r="AR353" i="3" s="1"/>
  <c r="AQ353" i="3" s="1"/>
  <c r="AP353" i="3" s="1"/>
  <c r="AO353" i="3" s="1"/>
  <c r="AN353" i="3" s="1"/>
  <c r="AM353" i="3" s="1"/>
  <c r="AL353" i="3" s="1"/>
  <c r="AK353" i="3" s="1"/>
  <c r="AT412" i="3"/>
  <c r="AS412" i="3" s="1"/>
  <c r="AR412" i="3" s="1"/>
  <c r="AQ412" i="3" s="1"/>
  <c r="AP412" i="3" s="1"/>
  <c r="AO412" i="3" s="1"/>
  <c r="AN412" i="3" s="1"/>
  <c r="AM412" i="3" s="1"/>
  <c r="AL412" i="3" s="1"/>
  <c r="AJ412" i="3" s="1"/>
  <c r="AT432" i="3"/>
  <c r="AS432" i="3" s="1"/>
  <c r="AR432" i="3" s="1"/>
  <c r="AQ432" i="3" s="1"/>
  <c r="AP432" i="3" s="1"/>
  <c r="AO432" i="3" s="1"/>
  <c r="AN432" i="3" s="1"/>
  <c r="AM432" i="3" s="1"/>
  <c r="AL432" i="3" s="1"/>
  <c r="AT493" i="3"/>
  <c r="AS493" i="3" s="1"/>
  <c r="AR493" i="3" s="1"/>
  <c r="AQ493" i="3" s="1"/>
  <c r="AP493" i="3" s="1"/>
  <c r="AO493" i="3" s="1"/>
  <c r="AN493" i="3" s="1"/>
  <c r="AM493" i="3" s="1"/>
  <c r="AL493" i="3" s="1"/>
  <c r="AC385" i="3"/>
  <c r="I385" i="3"/>
  <c r="AF385" i="3"/>
  <c r="AC296" i="3"/>
  <c r="I296" i="3"/>
  <c r="AF296" i="3"/>
  <c r="AC471" i="3"/>
  <c r="K471" i="3"/>
  <c r="AF471" i="3"/>
  <c r="K475" i="3"/>
  <c r="AF475" i="3"/>
  <c r="AC475" i="3"/>
  <c r="AC430" i="3"/>
  <c r="J430" i="3"/>
  <c r="AF430" i="3"/>
  <c r="AF404" i="3"/>
  <c r="I250" i="3"/>
  <c r="AC168" i="3"/>
  <c r="I168" i="3"/>
  <c r="AF168" i="3"/>
  <c r="AC110" i="3"/>
  <c r="I110" i="3"/>
  <c r="AF110" i="3"/>
  <c r="AT40" i="3"/>
  <c r="AS40" i="3" s="1"/>
  <c r="AR40" i="3" s="1"/>
  <c r="AQ40" i="3" s="1"/>
  <c r="AP40" i="3" s="1"/>
  <c r="AO40" i="3" s="1"/>
  <c r="AN40" i="3" s="1"/>
  <c r="AM40" i="3" s="1"/>
  <c r="AL40" i="3" s="1"/>
  <c r="AI40" i="3" s="1"/>
  <c r="BK24" i="3"/>
  <c r="BJ24" i="3" s="1"/>
  <c r="BI24" i="3" s="1"/>
  <c r="BH24" i="3" s="1"/>
  <c r="BG24" i="3" s="1"/>
  <c r="BF24" i="3" s="1"/>
  <c r="BE24" i="3" s="1"/>
  <c r="BD24" i="3" s="1"/>
  <c r="BC24" i="3" s="1"/>
  <c r="BA24" i="3" s="1"/>
  <c r="BK29" i="3"/>
  <c r="BJ29" i="3"/>
  <c r="BI29" i="3" s="1"/>
  <c r="BH29" i="3" s="1"/>
  <c r="BG29" i="3" s="1"/>
  <c r="BF29" i="3" s="1"/>
  <c r="BE29" i="3" s="1"/>
  <c r="BD29" i="3" s="1"/>
  <c r="BC29" i="3" s="1"/>
  <c r="BK18" i="3"/>
  <c r="BJ18" i="3" s="1"/>
  <c r="BI18" i="3" s="1"/>
  <c r="BH18" i="3" s="1"/>
  <c r="BG18" i="3" s="1"/>
  <c r="BF18" i="3" s="1"/>
  <c r="BE18" i="3" s="1"/>
  <c r="BD18" i="3" s="1"/>
  <c r="BC18" i="3" s="1"/>
  <c r="BK50" i="3"/>
  <c r="BJ50" i="3" s="1"/>
  <c r="BI50" i="3" s="1"/>
  <c r="BH50" i="3" s="1"/>
  <c r="BG50" i="3" s="1"/>
  <c r="BF50" i="3" s="1"/>
  <c r="BE50" i="3" s="1"/>
  <c r="BD50" i="3" s="1"/>
  <c r="BC50" i="3" s="1"/>
  <c r="BK66" i="3"/>
  <c r="BJ66" i="3"/>
  <c r="BI66" i="3" s="1"/>
  <c r="BH66" i="3" s="1"/>
  <c r="BG66" i="3" s="1"/>
  <c r="BF66" i="3" s="1"/>
  <c r="BE66" i="3" s="1"/>
  <c r="BD66" i="3" s="1"/>
  <c r="BC66" i="3" s="1"/>
  <c r="BB66" i="3" s="1"/>
  <c r="BK57" i="3"/>
  <c r="BJ57" i="3" s="1"/>
  <c r="BI57" i="3" s="1"/>
  <c r="BH57" i="3" s="1"/>
  <c r="BG57" i="3" s="1"/>
  <c r="BF57" i="3" s="1"/>
  <c r="BE57" i="3" s="1"/>
  <c r="BD57" i="3" s="1"/>
  <c r="BC57" i="3" s="1"/>
  <c r="AT46" i="3"/>
  <c r="AS46" i="3" s="1"/>
  <c r="AR46" i="3" s="1"/>
  <c r="AQ46" i="3" s="1"/>
  <c r="AP46" i="3" s="1"/>
  <c r="AO46" i="3" s="1"/>
  <c r="AN46" i="3" s="1"/>
  <c r="AM46" i="3" s="1"/>
  <c r="AL46" i="3" s="1"/>
  <c r="AK46" i="3" s="1"/>
  <c r="BK79" i="3"/>
  <c r="BJ79" i="3" s="1"/>
  <c r="BI79" i="3" s="1"/>
  <c r="BH79" i="3" s="1"/>
  <c r="BG79" i="3" s="1"/>
  <c r="BF79" i="3" s="1"/>
  <c r="BE79" i="3" s="1"/>
  <c r="BD79" i="3" s="1"/>
  <c r="BC79" i="3" s="1"/>
  <c r="BK87" i="3"/>
  <c r="BJ87" i="3" s="1"/>
  <c r="BI87" i="3" s="1"/>
  <c r="BH87" i="3" s="1"/>
  <c r="BG87" i="3" s="1"/>
  <c r="BF87" i="3" s="1"/>
  <c r="BE87" i="3" s="1"/>
  <c r="BD87" i="3" s="1"/>
  <c r="BC87" i="3" s="1"/>
  <c r="AT137" i="3"/>
  <c r="AS137" i="3" s="1"/>
  <c r="AR137" i="3" s="1"/>
  <c r="AQ137" i="3" s="1"/>
  <c r="AP137" i="3" s="1"/>
  <c r="AO137" i="3" s="1"/>
  <c r="AN137" i="3" s="1"/>
  <c r="AM137" i="3" s="1"/>
  <c r="AL137" i="3" s="1"/>
  <c r="BK89" i="3"/>
  <c r="BJ89" i="3"/>
  <c r="BI89" i="3" s="1"/>
  <c r="BH89" i="3" s="1"/>
  <c r="BG89" i="3" s="1"/>
  <c r="BF89" i="3" s="1"/>
  <c r="BE89" i="3" s="1"/>
  <c r="BD89" i="3" s="1"/>
  <c r="BC89" i="3" s="1"/>
  <c r="BA89" i="3" s="1"/>
  <c r="AT143" i="3"/>
  <c r="AS143" i="3" s="1"/>
  <c r="AR143" i="3" s="1"/>
  <c r="AQ143" i="3" s="1"/>
  <c r="AP143" i="3" s="1"/>
  <c r="AO143" i="3" s="1"/>
  <c r="AN143" i="3" s="1"/>
  <c r="AM143" i="3" s="1"/>
  <c r="AL143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T175" i="3"/>
  <c r="AS175" i="3" s="1"/>
  <c r="AR175" i="3" s="1"/>
  <c r="AQ175" i="3" s="1"/>
  <c r="AP175" i="3" s="1"/>
  <c r="AO175" i="3" s="1"/>
  <c r="AN175" i="3" s="1"/>
  <c r="AM175" i="3" s="1"/>
  <c r="AL175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269" i="3"/>
  <c r="AS269" i="3" s="1"/>
  <c r="AR269" i="3" s="1"/>
  <c r="AQ269" i="3" s="1"/>
  <c r="AP269" i="3" s="1"/>
  <c r="AO269" i="3" s="1"/>
  <c r="AN269" i="3" s="1"/>
  <c r="AM269" i="3" s="1"/>
  <c r="AL269" i="3" s="1"/>
  <c r="AJ269" i="3" s="1"/>
  <c r="AT320" i="3"/>
  <c r="AS320" i="3" s="1"/>
  <c r="AR320" i="3" s="1"/>
  <c r="AQ320" i="3" s="1"/>
  <c r="AP320" i="3" s="1"/>
  <c r="AO320" i="3" s="1"/>
  <c r="AN320" i="3" s="1"/>
  <c r="AM320" i="3" s="1"/>
  <c r="AL320" i="3" s="1"/>
  <c r="AJ320" i="3" s="1"/>
  <c r="AT370" i="3"/>
  <c r="AS370" i="3" s="1"/>
  <c r="AR370" i="3" s="1"/>
  <c r="AQ370" i="3" s="1"/>
  <c r="AP370" i="3" s="1"/>
  <c r="AO370" i="3" s="1"/>
  <c r="AN370" i="3" s="1"/>
  <c r="AM370" i="3" s="1"/>
  <c r="AL370" i="3" s="1"/>
  <c r="AI370" i="3" s="1"/>
  <c r="AT354" i="3"/>
  <c r="AS354" i="3"/>
  <c r="AR354" i="3" s="1"/>
  <c r="AQ354" i="3" s="1"/>
  <c r="AP354" i="3" s="1"/>
  <c r="AO354" i="3" s="1"/>
  <c r="AN354" i="3" s="1"/>
  <c r="AM354" i="3" s="1"/>
  <c r="AL354" i="3" s="1"/>
  <c r="AK354" i="3" s="1"/>
  <c r="AT420" i="3"/>
  <c r="AS420" i="3" s="1"/>
  <c r="AR420" i="3" s="1"/>
  <c r="AQ420" i="3" s="1"/>
  <c r="AP420" i="3" s="1"/>
  <c r="AO420" i="3" s="1"/>
  <c r="AN420" i="3" s="1"/>
  <c r="AM420" i="3" s="1"/>
  <c r="AL420" i="3" s="1"/>
  <c r="AJ420" i="3" s="1"/>
  <c r="AT447" i="3"/>
  <c r="AS447" i="3" s="1"/>
  <c r="AR447" i="3" s="1"/>
  <c r="AQ447" i="3" s="1"/>
  <c r="AP447" i="3" s="1"/>
  <c r="AO447" i="3" s="1"/>
  <c r="AN447" i="3" s="1"/>
  <c r="AM447" i="3" s="1"/>
  <c r="AL447" i="3" s="1"/>
  <c r="AT501" i="3"/>
  <c r="AS501" i="3" s="1"/>
  <c r="AR501" i="3" s="1"/>
  <c r="AQ501" i="3" s="1"/>
  <c r="AP501" i="3" s="1"/>
  <c r="AO501" i="3" s="1"/>
  <c r="AN501" i="3" s="1"/>
  <c r="AM501" i="3" s="1"/>
  <c r="AL501" i="3" s="1"/>
  <c r="AC489" i="3"/>
  <c r="K489" i="3"/>
  <c r="AF489" i="3"/>
  <c r="AC493" i="3"/>
  <c r="J493" i="3"/>
  <c r="AF493" i="3"/>
  <c r="J354" i="3"/>
  <c r="AC316" i="3"/>
  <c r="I316" i="3"/>
  <c r="AF316" i="3"/>
  <c r="AC89" i="3"/>
  <c r="I89" i="3"/>
  <c r="AF89" i="3"/>
  <c r="AC174" i="3"/>
  <c r="I174" i="3"/>
  <c r="AF174" i="3"/>
  <c r="AC142" i="3"/>
  <c r="I142" i="3"/>
  <c r="AF142" i="3"/>
  <c r="I38" i="3"/>
  <c r="AC38" i="3"/>
  <c r="AF38" i="3"/>
  <c r="AC465" i="3"/>
  <c r="K465" i="3"/>
  <c r="AF465" i="3"/>
  <c r="AC447" i="3"/>
  <c r="I447" i="3"/>
  <c r="AF447" i="3"/>
  <c r="AC400" i="3"/>
  <c r="I400" i="3"/>
  <c r="AF400" i="3"/>
  <c r="AC96" i="3"/>
  <c r="I96" i="3"/>
  <c r="AF96" i="3"/>
  <c r="AC505" i="3"/>
  <c r="AC266" i="3"/>
  <c r="AC164" i="3"/>
  <c r="I164" i="3"/>
  <c r="AF164" i="3"/>
  <c r="BK4" i="3"/>
  <c r="BJ4" i="3"/>
  <c r="BI4" i="3" s="1"/>
  <c r="BH4" i="3" s="1"/>
  <c r="BG4" i="3" s="1"/>
  <c r="BF4" i="3" s="1"/>
  <c r="BE4" i="3" s="1"/>
  <c r="BD4" i="3" s="1"/>
  <c r="BC4" i="3" s="1"/>
  <c r="BK2" i="3"/>
  <c r="BJ2" i="3" s="1"/>
  <c r="BI2" i="3" s="1"/>
  <c r="BH2" i="3" s="1"/>
  <c r="BG2" i="3" s="1"/>
  <c r="BF2" i="3" s="1"/>
  <c r="BE2" i="3" s="1"/>
  <c r="BD2" i="3" s="1"/>
  <c r="BC2" i="3" s="1"/>
  <c r="AT36" i="3"/>
  <c r="AS36" i="3" s="1"/>
  <c r="AR36" i="3" s="1"/>
  <c r="AQ36" i="3" s="1"/>
  <c r="AP36" i="3" s="1"/>
  <c r="AO36" i="3" s="1"/>
  <c r="AN36" i="3" s="1"/>
  <c r="AM36" i="3" s="1"/>
  <c r="AL36" i="3" s="1"/>
  <c r="BK28" i="3"/>
  <c r="BJ28" i="3"/>
  <c r="BI28" i="3" s="1"/>
  <c r="BH28" i="3" s="1"/>
  <c r="BG28" i="3" s="1"/>
  <c r="BF28" i="3" s="1"/>
  <c r="BE28" i="3" s="1"/>
  <c r="BD28" i="3" s="1"/>
  <c r="BC28" i="3" s="1"/>
  <c r="BK35" i="3"/>
  <c r="BJ35" i="3" s="1"/>
  <c r="BI35" i="3" s="1"/>
  <c r="BH35" i="3" s="1"/>
  <c r="BG35" i="3" s="1"/>
  <c r="BF35" i="3" s="1"/>
  <c r="BE35" i="3" s="1"/>
  <c r="BD35" i="3" s="1"/>
  <c r="BC35" i="3" s="1"/>
  <c r="AT25" i="3"/>
  <c r="AS25" i="3" s="1"/>
  <c r="AR25" i="3" s="1"/>
  <c r="AQ25" i="3" s="1"/>
  <c r="AP25" i="3" s="1"/>
  <c r="AO25" i="3" s="1"/>
  <c r="AN25" i="3" s="1"/>
  <c r="AM25" i="3" s="1"/>
  <c r="AL25" i="3" s="1"/>
  <c r="BK68" i="3"/>
  <c r="BJ68" i="3" s="1"/>
  <c r="BI68" i="3" s="1"/>
  <c r="BH68" i="3" s="1"/>
  <c r="BG68" i="3" s="1"/>
  <c r="BF68" i="3" s="1"/>
  <c r="BE68" i="3" s="1"/>
  <c r="BD68" i="3" s="1"/>
  <c r="BC68" i="3" s="1"/>
  <c r="BK67" i="3"/>
  <c r="BJ67" i="3"/>
  <c r="BI67" i="3" s="1"/>
  <c r="BH67" i="3" s="1"/>
  <c r="BG67" i="3" s="1"/>
  <c r="BF67" i="3" s="1"/>
  <c r="BE67" i="3" s="1"/>
  <c r="BD67" i="3" s="1"/>
  <c r="BC67" i="3" s="1"/>
  <c r="AT73" i="3"/>
  <c r="AS73" i="3" s="1"/>
  <c r="AR73" i="3" s="1"/>
  <c r="AQ73" i="3" s="1"/>
  <c r="AP73" i="3" s="1"/>
  <c r="AO73" i="3" s="1"/>
  <c r="AN73" i="3" s="1"/>
  <c r="AM73" i="3" s="1"/>
  <c r="AL73" i="3" s="1"/>
  <c r="BK47" i="3"/>
  <c r="BJ47" i="3" s="1"/>
  <c r="BI47" i="3" s="1"/>
  <c r="BH47" i="3" s="1"/>
  <c r="BG47" i="3" s="1"/>
  <c r="BF47" i="3" s="1"/>
  <c r="BE47" i="3" s="1"/>
  <c r="BD47" i="3" s="1"/>
  <c r="BC47" i="3" s="1"/>
  <c r="AT45" i="3"/>
  <c r="AS45" i="3" s="1"/>
  <c r="AR45" i="3" s="1"/>
  <c r="AQ45" i="3" s="1"/>
  <c r="AP45" i="3" s="1"/>
  <c r="AO45" i="3" s="1"/>
  <c r="AN45" i="3" s="1"/>
  <c r="AM45" i="3" s="1"/>
  <c r="AL45" i="3" s="1"/>
  <c r="AI45" i="3" s="1"/>
  <c r="AT79" i="3"/>
  <c r="AS79" i="3" s="1"/>
  <c r="AR79" i="3" s="1"/>
  <c r="AQ79" i="3" s="1"/>
  <c r="AP79" i="3" s="1"/>
  <c r="AO79" i="3" s="1"/>
  <c r="AN79" i="3" s="1"/>
  <c r="AM79" i="3" s="1"/>
  <c r="AL79" i="3" s="1"/>
  <c r="AT108" i="3"/>
  <c r="AS108" i="3" s="1"/>
  <c r="AR108" i="3" s="1"/>
  <c r="AQ108" i="3" s="1"/>
  <c r="BK90" i="3"/>
  <c r="BJ90" i="3" s="1"/>
  <c r="BI90" i="3" s="1"/>
  <c r="BH90" i="3" s="1"/>
  <c r="BG90" i="3" s="1"/>
  <c r="BF90" i="3" s="1"/>
  <c r="BE90" i="3" s="1"/>
  <c r="BD90" i="3" s="1"/>
  <c r="BC90" i="3" s="1"/>
  <c r="AT96" i="3"/>
  <c r="AS96" i="3" s="1"/>
  <c r="AR96" i="3" s="1"/>
  <c r="AQ96" i="3" s="1"/>
  <c r="AP96" i="3" s="1"/>
  <c r="AO96" i="3" s="1"/>
  <c r="AN96" i="3" s="1"/>
  <c r="AM96" i="3" s="1"/>
  <c r="AL96" i="3" s="1"/>
  <c r="AI96" i="3" s="1"/>
  <c r="AT144" i="3"/>
  <c r="AS144" i="3" s="1"/>
  <c r="AR144" i="3" s="1"/>
  <c r="AQ144" i="3" s="1"/>
  <c r="AP144" i="3" s="1"/>
  <c r="AO144" i="3" s="1"/>
  <c r="AN144" i="3" s="1"/>
  <c r="AM144" i="3" s="1"/>
  <c r="AL144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K160" i="3" s="1"/>
  <c r="AT168" i="3"/>
  <c r="AS168" i="3" s="1"/>
  <c r="AR168" i="3"/>
  <c r="AQ168" i="3" s="1"/>
  <c r="AP168" i="3" s="1"/>
  <c r="AO168" i="3" s="1"/>
  <c r="AN168" i="3" s="1"/>
  <c r="AM168" i="3" s="1"/>
  <c r="AL168" i="3" s="1"/>
  <c r="AI16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AT206" i="3"/>
  <c r="AS206" i="3" s="1"/>
  <c r="AR206" i="3" s="1"/>
  <c r="AQ206" i="3" s="1"/>
  <c r="AP206" i="3" s="1"/>
  <c r="AO206" i="3" s="1"/>
  <c r="AN206" i="3" s="1"/>
  <c r="AM206" i="3" s="1"/>
  <c r="AL206" i="3" s="1"/>
  <c r="AT214" i="3"/>
  <c r="AS214" i="3" s="1"/>
  <c r="AR214" i="3" s="1"/>
  <c r="AQ214" i="3" s="1"/>
  <c r="AP214" i="3" s="1"/>
  <c r="AO214" i="3" s="1"/>
  <c r="AN214" i="3" s="1"/>
  <c r="AM214" i="3" s="1"/>
  <c r="AL214" i="3" s="1"/>
  <c r="AT246" i="3"/>
  <c r="AS246" i="3" s="1"/>
  <c r="AR246" i="3" s="1"/>
  <c r="AQ246" i="3" s="1"/>
  <c r="AP246" i="3" s="1"/>
  <c r="AO246" i="3" s="1"/>
  <c r="AN246" i="3" s="1"/>
  <c r="AM246" i="3" s="1"/>
  <c r="AL246" i="3" s="1"/>
  <c r="AK246" i="3" s="1"/>
  <c r="AT254" i="3"/>
  <c r="AS254" i="3" s="1"/>
  <c r="AR254" i="3" s="1"/>
  <c r="AQ254" i="3" s="1"/>
  <c r="AP254" i="3" s="1"/>
  <c r="AO254" i="3" s="1"/>
  <c r="AN254" i="3" s="1"/>
  <c r="AM254" i="3" s="1"/>
  <c r="AL254" i="3" s="1"/>
  <c r="AI254" i="3" s="1"/>
  <c r="AT281" i="3"/>
  <c r="AS281" i="3" s="1"/>
  <c r="AR281" i="3" s="1"/>
  <c r="AQ281" i="3" s="1"/>
  <c r="AP281" i="3" s="1"/>
  <c r="AO281" i="3" s="1"/>
  <c r="AN281" i="3" s="1"/>
  <c r="AM281" i="3" s="1"/>
  <c r="AL281" i="3" s="1"/>
  <c r="AK281" i="3" s="1"/>
  <c r="AT374" i="3"/>
  <c r="AS374" i="3" s="1"/>
  <c r="AR374" i="3" s="1"/>
  <c r="AQ374" i="3" s="1"/>
  <c r="AP374" i="3" s="1"/>
  <c r="AO374" i="3" s="1"/>
  <c r="AN374" i="3" s="1"/>
  <c r="AM374" i="3" s="1"/>
  <c r="AL374" i="3" s="1"/>
  <c r="AJ374" i="3" s="1"/>
  <c r="AT355" i="3"/>
  <c r="AS355" i="3" s="1"/>
  <c r="AR355" i="3" s="1"/>
  <c r="AQ355" i="3" s="1"/>
  <c r="AP355" i="3" s="1"/>
  <c r="AO355" i="3"/>
  <c r="AN355" i="3" s="1"/>
  <c r="AM355" i="3" s="1"/>
  <c r="AL355" i="3" s="1"/>
  <c r="AT407" i="3"/>
  <c r="AS407" i="3" s="1"/>
  <c r="AR407" i="3" s="1"/>
  <c r="AQ407" i="3" s="1"/>
  <c r="AP407" i="3" s="1"/>
  <c r="AO407" i="3" s="1"/>
  <c r="AN407" i="3" s="1"/>
  <c r="AM407" i="3" s="1"/>
  <c r="AL407" i="3" s="1"/>
  <c r="AT437" i="3"/>
  <c r="AS437" i="3" s="1"/>
  <c r="AR437" i="3" s="1"/>
  <c r="AQ437" i="3" s="1"/>
  <c r="AP437" i="3" s="1"/>
  <c r="AO437" i="3" s="1"/>
  <c r="AN437" i="3" s="1"/>
  <c r="AM437" i="3" s="1"/>
  <c r="AL437" i="3" s="1"/>
  <c r="AT450" i="3"/>
  <c r="AS450" i="3" s="1"/>
  <c r="AR450" i="3" s="1"/>
  <c r="AQ450" i="3" s="1"/>
  <c r="AP450" i="3" s="1"/>
  <c r="AO450" i="3" s="1"/>
  <c r="AN450" i="3" s="1"/>
  <c r="AM450" i="3" s="1"/>
  <c r="AL450" i="3" s="1"/>
  <c r="AJ450" i="3" s="1"/>
  <c r="AT1954" i="3"/>
  <c r="AS1954" i="3" s="1"/>
  <c r="AR1954" i="3" s="1"/>
  <c r="AQ1954" i="3" s="1"/>
  <c r="AP1954" i="3" s="1"/>
  <c r="AO1954" i="3" s="1"/>
  <c r="AN1954" i="3" s="1"/>
  <c r="AM1954" i="3" s="1"/>
  <c r="AL1954" i="3" s="1"/>
  <c r="AC403" i="3"/>
  <c r="I403" i="3"/>
  <c r="AF403" i="3"/>
  <c r="AC248" i="3"/>
  <c r="AF248" i="3"/>
  <c r="AC246" i="3"/>
  <c r="I246" i="3"/>
  <c r="AF246" i="3"/>
  <c r="AC187" i="3"/>
  <c r="J187" i="3"/>
  <c r="AF187" i="3"/>
  <c r="AC249" i="3"/>
  <c r="I249" i="3"/>
  <c r="AF249" i="3"/>
  <c r="AC357" i="3"/>
  <c r="I357" i="3"/>
  <c r="AF357" i="3"/>
  <c r="AF124" i="3"/>
  <c r="AI236" i="3"/>
  <c r="AJ236" i="3"/>
  <c r="BA20" i="3"/>
  <c r="AJ126" i="3"/>
  <c r="AK126" i="3"/>
  <c r="AI126" i="3"/>
  <c r="AK105" i="3"/>
  <c r="BB22" i="3"/>
  <c r="BA22" i="3"/>
  <c r="BB99" i="3"/>
  <c r="AK142" i="3"/>
  <c r="AJ142" i="3"/>
  <c r="BB71" i="3"/>
  <c r="BB59" i="3"/>
  <c r="BA81" i="3"/>
  <c r="AJ422" i="3"/>
  <c r="AK157" i="3"/>
  <c r="AJ157" i="3"/>
  <c r="AJ122" i="3"/>
  <c r="AK122" i="3"/>
  <c r="AI122" i="3"/>
  <c r="BB58" i="3"/>
  <c r="AI358" i="3"/>
  <c r="AK358" i="3"/>
  <c r="AJ358" i="3"/>
  <c r="AK25" i="3"/>
  <c r="AJ40" i="3"/>
  <c r="BA60" i="3"/>
  <c r="AI195" i="3"/>
  <c r="BB45" i="3"/>
  <c r="BB62" i="3"/>
  <c r="BA62" i="3"/>
  <c r="BB7" i="3"/>
  <c r="BA7" i="3"/>
  <c r="AJ159" i="3"/>
  <c r="AJ432" i="3"/>
  <c r="AJ502" i="3"/>
  <c r="AK502" i="3"/>
  <c r="AI502" i="3"/>
  <c r="AI278" i="3"/>
  <c r="AK278" i="3"/>
  <c r="AJ278" i="3"/>
  <c r="BB12" i="3"/>
  <c r="BA12" i="3"/>
  <c r="AI301" i="3"/>
  <c r="AK301" i="3"/>
  <c r="AJ301" i="3"/>
  <c r="AI412" i="3"/>
  <c r="AK412" i="3"/>
  <c r="BB101" i="3"/>
  <c r="BA101" i="3"/>
  <c r="BA78" i="3"/>
  <c r="BA51" i="3"/>
  <c r="BB51" i="3"/>
  <c r="BB25" i="3"/>
  <c r="AJ233" i="3"/>
  <c r="AK233" i="3"/>
  <c r="AJ501" i="3"/>
  <c r="BB87" i="3"/>
  <c r="BA87" i="3"/>
  <c r="AI509" i="3"/>
  <c r="BA17" i="3"/>
  <c r="AI292" i="3"/>
  <c r="AJ292" i="3"/>
  <c r="AK292" i="3"/>
  <c r="AI251" i="3"/>
  <c r="AJ251" i="3"/>
  <c r="AK251" i="3"/>
  <c r="AI249" i="3"/>
  <c r="AJ249" i="3"/>
  <c r="AK249" i="3"/>
  <c r="AJ22" i="3"/>
  <c r="AK22" i="3"/>
  <c r="AI330" i="3"/>
  <c r="AK330" i="3"/>
  <c r="AK120" i="3"/>
  <c r="AJ120" i="3"/>
  <c r="AI120" i="3"/>
  <c r="BB73" i="3"/>
  <c r="BA73" i="3"/>
  <c r="BB13" i="3"/>
  <c r="BA13" i="3"/>
  <c r="BB21" i="3"/>
  <c r="BA21" i="3"/>
  <c r="AJ388" i="3"/>
  <c r="AI388" i="3"/>
  <c r="AJ325" i="3"/>
  <c r="AI325" i="3"/>
  <c r="AK325" i="3"/>
  <c r="AJ277" i="3"/>
  <c r="AI316" i="3"/>
  <c r="AK316" i="3"/>
  <c r="AJ316" i="3"/>
  <c r="AK208" i="3"/>
  <c r="BB98" i="3"/>
  <c r="BA98" i="3"/>
  <c r="AK1956" i="3"/>
  <c r="AJ1956" i="3"/>
  <c r="AI1956" i="3"/>
  <c r="AK474" i="3"/>
  <c r="AI474" i="3"/>
  <c r="AI255" i="3"/>
  <c r="AK255" i="3"/>
  <c r="AJ255" i="3"/>
  <c r="AJ215" i="3"/>
  <c r="AK71" i="3"/>
  <c r="AJ71" i="3"/>
  <c r="AI71" i="3"/>
  <c r="AK132" i="3"/>
  <c r="AJ132" i="3"/>
  <c r="AI132" i="3"/>
  <c r="BB40" i="3"/>
  <c r="BA40" i="3"/>
  <c r="AJ439" i="3"/>
  <c r="AI417" i="3"/>
  <c r="AI307" i="3"/>
  <c r="AK307" i="3"/>
  <c r="AJ307" i="3"/>
  <c r="AI272" i="3"/>
  <c r="AJ272" i="3"/>
  <c r="AK272" i="3"/>
  <c r="BB91" i="3"/>
  <c r="BA91" i="3"/>
  <c r="AK102" i="3"/>
  <c r="AJ102" i="3"/>
  <c r="AI102" i="3"/>
  <c r="BA75" i="3"/>
  <c r="BB75" i="3"/>
  <c r="AI266" i="3"/>
  <c r="AJ266" i="3"/>
  <c r="AK266" i="3"/>
  <c r="BB96" i="3"/>
  <c r="BA96" i="3"/>
  <c r="AI499" i="3"/>
  <c r="AJ499" i="3"/>
  <c r="AK499" i="3"/>
  <c r="BB77" i="3"/>
  <c r="BA77" i="3"/>
  <c r="AI357" i="3"/>
  <c r="AK357" i="3"/>
  <c r="AJ357" i="3"/>
  <c r="AK146" i="3"/>
  <c r="AJ146" i="3"/>
  <c r="AI146" i="3"/>
  <c r="AK91" i="3"/>
  <c r="AJ91" i="3"/>
  <c r="AI91" i="3"/>
  <c r="BB82" i="3"/>
  <c r="BA82" i="3"/>
  <c r="AK403" i="3"/>
  <c r="AI403" i="3"/>
  <c r="AJ403" i="3"/>
  <c r="BB44" i="3"/>
  <c r="AI284" i="3"/>
  <c r="AJ284" i="3"/>
  <c r="AK284" i="3"/>
  <c r="BB92" i="3"/>
  <c r="BA92" i="3"/>
  <c r="BB83" i="3"/>
  <c r="BA83" i="3"/>
  <c r="BB33" i="3"/>
  <c r="BA33" i="3"/>
  <c r="AK192" i="3"/>
  <c r="AJ192" i="3"/>
  <c r="AI192" i="3"/>
  <c r="BA80" i="3"/>
  <c r="BB80" i="3"/>
  <c r="BB76" i="3"/>
  <c r="BA76" i="3"/>
  <c r="AK199" i="3"/>
  <c r="AJ199" i="3"/>
  <c r="AI199" i="3"/>
  <c r="BB56" i="3"/>
  <c r="BA56" i="3"/>
  <c r="AJ484" i="3"/>
  <c r="AI484" i="3"/>
  <c r="AK484" i="3"/>
  <c r="AK164" i="3"/>
  <c r="AJ164" i="3"/>
  <c r="AI164" i="3"/>
  <c r="BA23" i="3"/>
  <c r="BB23" i="3"/>
  <c r="BB3" i="3"/>
  <c r="BA3" i="3"/>
  <c r="AJ480" i="3"/>
  <c r="AI480" i="3"/>
  <c r="AK480" i="3"/>
  <c r="AI51" i="3"/>
  <c r="AI430" i="3"/>
  <c r="BA11" i="3"/>
  <c r="BB11" i="3"/>
  <c r="AI271" i="3"/>
  <c r="AJ271" i="3"/>
  <c r="AK271" i="3"/>
  <c r="BB84" i="3"/>
  <c r="BA84" i="3"/>
  <c r="AK32" i="3"/>
  <c r="AJ32" i="3"/>
  <c r="AI32" i="3"/>
  <c r="AI258" i="3"/>
  <c r="AJ258" i="3"/>
  <c r="AK258" i="3"/>
  <c r="BB52" i="3"/>
  <c r="BA52" i="3"/>
  <c r="AK385" i="3"/>
  <c r="AJ385" i="3"/>
  <c r="AI385" i="3"/>
  <c r="AK189" i="3"/>
  <c r="AJ189" i="3"/>
  <c r="AI189" i="3"/>
  <c r="BB55" i="3"/>
  <c r="BA55" i="3"/>
  <c r="AK338" i="3"/>
  <c r="AJ338" i="3"/>
  <c r="AI338" i="3"/>
  <c r="AK187" i="3"/>
  <c r="AI187" i="3"/>
  <c r="AJ187" i="3"/>
  <c r="C11" i="1"/>
  <c r="C12" i="1"/>
  <c r="G519" i="3" l="1"/>
  <c r="AU519" i="3"/>
  <c r="Z519" i="3"/>
  <c r="AF519" i="3"/>
  <c r="BB34" i="3"/>
  <c r="BA34" i="3"/>
  <c r="AI36" i="3"/>
  <c r="AK36" i="3"/>
  <c r="AI113" i="3"/>
  <c r="AJ113" i="3"/>
  <c r="AK113" i="3"/>
  <c r="BA8" i="3"/>
  <c r="BB8" i="3"/>
  <c r="BA61" i="3"/>
  <c r="BB61" i="3"/>
  <c r="AI489" i="3"/>
  <c r="AK489" i="3"/>
  <c r="AJ489" i="3"/>
  <c r="Z240" i="3"/>
  <c r="G240" i="3"/>
  <c r="AC240" i="3" s="1"/>
  <c r="AU240" i="3"/>
  <c r="G298" i="3"/>
  <c r="AU298" i="3"/>
  <c r="AC440" i="3"/>
  <c r="I440" i="3"/>
  <c r="AF440" i="3"/>
  <c r="AI47" i="3"/>
  <c r="AH47" i="3" s="1"/>
  <c r="AB47" i="3" s="1"/>
  <c r="AK47" i="3"/>
  <c r="AJ47" i="3"/>
  <c r="AU226" i="3"/>
  <c r="Z226" i="3"/>
  <c r="G226" i="3"/>
  <c r="AF226" i="3" s="1"/>
  <c r="BB6" i="3"/>
  <c r="BA6" i="3"/>
  <c r="BB93" i="3"/>
  <c r="AZ93" i="3" s="1"/>
  <c r="AX93" i="3" s="1"/>
  <c r="BA93" i="3"/>
  <c r="AJ135" i="3"/>
  <c r="AK135" i="3"/>
  <c r="AK80" i="3"/>
  <c r="AJ80" i="3"/>
  <c r="AI80" i="3"/>
  <c r="AK154" i="3"/>
  <c r="AJ154" i="3"/>
  <c r="AH154" i="3" s="1"/>
  <c r="AB154" i="3" s="1"/>
  <c r="AI154" i="3"/>
  <c r="BA85" i="3"/>
  <c r="BB85" i="3"/>
  <c r="AK121" i="3"/>
  <c r="AI121" i="3"/>
  <c r="BB79" i="3"/>
  <c r="BA79" i="3"/>
  <c r="BB9" i="3"/>
  <c r="BA9" i="3"/>
  <c r="BA86" i="3"/>
  <c r="BB86" i="3"/>
  <c r="BB54" i="3"/>
  <c r="BA54" i="3"/>
  <c r="AZ54" i="3" s="1"/>
  <c r="AX54" i="3" s="1"/>
  <c r="BB95" i="3"/>
  <c r="BA95" i="3"/>
  <c r="AI349" i="3"/>
  <c r="AH349" i="3" s="1"/>
  <c r="AB349" i="3" s="1"/>
  <c r="AK349" i="3"/>
  <c r="AJ349" i="3"/>
  <c r="AI173" i="3"/>
  <c r="AK173" i="3"/>
  <c r="BA27" i="3"/>
  <c r="BB27" i="3"/>
  <c r="BA94" i="3"/>
  <c r="BB94" i="3"/>
  <c r="AZ94" i="3" s="1"/>
  <c r="AX94" i="3" s="1"/>
  <c r="BA46" i="3"/>
  <c r="BB46" i="3"/>
  <c r="BA48" i="3"/>
  <c r="BB48" i="3"/>
  <c r="BA43" i="3"/>
  <c r="BB43" i="3"/>
  <c r="BB57" i="3"/>
  <c r="BA57" i="3"/>
  <c r="AZ57" i="3" s="1"/>
  <c r="AX57" i="3" s="1"/>
  <c r="BB14" i="3"/>
  <c r="BA14" i="3"/>
  <c r="BB5" i="3"/>
  <c r="BA5" i="3"/>
  <c r="AK391" i="3"/>
  <c r="AJ391" i="3"/>
  <c r="AI391" i="3"/>
  <c r="AJ74" i="3"/>
  <c r="AH74" i="3" s="1"/>
  <c r="AI74" i="3"/>
  <c r="AK74" i="3"/>
  <c r="AJ231" i="3"/>
  <c r="AK231" i="3"/>
  <c r="AI231" i="3"/>
  <c r="Z382" i="3"/>
  <c r="G382" i="3"/>
  <c r="AU382" i="3"/>
  <c r="AT382" i="3" s="1"/>
  <c r="AS382" i="3" s="1"/>
  <c r="AR382" i="3" s="1"/>
  <c r="AQ382" i="3" s="1"/>
  <c r="AP382" i="3" s="1"/>
  <c r="AO382" i="3" s="1"/>
  <c r="AN382" i="3" s="1"/>
  <c r="AM382" i="3" s="1"/>
  <c r="AL382" i="3" s="1"/>
  <c r="AF285" i="3"/>
  <c r="I404" i="3"/>
  <c r="J338" i="3"/>
  <c r="I71" i="3"/>
  <c r="G68" i="3"/>
  <c r="AU124" i="3"/>
  <c r="AT124" i="3" s="1"/>
  <c r="AS124" i="3" s="1"/>
  <c r="AR124" i="3" s="1"/>
  <c r="AQ124" i="3" s="1"/>
  <c r="AP124" i="3" s="1"/>
  <c r="AO124" i="3" s="1"/>
  <c r="AN124" i="3" s="1"/>
  <c r="AM124" i="3" s="1"/>
  <c r="AL124" i="3" s="1"/>
  <c r="AU244" i="3"/>
  <c r="AT244" i="3" s="1"/>
  <c r="AS244" i="3" s="1"/>
  <c r="AR244" i="3" s="1"/>
  <c r="AQ244" i="3" s="1"/>
  <c r="AP244" i="3" s="1"/>
  <c r="AO244" i="3" s="1"/>
  <c r="AN244" i="3" s="1"/>
  <c r="AM244" i="3" s="1"/>
  <c r="AL244" i="3" s="1"/>
  <c r="G433" i="3"/>
  <c r="G139" i="3"/>
  <c r="Z279" i="3"/>
  <c r="AJ317" i="3"/>
  <c r="AI439" i="3"/>
  <c r="AK51" i="3"/>
  <c r="AC124" i="3"/>
  <c r="I285" i="3"/>
  <c r="AF459" i="3"/>
  <c r="AF486" i="3"/>
  <c r="I293" i="3"/>
  <c r="G41" i="3"/>
  <c r="J143" i="3"/>
  <c r="AU264" i="3"/>
  <c r="AU294" i="3"/>
  <c r="AU70" i="3"/>
  <c r="AT70" i="3" s="1"/>
  <c r="AS70" i="3" s="1"/>
  <c r="AR70" i="3" s="1"/>
  <c r="AQ70" i="3" s="1"/>
  <c r="AP70" i="3" s="1"/>
  <c r="AO70" i="3" s="1"/>
  <c r="AN70" i="3" s="1"/>
  <c r="AM70" i="3" s="1"/>
  <c r="AL70" i="3" s="1"/>
  <c r="AK317" i="3"/>
  <c r="AI234" i="3"/>
  <c r="BA41" i="3"/>
  <c r="BB15" i="3"/>
  <c r="K459" i="3"/>
  <c r="BK49" i="3"/>
  <c r="BJ49" i="3" s="1"/>
  <c r="BI49" i="3" s="1"/>
  <c r="BH49" i="3" s="1"/>
  <c r="BG49" i="3" s="1"/>
  <c r="BF49" i="3" s="1"/>
  <c r="BE49" i="3" s="1"/>
  <c r="BD49" i="3" s="1"/>
  <c r="BC49" i="3" s="1"/>
  <c r="I486" i="3"/>
  <c r="AC293" i="3"/>
  <c r="AU260" i="3"/>
  <c r="AT260" i="3" s="1"/>
  <c r="AS260" i="3" s="1"/>
  <c r="AR260" i="3" s="1"/>
  <c r="AQ260" i="3" s="1"/>
  <c r="AP260" i="3" s="1"/>
  <c r="AO260" i="3" s="1"/>
  <c r="AN260" i="3" s="1"/>
  <c r="AM260" i="3" s="1"/>
  <c r="AL260" i="3" s="1"/>
  <c r="AK260" i="3" s="1"/>
  <c r="AU293" i="3"/>
  <c r="AT293" i="3" s="1"/>
  <c r="AS293" i="3" s="1"/>
  <c r="AR293" i="3" s="1"/>
  <c r="AQ293" i="3" s="1"/>
  <c r="AP293" i="3" s="1"/>
  <c r="AO293" i="3" s="1"/>
  <c r="AN293" i="3" s="1"/>
  <c r="AM293" i="3" s="1"/>
  <c r="AL293" i="3" s="1"/>
  <c r="AU459" i="3"/>
  <c r="AT459" i="3" s="1"/>
  <c r="AS459" i="3" s="1"/>
  <c r="AR459" i="3" s="1"/>
  <c r="AQ459" i="3" s="1"/>
  <c r="AP459" i="3" s="1"/>
  <c r="AO459" i="3" s="1"/>
  <c r="AN459" i="3" s="1"/>
  <c r="AM459" i="3" s="1"/>
  <c r="AL459" i="3" s="1"/>
  <c r="AC143" i="3"/>
  <c r="G241" i="3"/>
  <c r="G310" i="3"/>
  <c r="AK215" i="3"/>
  <c r="AJ234" i="3"/>
  <c r="AH234" i="3" s="1"/>
  <c r="AA234" i="3" s="1"/>
  <c r="AJ406" i="3"/>
  <c r="G339" i="3"/>
  <c r="G496" i="3"/>
  <c r="AF496" i="3" s="1"/>
  <c r="Z167" i="3"/>
  <c r="AU238" i="3"/>
  <c r="AT238" i="3" s="1"/>
  <c r="AS238" i="3" s="1"/>
  <c r="AR238" i="3" s="1"/>
  <c r="AQ238" i="3" s="1"/>
  <c r="AP238" i="3" s="1"/>
  <c r="AO238" i="3" s="1"/>
  <c r="AN238" i="3" s="1"/>
  <c r="AM238" i="3" s="1"/>
  <c r="AL238" i="3" s="1"/>
  <c r="AU392" i="3"/>
  <c r="AT392" i="3" s="1"/>
  <c r="AS392" i="3" s="1"/>
  <c r="AR392" i="3" s="1"/>
  <c r="AQ392" i="3" s="1"/>
  <c r="AP392" i="3" s="1"/>
  <c r="AO392" i="3" s="1"/>
  <c r="AN392" i="3" s="1"/>
  <c r="AM392" i="3" s="1"/>
  <c r="AL392" i="3" s="1"/>
  <c r="AJ392" i="3" s="1"/>
  <c r="BJ36" i="3"/>
  <c r="BI36" i="3" s="1"/>
  <c r="BH36" i="3" s="1"/>
  <c r="BG36" i="3" s="1"/>
  <c r="BF36" i="3" s="1"/>
  <c r="BE36" i="3" s="1"/>
  <c r="BD36" i="3" s="1"/>
  <c r="BC36" i="3" s="1"/>
  <c r="AU41" i="3"/>
  <c r="AT41" i="3" s="1"/>
  <c r="AS41" i="3" s="1"/>
  <c r="AR41" i="3" s="1"/>
  <c r="AQ41" i="3" s="1"/>
  <c r="AP41" i="3" s="1"/>
  <c r="AO41" i="3" s="1"/>
  <c r="AN41" i="3" s="1"/>
  <c r="AM41" i="3" s="1"/>
  <c r="AL41" i="3" s="1"/>
  <c r="AU339" i="3"/>
  <c r="G225" i="3"/>
  <c r="AU104" i="3"/>
  <c r="AT104" i="3" s="1"/>
  <c r="AS104" i="3" s="1"/>
  <c r="AR104" i="3" s="1"/>
  <c r="AQ104" i="3" s="1"/>
  <c r="AP104" i="3" s="1"/>
  <c r="AO104" i="3" s="1"/>
  <c r="AN104" i="3" s="1"/>
  <c r="AM104" i="3" s="1"/>
  <c r="AL104" i="3" s="1"/>
  <c r="AU44" i="3"/>
  <c r="AT44" i="3" s="1"/>
  <c r="AS44" i="3" s="1"/>
  <c r="AR44" i="3" s="1"/>
  <c r="AQ44" i="3" s="1"/>
  <c r="AP44" i="3" s="1"/>
  <c r="AO44" i="3" s="1"/>
  <c r="AN44" i="3" s="1"/>
  <c r="AM44" i="3" s="1"/>
  <c r="AL44" i="3" s="1"/>
  <c r="AK406" i="3"/>
  <c r="AI208" i="3"/>
  <c r="AJ139" i="3"/>
  <c r="AH139" i="3" s="1"/>
  <c r="AJ23" i="3"/>
  <c r="AK58" i="3"/>
  <c r="AI379" i="3"/>
  <c r="BJ39" i="3"/>
  <c r="BI39" i="3" s="1"/>
  <c r="BH39" i="3" s="1"/>
  <c r="BG39" i="3" s="1"/>
  <c r="BF39" i="3" s="1"/>
  <c r="BE39" i="3" s="1"/>
  <c r="BD39" i="3" s="1"/>
  <c r="BC39" i="3" s="1"/>
  <c r="AF266" i="3"/>
  <c r="J144" i="3"/>
  <c r="AF214" i="3"/>
  <c r="AU148" i="3"/>
  <c r="AT148" i="3" s="1"/>
  <c r="AS148" i="3" s="1"/>
  <c r="AR148" i="3" s="1"/>
  <c r="AQ148" i="3" s="1"/>
  <c r="AP148" i="3" s="1"/>
  <c r="AO148" i="3" s="1"/>
  <c r="AN148" i="3" s="1"/>
  <c r="AM148" i="3" s="1"/>
  <c r="AL148" i="3" s="1"/>
  <c r="AU225" i="3"/>
  <c r="AT225" i="3" s="1"/>
  <c r="AS225" i="3" s="1"/>
  <c r="AR225" i="3" s="1"/>
  <c r="AQ225" i="3" s="1"/>
  <c r="AP225" i="3" s="1"/>
  <c r="AO225" i="3" s="1"/>
  <c r="AN225" i="3" s="1"/>
  <c r="AM225" i="3" s="1"/>
  <c r="AL225" i="3" s="1"/>
  <c r="AU42" i="3"/>
  <c r="AT42" i="3" s="1"/>
  <c r="AS42" i="3" s="1"/>
  <c r="AR42" i="3" s="1"/>
  <c r="AQ42" i="3" s="1"/>
  <c r="AP42" i="3" s="1"/>
  <c r="AO42" i="3" s="1"/>
  <c r="AN42" i="3" s="1"/>
  <c r="AM42" i="3" s="1"/>
  <c r="AL42" i="3" s="1"/>
  <c r="AJ42" i="3" s="1"/>
  <c r="AU57" i="3"/>
  <c r="AT57" i="3" s="1"/>
  <c r="Z95" i="3"/>
  <c r="Z137" i="3"/>
  <c r="AI139" i="3"/>
  <c r="AI23" i="3"/>
  <c r="AI58" i="3"/>
  <c r="BA72" i="3"/>
  <c r="AC144" i="3"/>
  <c r="AC214" i="3"/>
  <c r="G148" i="3"/>
  <c r="AU68" i="3"/>
  <c r="AU53" i="3"/>
  <c r="AT53" i="3" s="1"/>
  <c r="AU169" i="3"/>
  <c r="AT169" i="3" s="1"/>
  <c r="AS169" i="3" s="1"/>
  <c r="AR169" i="3" s="1"/>
  <c r="AQ169" i="3" s="1"/>
  <c r="AP169" i="3" s="1"/>
  <c r="AO169" i="3" s="1"/>
  <c r="AN169" i="3" s="1"/>
  <c r="AM169" i="3" s="1"/>
  <c r="AL169" i="3" s="1"/>
  <c r="AU241" i="3"/>
  <c r="AT241" i="3" s="1"/>
  <c r="AS241" i="3" s="1"/>
  <c r="AR241" i="3" s="1"/>
  <c r="AQ241" i="3" s="1"/>
  <c r="AP241" i="3" s="1"/>
  <c r="AO241" i="3" s="1"/>
  <c r="AN241" i="3" s="1"/>
  <c r="AM241" i="3" s="1"/>
  <c r="AL241" i="3" s="1"/>
  <c r="AU433" i="3"/>
  <c r="AT433" i="3" s="1"/>
  <c r="AS433" i="3" s="1"/>
  <c r="AR433" i="3" s="1"/>
  <c r="AQ433" i="3" s="1"/>
  <c r="AP433" i="3" s="1"/>
  <c r="AO433" i="3" s="1"/>
  <c r="AN433" i="3" s="1"/>
  <c r="AM433" i="3" s="1"/>
  <c r="AL433" i="3" s="1"/>
  <c r="AK433" i="3" s="1"/>
  <c r="AU496" i="3"/>
  <c r="AT496" i="3" s="1"/>
  <c r="AS496" i="3" s="1"/>
  <c r="AR496" i="3" s="1"/>
  <c r="AQ496" i="3" s="1"/>
  <c r="AP496" i="3" s="1"/>
  <c r="AO496" i="3" s="1"/>
  <c r="AN496" i="3" s="1"/>
  <c r="AM496" i="3" s="1"/>
  <c r="AL496" i="3" s="1"/>
  <c r="AU92" i="3"/>
  <c r="AT92" i="3" s="1"/>
  <c r="AS92" i="3" s="1"/>
  <c r="AR92" i="3" s="1"/>
  <c r="G169" i="3"/>
  <c r="AU289" i="3"/>
  <c r="AT289" i="3" s="1"/>
  <c r="AS289" i="3" s="1"/>
  <c r="AR289" i="3" s="1"/>
  <c r="AQ289" i="3" s="1"/>
  <c r="AP289" i="3" s="1"/>
  <c r="AO289" i="3" s="1"/>
  <c r="AN289" i="3" s="1"/>
  <c r="AM289" i="3" s="1"/>
  <c r="AL289" i="3" s="1"/>
  <c r="AU395" i="3"/>
  <c r="AT395" i="3" s="1"/>
  <c r="AS395" i="3" s="1"/>
  <c r="AR395" i="3" s="1"/>
  <c r="AQ395" i="3" s="1"/>
  <c r="AP395" i="3" s="1"/>
  <c r="AO395" i="3" s="1"/>
  <c r="AN395" i="3" s="1"/>
  <c r="AM395" i="3" s="1"/>
  <c r="AL395" i="3" s="1"/>
  <c r="AI291" i="3"/>
  <c r="AI239" i="3"/>
  <c r="AJ173" i="3"/>
  <c r="AH173" i="3" s="1"/>
  <c r="BB89" i="3"/>
  <c r="AI105" i="3"/>
  <c r="AC140" i="3"/>
  <c r="I140" i="3"/>
  <c r="AC108" i="3"/>
  <c r="I108" i="3"/>
  <c r="AF108" i="3"/>
  <c r="Z177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I186" i="3"/>
  <c r="AC186" i="3"/>
  <c r="AF186" i="3"/>
  <c r="Z304" i="3"/>
  <c r="G304" i="3"/>
  <c r="AC304" i="3" s="1"/>
  <c r="AU369" i="3"/>
  <c r="AT369" i="3" s="1"/>
  <c r="AS369" i="3" s="1"/>
  <c r="AR369" i="3" s="1"/>
  <c r="AQ369" i="3" s="1"/>
  <c r="AP369" i="3" s="1"/>
  <c r="AO369" i="3" s="1"/>
  <c r="AN369" i="3" s="1"/>
  <c r="AM369" i="3" s="1"/>
  <c r="AL369" i="3" s="1"/>
  <c r="U369" i="3"/>
  <c r="AR397" i="3"/>
  <c r="AQ397" i="3" s="1"/>
  <c r="AP397" i="3" s="1"/>
  <c r="AO397" i="3" s="1"/>
  <c r="AN397" i="3" s="1"/>
  <c r="AM397" i="3" s="1"/>
  <c r="AL397" i="3" s="1"/>
  <c r="AI397" i="3" s="1"/>
  <c r="AT397" i="3"/>
  <c r="AS397" i="3" s="1"/>
  <c r="AT394" i="3"/>
  <c r="AS394" i="3" s="1"/>
  <c r="AR394" i="3" s="1"/>
  <c r="AQ394" i="3" s="1"/>
  <c r="AP394" i="3" s="1"/>
  <c r="AO394" i="3" s="1"/>
  <c r="AN394" i="3" s="1"/>
  <c r="AM394" i="3" s="1"/>
  <c r="AL394" i="3" s="1"/>
  <c r="Z410" i="3"/>
  <c r="AU410" i="3"/>
  <c r="AT410" i="3" s="1"/>
  <c r="AS410" i="3" s="1"/>
  <c r="AR410" i="3" s="1"/>
  <c r="AQ410" i="3" s="1"/>
  <c r="AP410" i="3" s="1"/>
  <c r="AO410" i="3" s="1"/>
  <c r="AN410" i="3" s="1"/>
  <c r="AM410" i="3" s="1"/>
  <c r="AL410" i="3" s="1"/>
  <c r="AI410" i="3" s="1"/>
  <c r="AC270" i="3"/>
  <c r="I270" i="3"/>
  <c r="AF270" i="3"/>
  <c r="Z170" i="3"/>
  <c r="AU170" i="3"/>
  <c r="Z472" i="3"/>
  <c r="AU472" i="3"/>
  <c r="AT472" i="3" s="1"/>
  <c r="AS472" i="3" s="1"/>
  <c r="AR472" i="3" s="1"/>
  <c r="AQ472" i="3" s="1"/>
  <c r="AP472" i="3" s="1"/>
  <c r="AO472" i="3" s="1"/>
  <c r="AN472" i="3" s="1"/>
  <c r="AM472" i="3" s="1"/>
  <c r="AL472" i="3" s="1"/>
  <c r="G472" i="3"/>
  <c r="BK64" i="3"/>
  <c r="BJ64" i="3" s="1"/>
  <c r="BI64" i="3" s="1"/>
  <c r="BH64" i="3" s="1"/>
  <c r="BG64" i="3" s="1"/>
  <c r="BF64" i="3" s="1"/>
  <c r="BE64" i="3" s="1"/>
  <c r="BD64" i="3" s="1"/>
  <c r="BC64" i="3" s="1"/>
  <c r="BE70" i="3"/>
  <c r="BD70" i="3" s="1"/>
  <c r="BC70" i="3" s="1"/>
  <c r="BK70" i="3"/>
  <c r="BJ70" i="3" s="1"/>
  <c r="BI70" i="3" s="1"/>
  <c r="BH70" i="3" s="1"/>
  <c r="BG70" i="3" s="1"/>
  <c r="BF70" i="3" s="1"/>
  <c r="AC354" i="3"/>
  <c r="AF354" i="3"/>
  <c r="G94" i="3"/>
  <c r="AU94" i="3"/>
  <c r="AT94" i="3" s="1"/>
  <c r="AS94" i="3" s="1"/>
  <c r="AR94" i="3" s="1"/>
  <c r="AQ94" i="3" s="1"/>
  <c r="AP94" i="3" s="1"/>
  <c r="AO94" i="3" s="1"/>
  <c r="AN94" i="3" s="1"/>
  <c r="AM94" i="3" s="1"/>
  <c r="AL94" i="3" s="1"/>
  <c r="G165" i="3"/>
  <c r="AC165" i="3" s="1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K165" i="3" s="1"/>
  <c r="Z165" i="3"/>
  <c r="AT294" i="3"/>
  <c r="AS294" i="3" s="1"/>
  <c r="AR294" i="3" s="1"/>
  <c r="AQ294" i="3" s="1"/>
  <c r="AP294" i="3" s="1"/>
  <c r="AO294" i="3" s="1"/>
  <c r="AN294" i="3" s="1"/>
  <c r="AM294" i="3" s="1"/>
  <c r="AL294" i="3" s="1"/>
  <c r="Z478" i="3"/>
  <c r="AU478" i="3"/>
  <c r="AT478" i="3" s="1"/>
  <c r="AS478" i="3" s="1"/>
  <c r="AR478" i="3" s="1"/>
  <c r="AQ478" i="3" s="1"/>
  <c r="AP478" i="3" s="1"/>
  <c r="AO478" i="3" s="1"/>
  <c r="AN478" i="3" s="1"/>
  <c r="AM478" i="3" s="1"/>
  <c r="AL478" i="3" s="1"/>
  <c r="AI478" i="3" s="1"/>
  <c r="Z517" i="3"/>
  <c r="G517" i="3"/>
  <c r="AC517" i="3" s="1"/>
  <c r="AQ273" i="3"/>
  <c r="AP273" i="3" s="1"/>
  <c r="AO273" i="3" s="1"/>
  <c r="AN273" i="3" s="1"/>
  <c r="AM273" i="3" s="1"/>
  <c r="AL273" i="3" s="1"/>
  <c r="AI273" i="3" s="1"/>
  <c r="AF41" i="3"/>
  <c r="AC41" i="3"/>
  <c r="I41" i="3"/>
  <c r="G88" i="3"/>
  <c r="AU88" i="3"/>
  <c r="AT88" i="3" s="1"/>
  <c r="AS88" i="3" s="1"/>
  <c r="AR88" i="3" s="1"/>
  <c r="AQ88" i="3" s="1"/>
  <c r="AP88" i="3" s="1"/>
  <c r="AO88" i="3" s="1"/>
  <c r="AN88" i="3" s="1"/>
  <c r="AM88" i="3" s="1"/>
  <c r="AL88" i="3" s="1"/>
  <c r="Z348" i="3"/>
  <c r="G348" i="3"/>
  <c r="AU348" i="3"/>
  <c r="AT348" i="3" s="1"/>
  <c r="AS348" i="3" s="1"/>
  <c r="AR348" i="3" s="1"/>
  <c r="AQ348" i="3" s="1"/>
  <c r="AP348" i="3" s="1"/>
  <c r="AO348" i="3" s="1"/>
  <c r="AN348" i="3" s="1"/>
  <c r="AM348" i="3" s="1"/>
  <c r="AL348" i="3" s="1"/>
  <c r="Z423" i="3"/>
  <c r="AU423" i="3"/>
  <c r="AT423" i="3" s="1"/>
  <c r="AS423" i="3" s="1"/>
  <c r="AR423" i="3" s="1"/>
  <c r="AQ423" i="3" s="1"/>
  <c r="AP423" i="3" s="1"/>
  <c r="AO423" i="3" s="1"/>
  <c r="AN423" i="3" s="1"/>
  <c r="AM423" i="3" s="1"/>
  <c r="AL423" i="3" s="1"/>
  <c r="G423" i="3"/>
  <c r="AJ430" i="3"/>
  <c r="J505" i="3"/>
  <c r="AF505" i="3"/>
  <c r="K496" i="3"/>
  <c r="AC496" i="3"/>
  <c r="AK509" i="3"/>
  <c r="AJ509" i="3"/>
  <c r="AH509" i="3" s="1"/>
  <c r="Z172" i="3"/>
  <c r="G172" i="3"/>
  <c r="AF250" i="3"/>
  <c r="AC250" i="3"/>
  <c r="Z283" i="3"/>
  <c r="AU283" i="3"/>
  <c r="AT283" i="3" s="1"/>
  <c r="AS283" i="3" s="1"/>
  <c r="AR283" i="3" s="1"/>
  <c r="AQ283" i="3" s="1"/>
  <c r="AP283" i="3" s="1"/>
  <c r="AO283" i="3" s="1"/>
  <c r="AN283" i="3" s="1"/>
  <c r="AM283" i="3" s="1"/>
  <c r="AL283" i="3" s="1"/>
  <c r="Z311" i="3"/>
  <c r="AU311" i="3"/>
  <c r="AT311" i="3" s="1"/>
  <c r="AS311" i="3" s="1"/>
  <c r="AR311" i="3" s="1"/>
  <c r="AQ311" i="3" s="1"/>
  <c r="AP311" i="3" s="1"/>
  <c r="AO311" i="3" s="1"/>
  <c r="AN311" i="3" s="1"/>
  <c r="AM311" i="3" s="1"/>
  <c r="AL311" i="3" s="1"/>
  <c r="AK311" i="3" s="1"/>
  <c r="G311" i="3"/>
  <c r="Z425" i="3"/>
  <c r="AU425" i="3"/>
  <c r="AT425" i="3" s="1"/>
  <c r="AS425" i="3" s="1"/>
  <c r="AR425" i="3" s="1"/>
  <c r="AQ425" i="3" s="1"/>
  <c r="AP425" i="3" s="1"/>
  <c r="AO425" i="3" s="1"/>
  <c r="AN425" i="3" s="1"/>
  <c r="AM425" i="3" s="1"/>
  <c r="AL425" i="3" s="1"/>
  <c r="Z297" i="3"/>
  <c r="AU297" i="3"/>
  <c r="AT297" i="3" s="1"/>
  <c r="AS297" i="3" s="1"/>
  <c r="AR297" i="3" s="1"/>
  <c r="AQ297" i="3" s="1"/>
  <c r="AP297" i="3" s="1"/>
  <c r="AO297" i="3" s="1"/>
  <c r="AN297" i="3" s="1"/>
  <c r="AM297" i="3" s="1"/>
  <c r="AL297" i="3" s="1"/>
  <c r="BA88" i="3"/>
  <c r="AK259" i="3"/>
  <c r="AF237" i="3"/>
  <c r="AC191" i="3"/>
  <c r="J191" i="3"/>
  <c r="AF191" i="3"/>
  <c r="AC201" i="3"/>
  <c r="J201" i="3"/>
  <c r="AF201" i="3"/>
  <c r="G504" i="3"/>
  <c r="AU504" i="3"/>
  <c r="AT504" i="3" s="1"/>
  <c r="AS504" i="3" s="1"/>
  <c r="AR504" i="3" s="1"/>
  <c r="AQ504" i="3" s="1"/>
  <c r="AP504" i="3" s="1"/>
  <c r="AO504" i="3" s="1"/>
  <c r="AN504" i="3" s="1"/>
  <c r="AM504" i="3" s="1"/>
  <c r="AL504" i="3" s="1"/>
  <c r="Z24" i="3"/>
  <c r="AU24" i="3"/>
  <c r="G24" i="3"/>
  <c r="Z508" i="3"/>
  <c r="G508" i="3"/>
  <c r="AU508" i="3"/>
  <c r="AT508" i="3" s="1"/>
  <c r="AS508" i="3" s="1"/>
  <c r="AR508" i="3" s="1"/>
  <c r="AQ508" i="3" s="1"/>
  <c r="AP508" i="3" s="1"/>
  <c r="AO508" i="3" s="1"/>
  <c r="AN508" i="3" s="1"/>
  <c r="AM508" i="3" s="1"/>
  <c r="AL508" i="3" s="1"/>
  <c r="AI508" i="3" s="1"/>
  <c r="AJ259" i="3"/>
  <c r="AI135" i="3"/>
  <c r="AC237" i="3"/>
  <c r="I412" i="3"/>
  <c r="AF412" i="3"/>
  <c r="AC412" i="3"/>
  <c r="AC317" i="3"/>
  <c r="AF317" i="3"/>
  <c r="BJ74" i="3"/>
  <c r="BI74" i="3" s="1"/>
  <c r="BH74" i="3" s="1"/>
  <c r="BG74" i="3" s="1"/>
  <c r="BF74" i="3" s="1"/>
  <c r="BE74" i="3" s="1"/>
  <c r="BD74" i="3" s="1"/>
  <c r="BC74" i="3" s="1"/>
  <c r="BK74" i="3"/>
  <c r="AT376" i="3"/>
  <c r="AS376" i="3" s="1"/>
  <c r="AR376" i="3" s="1"/>
  <c r="AQ376" i="3" s="1"/>
  <c r="AP376" i="3" s="1"/>
  <c r="AO376" i="3" s="1"/>
  <c r="AN376" i="3" s="1"/>
  <c r="AM376" i="3" s="1"/>
  <c r="AL376" i="3" s="1"/>
  <c r="G56" i="3"/>
  <c r="Z5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G313" i="3"/>
  <c r="AU313" i="3"/>
  <c r="AT313" i="3" s="1"/>
  <c r="AS313" i="3" s="1"/>
  <c r="AR313" i="3" s="1"/>
  <c r="AQ313" i="3" s="1"/>
  <c r="AP313" i="3" s="1"/>
  <c r="AO313" i="3" s="1"/>
  <c r="AN313" i="3" s="1"/>
  <c r="AM313" i="3" s="1"/>
  <c r="AL313" i="3" s="1"/>
  <c r="AI313" i="3" s="1"/>
  <c r="AJ291" i="3"/>
  <c r="AK239" i="3"/>
  <c r="BK30" i="3"/>
  <c r="BJ30" i="3" s="1"/>
  <c r="BI30" i="3" s="1"/>
  <c r="BH30" i="3" s="1"/>
  <c r="BG30" i="3" s="1"/>
  <c r="BF30" i="3" s="1"/>
  <c r="BE30" i="3" s="1"/>
  <c r="BD30" i="3" s="1"/>
  <c r="BC30" i="3" s="1"/>
  <c r="BJ42" i="3"/>
  <c r="BI42" i="3" s="1"/>
  <c r="BH42" i="3" s="1"/>
  <c r="BG42" i="3" s="1"/>
  <c r="BF42" i="3" s="1"/>
  <c r="BE42" i="3" s="1"/>
  <c r="BD42" i="3" s="1"/>
  <c r="BC42" i="3" s="1"/>
  <c r="BK19" i="3"/>
  <c r="BJ19" i="3" s="1"/>
  <c r="BI19" i="3" s="1"/>
  <c r="BH19" i="3" s="1"/>
  <c r="BG19" i="3" s="1"/>
  <c r="BF19" i="3" s="1"/>
  <c r="BE19" i="3" s="1"/>
  <c r="BD19" i="3" s="1"/>
  <c r="BC19" i="3" s="1"/>
  <c r="BK16" i="3"/>
  <c r="BJ16" i="3" s="1"/>
  <c r="BI16" i="3" s="1"/>
  <c r="BH16" i="3" s="1"/>
  <c r="BG16" i="3" s="1"/>
  <c r="BF16" i="3" s="1"/>
  <c r="BE16" i="3" s="1"/>
  <c r="BD16" i="3" s="1"/>
  <c r="BC16" i="3" s="1"/>
  <c r="Z64" i="3"/>
  <c r="AU64" i="3"/>
  <c r="Z325" i="3"/>
  <c r="G325" i="3"/>
  <c r="Z402" i="3"/>
  <c r="G402" i="3"/>
  <c r="AU402" i="3"/>
  <c r="AT402" i="3" s="1"/>
  <c r="AS402" i="3" s="1"/>
  <c r="AR402" i="3" s="1"/>
  <c r="AQ402" i="3" s="1"/>
  <c r="AP402" i="3" s="1"/>
  <c r="AO402" i="3" s="1"/>
  <c r="AN402" i="3" s="1"/>
  <c r="AM402" i="3" s="1"/>
  <c r="AL402" i="3" s="1"/>
  <c r="AJ402" i="3" s="1"/>
  <c r="Z435" i="3"/>
  <c r="G435" i="3"/>
  <c r="AU435" i="3"/>
  <c r="AT435" i="3" s="1"/>
  <c r="AS435" i="3" s="1"/>
  <c r="AR435" i="3" s="1"/>
  <c r="AQ435" i="3" s="1"/>
  <c r="AP435" i="3" s="1"/>
  <c r="AO435" i="3" s="1"/>
  <c r="AN435" i="3" s="1"/>
  <c r="AM435" i="3" s="1"/>
  <c r="AL435" i="3" s="1"/>
  <c r="AJ435" i="3" s="1"/>
  <c r="AP285" i="3"/>
  <c r="AO285" i="3" s="1"/>
  <c r="AN285" i="3" s="1"/>
  <c r="AM285" i="3" s="1"/>
  <c r="AL285" i="3" s="1"/>
  <c r="AT285" i="3"/>
  <c r="AS285" i="3" s="1"/>
  <c r="AR285" i="3" s="1"/>
  <c r="AQ285" i="3" s="1"/>
  <c r="Z492" i="3"/>
  <c r="AU492" i="3"/>
  <c r="AT492" i="3" s="1"/>
  <c r="AS492" i="3" s="1"/>
  <c r="AR492" i="3" s="1"/>
  <c r="AQ492" i="3" s="1"/>
  <c r="AP492" i="3" s="1"/>
  <c r="AO492" i="3" s="1"/>
  <c r="AN492" i="3" s="1"/>
  <c r="AM492" i="3" s="1"/>
  <c r="AL492" i="3" s="1"/>
  <c r="G492" i="3"/>
  <c r="G35" i="3"/>
  <c r="AU65" i="3"/>
  <c r="AT65" i="3" s="1"/>
  <c r="AS65" i="3" s="1"/>
  <c r="AR65" i="3" s="1"/>
  <c r="AQ65" i="3" s="1"/>
  <c r="AP65" i="3" s="1"/>
  <c r="AO65" i="3" s="1"/>
  <c r="AN65" i="3" s="1"/>
  <c r="AM65" i="3" s="1"/>
  <c r="AL65" i="3" s="1"/>
  <c r="AJ65" i="3" s="1"/>
  <c r="AU446" i="3"/>
  <c r="AU470" i="3"/>
  <c r="G53" i="3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AU252" i="3"/>
  <c r="AT252" i="3" s="1"/>
  <c r="AS252" i="3" s="1"/>
  <c r="AR252" i="3" s="1"/>
  <c r="AQ252" i="3" s="1"/>
  <c r="AP252" i="3" s="1"/>
  <c r="AO252" i="3" s="1"/>
  <c r="AN252" i="3" s="1"/>
  <c r="AM252" i="3" s="1"/>
  <c r="AL252" i="3" s="1"/>
  <c r="AI252" i="3" s="1"/>
  <c r="AU315" i="3"/>
  <c r="AT315" i="3" s="1"/>
  <c r="AS315" i="3" s="1"/>
  <c r="AR315" i="3" s="1"/>
  <c r="AQ315" i="3" s="1"/>
  <c r="AP315" i="3" s="1"/>
  <c r="AO315" i="3" s="1"/>
  <c r="AN315" i="3" s="1"/>
  <c r="AM315" i="3" s="1"/>
  <c r="AL315" i="3" s="1"/>
  <c r="AU452" i="3"/>
  <c r="AT452" i="3" s="1"/>
  <c r="AS452" i="3" s="1"/>
  <c r="AR452" i="3" s="1"/>
  <c r="AQ452" i="3" s="1"/>
  <c r="AP452" i="3" s="1"/>
  <c r="AO452" i="3" s="1"/>
  <c r="AN452" i="3" s="1"/>
  <c r="AM452" i="3" s="1"/>
  <c r="AL452" i="3" s="1"/>
  <c r="Z515" i="3"/>
  <c r="AU66" i="3"/>
  <c r="AU335" i="3"/>
  <c r="AT335" i="3" s="1"/>
  <c r="AU350" i="3"/>
  <c r="AT350" i="3" s="1"/>
  <c r="AS350" i="3" s="1"/>
  <c r="AR350" i="3" s="1"/>
  <c r="AQ350" i="3" s="1"/>
  <c r="AP350" i="3" s="1"/>
  <c r="AO350" i="3" s="1"/>
  <c r="AN350" i="3" s="1"/>
  <c r="AM350" i="3" s="1"/>
  <c r="AL350" i="3" s="1"/>
  <c r="AU408" i="3"/>
  <c r="AT408" i="3" s="1"/>
  <c r="AS408" i="3" s="1"/>
  <c r="AR408" i="3" s="1"/>
  <c r="AQ408" i="3" s="1"/>
  <c r="AP408" i="3" s="1"/>
  <c r="AO408" i="3" s="1"/>
  <c r="AN408" i="3" s="1"/>
  <c r="AM408" i="3" s="1"/>
  <c r="AL408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AU228" i="3"/>
  <c r="AT228" i="3" s="1"/>
  <c r="AS228" i="3" s="1"/>
  <c r="AR228" i="3" s="1"/>
  <c r="AQ228" i="3" s="1"/>
  <c r="AP228" i="3" s="1"/>
  <c r="AO228" i="3" s="1"/>
  <c r="AN228" i="3" s="1"/>
  <c r="AM228" i="3" s="1"/>
  <c r="AL228" i="3" s="1"/>
  <c r="AK228" i="3" s="1"/>
  <c r="AU416" i="3"/>
  <c r="AT416" i="3" s="1"/>
  <c r="AS416" i="3" s="1"/>
  <c r="AR416" i="3" s="1"/>
  <c r="AQ416" i="3" s="1"/>
  <c r="AP416" i="3" s="1"/>
  <c r="AO416" i="3" s="1"/>
  <c r="AN416" i="3" s="1"/>
  <c r="AM416" i="3" s="1"/>
  <c r="AL416" i="3" s="1"/>
  <c r="AU162" i="3"/>
  <c r="AT162" i="3" s="1"/>
  <c r="AS162" i="3" s="1"/>
  <c r="AR162" i="3" s="1"/>
  <c r="AU265" i="3"/>
  <c r="AT265" i="3" s="1"/>
  <c r="AS265" i="3" s="1"/>
  <c r="AR265" i="3" s="1"/>
  <c r="AQ265" i="3" s="1"/>
  <c r="AP265" i="3" s="1"/>
  <c r="AO265" i="3" s="1"/>
  <c r="AN265" i="3" s="1"/>
  <c r="AM265" i="3" s="1"/>
  <c r="AL265" i="3" s="1"/>
  <c r="AU331" i="3"/>
  <c r="AU364" i="3"/>
  <c r="AT364" i="3" s="1"/>
  <c r="AS364" i="3" s="1"/>
  <c r="AR364" i="3" s="1"/>
  <c r="AQ364" i="3" s="1"/>
  <c r="AP364" i="3" s="1"/>
  <c r="AO364" i="3" s="1"/>
  <c r="AN364" i="3" s="1"/>
  <c r="AM364" i="3" s="1"/>
  <c r="AL364" i="3" s="1"/>
  <c r="AU483" i="3"/>
  <c r="AT483" i="3" s="1"/>
  <c r="AS483" i="3" s="1"/>
  <c r="AR483" i="3" s="1"/>
  <c r="AQ483" i="3" s="1"/>
  <c r="AP483" i="3" s="1"/>
  <c r="AO483" i="3" s="1"/>
  <c r="AN483" i="3" s="1"/>
  <c r="AM483" i="3" s="1"/>
  <c r="AL483" i="3" s="1"/>
  <c r="AU506" i="3"/>
  <c r="G135" i="3"/>
  <c r="Z298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AK267" i="3" s="1"/>
  <c r="AU275" i="3"/>
  <c r="AU299" i="3"/>
  <c r="AU372" i="3"/>
  <c r="AT372" i="3" s="1"/>
  <c r="AS372" i="3" s="1"/>
  <c r="AR372" i="3" s="1"/>
  <c r="AQ372" i="3" s="1"/>
  <c r="AP372" i="3" s="1"/>
  <c r="AO372" i="3" s="1"/>
  <c r="AN372" i="3" s="1"/>
  <c r="AM372" i="3" s="1"/>
  <c r="AL372" i="3" s="1"/>
  <c r="AU389" i="3"/>
  <c r="AT389" i="3" s="1"/>
  <c r="AS389" i="3" s="1"/>
  <c r="AR389" i="3" s="1"/>
  <c r="AQ389" i="3" s="1"/>
  <c r="AP389" i="3" s="1"/>
  <c r="AO389" i="3" s="1"/>
  <c r="AN389" i="3" s="1"/>
  <c r="AM389" i="3" s="1"/>
  <c r="AL389" i="3" s="1"/>
  <c r="AU386" i="3"/>
  <c r="AU495" i="3"/>
  <c r="AT495" i="3" s="1"/>
  <c r="AS495" i="3" s="1"/>
  <c r="AR495" i="3" s="1"/>
  <c r="AQ495" i="3" s="1"/>
  <c r="AP495" i="3" s="1"/>
  <c r="AO495" i="3" s="1"/>
  <c r="AN495" i="3" s="1"/>
  <c r="AM495" i="3" s="1"/>
  <c r="AL495" i="3" s="1"/>
  <c r="AJ495" i="3" s="1"/>
  <c r="AU210" i="3"/>
  <c r="AU262" i="3"/>
  <c r="AU309" i="3"/>
  <c r="AU303" i="3"/>
  <c r="AU380" i="3"/>
  <c r="AT380" i="3" s="1"/>
  <c r="AS380" i="3" s="1"/>
  <c r="AR380" i="3" s="1"/>
  <c r="AQ380" i="3" s="1"/>
  <c r="AP380" i="3" s="1"/>
  <c r="AO380" i="3" s="1"/>
  <c r="AN380" i="3" s="1"/>
  <c r="AM380" i="3" s="1"/>
  <c r="AL380" i="3" s="1"/>
  <c r="AU361" i="3"/>
  <c r="AT361" i="3" s="1"/>
  <c r="AS361" i="3" s="1"/>
  <c r="AR361" i="3" s="1"/>
  <c r="AQ361" i="3" s="1"/>
  <c r="AP361" i="3" s="1"/>
  <c r="AO361" i="3" s="1"/>
  <c r="AN361" i="3" s="1"/>
  <c r="AM361" i="3" s="1"/>
  <c r="AL361" i="3" s="1"/>
  <c r="AJ361" i="3" s="1"/>
  <c r="AU393" i="3"/>
  <c r="AT393" i="3" s="1"/>
  <c r="AS393" i="3" s="1"/>
  <c r="AR393" i="3" s="1"/>
  <c r="AQ393" i="3" s="1"/>
  <c r="AP393" i="3" s="1"/>
  <c r="AO393" i="3" s="1"/>
  <c r="AN393" i="3" s="1"/>
  <c r="AM393" i="3" s="1"/>
  <c r="AL393" i="3" s="1"/>
  <c r="AU419" i="3"/>
  <c r="AT419" i="3" s="1"/>
  <c r="AS419" i="3" s="1"/>
  <c r="AR419" i="3" s="1"/>
  <c r="AQ419" i="3" s="1"/>
  <c r="AP419" i="3" s="1"/>
  <c r="AO419" i="3" s="1"/>
  <c r="AN419" i="3" s="1"/>
  <c r="AM419" i="3" s="1"/>
  <c r="AL419" i="3" s="1"/>
  <c r="AU485" i="3"/>
  <c r="AT485" i="3" s="1"/>
  <c r="AS485" i="3" s="1"/>
  <c r="AR485" i="3" s="1"/>
  <c r="AQ485" i="3" s="1"/>
  <c r="AP485" i="3" s="1"/>
  <c r="AO485" i="3" s="1"/>
  <c r="AN485" i="3" s="1"/>
  <c r="AM485" i="3" s="1"/>
  <c r="AL485" i="3" s="1"/>
  <c r="AI485" i="3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J28" i="3" s="1"/>
  <c r="F15" i="3"/>
  <c r="AH499" i="3"/>
  <c r="AB499" i="3" s="1"/>
  <c r="AH307" i="3"/>
  <c r="AB307" i="3" s="1"/>
  <c r="AK188" i="3"/>
  <c r="AI188" i="3"/>
  <c r="AH188" i="3" s="1"/>
  <c r="AJ188" i="3"/>
  <c r="AT331" i="3"/>
  <c r="AS331" i="3" s="1"/>
  <c r="AR331" i="3" s="1"/>
  <c r="AQ331" i="3" s="1"/>
  <c r="AP331" i="3" s="1"/>
  <c r="AO331" i="3" s="1"/>
  <c r="AN331" i="3" s="1"/>
  <c r="AM331" i="3" s="1"/>
  <c r="AL331" i="3" s="1"/>
  <c r="AK365" i="3"/>
  <c r="AJ365" i="3"/>
  <c r="AI365" i="3"/>
  <c r="AK492" i="3"/>
  <c r="AJ121" i="3"/>
  <c r="AH121" i="3" s="1"/>
  <c r="AJ30" i="3"/>
  <c r="AH30" i="3" s="1"/>
  <c r="J367" i="3"/>
  <c r="I278" i="3"/>
  <c r="AF278" i="3"/>
  <c r="AC278" i="3"/>
  <c r="AT24" i="3"/>
  <c r="AS24" i="3" s="1"/>
  <c r="AR24" i="3"/>
  <c r="AQ24" i="3" s="1"/>
  <c r="AP24" i="3" s="1"/>
  <c r="AO24" i="3" s="1"/>
  <c r="AN24" i="3" s="1"/>
  <c r="AM24" i="3" s="1"/>
  <c r="AL24" i="3" s="1"/>
  <c r="AT21" i="3"/>
  <c r="AS21" i="3" s="1"/>
  <c r="AR21" i="3" s="1"/>
  <c r="AQ21" i="3" s="1"/>
  <c r="AP21" i="3" s="1"/>
  <c r="AO21" i="3" s="1"/>
  <c r="AN21" i="3" s="1"/>
  <c r="AM21" i="3" s="1"/>
  <c r="AL21" i="3" s="1"/>
  <c r="AT469" i="3"/>
  <c r="AS469" i="3" s="1"/>
  <c r="AR469" i="3" s="1"/>
  <c r="AQ469" i="3" s="1"/>
  <c r="AP469" i="3" s="1"/>
  <c r="AO469" i="3" s="1"/>
  <c r="AN469" i="3" s="1"/>
  <c r="AM469" i="3" s="1"/>
  <c r="AL469" i="3" s="1"/>
  <c r="G76" i="3"/>
  <c r="Z76" i="3"/>
  <c r="G141" i="3"/>
  <c r="I141" i="3" s="1"/>
  <c r="AU141" i="3"/>
  <c r="Z460" i="3"/>
  <c r="G460" i="3"/>
  <c r="AU460" i="3"/>
  <c r="Z434" i="3"/>
  <c r="AU434" i="3"/>
  <c r="AT434" i="3" s="1"/>
  <c r="AS434" i="3" s="1"/>
  <c r="AR434" i="3" s="1"/>
  <c r="AQ434" i="3" s="1"/>
  <c r="AP434" i="3" s="1"/>
  <c r="AO434" i="3" s="1"/>
  <c r="AN434" i="3" s="1"/>
  <c r="AM434" i="3" s="1"/>
  <c r="AL434" i="3" s="1"/>
  <c r="G434" i="3"/>
  <c r="Z448" i="3"/>
  <c r="G448" i="3"/>
  <c r="AU448" i="3"/>
  <c r="G462" i="3"/>
  <c r="Z462" i="3"/>
  <c r="AU462" i="3"/>
  <c r="AT462" i="3" s="1"/>
  <c r="AS462" i="3" s="1"/>
  <c r="AR462" i="3" s="1"/>
  <c r="AQ462" i="3" s="1"/>
  <c r="AP462" i="3" s="1"/>
  <c r="AO462" i="3" s="1"/>
  <c r="AN462" i="3" s="1"/>
  <c r="AM462" i="3" s="1"/>
  <c r="AL462" i="3" s="1"/>
  <c r="G464" i="3"/>
  <c r="AU464" i="3"/>
  <c r="Z469" i="3"/>
  <c r="G469" i="3"/>
  <c r="AT219" i="3"/>
  <c r="AS219" i="3" s="1"/>
  <c r="AR219" i="3" s="1"/>
  <c r="AQ219" i="3" s="1"/>
  <c r="AP219" i="3" s="1"/>
  <c r="AO219" i="3" s="1"/>
  <c r="AN219" i="3" s="1"/>
  <c r="AM219" i="3" s="1"/>
  <c r="AL219" i="3" s="1"/>
  <c r="AC24" i="3"/>
  <c r="AF24" i="3"/>
  <c r="I24" i="3"/>
  <c r="G345" i="3"/>
  <c r="AU345" i="3"/>
  <c r="Z345" i="3"/>
  <c r="Z375" i="3"/>
  <c r="G375" i="3"/>
  <c r="AU375" i="3"/>
  <c r="AT375" i="3" s="1"/>
  <c r="AS375" i="3" s="1"/>
  <c r="AR375" i="3" s="1"/>
  <c r="AQ375" i="3" s="1"/>
  <c r="AP375" i="3" s="1"/>
  <c r="AO375" i="3" s="1"/>
  <c r="AN375" i="3" s="1"/>
  <c r="AM375" i="3" s="1"/>
  <c r="AL375" i="3" s="1"/>
  <c r="AK395" i="3"/>
  <c r="AK279" i="3"/>
  <c r="AK422" i="3"/>
  <c r="AT181" i="3"/>
  <c r="AS181" i="3"/>
  <c r="AR181" i="3" s="1"/>
  <c r="AQ181" i="3" s="1"/>
  <c r="AP181" i="3" s="1"/>
  <c r="AO181" i="3" s="1"/>
  <c r="AN181" i="3" s="1"/>
  <c r="AM181" i="3" s="1"/>
  <c r="AL181" i="3" s="1"/>
  <c r="AT341" i="3"/>
  <c r="AS341" i="3" s="1"/>
  <c r="AR341" i="3" s="1"/>
  <c r="AQ341" i="3" s="1"/>
  <c r="AP341" i="3" s="1"/>
  <c r="AO341" i="3" s="1"/>
  <c r="AN341" i="3" s="1"/>
  <c r="AM341" i="3" s="1"/>
  <c r="AL341" i="3" s="1"/>
  <c r="Z227" i="3"/>
  <c r="G227" i="3"/>
  <c r="AU227" i="3"/>
  <c r="AT227" i="3" s="1"/>
  <c r="AS227" i="3" s="1"/>
  <c r="AR227" i="3" s="1"/>
  <c r="AQ227" i="3" s="1"/>
  <c r="AP227" i="3" s="1"/>
  <c r="AO227" i="3" s="1"/>
  <c r="AN227" i="3" s="1"/>
  <c r="AM227" i="3" s="1"/>
  <c r="AL227" i="3" s="1"/>
  <c r="Z360" i="3"/>
  <c r="G360" i="3"/>
  <c r="AU360" i="3"/>
  <c r="AT360" i="3" s="1"/>
  <c r="AS360" i="3" s="1"/>
  <c r="AR360" i="3" s="1"/>
  <c r="AQ360" i="3" s="1"/>
  <c r="AP360" i="3" s="1"/>
  <c r="AO360" i="3" s="1"/>
  <c r="AN360" i="3" s="1"/>
  <c r="AM360" i="3" s="1"/>
  <c r="AL360" i="3" s="1"/>
  <c r="AJ360" i="3" s="1"/>
  <c r="G415" i="3"/>
  <c r="AU415" i="3"/>
  <c r="AT415" i="3" s="1"/>
  <c r="AS415" i="3" s="1"/>
  <c r="AR415" i="3" s="1"/>
  <c r="AQ415" i="3" s="1"/>
  <c r="AP415" i="3" s="1"/>
  <c r="AO415" i="3" s="1"/>
  <c r="AN415" i="3" s="1"/>
  <c r="AM415" i="3" s="1"/>
  <c r="AL415" i="3" s="1"/>
  <c r="AI415" i="3" s="1"/>
  <c r="AT170" i="3"/>
  <c r="AS170" i="3" s="1"/>
  <c r="AR170" i="3" s="1"/>
  <c r="AQ170" i="3" s="1"/>
  <c r="AP170" i="3" s="1"/>
  <c r="AO170" i="3" s="1"/>
  <c r="AN170" i="3" s="1"/>
  <c r="AM170" i="3" s="1"/>
  <c r="AL170" i="3" s="1"/>
  <c r="AT343" i="3"/>
  <c r="AS343" i="3" s="1"/>
  <c r="AR343" i="3" s="1"/>
  <c r="AQ343" i="3"/>
  <c r="AP343" i="3" s="1"/>
  <c r="AO343" i="3" s="1"/>
  <c r="AN343" i="3" s="1"/>
  <c r="AM343" i="3" s="1"/>
  <c r="AL343" i="3" s="1"/>
  <c r="Z218" i="3"/>
  <c r="AU218" i="3"/>
  <c r="AT218" i="3" s="1"/>
  <c r="AS218" i="3" s="1"/>
  <c r="AR218" i="3" s="1"/>
  <c r="AQ218" i="3" s="1"/>
  <c r="AP218" i="3" s="1"/>
  <c r="AO218" i="3" s="1"/>
  <c r="AN218" i="3" s="1"/>
  <c r="AM218" i="3" s="1"/>
  <c r="AL218" i="3" s="1"/>
  <c r="G218" i="3"/>
  <c r="Z230" i="3"/>
  <c r="AU230" i="3"/>
  <c r="AT230" i="3" s="1"/>
  <c r="AS230" i="3" s="1"/>
  <c r="AR230" i="3" s="1"/>
  <c r="AQ230" i="3" s="1"/>
  <c r="AP230" i="3" s="1"/>
  <c r="AO230" i="3" s="1"/>
  <c r="AN230" i="3" s="1"/>
  <c r="AM230" i="3" s="1"/>
  <c r="AL230" i="3" s="1"/>
  <c r="AK230" i="3" s="1"/>
  <c r="G230" i="3"/>
  <c r="Z302" i="3"/>
  <c r="G302" i="3"/>
  <c r="AU302" i="3"/>
  <c r="Z295" i="3"/>
  <c r="AU295" i="3"/>
  <c r="Z503" i="3"/>
  <c r="AU503" i="3"/>
  <c r="AT503" i="3" s="1"/>
  <c r="AS503" i="3" s="1"/>
  <c r="AR503" i="3" s="1"/>
  <c r="AQ503" i="3" s="1"/>
  <c r="AP503" i="3" s="1"/>
  <c r="AO503" i="3" s="1"/>
  <c r="AN503" i="3" s="1"/>
  <c r="AM503" i="3" s="1"/>
  <c r="AL503" i="3" s="1"/>
  <c r="AI279" i="3"/>
  <c r="AH279" i="3" s="1"/>
  <c r="AI131" i="3"/>
  <c r="AS335" i="3"/>
  <c r="AR335" i="3" s="1"/>
  <c r="AQ335" i="3" s="1"/>
  <c r="AP335" i="3" s="1"/>
  <c r="AO335" i="3" s="1"/>
  <c r="AN335" i="3" s="1"/>
  <c r="AM335" i="3" s="1"/>
  <c r="AL335" i="3" s="1"/>
  <c r="AK257" i="3"/>
  <c r="AI194" i="3"/>
  <c r="AK417" i="3"/>
  <c r="AK277" i="3"/>
  <c r="AI81" i="3"/>
  <c r="AH81" i="3" s="1"/>
  <c r="AJ131" i="3"/>
  <c r="AP108" i="3"/>
  <c r="AO108" i="3" s="1"/>
  <c r="AN108" i="3" s="1"/>
  <c r="AM108" i="3" s="1"/>
  <c r="AL108" i="3" s="1"/>
  <c r="AI108" i="3" s="1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Z217" i="3"/>
  <c r="G217" i="3"/>
  <c r="Z232" i="3"/>
  <c r="G232" i="3"/>
  <c r="AU232" i="3"/>
  <c r="AT232" i="3" s="1"/>
  <c r="AS232" i="3" s="1"/>
  <c r="AR232" i="3" s="1"/>
  <c r="AQ232" i="3" s="1"/>
  <c r="AP232" i="3" s="1"/>
  <c r="AO232" i="3" s="1"/>
  <c r="Z500" i="3"/>
  <c r="G500" i="3"/>
  <c r="AU500" i="3"/>
  <c r="AK361" i="3"/>
  <c r="AJ257" i="3"/>
  <c r="AH257" i="3" s="1"/>
  <c r="AJ194" i="3"/>
  <c r="AH194" i="3" s="1"/>
  <c r="AJ81" i="3"/>
  <c r="AI88" i="3"/>
  <c r="AK40" i="3"/>
  <c r="G150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AJ150" i="3" s="1"/>
  <c r="Z150" i="3"/>
  <c r="AT210" i="3"/>
  <c r="AS210" i="3" s="1"/>
  <c r="AR210" i="3" s="1"/>
  <c r="AQ210" i="3" s="1"/>
  <c r="AP210" i="3" s="1"/>
  <c r="AO210" i="3" s="1"/>
  <c r="AN210" i="3" s="1"/>
  <c r="AM210" i="3" s="1"/>
  <c r="AL210" i="3" s="1"/>
  <c r="I343" i="3"/>
  <c r="AF343" i="3"/>
  <c r="AC343" i="3"/>
  <c r="Z428" i="3"/>
  <c r="AU428" i="3"/>
  <c r="G428" i="3"/>
  <c r="Z436" i="3"/>
  <c r="G436" i="3"/>
  <c r="AU436" i="3"/>
  <c r="AU498" i="3"/>
  <c r="G498" i="3"/>
  <c r="AK30" i="3"/>
  <c r="AF367" i="3"/>
  <c r="AC499" i="3"/>
  <c r="K499" i="3"/>
  <c r="AF499" i="3"/>
  <c r="Z50" i="3"/>
  <c r="G50" i="3"/>
  <c r="AU50" i="3"/>
  <c r="AK65" i="3"/>
  <c r="G130" i="3"/>
  <c r="Z130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36" i="3"/>
  <c r="AU136" i="3"/>
  <c r="G136" i="3"/>
  <c r="Z145" i="3"/>
  <c r="AU145" i="3"/>
  <c r="G185" i="3"/>
  <c r="AF185" i="3" s="1"/>
  <c r="Z185" i="3"/>
  <c r="AU185" i="3"/>
  <c r="Z190" i="3"/>
  <c r="G190" i="3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J190" i="3" s="1"/>
  <c r="Z211" i="3"/>
  <c r="G211" i="3"/>
  <c r="AU211" i="3"/>
  <c r="AT211" i="3" s="1"/>
  <c r="AS211" i="3" s="1"/>
  <c r="AR211" i="3" s="1"/>
  <c r="AQ211" i="3" s="1"/>
  <c r="AP211" i="3" s="1"/>
  <c r="AO211" i="3" s="1"/>
  <c r="AN211" i="3" s="1"/>
  <c r="AM211" i="3" s="1"/>
  <c r="AL211" i="3" s="1"/>
  <c r="AU172" i="3"/>
  <c r="AT172" i="3" s="1"/>
  <c r="AS172" i="3" s="1"/>
  <c r="AR172" i="3" s="1"/>
  <c r="AQ172" i="3" s="1"/>
  <c r="AP172" i="3" s="1"/>
  <c r="AO172" i="3" s="1"/>
  <c r="AN172" i="3" s="1"/>
  <c r="AM172" i="3" s="1"/>
  <c r="AL172" i="3" s="1"/>
  <c r="G59" i="3"/>
  <c r="I59" i="3" s="1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Z117" i="3"/>
  <c r="AU117" i="3"/>
  <c r="Z90" i="3"/>
  <c r="G90" i="3"/>
  <c r="AC90" i="3" s="1"/>
  <c r="AU90" i="3"/>
  <c r="Z186" i="3"/>
  <c r="AU186" i="3"/>
  <c r="Z191" i="3"/>
  <c r="AU191" i="3"/>
  <c r="Z198" i="3"/>
  <c r="G198" i="3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AJ205" i="3" s="1"/>
  <c r="G205" i="3"/>
  <c r="Z245" i="3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AI245" i="3" s="1"/>
  <c r="G245" i="3"/>
  <c r="AF284" i="3"/>
  <c r="I284" i="3"/>
  <c r="G314" i="3"/>
  <c r="AU314" i="3"/>
  <c r="AT314" i="3" s="1"/>
  <c r="AS314" i="3" s="1"/>
  <c r="AR314" i="3" s="1"/>
  <c r="AQ314" i="3" s="1"/>
  <c r="AP314" i="3" s="1"/>
  <c r="AO314" i="3" s="1"/>
  <c r="AN314" i="3" s="1"/>
  <c r="AM314" i="3" s="1"/>
  <c r="AL314" i="3" s="1"/>
  <c r="Z363" i="3"/>
  <c r="AU363" i="3"/>
  <c r="AT363" i="3" s="1"/>
  <c r="AS363" i="3" s="1"/>
  <c r="AR363" i="3" s="1"/>
  <c r="AQ363" i="3" s="1"/>
  <c r="AP363" i="3" s="1"/>
  <c r="AO363" i="3" s="1"/>
  <c r="AN363" i="3" s="1"/>
  <c r="AM363" i="3" s="1"/>
  <c r="AL363" i="3" s="1"/>
  <c r="AJ363" i="3" s="1"/>
  <c r="AU426" i="3"/>
  <c r="G426" i="3"/>
  <c r="Z429" i="3"/>
  <c r="G429" i="3"/>
  <c r="AU429" i="3"/>
  <c r="Z451" i="3"/>
  <c r="G451" i="3"/>
  <c r="G455" i="3"/>
  <c r="AU455" i="3"/>
  <c r="AT455" i="3" s="1"/>
  <c r="AS455" i="3" s="1"/>
  <c r="AR455" i="3" s="1"/>
  <c r="AQ455" i="3" s="1"/>
  <c r="AP455" i="3" s="1"/>
  <c r="AO455" i="3" s="1"/>
  <c r="AN455" i="3" s="1"/>
  <c r="AM455" i="3" s="1"/>
  <c r="AL455" i="3" s="1"/>
  <c r="AT248" i="3"/>
  <c r="AS248" i="3" s="1"/>
  <c r="AR248" i="3" s="1"/>
  <c r="AQ248" i="3" s="1"/>
  <c r="AP248" i="3" s="1"/>
  <c r="AO248" i="3" s="1"/>
  <c r="AN248" i="3" s="1"/>
  <c r="AM248" i="3" s="1"/>
  <c r="AL248" i="3" s="1"/>
  <c r="AT418" i="3"/>
  <c r="AS418" i="3" s="1"/>
  <c r="AR418" i="3" s="1"/>
  <c r="AQ418" i="3" s="1"/>
  <c r="AP418" i="3" s="1"/>
  <c r="AO418" i="3" s="1"/>
  <c r="AN418" i="3" s="1"/>
  <c r="AM418" i="3" s="1"/>
  <c r="AL418" i="3" s="1"/>
  <c r="Z178" i="3"/>
  <c r="AU178" i="3"/>
  <c r="AT178" i="3" s="1"/>
  <c r="AS178" i="3" s="1"/>
  <c r="AR178" i="3" s="1"/>
  <c r="AQ178" i="3" s="1"/>
  <c r="AP178" i="3" s="1"/>
  <c r="AO178" i="3" s="1"/>
  <c r="AN178" i="3" s="1"/>
  <c r="AM178" i="3" s="1"/>
  <c r="AL178" i="3" s="1"/>
  <c r="Z213" i="3"/>
  <c r="AU213" i="3"/>
  <c r="G213" i="3"/>
  <c r="Z235" i="3"/>
  <c r="G235" i="3"/>
  <c r="AU235" i="3"/>
  <c r="Z247" i="3"/>
  <c r="AU247" i="3"/>
  <c r="AT264" i="3"/>
  <c r="AS264" i="3" s="1"/>
  <c r="AR264" i="3"/>
  <c r="AQ264" i="3" s="1"/>
  <c r="AP264" i="3" s="1"/>
  <c r="AO264" i="3" s="1"/>
  <c r="AN264" i="3" s="1"/>
  <c r="AM264" i="3" s="1"/>
  <c r="AL264" i="3" s="1"/>
  <c r="Z347" i="3"/>
  <c r="G347" i="3"/>
  <c r="AU347" i="3"/>
  <c r="G340" i="3"/>
  <c r="AU340" i="3"/>
  <c r="AT340" i="3" s="1"/>
  <c r="AS340" i="3" s="1"/>
  <c r="AR340" i="3" s="1"/>
  <c r="AQ340" i="3" s="1"/>
  <c r="AP340" i="3" s="1"/>
  <c r="AO340" i="3" s="1"/>
  <c r="AN340" i="3" s="1"/>
  <c r="AM340" i="3" s="1"/>
  <c r="AL340" i="3" s="1"/>
  <c r="Z418" i="3"/>
  <c r="G418" i="3"/>
  <c r="Z421" i="3"/>
  <c r="AU421" i="3"/>
  <c r="AT421" i="3" s="1"/>
  <c r="AS421" i="3" s="1"/>
  <c r="AR421" i="3" s="1"/>
  <c r="AQ421" i="3" s="1"/>
  <c r="AP421" i="3" s="1"/>
  <c r="AO421" i="3" s="1"/>
  <c r="AN421" i="3" s="1"/>
  <c r="AM421" i="3" s="1"/>
  <c r="AL421" i="3" s="1"/>
  <c r="Z477" i="3"/>
  <c r="G477" i="3"/>
  <c r="AU477" i="3"/>
  <c r="Z505" i="3"/>
  <c r="AU505" i="3"/>
  <c r="Z31" i="3"/>
  <c r="AU31" i="3"/>
  <c r="AF423" i="3"/>
  <c r="I423" i="3"/>
  <c r="I326" i="3"/>
  <c r="AC326" i="3"/>
  <c r="AF326" i="3"/>
  <c r="Z27" i="3"/>
  <c r="AU27" i="3"/>
  <c r="AF167" i="3"/>
  <c r="AC167" i="3"/>
  <c r="Z250" i="3"/>
  <c r="AU250" i="3"/>
  <c r="AT250" i="3" s="1"/>
  <c r="AS250" i="3" s="1"/>
  <c r="AR250" i="3" s="1"/>
  <c r="AQ250" i="3" s="1"/>
  <c r="AP250" i="3" s="1"/>
  <c r="AO250" i="3" s="1"/>
  <c r="AN250" i="3" s="1"/>
  <c r="AM250" i="3" s="1"/>
  <c r="AL250" i="3" s="1"/>
  <c r="Z326" i="3"/>
  <c r="AU326" i="3"/>
  <c r="Z378" i="3"/>
  <c r="G378" i="3"/>
  <c r="AU378" i="3"/>
  <c r="Z380" i="3"/>
  <c r="G380" i="3"/>
  <c r="Z390" i="3"/>
  <c r="AU390" i="3"/>
  <c r="G390" i="3"/>
  <c r="Z491" i="3"/>
  <c r="G491" i="3"/>
  <c r="Z509" i="3"/>
  <c r="G509" i="3"/>
  <c r="AC99" i="3"/>
  <c r="I99" i="3"/>
  <c r="AT465" i="3"/>
  <c r="AS465" i="3" s="1"/>
  <c r="AR465" i="3" s="1"/>
  <c r="AQ465" i="3" s="1"/>
  <c r="AP465" i="3" s="1"/>
  <c r="AO465" i="3" s="1"/>
  <c r="AN465" i="3" s="1"/>
  <c r="AM465" i="3" s="1"/>
  <c r="AL465" i="3" s="1"/>
  <c r="Z75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G75" i="3"/>
  <c r="AF75" i="3" s="1"/>
  <c r="G47" i="3"/>
  <c r="Z47" i="3"/>
  <c r="I95" i="3"/>
  <c r="AC95" i="3"/>
  <c r="AF95" i="3"/>
  <c r="Z83" i="3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G83" i="3"/>
  <c r="Z351" i="3"/>
  <c r="AU351" i="3"/>
  <c r="AT351" i="3" s="1"/>
  <c r="AS351" i="3" s="1"/>
  <c r="AR351" i="3" s="1"/>
  <c r="AQ351" i="3" s="1"/>
  <c r="AP351" i="3" s="1"/>
  <c r="AO351" i="3" s="1"/>
  <c r="AN351" i="3" s="1"/>
  <c r="AM351" i="3" s="1"/>
  <c r="AL351" i="3" s="1"/>
  <c r="G351" i="3"/>
  <c r="I332" i="3"/>
  <c r="AF332" i="3"/>
  <c r="AC332" i="3"/>
  <c r="AF363" i="3"/>
  <c r="AC363" i="3"/>
  <c r="Z457" i="3"/>
  <c r="G457" i="3"/>
  <c r="AU457" i="3"/>
  <c r="AF488" i="3"/>
  <c r="K488" i="3"/>
  <c r="Z516" i="3"/>
  <c r="G516" i="3"/>
  <c r="AJ379" i="3"/>
  <c r="AT386" i="3"/>
  <c r="AS386" i="3" s="1"/>
  <c r="AR386" i="3" s="1"/>
  <c r="AQ386" i="3" s="1"/>
  <c r="AP386" i="3" s="1"/>
  <c r="AO386" i="3" s="1"/>
  <c r="AN386" i="3" s="1"/>
  <c r="AM386" i="3" s="1"/>
  <c r="AL386" i="3" s="1"/>
  <c r="AF255" i="3"/>
  <c r="AR72" i="3"/>
  <c r="AQ72" i="3" s="1"/>
  <c r="AC74" i="3"/>
  <c r="I74" i="3"/>
  <c r="AC432" i="3"/>
  <c r="I432" i="3"/>
  <c r="AF432" i="3"/>
  <c r="Z60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Z114" i="3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AK114" i="3" s="1"/>
  <c r="G114" i="3"/>
  <c r="G333" i="3"/>
  <c r="AU333" i="3"/>
  <c r="Z450" i="3"/>
  <c r="G450" i="3"/>
  <c r="I255" i="3"/>
  <c r="I304" i="3"/>
  <c r="AF304" i="3"/>
  <c r="I167" i="3"/>
  <c r="G421" i="3"/>
  <c r="AS57" i="3"/>
  <c r="AR57" i="3" s="1"/>
  <c r="AQ57" i="3" s="1"/>
  <c r="AP57" i="3" s="1"/>
  <c r="AO57" i="3" s="1"/>
  <c r="AN57" i="3" s="1"/>
  <c r="AM57" i="3" s="1"/>
  <c r="AL57" i="3" s="1"/>
  <c r="Z99" i="3"/>
  <c r="AU99" i="3"/>
  <c r="Z156" i="3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G156" i="3"/>
  <c r="Z253" i="3"/>
  <c r="AU253" i="3"/>
  <c r="G253" i="3"/>
  <c r="Z242" i="3"/>
  <c r="AU242" i="3"/>
  <c r="AT242" i="3" s="1"/>
  <c r="AS242" i="3" s="1"/>
  <c r="AR242" i="3" s="1"/>
  <c r="AQ242" i="3" s="1"/>
  <c r="AP242" i="3" s="1"/>
  <c r="AO242" i="3" s="1"/>
  <c r="AN242" i="3" s="1"/>
  <c r="AM242" i="3" s="1"/>
  <c r="AL242" i="3" s="1"/>
  <c r="G242" i="3"/>
  <c r="AF310" i="3"/>
  <c r="AC310" i="3"/>
  <c r="I310" i="3"/>
  <c r="Z356" i="3"/>
  <c r="G356" i="3"/>
  <c r="AU356" i="3"/>
  <c r="AT356" i="3" s="1"/>
  <c r="AS356" i="3" s="1"/>
  <c r="AR356" i="3" s="1"/>
  <c r="AQ356" i="3" s="1"/>
  <c r="AP356" i="3" s="1"/>
  <c r="AO356" i="3" s="1"/>
  <c r="AN356" i="3" s="1"/>
  <c r="AM356" i="3" s="1"/>
  <c r="AL356" i="3" s="1"/>
  <c r="Z468" i="3"/>
  <c r="G468" i="3"/>
  <c r="AU468" i="3"/>
  <c r="AT468" i="3" s="1"/>
  <c r="AS468" i="3" s="1"/>
  <c r="AR468" i="3" s="1"/>
  <c r="AQ468" i="3" s="1"/>
  <c r="AP468" i="3" s="1"/>
  <c r="AO468" i="3" s="1"/>
  <c r="AN468" i="3" s="1"/>
  <c r="AM468" i="3" s="1"/>
  <c r="AL468" i="3" s="1"/>
  <c r="G481" i="3"/>
  <c r="AU481" i="3"/>
  <c r="AT481" i="3" s="1"/>
  <c r="AS481" i="3" s="1"/>
  <c r="AR481" i="3" s="1"/>
  <c r="AQ481" i="3" s="1"/>
  <c r="AP481" i="3" s="1"/>
  <c r="AO481" i="3" s="1"/>
  <c r="AN481" i="3" s="1"/>
  <c r="AM481" i="3" s="1"/>
  <c r="AL481" i="3" s="1"/>
  <c r="AI481" i="3" s="1"/>
  <c r="AF374" i="3"/>
  <c r="Z313" i="3"/>
  <c r="AF71" i="3"/>
  <c r="AC374" i="3"/>
  <c r="Z256" i="3"/>
  <c r="Z514" i="3"/>
  <c r="I226" i="3"/>
  <c r="G80" i="3"/>
  <c r="I80" i="3" s="1"/>
  <c r="Z281" i="3"/>
  <c r="AC226" i="3"/>
  <c r="AC515" i="3"/>
  <c r="K515" i="3"/>
  <c r="AC514" i="3"/>
  <c r="K514" i="3"/>
  <c r="AU517" i="3"/>
  <c r="K517" i="3"/>
  <c r="AF515" i="3"/>
  <c r="AF514" i="3"/>
  <c r="AU515" i="3"/>
  <c r="AU514" i="3"/>
  <c r="AF517" i="3"/>
  <c r="G518" i="3"/>
  <c r="AF518" i="3" s="1"/>
  <c r="AU518" i="3"/>
  <c r="Z518" i="3"/>
  <c r="BB2" i="3"/>
  <c r="BA2" i="3"/>
  <c r="BB67" i="3"/>
  <c r="BA67" i="3"/>
  <c r="AZ67" i="3" s="1"/>
  <c r="AX67" i="3" s="1"/>
  <c r="BB28" i="3"/>
  <c r="AZ28" i="3" s="1"/>
  <c r="AX28" i="3" s="1"/>
  <c r="BA28" i="3"/>
  <c r="BB90" i="3"/>
  <c r="BA90" i="3"/>
  <c r="BB29" i="3"/>
  <c r="BA29" i="3"/>
  <c r="BB4" i="3"/>
  <c r="BA4" i="3"/>
  <c r="AK1954" i="3"/>
  <c r="AJ1954" i="3"/>
  <c r="AI1954" i="3"/>
  <c r="BB68" i="3"/>
  <c r="BA68" i="3"/>
  <c r="BB47" i="3"/>
  <c r="BA47" i="3"/>
  <c r="BA39" i="3"/>
  <c r="AZ39" i="3" s="1"/>
  <c r="AX39" i="3" s="1"/>
  <c r="BB39" i="3"/>
  <c r="BA35" i="3"/>
  <c r="BB35" i="3"/>
  <c r="BB18" i="3"/>
  <c r="AZ18" i="3" s="1"/>
  <c r="AX18" i="3" s="1"/>
  <c r="BA18" i="3"/>
  <c r="BA31" i="3"/>
  <c r="BB31" i="3"/>
  <c r="AZ31" i="3" s="1"/>
  <c r="AX31" i="3" s="1"/>
  <c r="AC282" i="3"/>
  <c r="I282" i="3"/>
  <c r="BB24" i="3"/>
  <c r="AK174" i="3"/>
  <c r="AJ174" i="3"/>
  <c r="AH174" i="3" s="1"/>
  <c r="AI334" i="3"/>
  <c r="AK334" i="3"/>
  <c r="AJ334" i="3"/>
  <c r="AU507" i="3"/>
  <c r="G507" i="3"/>
  <c r="Z507" i="3"/>
  <c r="BB100" i="3"/>
  <c r="AZ100" i="3" s="1"/>
  <c r="AX100" i="3" s="1"/>
  <c r="AK151" i="3"/>
  <c r="AI151" i="3"/>
  <c r="AK397" i="3"/>
  <c r="AJ151" i="3"/>
  <c r="AH151" i="3" s="1"/>
  <c r="AB151" i="3" s="1"/>
  <c r="BA63" i="3"/>
  <c r="AK410" i="3"/>
  <c r="AJ410" i="3"/>
  <c r="AH410" i="3" s="1"/>
  <c r="AA410" i="3" s="1"/>
  <c r="Z482" i="3"/>
  <c r="AU482" i="3"/>
  <c r="G482" i="3"/>
  <c r="BB50" i="3"/>
  <c r="AZ50" i="3" s="1"/>
  <c r="AX50" i="3" s="1"/>
  <c r="BA50" i="3"/>
  <c r="AI267" i="3"/>
  <c r="Z497" i="3"/>
  <c r="G497" i="3"/>
  <c r="AU497" i="3"/>
  <c r="BA66" i="3"/>
  <c r="AZ66" i="3" s="1"/>
  <c r="AX66" i="3" s="1"/>
  <c r="AF282" i="3"/>
  <c r="AI137" i="3"/>
  <c r="AK137" i="3"/>
  <c r="AK478" i="3"/>
  <c r="AJ478" i="3"/>
  <c r="AH478" i="3" s="1"/>
  <c r="Z37" i="3"/>
  <c r="G37" i="3"/>
  <c r="AU37" i="3"/>
  <c r="AT37" i="3" s="1"/>
  <c r="AS37" i="3" s="1"/>
  <c r="AR37" i="3" s="1"/>
  <c r="AQ37" i="3" s="1"/>
  <c r="AP37" i="3" s="1"/>
  <c r="AO37" i="3" s="1"/>
  <c r="AN37" i="3" s="1"/>
  <c r="AM37" i="3" s="1"/>
  <c r="AL37" i="3" s="1"/>
  <c r="AI37" i="3" s="1"/>
  <c r="Z43" i="3"/>
  <c r="G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K159" i="3"/>
  <c r="AI159" i="3"/>
  <c r="AI180" i="3"/>
  <c r="AH180" i="3" s="1"/>
  <c r="AK180" i="3"/>
  <c r="AC97" i="3"/>
  <c r="AF97" i="3"/>
  <c r="BK32" i="3"/>
  <c r="BJ32" i="3" s="1"/>
  <c r="BI32" i="3" s="1"/>
  <c r="BH32" i="3" s="1"/>
  <c r="BG32" i="3" s="1"/>
  <c r="BF32" i="3" s="1"/>
  <c r="BE32" i="3" s="1"/>
  <c r="BD32" i="3" s="1"/>
  <c r="BC32" i="3" s="1"/>
  <c r="BK10" i="3"/>
  <c r="BJ10" i="3" s="1"/>
  <c r="BI10" i="3" s="1"/>
  <c r="BH10" i="3" s="1"/>
  <c r="BG10" i="3" s="1"/>
  <c r="BF10" i="3" s="1"/>
  <c r="BE10" i="3" s="1"/>
  <c r="BD10" i="3" s="1"/>
  <c r="BC10" i="3" s="1"/>
  <c r="BJ69" i="3"/>
  <c r="BI69" i="3"/>
  <c r="BH69" i="3" s="1"/>
  <c r="BG69" i="3" s="1"/>
  <c r="BF69" i="3" s="1"/>
  <c r="BE69" i="3" s="1"/>
  <c r="BD69" i="3" s="1"/>
  <c r="BC69" i="3" s="1"/>
  <c r="I271" i="3"/>
  <c r="AF271" i="3"/>
  <c r="Z329" i="3"/>
  <c r="G329" i="3"/>
  <c r="AU329" i="3"/>
  <c r="Z324" i="3"/>
  <c r="G324" i="3"/>
  <c r="AU324" i="3"/>
  <c r="G337" i="3"/>
  <c r="Z337" i="3"/>
  <c r="AU337" i="3"/>
  <c r="AT337" i="3" s="1"/>
  <c r="AS337" i="3" s="1"/>
  <c r="AR337" i="3" s="1"/>
  <c r="AQ337" i="3" s="1"/>
  <c r="AP337" i="3" s="1"/>
  <c r="AO337" i="3" s="1"/>
  <c r="AN337" i="3" s="1"/>
  <c r="AM337" i="3" s="1"/>
  <c r="AL337" i="3" s="1"/>
  <c r="AJ337" i="3" s="1"/>
  <c r="Z381" i="3"/>
  <c r="AU381" i="3"/>
  <c r="Z405" i="3"/>
  <c r="AU405" i="3"/>
  <c r="G405" i="3"/>
  <c r="Z445" i="3"/>
  <c r="G445" i="3"/>
  <c r="AU445" i="3"/>
  <c r="Z476" i="3"/>
  <c r="AU476" i="3"/>
  <c r="AT476" i="3" s="1"/>
  <c r="AS476" i="3" s="1"/>
  <c r="AR476" i="3" s="1"/>
  <c r="AQ476" i="3" s="1"/>
  <c r="AP476" i="3" s="1"/>
  <c r="AO476" i="3" s="1"/>
  <c r="AN476" i="3" s="1"/>
  <c r="AM476" i="3" s="1"/>
  <c r="AL476" i="3" s="1"/>
  <c r="G476" i="3"/>
  <c r="AT240" i="3"/>
  <c r="AS240" i="3" s="1"/>
  <c r="AR240" i="3" s="1"/>
  <c r="AQ240" i="3" s="1"/>
  <c r="AP240" i="3" s="1"/>
  <c r="AO240" i="3" s="1"/>
  <c r="AN240" i="3" s="1"/>
  <c r="AM240" i="3" s="1"/>
  <c r="AL240" i="3" s="1"/>
  <c r="AS256" i="3"/>
  <c r="AR256" i="3" s="1"/>
  <c r="AQ256" i="3" s="1"/>
  <c r="AP256" i="3" s="1"/>
  <c r="AO256" i="3" s="1"/>
  <c r="AN256" i="3" s="1"/>
  <c r="AM256" i="3" s="1"/>
  <c r="AL256" i="3" s="1"/>
  <c r="AT274" i="3"/>
  <c r="AS274" i="3" s="1"/>
  <c r="AR274" i="3" s="1"/>
  <c r="AQ274" i="3" s="1"/>
  <c r="AP274" i="3" s="1"/>
  <c r="AO274" i="3" s="1"/>
  <c r="AN274" i="3" s="1"/>
  <c r="AM274" i="3" s="1"/>
  <c r="AL274" i="3" s="1"/>
  <c r="AT298" i="3"/>
  <c r="AS298" i="3" s="1"/>
  <c r="AR298" i="3" s="1"/>
  <c r="AQ298" i="3" s="1"/>
  <c r="AP298" i="3" s="1"/>
  <c r="AO298" i="3" s="1"/>
  <c r="AN298" i="3" s="1"/>
  <c r="AM298" i="3" s="1"/>
  <c r="AL298" i="3" s="1"/>
  <c r="Z263" i="3"/>
  <c r="AU263" i="3"/>
  <c r="G263" i="3"/>
  <c r="Z308" i="3"/>
  <c r="AU308" i="3"/>
  <c r="G308" i="3"/>
  <c r="AC281" i="3"/>
  <c r="I281" i="3"/>
  <c r="AF281" i="3"/>
  <c r="G305" i="3"/>
  <c r="Z305" i="3"/>
  <c r="AU305" i="3"/>
  <c r="Z123" i="3"/>
  <c r="G123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G171" i="3"/>
  <c r="Z171" i="3"/>
  <c r="AU171" i="3"/>
  <c r="G210" i="3"/>
  <c r="Z210" i="3"/>
  <c r="BJ65" i="3"/>
  <c r="BI65" i="3" s="1"/>
  <c r="BH65" i="3" s="1"/>
  <c r="BG65" i="3" s="1"/>
  <c r="BF65" i="3" s="1"/>
  <c r="BE65" i="3" s="1"/>
  <c r="BD65" i="3" s="1"/>
  <c r="BC65" i="3" s="1"/>
  <c r="AR97" i="3"/>
  <c r="AQ97" i="3" s="1"/>
  <c r="AP97" i="3" s="1"/>
  <c r="AO97" i="3" s="1"/>
  <c r="AN97" i="3" s="1"/>
  <c r="AM97" i="3" s="1"/>
  <c r="AL97" i="3" s="1"/>
  <c r="BJ97" i="3"/>
  <c r="BI97" i="3"/>
  <c r="BH97" i="3" s="1"/>
  <c r="BG97" i="3" s="1"/>
  <c r="BF97" i="3" s="1"/>
  <c r="BE97" i="3" s="1"/>
  <c r="BD97" i="3" s="1"/>
  <c r="BC97" i="3" s="1"/>
  <c r="AT35" i="3"/>
  <c r="AS35" i="3" s="1"/>
  <c r="AR35" i="3" s="1"/>
  <c r="AQ35" i="3" s="1"/>
  <c r="AP35" i="3" s="1"/>
  <c r="AO35" i="3" s="1"/>
  <c r="AN35" i="3" s="1"/>
  <c r="AM35" i="3" s="1"/>
  <c r="AL35" i="3" s="1"/>
  <c r="BJ53" i="3"/>
  <c r="BI53" i="3" s="1"/>
  <c r="BH53" i="3" s="1"/>
  <c r="BG53" i="3" s="1"/>
  <c r="BF53" i="3" s="1"/>
  <c r="BE53" i="3" s="1"/>
  <c r="BD53" i="3" s="1"/>
  <c r="BC53" i="3" s="1"/>
  <c r="BK38" i="3"/>
  <c r="BJ38" i="3" s="1"/>
  <c r="BI38" i="3" s="1"/>
  <c r="BH38" i="3" s="1"/>
  <c r="BG38" i="3" s="1"/>
  <c r="BF38" i="3" s="1"/>
  <c r="BE38" i="3" s="1"/>
  <c r="BD38" i="3" s="1"/>
  <c r="BC38" i="3" s="1"/>
  <c r="BJ37" i="3"/>
  <c r="BI37" i="3" s="1"/>
  <c r="BH37" i="3" s="1"/>
  <c r="BG37" i="3" s="1"/>
  <c r="BF37" i="3" s="1"/>
  <c r="BE37" i="3" s="1"/>
  <c r="BD37" i="3" s="1"/>
  <c r="BC37" i="3" s="1"/>
  <c r="G65" i="3"/>
  <c r="Z65" i="3"/>
  <c r="G104" i="3"/>
  <c r="Z104" i="3"/>
  <c r="Z91" i="3"/>
  <c r="G91" i="3"/>
  <c r="I91" i="3" s="1"/>
  <c r="Z332" i="3"/>
  <c r="AU332" i="3"/>
  <c r="AT332" i="3" s="1"/>
  <c r="AS332" i="3" s="1"/>
  <c r="AR332" i="3" s="1"/>
  <c r="AQ332" i="3" s="1"/>
  <c r="AP332" i="3" s="1"/>
  <c r="AO332" i="3" s="1"/>
  <c r="AN332" i="3" s="1"/>
  <c r="AM332" i="3" s="1"/>
  <c r="AL332" i="3" s="1"/>
  <c r="Z359" i="3"/>
  <c r="G359" i="3"/>
  <c r="AU359" i="3"/>
  <c r="AU411" i="3"/>
  <c r="Z411" i="3"/>
  <c r="Z427" i="3"/>
  <c r="AU427" i="3"/>
  <c r="G427" i="3"/>
  <c r="Z467" i="3"/>
  <c r="AU467" i="3"/>
  <c r="G467" i="3"/>
  <c r="G44" i="3"/>
  <c r="Z44" i="3"/>
  <c r="BK26" i="3"/>
  <c r="BJ26" i="3" s="1"/>
  <c r="BI26" i="3" s="1"/>
  <c r="BH26" i="3" s="1"/>
  <c r="BG26" i="3" s="1"/>
  <c r="BF26" i="3" s="1"/>
  <c r="BE26" i="3" s="1"/>
  <c r="BD26" i="3" s="1"/>
  <c r="BC26" i="3" s="1"/>
  <c r="G151" i="3"/>
  <c r="Z151" i="3"/>
  <c r="Z264" i="3"/>
  <c r="G264" i="3"/>
  <c r="Z286" i="3"/>
  <c r="AU286" i="3"/>
  <c r="AC330" i="3"/>
  <c r="I330" i="3"/>
  <c r="Z323" i="3"/>
  <c r="G323" i="3"/>
  <c r="AC323" i="3" s="1"/>
  <c r="AU323" i="3"/>
  <c r="AT323" i="3" s="1"/>
  <c r="AS323" i="3" s="1"/>
  <c r="AR323" i="3" s="1"/>
  <c r="AQ323" i="3" s="1"/>
  <c r="AP323" i="3" s="1"/>
  <c r="AO323" i="3" s="1"/>
  <c r="AN323" i="3" s="1"/>
  <c r="AM323" i="3" s="1"/>
  <c r="AL323" i="3" s="1"/>
  <c r="Z361" i="3"/>
  <c r="G361" i="3"/>
  <c r="Z383" i="3"/>
  <c r="AU383" i="3"/>
  <c r="G383" i="3"/>
  <c r="G384" i="3"/>
  <c r="AU384" i="3"/>
  <c r="Z384" i="3"/>
  <c r="AU409" i="3"/>
  <c r="Z409" i="3"/>
  <c r="G494" i="3"/>
  <c r="AU494" i="3"/>
  <c r="Z488" i="3"/>
  <c r="AU488" i="3"/>
  <c r="G480" i="3"/>
  <c r="Z480" i="3"/>
  <c r="AN54" i="3"/>
  <c r="AM54" i="3" s="1"/>
  <c r="AL54" i="3" s="1"/>
  <c r="Z100" i="3"/>
  <c r="G100" i="3"/>
  <c r="AF100" i="3" s="1"/>
  <c r="G239" i="3"/>
  <c r="Z239" i="3"/>
  <c r="Z222" i="3"/>
  <c r="G222" i="3"/>
  <c r="Z254" i="3"/>
  <c r="G254" i="3"/>
  <c r="Z294" i="3"/>
  <c r="G294" i="3"/>
  <c r="Z327" i="3"/>
  <c r="G327" i="3"/>
  <c r="AU327" i="3"/>
  <c r="Z362" i="3"/>
  <c r="G362" i="3"/>
  <c r="AU362" i="3"/>
  <c r="G484" i="3"/>
  <c r="Z490" i="3"/>
  <c r="AU490" i="3"/>
  <c r="Z21" i="3"/>
  <c r="G21" i="3"/>
  <c r="AU107" i="3"/>
  <c r="AT107" i="3" s="1"/>
  <c r="AS107" i="3" s="1"/>
  <c r="AR107" i="3" s="1"/>
  <c r="AQ107" i="3" s="1"/>
  <c r="AP107" i="3" s="1"/>
  <c r="AO107" i="3" s="1"/>
  <c r="AN107" i="3" s="1"/>
  <c r="AM107" i="3" s="1"/>
  <c r="AL107" i="3" s="1"/>
  <c r="AJ107" i="3" s="1"/>
  <c r="Z107" i="3"/>
  <c r="Z120" i="3"/>
  <c r="G120" i="3"/>
  <c r="Z224" i="3"/>
  <c r="G224" i="3"/>
  <c r="G257" i="3"/>
  <c r="Z257" i="3"/>
  <c r="Z303" i="3"/>
  <c r="G303" i="3"/>
  <c r="Z344" i="3"/>
  <c r="G344" i="3"/>
  <c r="AU344" i="3"/>
  <c r="Z342" i="3"/>
  <c r="G342" i="3"/>
  <c r="AU342" i="3"/>
  <c r="G387" i="3"/>
  <c r="Z387" i="3"/>
  <c r="AU387" i="3"/>
  <c r="AT387" i="3" s="1"/>
  <c r="AS387" i="3" s="1"/>
  <c r="AR387" i="3" s="1"/>
  <c r="AQ387" i="3" s="1"/>
  <c r="AP387" i="3" s="1"/>
  <c r="AO387" i="3" s="1"/>
  <c r="AN387" i="3" s="1"/>
  <c r="AM387" i="3" s="1"/>
  <c r="AL387" i="3" s="1"/>
  <c r="Z399" i="3"/>
  <c r="G399" i="3"/>
  <c r="Z479" i="3"/>
  <c r="AU479" i="3"/>
  <c r="AT479" i="3" s="1"/>
  <c r="AS479" i="3" s="1"/>
  <c r="AR479" i="3" s="1"/>
  <c r="AQ479" i="3" s="1"/>
  <c r="AP479" i="3" s="1"/>
  <c r="AO479" i="3" s="1"/>
  <c r="AN479" i="3" s="1"/>
  <c r="AM479" i="3" s="1"/>
  <c r="AL479" i="3" s="1"/>
  <c r="G479" i="3"/>
  <c r="G54" i="3"/>
  <c r="Z54" i="3"/>
  <c r="Z115" i="3"/>
  <c r="G115" i="3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Z82" i="3"/>
  <c r="G82" i="3"/>
  <c r="G159" i="3"/>
  <c r="Z159" i="3"/>
  <c r="Z175" i="3"/>
  <c r="G175" i="3"/>
  <c r="AC175" i="3" s="1"/>
  <c r="G202" i="3"/>
  <c r="Z202" i="3"/>
  <c r="Z208" i="3"/>
  <c r="G208" i="3"/>
  <c r="Z251" i="3"/>
  <c r="AC244" i="3"/>
  <c r="AF244" i="3"/>
  <c r="Z292" i="3"/>
  <c r="G292" i="3"/>
  <c r="Z319" i="3"/>
  <c r="G319" i="3"/>
  <c r="AU319" i="3"/>
  <c r="Z318" i="3"/>
  <c r="AU318" i="3"/>
  <c r="G318" i="3"/>
  <c r="Z346" i="3"/>
  <c r="AU346" i="3"/>
  <c r="AT346" i="3" s="1"/>
  <c r="AS346" i="3" s="1"/>
  <c r="AR346" i="3" s="1"/>
  <c r="AQ346" i="3" s="1"/>
  <c r="AP346" i="3" s="1"/>
  <c r="AO346" i="3" s="1"/>
  <c r="AN346" i="3" s="1"/>
  <c r="AM346" i="3" s="1"/>
  <c r="AL346" i="3" s="1"/>
  <c r="Z400" i="3"/>
  <c r="AU400" i="3"/>
  <c r="AT400" i="3" s="1"/>
  <c r="AS400" i="3" s="1"/>
  <c r="AR400" i="3" s="1"/>
  <c r="AQ400" i="3" s="1"/>
  <c r="AP400" i="3" s="1"/>
  <c r="AO400" i="3" s="1"/>
  <c r="AN400" i="3" s="1"/>
  <c r="AM400" i="3" s="1"/>
  <c r="AL400" i="3" s="1"/>
  <c r="AK400" i="3" s="1"/>
  <c r="Z443" i="3"/>
  <c r="AU443" i="3"/>
  <c r="Z475" i="3"/>
  <c r="AU475" i="3"/>
  <c r="Z456" i="3"/>
  <c r="G456" i="3"/>
  <c r="AU456" i="3"/>
  <c r="Z487" i="3"/>
  <c r="G487" i="3"/>
  <c r="AU487" i="3"/>
  <c r="G79" i="3"/>
  <c r="Z79" i="3"/>
  <c r="AF90" i="3"/>
  <c r="I90" i="3"/>
  <c r="Z188" i="3"/>
  <c r="G188" i="3"/>
  <c r="Z215" i="3"/>
  <c r="G215" i="3"/>
  <c r="AC251" i="3"/>
  <c r="I251" i="3"/>
  <c r="Z288" i="3"/>
  <c r="G288" i="3"/>
  <c r="AU288" i="3"/>
  <c r="Z259" i="3"/>
  <c r="G259" i="3"/>
  <c r="Z282" i="3"/>
  <c r="AU282" i="3"/>
  <c r="Z321" i="3"/>
  <c r="AU321" i="3"/>
  <c r="G321" i="3"/>
  <c r="Z320" i="3"/>
  <c r="G320" i="3"/>
  <c r="Z371" i="3"/>
  <c r="AU371" i="3"/>
  <c r="G371" i="3"/>
  <c r="Z401" i="3"/>
  <c r="AU401" i="3"/>
  <c r="AT401" i="3" s="1"/>
  <c r="AS401" i="3" s="1"/>
  <c r="AR401" i="3" s="1"/>
  <c r="AQ401" i="3" s="1"/>
  <c r="AP401" i="3" s="1"/>
  <c r="AO401" i="3" s="1"/>
  <c r="AN401" i="3" s="1"/>
  <c r="AM401" i="3" s="1"/>
  <c r="AL401" i="3" s="1"/>
  <c r="AI401" i="3" s="1"/>
  <c r="G401" i="3"/>
  <c r="G366" i="3"/>
  <c r="Z366" i="3"/>
  <c r="AU366" i="3"/>
  <c r="AT366" i="3" s="1"/>
  <c r="AS366" i="3" s="1"/>
  <c r="AR366" i="3" s="1"/>
  <c r="AQ366" i="3" s="1"/>
  <c r="AP366" i="3" s="1"/>
  <c r="AO366" i="3" s="1"/>
  <c r="AN366" i="3" s="1"/>
  <c r="AM366" i="3" s="1"/>
  <c r="AL366" i="3" s="1"/>
  <c r="Z442" i="3"/>
  <c r="G442" i="3"/>
  <c r="AU442" i="3"/>
  <c r="Z449" i="3"/>
  <c r="AU449" i="3"/>
  <c r="G449" i="3"/>
  <c r="Z466" i="3"/>
  <c r="G466" i="3"/>
  <c r="AU466" i="3"/>
  <c r="Z471" i="3"/>
  <c r="AU471" i="3"/>
  <c r="Z33" i="3"/>
  <c r="G33" i="3"/>
  <c r="I75" i="3"/>
  <c r="G81" i="3"/>
  <c r="Z81" i="3"/>
  <c r="Z125" i="3"/>
  <c r="G125" i="3"/>
  <c r="I125" i="3" s="1"/>
  <c r="Z154" i="3"/>
  <c r="G154" i="3"/>
  <c r="Z189" i="3"/>
  <c r="G189" i="3"/>
  <c r="Z238" i="3"/>
  <c r="G238" i="3"/>
  <c r="Z290" i="3"/>
  <c r="G290" i="3"/>
  <c r="AU290" i="3"/>
  <c r="Z306" i="3"/>
  <c r="AU306" i="3"/>
  <c r="Z322" i="3"/>
  <c r="AU322" i="3"/>
  <c r="AU336" i="3"/>
  <c r="G336" i="3"/>
  <c r="Z336" i="3"/>
  <c r="G377" i="3"/>
  <c r="Z377" i="3"/>
  <c r="AU377" i="3"/>
  <c r="Z367" i="3"/>
  <c r="AU367" i="3"/>
  <c r="Z424" i="3"/>
  <c r="AU424" i="3"/>
  <c r="Z440" i="3"/>
  <c r="AU440" i="3"/>
  <c r="AT440" i="3" s="1"/>
  <c r="AS440" i="3" s="1"/>
  <c r="AR440" i="3" s="1"/>
  <c r="AQ440" i="3" s="1"/>
  <c r="AP440" i="3" s="1"/>
  <c r="AO440" i="3" s="1"/>
  <c r="AN440" i="3" s="1"/>
  <c r="AM440" i="3" s="1"/>
  <c r="AL440" i="3" s="1"/>
  <c r="Z463" i="3"/>
  <c r="AU463" i="3"/>
  <c r="Z25" i="3"/>
  <c r="G25" i="3"/>
  <c r="G105" i="3"/>
  <c r="G27" i="3"/>
  <c r="AF27" i="3" s="1"/>
  <c r="AU95" i="3"/>
  <c r="G93" i="3"/>
  <c r="Z330" i="3"/>
  <c r="G297" i="3"/>
  <c r="G503" i="3"/>
  <c r="I88" i="3"/>
  <c r="Z236" i="3"/>
  <c r="G407" i="3"/>
  <c r="Z464" i="3"/>
  <c r="Z504" i="3"/>
  <c r="Z481" i="3"/>
  <c r="Z72" i="3"/>
  <c r="G145" i="3"/>
  <c r="G247" i="3"/>
  <c r="G260" i="3"/>
  <c r="Z293" i="3"/>
  <c r="Z291" i="3"/>
  <c r="Z307" i="3"/>
  <c r="Z333" i="3"/>
  <c r="G66" i="3"/>
  <c r="Z59" i="3"/>
  <c r="Z66" i="3"/>
  <c r="Z94" i="3"/>
  <c r="G153" i="3"/>
  <c r="Z157" i="3"/>
  <c r="Z415" i="3"/>
  <c r="Z455" i="3"/>
  <c r="G31" i="3"/>
  <c r="AU163" i="3"/>
  <c r="AZ77" i="3"/>
  <c r="AX77" i="3" s="1"/>
  <c r="AZ4" i="3"/>
  <c r="AX4" i="3" s="1"/>
  <c r="AH422" i="3"/>
  <c r="AA422" i="3" s="1"/>
  <c r="AE422" i="3" s="1"/>
  <c r="AH439" i="3"/>
  <c r="AH142" i="3"/>
  <c r="AA142" i="3" s="1"/>
  <c r="AH484" i="3"/>
  <c r="AH231" i="3"/>
  <c r="AZ20" i="3"/>
  <c r="AX20" i="3" s="1"/>
  <c r="AH236" i="3"/>
  <c r="AZ14" i="3"/>
  <c r="AX14" i="3" s="1"/>
  <c r="AZ15" i="3"/>
  <c r="AX15" i="3" s="1"/>
  <c r="AZ24" i="3"/>
  <c r="AX24" i="3" s="1"/>
  <c r="AH334" i="3"/>
  <c r="AH159" i="3"/>
  <c r="AZ51" i="3"/>
  <c r="AX51" i="3" s="1"/>
  <c r="AZ75" i="3"/>
  <c r="AX75" i="3" s="1"/>
  <c r="AH91" i="3"/>
  <c r="AH480" i="3"/>
  <c r="AA480" i="3" s="1"/>
  <c r="AZ9" i="3"/>
  <c r="AX9" i="3" s="1"/>
  <c r="AZ56" i="3"/>
  <c r="AX56" i="3" s="1"/>
  <c r="AZ60" i="3"/>
  <c r="AX60" i="3" s="1"/>
  <c r="AZ22" i="3"/>
  <c r="AX22" i="3" s="1"/>
  <c r="AZ43" i="3"/>
  <c r="AX43" i="3" s="1"/>
  <c r="AZ86" i="3"/>
  <c r="AX86" i="3" s="1"/>
  <c r="AH249" i="3"/>
  <c r="AZ55" i="3"/>
  <c r="AX55" i="3" s="1"/>
  <c r="AZ96" i="3"/>
  <c r="AX96" i="3" s="1"/>
  <c r="AZ33" i="3"/>
  <c r="AX33" i="3" s="1"/>
  <c r="AZ76" i="3"/>
  <c r="AX76" i="3" s="1"/>
  <c r="AZ34" i="3"/>
  <c r="AX34" i="3" s="1"/>
  <c r="AZ83" i="3"/>
  <c r="AX83" i="3" s="1"/>
  <c r="AZ13" i="3"/>
  <c r="AX13" i="3" s="1"/>
  <c r="AZ59" i="3"/>
  <c r="AX59" i="3" s="1"/>
  <c r="AZ41" i="3"/>
  <c r="AX41" i="3" s="1"/>
  <c r="AH80" i="3"/>
  <c r="AZ5" i="3"/>
  <c r="AX5" i="3" s="1"/>
  <c r="AZ7" i="3"/>
  <c r="AX7" i="3" s="1"/>
  <c r="AZ81" i="3"/>
  <c r="AX81" i="3" s="1"/>
  <c r="AZ44" i="3"/>
  <c r="AX44" i="3" s="1"/>
  <c r="AH102" i="3"/>
  <c r="AZ68" i="3"/>
  <c r="AX68" i="3" s="1"/>
  <c r="AZ79" i="3"/>
  <c r="AX79" i="3" s="1"/>
  <c r="AZ17" i="3"/>
  <c r="AX17" i="3" s="1"/>
  <c r="AZ46" i="3"/>
  <c r="AX46" i="3" s="1"/>
  <c r="AZ52" i="3"/>
  <c r="AX52" i="3" s="1"/>
  <c r="AZ85" i="3"/>
  <c r="AX85" i="3" s="1"/>
  <c r="AH113" i="3"/>
  <c r="AZ71" i="3"/>
  <c r="AX71" i="3" s="1"/>
  <c r="AH292" i="3"/>
  <c r="AZ89" i="3"/>
  <c r="AX89" i="3" s="1"/>
  <c r="AH105" i="3"/>
  <c r="AA105" i="3" s="1"/>
  <c r="AZ12" i="3"/>
  <c r="AX12" i="3" s="1"/>
  <c r="AH412" i="3"/>
  <c r="AZ91" i="3"/>
  <c r="AX91" i="3" s="1"/>
  <c r="AZ88" i="3"/>
  <c r="AX88" i="3" s="1"/>
  <c r="AZ11" i="3"/>
  <c r="AX11" i="3" s="1"/>
  <c r="AH239" i="3"/>
  <c r="AH385" i="3"/>
  <c r="AH358" i="3"/>
  <c r="AZ29" i="3"/>
  <c r="AX29" i="3" s="1"/>
  <c r="AZ84" i="3"/>
  <c r="AX84" i="3" s="1"/>
  <c r="AH403" i="3"/>
  <c r="AA403" i="3" s="1"/>
  <c r="AH71" i="3"/>
  <c r="AH23" i="3"/>
  <c r="AZ101" i="3"/>
  <c r="AX101" i="3" s="1"/>
  <c r="AZ6" i="3"/>
  <c r="AX6" i="3" s="1"/>
  <c r="AH215" i="3"/>
  <c r="AZ8" i="3"/>
  <c r="AX8" i="3" s="1"/>
  <c r="AZ40" i="3"/>
  <c r="AX40" i="3" s="1"/>
  <c r="AZ61" i="3"/>
  <c r="AX61" i="3" s="1"/>
  <c r="AH122" i="3"/>
  <c r="AZ72" i="3"/>
  <c r="AX72" i="3" s="1"/>
  <c r="AH192" i="3"/>
  <c r="AZ73" i="3"/>
  <c r="AX73" i="3" s="1"/>
  <c r="AH357" i="3"/>
  <c r="AB357" i="3" s="1"/>
  <c r="AH259" i="3"/>
  <c r="AZ45" i="3"/>
  <c r="AX45" i="3" s="1"/>
  <c r="AZ62" i="3"/>
  <c r="AX62" i="3" s="1"/>
  <c r="AH301" i="3"/>
  <c r="AZ78" i="3"/>
  <c r="AX78" i="3" s="1"/>
  <c r="AZ25" i="3"/>
  <c r="AX25" i="3" s="1"/>
  <c r="AZ48" i="3"/>
  <c r="AX48" i="3" s="1"/>
  <c r="AH284" i="3"/>
  <c r="AZ80" i="3"/>
  <c r="AX80" i="3" s="1"/>
  <c r="AZ3" i="3"/>
  <c r="AX3" i="3" s="1"/>
  <c r="AH474" i="3"/>
  <c r="AH157" i="3"/>
  <c r="AH291" i="3"/>
  <c r="AZ92" i="3"/>
  <c r="AX92" i="3" s="1"/>
  <c r="AZ23" i="3"/>
  <c r="AX23" i="3" s="1"/>
  <c r="AZ2" i="3"/>
  <c r="AX2" i="3" s="1"/>
  <c r="AZ63" i="3"/>
  <c r="AX63" i="3" s="1"/>
  <c r="AZ95" i="3"/>
  <c r="AX95" i="3" s="1"/>
  <c r="AH271" i="3"/>
  <c r="AB271" i="3" s="1"/>
  <c r="AZ82" i="3"/>
  <c r="AX82" i="3" s="1"/>
  <c r="AH325" i="3"/>
  <c r="AB325" i="3" s="1"/>
  <c r="AZ47" i="3"/>
  <c r="AX47" i="3" s="1"/>
  <c r="AH126" i="3"/>
  <c r="AZ87" i="3"/>
  <c r="AX87" i="3" s="1"/>
  <c r="AH187" i="3"/>
  <c r="AH120" i="3"/>
  <c r="AH58" i="3"/>
  <c r="AH135" i="3"/>
  <c r="AZ98" i="3"/>
  <c r="AX98" i="3" s="1"/>
  <c r="AH255" i="3"/>
  <c r="AA255" i="3" s="1"/>
  <c r="AZ58" i="3"/>
  <c r="AX58" i="3" s="1"/>
  <c r="AZ99" i="3"/>
  <c r="AX99" i="3" s="1"/>
  <c r="AZ21" i="3"/>
  <c r="AX21" i="3" s="1"/>
  <c r="AH1956" i="3"/>
  <c r="AA1956" i="3" s="1"/>
  <c r="AE1956" i="3" s="1"/>
  <c r="AZ27" i="3"/>
  <c r="AX27" i="3" s="1"/>
  <c r="AH317" i="3"/>
  <c r="AH406" i="3"/>
  <c r="AA406" i="3" s="1"/>
  <c r="AH251" i="3"/>
  <c r="AH278" i="3"/>
  <c r="AH502" i="3"/>
  <c r="AB502" i="3" s="1"/>
  <c r="AH189" i="3"/>
  <c r="AH51" i="3"/>
  <c r="AH489" i="3"/>
  <c r="AH316" i="3"/>
  <c r="AH22" i="3"/>
  <c r="AH338" i="3"/>
  <c r="AB338" i="3" s="1"/>
  <c r="AH32" i="3"/>
  <c r="AH146" i="3"/>
  <c r="AH233" i="3"/>
  <c r="AH272" i="3"/>
  <c r="AH391" i="3"/>
  <c r="AH266" i="3"/>
  <c r="AH417" i="3"/>
  <c r="AH208" i="3"/>
  <c r="AH330" i="3"/>
  <c r="AB330" i="3" s="1"/>
  <c r="AH430" i="3"/>
  <c r="AB430" i="3" s="1"/>
  <c r="AH164" i="3"/>
  <c r="AB164" i="3" s="1"/>
  <c r="AH277" i="3"/>
  <c r="AH388" i="3"/>
  <c r="AI337" i="3"/>
  <c r="AK337" i="3"/>
  <c r="AI176" i="3"/>
  <c r="AK176" i="3"/>
  <c r="AJ176" i="3"/>
  <c r="AK26" i="3"/>
  <c r="AI26" i="3"/>
  <c r="AK491" i="3"/>
  <c r="AJ491" i="3"/>
  <c r="AJ433" i="3"/>
  <c r="AI433" i="3"/>
  <c r="AH433" i="3" s="1"/>
  <c r="AK285" i="3"/>
  <c r="AI285" i="3"/>
  <c r="AJ285" i="3"/>
  <c r="AJ246" i="3"/>
  <c r="AI246" i="3"/>
  <c r="AJ441" i="3"/>
  <c r="AK441" i="3"/>
  <c r="AI441" i="3"/>
  <c r="AA499" i="3"/>
  <c r="AI372" i="3"/>
  <c r="AK372" i="3"/>
  <c r="AJ372" i="3"/>
  <c r="AK252" i="3"/>
  <c r="AJ252" i="3"/>
  <c r="AK214" i="3"/>
  <c r="AI214" i="3"/>
  <c r="AJ214" i="3"/>
  <c r="AK452" i="3"/>
  <c r="AI452" i="3"/>
  <c r="AJ452" i="3"/>
  <c r="AI346" i="3"/>
  <c r="AJ346" i="3"/>
  <c r="AB292" i="3"/>
  <c r="AK346" i="3"/>
  <c r="AJ297" i="3"/>
  <c r="AK297" i="3"/>
  <c r="AI297" i="3"/>
  <c r="AK107" i="3"/>
  <c r="AI107" i="3"/>
  <c r="AI202" i="3"/>
  <c r="AK202" i="3"/>
  <c r="AJ202" i="3"/>
  <c r="AK450" i="3"/>
  <c r="AI450" i="3"/>
  <c r="AH450" i="3" s="1"/>
  <c r="AJ25" i="3"/>
  <c r="AI25" i="3"/>
  <c r="AK140" i="3"/>
  <c r="AJ140" i="3"/>
  <c r="AI140" i="3"/>
  <c r="AI491" i="3"/>
  <c r="AJ26" i="3"/>
  <c r="AK404" i="3"/>
  <c r="AJ404" i="3"/>
  <c r="AI404" i="3"/>
  <c r="AI355" i="3"/>
  <c r="AJ355" i="3"/>
  <c r="AK355" i="3"/>
  <c r="AJ273" i="3"/>
  <c r="AK273" i="3"/>
  <c r="AK94" i="3"/>
  <c r="AJ94" i="3"/>
  <c r="AI94" i="3"/>
  <c r="AK485" i="3"/>
  <c r="AJ485" i="3"/>
  <c r="AH485" i="3" s="1"/>
  <c r="AK237" i="3"/>
  <c r="AI237" i="3"/>
  <c r="AJ237" i="3"/>
  <c r="AI205" i="3"/>
  <c r="AH205" i="3" s="1"/>
  <c r="AK205" i="3"/>
  <c r="AJ38" i="3"/>
  <c r="AH38" i="3" s="1"/>
  <c r="AK38" i="3"/>
  <c r="AI432" i="3"/>
  <c r="AH432" i="3" s="1"/>
  <c r="AK432" i="3"/>
  <c r="AK413" i="3"/>
  <c r="AI413" i="3"/>
  <c r="AH413" i="3" s="1"/>
  <c r="AA413" i="3" s="1"/>
  <c r="AE413" i="3" s="1"/>
  <c r="AI363" i="3"/>
  <c r="AK363" i="3"/>
  <c r="AI125" i="3"/>
  <c r="AJ125" i="3"/>
  <c r="AK195" i="3"/>
  <c r="AJ195" i="3"/>
  <c r="AH195" i="3" s="1"/>
  <c r="AI504" i="3"/>
  <c r="AJ504" i="3"/>
  <c r="AK504" i="3"/>
  <c r="AI407" i="3"/>
  <c r="AK407" i="3"/>
  <c r="AJ407" i="3"/>
  <c r="AI374" i="3"/>
  <c r="AH374" i="3" s="1"/>
  <c r="AK374" i="3"/>
  <c r="AI238" i="3"/>
  <c r="AJ238" i="3"/>
  <c r="AK238" i="3"/>
  <c r="AK206" i="3"/>
  <c r="AJ206" i="3"/>
  <c r="AK144" i="3"/>
  <c r="AI144" i="3"/>
  <c r="AJ144" i="3"/>
  <c r="AK79" i="3"/>
  <c r="AJ79" i="3"/>
  <c r="AI79" i="3"/>
  <c r="AK444" i="3"/>
  <c r="AJ444" i="3"/>
  <c r="AI437" i="3"/>
  <c r="AJ437" i="3"/>
  <c r="AK437" i="3"/>
  <c r="AJ230" i="3"/>
  <c r="AJ168" i="3"/>
  <c r="AH168" i="3" s="1"/>
  <c r="AK168" i="3"/>
  <c r="AI73" i="3"/>
  <c r="AK73" i="3"/>
  <c r="AJ73" i="3"/>
  <c r="AI501" i="3"/>
  <c r="AH501" i="3" s="1"/>
  <c r="AK501" i="3"/>
  <c r="AI420" i="3"/>
  <c r="AH420" i="3" s="1"/>
  <c r="AK420" i="3"/>
  <c r="AI269" i="3"/>
  <c r="AH269" i="3" s="1"/>
  <c r="AK269" i="3"/>
  <c r="AH258" i="3"/>
  <c r="AH199" i="3"/>
  <c r="AH132" i="3"/>
  <c r="AJ481" i="3"/>
  <c r="AH481" i="3" s="1"/>
  <c r="AI83" i="3"/>
  <c r="AK83" i="3"/>
  <c r="AJ83" i="3"/>
  <c r="AK45" i="3"/>
  <c r="AJ45" i="3"/>
  <c r="AH45" i="3" s="1"/>
  <c r="AK516" i="3"/>
  <c r="AJ516" i="3"/>
  <c r="AH516" i="3" s="1"/>
  <c r="AJ370" i="3"/>
  <c r="AH370" i="3" s="1"/>
  <c r="AK370" i="3"/>
  <c r="AK320" i="3"/>
  <c r="AI320" i="3"/>
  <c r="AH320" i="3" s="1"/>
  <c r="AJ175" i="3"/>
  <c r="AI175" i="3"/>
  <c r="AK175" i="3"/>
  <c r="AJ129" i="3"/>
  <c r="AH129" i="3" s="1"/>
  <c r="AA129" i="3" s="1"/>
  <c r="AK129" i="3"/>
  <c r="AK289" i="3"/>
  <c r="AJ289" i="3"/>
  <c r="AI289" i="3"/>
  <c r="AH289" i="3" s="1"/>
  <c r="AK222" i="3"/>
  <c r="AI222" i="3"/>
  <c r="AJ222" i="3"/>
  <c r="AK96" i="3"/>
  <c r="AJ96" i="3"/>
  <c r="AH96" i="3" s="1"/>
  <c r="AJ447" i="3"/>
  <c r="AK447" i="3"/>
  <c r="AI447" i="3"/>
  <c r="AJ414" i="3"/>
  <c r="AI414" i="3"/>
  <c r="AH414" i="3" s="1"/>
  <c r="AI167" i="3"/>
  <c r="AK167" i="3"/>
  <c r="AJ167" i="3"/>
  <c r="AI46" i="3"/>
  <c r="AJ46" i="3"/>
  <c r="AI444" i="3"/>
  <c r="AK451" i="3"/>
  <c r="AI281" i="3"/>
  <c r="AJ281" i="3"/>
  <c r="AJ254" i="3"/>
  <c r="AH254" i="3" s="1"/>
  <c r="AK254" i="3"/>
  <c r="AJ198" i="3"/>
  <c r="AI198" i="3"/>
  <c r="AJ160" i="3"/>
  <c r="AI160" i="3"/>
  <c r="AK108" i="3"/>
  <c r="AJ108" i="3"/>
  <c r="AH108" i="3" s="1"/>
  <c r="AI354" i="3"/>
  <c r="AJ354" i="3"/>
  <c r="AJ143" i="3"/>
  <c r="AI143" i="3"/>
  <c r="AK143" i="3"/>
  <c r="AK115" i="3"/>
  <c r="AJ115" i="3"/>
  <c r="AH115" i="3" s="1"/>
  <c r="AJ472" i="3"/>
  <c r="AK472" i="3"/>
  <c r="AI472" i="3"/>
  <c r="AI375" i="3"/>
  <c r="AK375" i="3"/>
  <c r="AJ375" i="3"/>
  <c r="AK392" i="3"/>
  <c r="AI392" i="3"/>
  <c r="AH392" i="3" s="1"/>
  <c r="AK243" i="3"/>
  <c r="AI243" i="3"/>
  <c r="AH243" i="3" s="1"/>
  <c r="AK203" i="3"/>
  <c r="AI203" i="3"/>
  <c r="AJ203" i="3"/>
  <c r="AH273" i="3"/>
  <c r="AI206" i="3"/>
  <c r="AH206" i="3" s="1"/>
  <c r="AI451" i="3"/>
  <c r="AH451" i="3" s="1"/>
  <c r="AI461" i="3"/>
  <c r="AJ461" i="3"/>
  <c r="AK461" i="3"/>
  <c r="AJ458" i="3"/>
  <c r="AI458" i="3"/>
  <c r="AI190" i="3"/>
  <c r="AK399" i="3"/>
  <c r="AJ399" i="3"/>
  <c r="AH399" i="3" s="1"/>
  <c r="AJ304" i="3"/>
  <c r="AK304" i="3"/>
  <c r="AI304" i="3"/>
  <c r="AH40" i="3"/>
  <c r="AB40" i="3" s="1"/>
  <c r="AI493" i="3"/>
  <c r="AJ493" i="3"/>
  <c r="AK493" i="3"/>
  <c r="AI29" i="3"/>
  <c r="AK29" i="3"/>
  <c r="AJ29" i="3"/>
  <c r="AJ368" i="3"/>
  <c r="AH368" i="3" s="1"/>
  <c r="AK368" i="3"/>
  <c r="AK196" i="3"/>
  <c r="AI196" i="3"/>
  <c r="AH196" i="3" s="1"/>
  <c r="AI310" i="3"/>
  <c r="AK310" i="3"/>
  <c r="AC103" i="3"/>
  <c r="AF103" i="3"/>
  <c r="I103" i="3"/>
  <c r="Z118" i="3"/>
  <c r="AU118" i="3"/>
  <c r="G118" i="3"/>
  <c r="Z101" i="3"/>
  <c r="G101" i="3"/>
  <c r="AU101" i="3"/>
  <c r="Z134" i="3"/>
  <c r="AU134" i="3"/>
  <c r="G134" i="3"/>
  <c r="Z147" i="3"/>
  <c r="G147" i="3"/>
  <c r="AU147" i="3"/>
  <c r="G155" i="3"/>
  <c r="Z155" i="3"/>
  <c r="AU155" i="3"/>
  <c r="Z183" i="3"/>
  <c r="AU183" i="3"/>
  <c r="G183" i="3"/>
  <c r="Z193" i="3"/>
  <c r="AU193" i="3"/>
  <c r="G193" i="3"/>
  <c r="Z207" i="3"/>
  <c r="AU207" i="3"/>
  <c r="G207" i="3"/>
  <c r="Z221" i="3"/>
  <c r="G221" i="3"/>
  <c r="AU221" i="3"/>
  <c r="AU229" i="3"/>
  <c r="Z229" i="3"/>
  <c r="G229" i="3"/>
  <c r="Z276" i="3"/>
  <c r="G276" i="3"/>
  <c r="AU276" i="3"/>
  <c r="G328" i="3"/>
  <c r="Z328" i="3"/>
  <c r="AU328" i="3"/>
  <c r="Z287" i="3"/>
  <c r="AU287" i="3"/>
  <c r="G287" i="3"/>
  <c r="G396" i="3"/>
  <c r="Z396" i="3"/>
  <c r="AU396" i="3"/>
  <c r="Z431" i="3"/>
  <c r="AU431" i="3"/>
  <c r="G431" i="3"/>
  <c r="Z438" i="3"/>
  <c r="G438" i="3"/>
  <c r="AU438" i="3"/>
  <c r="Z453" i="3"/>
  <c r="G453" i="3"/>
  <c r="AU453" i="3"/>
  <c r="G513" i="3"/>
  <c r="Z513" i="3"/>
  <c r="AU513" i="3"/>
  <c r="G512" i="3"/>
  <c r="Z512" i="3"/>
  <c r="AU512" i="3"/>
  <c r="Z473" i="3"/>
  <c r="G473" i="3"/>
  <c r="AU473" i="3"/>
  <c r="Z454" i="3"/>
  <c r="AU454" i="3"/>
  <c r="G454" i="3"/>
  <c r="AH379" i="3"/>
  <c r="AJ137" i="3"/>
  <c r="AJ36" i="3"/>
  <c r="AH36" i="3" s="1"/>
  <c r="AA36" i="3" s="1"/>
  <c r="AI486" i="3"/>
  <c r="AJ486" i="3"/>
  <c r="AI353" i="3"/>
  <c r="AJ353" i="3"/>
  <c r="AK182" i="3"/>
  <c r="AJ182" i="3"/>
  <c r="AH182" i="3" s="1"/>
  <c r="AA182" i="3" s="1"/>
  <c r="AJ310" i="3"/>
  <c r="AJ373" i="3"/>
  <c r="AI373" i="3"/>
  <c r="AJ165" i="3"/>
  <c r="AI165" i="3"/>
  <c r="Z34" i="3"/>
  <c r="G34" i="3"/>
  <c r="AU34" i="3"/>
  <c r="AC32" i="3"/>
  <c r="I32" i="3"/>
  <c r="AF32" i="3"/>
  <c r="AT63" i="3"/>
  <c r="AS63" i="3" s="1"/>
  <c r="AR63" i="3" s="1"/>
  <c r="AQ63" i="3" s="1"/>
  <c r="AP63" i="3" s="1"/>
  <c r="AO63" i="3" s="1"/>
  <c r="AN63" i="3" s="1"/>
  <c r="AM63" i="3" s="1"/>
  <c r="AL63" i="3" s="1"/>
  <c r="AQ61" i="3"/>
  <c r="AP61" i="3" s="1"/>
  <c r="AO61" i="3" s="1"/>
  <c r="AN61" i="3" s="1"/>
  <c r="AM61" i="3" s="1"/>
  <c r="AL61" i="3" s="1"/>
  <c r="AS93" i="3"/>
  <c r="AR93" i="3" s="1"/>
  <c r="AQ93" i="3" s="1"/>
  <c r="AP93" i="3" s="1"/>
  <c r="AO93" i="3" s="1"/>
  <c r="AN93" i="3" s="1"/>
  <c r="AM93" i="3" s="1"/>
  <c r="AL93" i="3" s="1"/>
  <c r="AR224" i="3"/>
  <c r="AQ224" i="3" s="1"/>
  <c r="AP224" i="3" s="1"/>
  <c r="AO224" i="3" s="1"/>
  <c r="AN224" i="3" s="1"/>
  <c r="AM224" i="3" s="1"/>
  <c r="AL224" i="3" s="1"/>
  <c r="AS200" i="3"/>
  <c r="AR200" i="3" s="1"/>
  <c r="AQ200" i="3" s="1"/>
  <c r="AP200" i="3" s="1"/>
  <c r="AO200" i="3" s="1"/>
  <c r="AN200" i="3" s="1"/>
  <c r="AM200" i="3" s="1"/>
  <c r="AL200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T39" i="3"/>
  <c r="AS39" i="3" s="1"/>
  <c r="AR39" i="3" s="1"/>
  <c r="AQ39" i="3" s="1"/>
  <c r="AP39" i="3" s="1"/>
  <c r="AO39" i="3" s="1"/>
  <c r="AN39" i="3" s="1"/>
  <c r="AM39" i="3" s="1"/>
  <c r="AL39" i="3" s="1"/>
  <c r="AP72" i="3"/>
  <c r="AO72" i="3" s="1"/>
  <c r="AN72" i="3" s="1"/>
  <c r="AM72" i="3" s="1"/>
  <c r="AL72" i="3" s="1"/>
  <c r="AC258" i="3"/>
  <c r="I258" i="3"/>
  <c r="AT77" i="3"/>
  <c r="AS77" i="3" s="1"/>
  <c r="AR77" i="3" s="1"/>
  <c r="AQ77" i="3" s="1"/>
  <c r="AP77" i="3" s="1"/>
  <c r="AO77" i="3" s="1"/>
  <c r="AN77" i="3" s="1"/>
  <c r="AM77" i="3" s="1"/>
  <c r="AL77" i="3" s="1"/>
  <c r="Z52" i="3"/>
  <c r="AU52" i="3"/>
  <c r="G52" i="3"/>
  <c r="G78" i="3"/>
  <c r="Z78" i="3"/>
  <c r="AU78" i="3"/>
  <c r="Z127" i="3"/>
  <c r="AU127" i="3"/>
  <c r="G127" i="3"/>
  <c r="G109" i="3"/>
  <c r="AU109" i="3"/>
  <c r="Z109" i="3"/>
  <c r="Z138" i="3"/>
  <c r="G138" i="3"/>
  <c r="AU138" i="3"/>
  <c r="Z166" i="3"/>
  <c r="AU166" i="3"/>
  <c r="G166" i="3"/>
  <c r="G184" i="3"/>
  <c r="Z184" i="3"/>
  <c r="AU184" i="3"/>
  <c r="Z212" i="3"/>
  <c r="G212" i="3"/>
  <c r="AU212" i="3"/>
  <c r="Z296" i="3"/>
  <c r="AU296" i="3"/>
  <c r="I323" i="3"/>
  <c r="Z352" i="3"/>
  <c r="G352" i="3"/>
  <c r="AU352" i="3"/>
  <c r="G398" i="3"/>
  <c r="Z398" i="3"/>
  <c r="AU398" i="3"/>
  <c r="Z394" i="3"/>
  <c r="G394" i="3"/>
  <c r="Z70" i="3"/>
  <c r="G70" i="3"/>
  <c r="AC85" i="3"/>
  <c r="I85" i="3"/>
  <c r="AF85" i="3"/>
  <c r="Z133" i="3"/>
  <c r="G133" i="3"/>
  <c r="AU133" i="3"/>
  <c r="Z122" i="3"/>
  <c r="G122" i="3"/>
  <c r="Z149" i="3"/>
  <c r="G149" i="3"/>
  <c r="AU149" i="3"/>
  <c r="G161" i="3"/>
  <c r="Z161" i="3"/>
  <c r="AU161" i="3"/>
  <c r="G204" i="3"/>
  <c r="Z204" i="3"/>
  <c r="AU204" i="3"/>
  <c r="Z216" i="3"/>
  <c r="G216" i="3"/>
  <c r="Z268" i="3"/>
  <c r="G268" i="3"/>
  <c r="AU268" i="3"/>
  <c r="G267" i="3"/>
  <c r="Z267" i="3"/>
  <c r="AF258" i="3"/>
  <c r="Z61" i="3"/>
  <c r="G61" i="3"/>
  <c r="AF59" i="3"/>
  <c r="AF84" i="3"/>
  <c r="AC84" i="3"/>
  <c r="I84" i="3"/>
  <c r="Z48" i="3"/>
  <c r="G48" i="3"/>
  <c r="AU48" i="3"/>
  <c r="AT299" i="3"/>
  <c r="AS299" i="3" s="1"/>
  <c r="AR299" i="3" s="1"/>
  <c r="AQ299" i="3" s="1"/>
  <c r="AP299" i="3" s="1"/>
  <c r="AO299" i="3" s="1"/>
  <c r="AN299" i="3" s="1"/>
  <c r="AM299" i="3" s="1"/>
  <c r="AL299" i="3" s="1"/>
  <c r="AC423" i="3"/>
  <c r="AU216" i="3"/>
  <c r="G69" i="3"/>
  <c r="AU69" i="3"/>
  <c r="Z69" i="3"/>
  <c r="Z42" i="3"/>
  <c r="G42" i="3"/>
  <c r="AS53" i="3"/>
  <c r="AR53" i="3" s="1"/>
  <c r="AQ53" i="3" s="1"/>
  <c r="AP53" i="3" s="1"/>
  <c r="AO53" i="3" s="1"/>
  <c r="AN53" i="3" s="1"/>
  <c r="AM53" i="3" s="1"/>
  <c r="AL53" i="3" s="1"/>
  <c r="AQ92" i="3"/>
  <c r="AP92" i="3" s="1"/>
  <c r="AO92" i="3" s="1"/>
  <c r="AN92" i="3" s="1"/>
  <c r="AM92" i="3" s="1"/>
  <c r="AL92" i="3" s="1"/>
  <c r="AC75" i="3"/>
  <c r="AF234" i="3"/>
  <c r="AC234" i="3"/>
  <c r="I234" i="3"/>
  <c r="AS33" i="3"/>
  <c r="AR33" i="3" s="1"/>
  <c r="AQ33" i="3" s="1"/>
  <c r="AP33" i="3" s="1"/>
  <c r="AO33" i="3" s="1"/>
  <c r="AN33" i="3" s="1"/>
  <c r="AM33" i="3" s="1"/>
  <c r="AL33" i="3" s="1"/>
  <c r="AU89" i="3"/>
  <c r="Z89" i="3"/>
  <c r="Z87" i="3"/>
  <c r="AU87" i="3"/>
  <c r="G87" i="3"/>
  <c r="G119" i="3"/>
  <c r="Z119" i="3"/>
  <c r="AU119" i="3"/>
  <c r="Z152" i="3"/>
  <c r="G152" i="3"/>
  <c r="AU152" i="3"/>
  <c r="AF165" i="3"/>
  <c r="I165" i="3"/>
  <c r="Z194" i="3"/>
  <c r="G194" i="3"/>
  <c r="Z223" i="3"/>
  <c r="G223" i="3"/>
  <c r="AU223" i="3"/>
  <c r="G67" i="3"/>
  <c r="AU67" i="3"/>
  <c r="G77" i="3"/>
  <c r="Z77" i="3"/>
  <c r="AC56" i="3"/>
  <c r="I56" i="3"/>
  <c r="AF56" i="3"/>
  <c r="Z55" i="3"/>
  <c r="AU55" i="3"/>
  <c r="G55" i="3"/>
  <c r="Z106" i="3"/>
  <c r="AU106" i="3"/>
  <c r="G106" i="3"/>
  <c r="G111" i="3"/>
  <c r="Z111" i="3"/>
  <c r="AU111" i="3"/>
  <c r="AU85" i="3"/>
  <c r="Z85" i="3"/>
  <c r="G128" i="3"/>
  <c r="AU128" i="3"/>
  <c r="Z128" i="3"/>
  <c r="G98" i="3"/>
  <c r="AU98" i="3"/>
  <c r="G162" i="3"/>
  <c r="Z162" i="3"/>
  <c r="Z209" i="3"/>
  <c r="G209" i="3"/>
  <c r="AU209" i="3"/>
  <c r="Z49" i="3"/>
  <c r="G49" i="3"/>
  <c r="AU49" i="3"/>
  <c r="Z63" i="3"/>
  <c r="G63" i="3"/>
  <c r="G112" i="3"/>
  <c r="Z112" i="3"/>
  <c r="AU116" i="3"/>
  <c r="G116" i="3"/>
  <c r="Z116" i="3"/>
  <c r="Z121" i="3"/>
  <c r="G121" i="3"/>
  <c r="Z92" i="3"/>
  <c r="G92" i="3"/>
  <c r="Z158" i="3"/>
  <c r="G158" i="3"/>
  <c r="AU158" i="3"/>
  <c r="G179" i="3"/>
  <c r="Z179" i="3"/>
  <c r="AU179" i="3"/>
  <c r="Z201" i="3"/>
  <c r="AU201" i="3"/>
  <c r="Z270" i="3"/>
  <c r="AU270" i="3"/>
  <c r="AF298" i="3"/>
  <c r="AC298" i="3"/>
  <c r="I298" i="3"/>
  <c r="AC271" i="3"/>
  <c r="AF102" i="3"/>
  <c r="AC102" i="3"/>
  <c r="G57" i="3"/>
  <c r="Z57" i="3"/>
  <c r="AF80" i="3"/>
  <c r="AC80" i="3"/>
  <c r="G113" i="3"/>
  <c r="Z113" i="3"/>
  <c r="G126" i="3"/>
  <c r="Z126" i="3"/>
  <c r="Z197" i="3"/>
  <c r="AU197" i="3"/>
  <c r="G197" i="3"/>
  <c r="Z243" i="3"/>
  <c r="G243" i="3"/>
  <c r="Z62" i="3"/>
  <c r="G62" i="3"/>
  <c r="AU62" i="3"/>
  <c r="AC27" i="3"/>
  <c r="Z84" i="3"/>
  <c r="AU84" i="3"/>
  <c r="Z58" i="3"/>
  <c r="G58" i="3"/>
  <c r="Z86" i="3"/>
  <c r="G86" i="3"/>
  <c r="AU86" i="3"/>
  <c r="Z103" i="3"/>
  <c r="AU103" i="3"/>
  <c r="G220" i="3"/>
  <c r="AU220" i="3"/>
  <c r="Z220" i="3"/>
  <c r="G176" i="3"/>
  <c r="AU300" i="3"/>
  <c r="G182" i="3"/>
  <c r="G107" i="3"/>
  <c r="Z146" i="3"/>
  <c r="G146" i="3"/>
  <c r="Z262" i="3"/>
  <c r="G262" i="3"/>
  <c r="Z368" i="3"/>
  <c r="G368" i="3"/>
  <c r="Z419" i="3"/>
  <c r="G419" i="3"/>
  <c r="Z163" i="3"/>
  <c r="G163" i="3"/>
  <c r="Z272" i="3"/>
  <c r="G272" i="3"/>
  <c r="Z280" i="3"/>
  <c r="G280" i="3"/>
  <c r="Z261" i="3"/>
  <c r="G261" i="3"/>
  <c r="G312" i="3"/>
  <c r="Z312" i="3"/>
  <c r="G277" i="3"/>
  <c r="Z277" i="3"/>
  <c r="Z372" i="3"/>
  <c r="G372" i="3"/>
  <c r="G350" i="3"/>
  <c r="Z350" i="3"/>
  <c r="G506" i="3"/>
  <c r="Z506" i="3"/>
  <c r="G60" i="3"/>
  <c r="G129" i="3"/>
  <c r="G131" i="3"/>
  <c r="Z131" i="3"/>
  <c r="G117" i="3"/>
  <c r="Z173" i="3"/>
  <c r="G173" i="3"/>
  <c r="G177" i="3"/>
  <c r="Z231" i="3"/>
  <c r="G231" i="3"/>
  <c r="G376" i="3"/>
  <c r="Z376" i="3"/>
  <c r="Z353" i="3"/>
  <c r="G353" i="3"/>
  <c r="Z22" i="3"/>
  <c r="G22" i="3"/>
  <c r="AU261" i="3"/>
  <c r="AU280" i="3"/>
  <c r="AU312" i="3"/>
  <c r="G64" i="3"/>
  <c r="Z88" i="3"/>
  <c r="Z124" i="3"/>
  <c r="Z181" i="3"/>
  <c r="G181" i="3"/>
  <c r="G200" i="3"/>
  <c r="Z244" i="3"/>
  <c r="Z252" i="3"/>
  <c r="G252" i="3"/>
  <c r="G286" i="3"/>
  <c r="Z274" i="3"/>
  <c r="G274" i="3"/>
  <c r="G306" i="3"/>
  <c r="Z331" i="3"/>
  <c r="G331" i="3"/>
  <c r="G335" i="3"/>
  <c r="Z335" i="3"/>
  <c r="G439" i="3"/>
  <c r="Z439" i="3"/>
  <c r="Z23" i="3"/>
  <c r="G23" i="3"/>
  <c r="I76" i="3"/>
  <c r="Z196" i="3"/>
  <c r="G196" i="3"/>
  <c r="Z301" i="3"/>
  <c r="G301" i="3"/>
  <c r="G393" i="3"/>
  <c r="Z393" i="3"/>
  <c r="Z386" i="3"/>
  <c r="G386" i="3"/>
  <c r="G395" i="3"/>
  <c r="Z395" i="3"/>
  <c r="Z392" i="3"/>
  <c r="G392" i="3"/>
  <c r="Z444" i="3"/>
  <c r="G444" i="3"/>
  <c r="G483" i="3"/>
  <c r="Z483" i="3"/>
  <c r="AU76" i="3"/>
  <c r="AU153" i="3"/>
  <c r="G36" i="3"/>
  <c r="G300" i="3"/>
  <c r="G132" i="3"/>
  <c r="Z192" i="3"/>
  <c r="G192" i="3"/>
  <c r="Z265" i="3"/>
  <c r="G265" i="3"/>
  <c r="Z299" i="3"/>
  <c r="G299" i="3"/>
  <c r="Z315" i="3"/>
  <c r="G315" i="3"/>
  <c r="G420" i="3"/>
  <c r="Z420" i="3"/>
  <c r="G501" i="3"/>
  <c r="Z501" i="3"/>
  <c r="Z458" i="3"/>
  <c r="G458" i="3"/>
  <c r="G170" i="3"/>
  <c r="G289" i="3"/>
  <c r="Z289" i="3"/>
  <c r="G379" i="3"/>
  <c r="Z379" i="3"/>
  <c r="G437" i="3"/>
  <c r="Z437" i="3"/>
  <c r="Z485" i="3"/>
  <c r="G485" i="3"/>
  <c r="Z495" i="3"/>
  <c r="G495" i="3"/>
  <c r="Z28" i="3"/>
  <c r="G28" i="3"/>
  <c r="Z29" i="3"/>
  <c r="G29" i="3"/>
  <c r="G446" i="3"/>
  <c r="Z446" i="3"/>
  <c r="Z452" i="3"/>
  <c r="G452" i="3"/>
  <c r="Z228" i="3"/>
  <c r="G228" i="3"/>
  <c r="Z269" i="3"/>
  <c r="G269" i="3"/>
  <c r="G364" i="3"/>
  <c r="Z364" i="3"/>
  <c r="Z441" i="3"/>
  <c r="G441" i="3"/>
  <c r="Z461" i="3"/>
  <c r="G461" i="3"/>
  <c r="Z46" i="3"/>
  <c r="G46" i="3"/>
  <c r="G45" i="3"/>
  <c r="Z45" i="3"/>
  <c r="G283" i="3"/>
  <c r="Z275" i="3"/>
  <c r="G275" i="3"/>
  <c r="G373" i="3"/>
  <c r="Z373" i="3"/>
  <c r="Z470" i="3"/>
  <c r="G470" i="3"/>
  <c r="G178" i="3"/>
  <c r="Z219" i="3"/>
  <c r="G219" i="3"/>
  <c r="Z273" i="3"/>
  <c r="G273" i="3"/>
  <c r="G370" i="3"/>
  <c r="Z370" i="3"/>
  <c r="Z358" i="3"/>
  <c r="G358" i="3"/>
  <c r="Z416" i="3"/>
  <c r="G416" i="3"/>
  <c r="Z365" i="3"/>
  <c r="G365" i="3"/>
  <c r="G397" i="3"/>
  <c r="Z397" i="3"/>
  <c r="Z417" i="3"/>
  <c r="AA417" i="3" s="1"/>
  <c r="G417" i="3"/>
  <c r="Z309" i="3"/>
  <c r="G309" i="3"/>
  <c r="G391" i="3"/>
  <c r="Z391" i="3"/>
  <c r="Z414" i="3"/>
  <c r="G414" i="3"/>
  <c r="Z494" i="3"/>
  <c r="G39" i="3"/>
  <c r="Z40" i="3"/>
  <c r="G295" i="3"/>
  <c r="G388" i="3"/>
  <c r="Z388" i="3"/>
  <c r="Z408" i="3"/>
  <c r="G408" i="3"/>
  <c r="Z474" i="3"/>
  <c r="G474" i="3"/>
  <c r="Z389" i="3"/>
  <c r="G389" i="3"/>
  <c r="G26" i="3"/>
  <c r="Z26" i="3"/>
  <c r="G346" i="3"/>
  <c r="G381" i="3"/>
  <c r="G410" i="3"/>
  <c r="G478" i="3"/>
  <c r="G463" i="3"/>
  <c r="G510" i="3"/>
  <c r="AU510" i="3"/>
  <c r="Z510" i="3"/>
  <c r="AU511" i="3"/>
  <c r="G511" i="3"/>
  <c r="C16" i="1"/>
  <c r="D18" i="1" s="1"/>
  <c r="O497" i="1"/>
  <c r="O220" i="1"/>
  <c r="O40" i="1"/>
  <c r="O491" i="1"/>
  <c r="O186" i="1"/>
  <c r="O438" i="1"/>
  <c r="O313" i="1"/>
  <c r="O76" i="1"/>
  <c r="O165" i="1"/>
  <c r="O453" i="1"/>
  <c r="O311" i="1"/>
  <c r="O36" i="1"/>
  <c r="O210" i="1"/>
  <c r="O290" i="1"/>
  <c r="O110" i="1"/>
  <c r="O428" i="1"/>
  <c r="O284" i="1"/>
  <c r="O150" i="1"/>
  <c r="O266" i="1"/>
  <c r="O231" i="1"/>
  <c r="O272" i="1"/>
  <c r="O267" i="1"/>
  <c r="O366" i="1"/>
  <c r="O434" i="1"/>
  <c r="O85" i="1"/>
  <c r="O462" i="1"/>
  <c r="O264" i="1"/>
  <c r="O353" i="1"/>
  <c r="O122" i="1"/>
  <c r="O473" i="1"/>
  <c r="O315" i="1"/>
  <c r="O43" i="1"/>
  <c r="O475" i="1"/>
  <c r="O26" i="1"/>
  <c r="O276" i="1"/>
  <c r="O496" i="1"/>
  <c r="O161" i="1"/>
  <c r="O24" i="1"/>
  <c r="O138" i="1"/>
  <c r="O424" i="1"/>
  <c r="O493" i="1"/>
  <c r="O293" i="1"/>
  <c r="O58" i="1"/>
  <c r="O75" i="1"/>
  <c r="O479" i="1"/>
  <c r="O291" i="1"/>
  <c r="O492" i="1"/>
  <c r="O95" i="1"/>
  <c r="O483" i="1"/>
  <c r="O292" i="1"/>
  <c r="O285" i="1"/>
  <c r="O79" i="1"/>
  <c r="O469" i="1"/>
  <c r="O89" i="1"/>
  <c r="O120" i="1"/>
  <c r="O153" i="1"/>
  <c r="O152" i="1"/>
  <c r="O87" i="1"/>
  <c r="O163" i="1"/>
  <c r="O306" i="1"/>
  <c r="O480" i="1"/>
  <c r="O125" i="1"/>
  <c r="O252" i="1"/>
  <c r="O73" i="1"/>
  <c r="O463" i="1"/>
  <c r="O135" i="1"/>
  <c r="O443" i="1"/>
  <c r="O413" i="1"/>
  <c r="O99" i="1"/>
  <c r="O47" i="1"/>
  <c r="O55" i="1"/>
  <c r="O430" i="1"/>
  <c r="O51" i="1"/>
  <c r="O499" i="1"/>
  <c r="O139" i="1"/>
  <c r="O312" i="1"/>
  <c r="O71" i="1"/>
  <c r="O472" i="1"/>
  <c r="O159" i="1"/>
  <c r="O275" i="1"/>
  <c r="O38" i="1"/>
  <c r="O450" i="1"/>
  <c r="O65" i="1"/>
  <c r="O271" i="1"/>
  <c r="O278" i="1"/>
  <c r="O23" i="1"/>
  <c r="O287" i="1"/>
  <c r="O59" i="1"/>
  <c r="O185" i="1"/>
  <c r="O467" i="1"/>
  <c r="O411" i="1"/>
  <c r="O433" i="1"/>
  <c r="O57" i="1"/>
  <c r="O97" i="1"/>
  <c r="O109" i="1"/>
  <c r="O488" i="1"/>
  <c r="O468" i="1"/>
  <c r="O409" i="1"/>
  <c r="O295" i="1"/>
  <c r="O68" i="1"/>
  <c r="O146" i="1"/>
  <c r="O299" i="1"/>
  <c r="O337" i="1"/>
  <c r="O42" i="1"/>
  <c r="O316" i="1"/>
  <c r="O282" i="1"/>
  <c r="O130" i="1"/>
  <c r="O314" i="1"/>
  <c r="O129" i="1"/>
  <c r="O112" i="1"/>
  <c r="O296" i="1"/>
  <c r="O140" i="1"/>
  <c r="O452" i="1"/>
  <c r="O121" i="1"/>
  <c r="O168" i="1"/>
  <c r="O451" i="1"/>
  <c r="O449" i="1"/>
  <c r="O294" i="1"/>
  <c r="O209" i="1"/>
  <c r="O494" i="1"/>
  <c r="O248" i="1"/>
  <c r="O457" i="1"/>
  <c r="O202" i="1"/>
  <c r="O118" i="1"/>
  <c r="O81" i="1"/>
  <c r="O196" i="1"/>
  <c r="O174" i="1"/>
  <c r="O149" i="1"/>
  <c r="O477" i="1"/>
  <c r="O448" i="1"/>
  <c r="O490" i="1"/>
  <c r="O444" i="1"/>
  <c r="O74" i="1"/>
  <c r="O70" i="1"/>
  <c r="O274" i="1"/>
  <c r="O459" i="1"/>
  <c r="O474" i="1"/>
  <c r="O78" i="1"/>
  <c r="O447" i="1"/>
  <c r="O66" i="1"/>
  <c r="O167" i="1"/>
  <c r="O98" i="1"/>
  <c r="O201" i="1"/>
  <c r="O346" i="1"/>
  <c r="O41" i="1"/>
  <c r="O226" i="1"/>
  <c r="O445" i="1"/>
  <c r="O378" i="1"/>
  <c r="O105" i="1"/>
  <c r="O93" i="1"/>
  <c r="O49" i="1"/>
  <c r="O279" i="1"/>
  <c r="O486" i="1"/>
  <c r="O157" i="1"/>
  <c r="O286" i="1"/>
  <c r="O103" i="1"/>
  <c r="O389" i="1"/>
  <c r="O155" i="1"/>
  <c r="O45" i="1"/>
  <c r="O458" i="1"/>
  <c r="O127" i="1"/>
  <c r="O487" i="1"/>
  <c r="O86" i="1"/>
  <c r="O106" i="1"/>
  <c r="O281" i="1"/>
  <c r="O164" i="1"/>
  <c r="O277" i="1"/>
  <c r="O308" i="1"/>
  <c r="O34" i="1"/>
  <c r="O489" i="1"/>
  <c r="O301" i="1"/>
  <c r="O46" i="1"/>
  <c r="O91" i="1"/>
  <c r="O21" i="1"/>
  <c r="O435" i="1"/>
  <c r="O100" i="1"/>
  <c r="O69" i="1"/>
  <c r="O39" i="1"/>
  <c r="O246" i="1"/>
  <c r="O446" i="1"/>
  <c r="O96" i="1"/>
  <c r="O35" i="1"/>
  <c r="O289" i="1"/>
  <c r="O72" i="1"/>
  <c r="O300" i="1"/>
  <c r="O440" i="1"/>
  <c r="O425" i="1"/>
  <c r="O495" i="1"/>
  <c r="O113" i="1"/>
  <c r="O53" i="1"/>
  <c r="O114" i="1"/>
  <c r="O460" i="1"/>
  <c r="O92" i="1"/>
  <c r="O142" i="1"/>
  <c r="O33" i="1"/>
  <c r="O52" i="1"/>
  <c r="O369" i="1"/>
  <c r="O32" i="1"/>
  <c r="O123" i="1"/>
  <c r="O64" i="1"/>
  <c r="O62" i="1"/>
  <c r="O60" i="1"/>
  <c r="O431" i="1"/>
  <c r="O37" i="1"/>
  <c r="O107" i="1"/>
  <c r="O102" i="1"/>
  <c r="O297" i="1"/>
  <c r="O476" i="1"/>
  <c r="O160" i="1"/>
  <c r="O116" i="1"/>
  <c r="O77" i="1"/>
  <c r="O255" i="1"/>
  <c r="O84" i="1"/>
  <c r="O82" i="1"/>
  <c r="O137" i="1"/>
  <c r="O470" i="1"/>
  <c r="O280" i="1"/>
  <c r="C15" i="1"/>
  <c r="O498" i="1"/>
  <c r="O273" i="1"/>
  <c r="O56" i="1"/>
  <c r="O83" i="1"/>
  <c r="O25" i="1"/>
  <c r="O136" i="1"/>
  <c r="O442" i="1"/>
  <c r="O94" i="1"/>
  <c r="O339" i="1"/>
  <c r="O454" i="1"/>
  <c r="O439" i="1"/>
  <c r="O54" i="1"/>
  <c r="O67" i="1"/>
  <c r="O464" i="1"/>
  <c r="O482" i="1"/>
  <c r="O466" i="1"/>
  <c r="O244" i="1"/>
  <c r="O30" i="1"/>
  <c r="O158" i="1"/>
  <c r="O302" i="1"/>
  <c r="O61" i="1"/>
  <c r="O309" i="1"/>
  <c r="O132" i="1"/>
  <c r="O101" i="1"/>
  <c r="O48" i="1"/>
  <c r="O148" i="1"/>
  <c r="O303" i="1"/>
  <c r="O104" i="1"/>
  <c r="O63" i="1"/>
  <c r="O128" i="1"/>
  <c r="O471" i="1"/>
  <c r="O204" i="1"/>
  <c r="O348" i="1"/>
  <c r="O80" i="1"/>
  <c r="O478" i="1"/>
  <c r="O288" i="1"/>
  <c r="O44" i="1"/>
  <c r="O484" i="1"/>
  <c r="O485" i="1"/>
  <c r="O28" i="1"/>
  <c r="O437" i="1"/>
  <c r="O90" i="1"/>
  <c r="O270" i="1"/>
  <c r="O27" i="1"/>
  <c r="O131" i="1"/>
  <c r="O465" i="1"/>
  <c r="O225" i="1"/>
  <c r="O455" i="1"/>
  <c r="O156" i="1"/>
  <c r="O126" i="1"/>
  <c r="O50" i="1"/>
  <c r="O169" i="1"/>
  <c r="O119" i="1"/>
  <c r="O307" i="1"/>
  <c r="O31" i="1"/>
  <c r="O283" i="1"/>
  <c r="O298" i="1"/>
  <c r="O241" i="1"/>
  <c r="O88" i="1"/>
  <c r="O436" i="1"/>
  <c r="O141" i="1"/>
  <c r="O481" i="1"/>
  <c r="O22" i="1"/>
  <c r="O441" i="1"/>
  <c r="O108" i="1"/>
  <c r="O29" i="1"/>
  <c r="O111" i="1"/>
  <c r="O117" i="1"/>
  <c r="O124" i="1"/>
  <c r="O456" i="1"/>
  <c r="O310" i="1"/>
  <c r="O115" i="1"/>
  <c r="O461" i="1"/>
  <c r="AA80" i="3"/>
  <c r="C11" i="3"/>
  <c r="C12" i="3"/>
  <c r="O519" i="3" l="1"/>
  <c r="AT519" i="3"/>
  <c r="AS519" i="3" s="1"/>
  <c r="AR519" i="3" s="1"/>
  <c r="AQ519" i="3" s="1"/>
  <c r="AP519" i="3" s="1"/>
  <c r="AO519" i="3" s="1"/>
  <c r="AN519" i="3" s="1"/>
  <c r="AM519" i="3" s="1"/>
  <c r="AL519" i="3" s="1"/>
  <c r="AC519" i="3"/>
  <c r="K519" i="3"/>
  <c r="AA139" i="3"/>
  <c r="AB139" i="3"/>
  <c r="BB49" i="3"/>
  <c r="BA49" i="3"/>
  <c r="AI496" i="3"/>
  <c r="AJ496" i="3"/>
  <c r="AK496" i="3"/>
  <c r="AT339" i="3"/>
  <c r="AS339" i="3" s="1"/>
  <c r="AR339" i="3" s="1"/>
  <c r="AQ339" i="3" s="1"/>
  <c r="AP339" i="3" s="1"/>
  <c r="AO339" i="3" s="1"/>
  <c r="AN339" i="3" s="1"/>
  <c r="AM339" i="3" s="1"/>
  <c r="AL339" i="3" s="1"/>
  <c r="I433" i="3"/>
  <c r="AF433" i="3"/>
  <c r="AC433" i="3"/>
  <c r="AI382" i="3"/>
  <c r="AK382" i="3"/>
  <c r="AJ382" i="3"/>
  <c r="AK241" i="3"/>
  <c r="AJ241" i="3"/>
  <c r="AI241" i="3"/>
  <c r="AH241" i="3" s="1"/>
  <c r="AB241" i="3" s="1"/>
  <c r="AK148" i="3"/>
  <c r="AJ148" i="3"/>
  <c r="AI148" i="3"/>
  <c r="BA36" i="3"/>
  <c r="BB36" i="3"/>
  <c r="AK124" i="3"/>
  <c r="AJ124" i="3"/>
  <c r="AI124" i="3"/>
  <c r="AH124" i="3" s="1"/>
  <c r="AB124" i="3" s="1"/>
  <c r="AI244" i="3"/>
  <c r="AH244" i="3" s="1"/>
  <c r="AB244" i="3" s="1"/>
  <c r="AJ244" i="3"/>
  <c r="AK244" i="3"/>
  <c r="AI230" i="3"/>
  <c r="AA23" i="3"/>
  <c r="AE23" i="3" s="1"/>
  <c r="AH461" i="3"/>
  <c r="AK415" i="3"/>
  <c r="AI402" i="3"/>
  <c r="AJ397" i="3"/>
  <c r="AH397" i="3" s="1"/>
  <c r="AI42" i="3"/>
  <c r="AH42" i="3" s="1"/>
  <c r="AI169" i="3"/>
  <c r="AH169" i="3" s="1"/>
  <c r="AJ169" i="3"/>
  <c r="AK169" i="3"/>
  <c r="I68" i="3"/>
  <c r="AF68" i="3"/>
  <c r="AC68" i="3"/>
  <c r="AI225" i="3"/>
  <c r="AH225" i="3" s="1"/>
  <c r="AK225" i="3"/>
  <c r="AJ225" i="3"/>
  <c r="AJ415" i="3"/>
  <c r="AK402" i="3"/>
  <c r="AJ228" i="3"/>
  <c r="AH365" i="3"/>
  <c r="AJ395" i="3"/>
  <c r="AI395" i="3"/>
  <c r="AC241" i="3"/>
  <c r="I241" i="3"/>
  <c r="AF241" i="3"/>
  <c r="AA231" i="3"/>
  <c r="AE231" i="3" s="1"/>
  <c r="AK41" i="3"/>
  <c r="AJ41" i="3"/>
  <c r="AI41" i="3"/>
  <c r="AJ245" i="3"/>
  <c r="AH245" i="3" s="1"/>
  <c r="AI228" i="3"/>
  <c r="AF240" i="3"/>
  <c r="AT68" i="3"/>
  <c r="AS68" i="3"/>
  <c r="AR68" i="3" s="1"/>
  <c r="AQ68" i="3" s="1"/>
  <c r="AP68" i="3" s="1"/>
  <c r="AO68" i="3" s="1"/>
  <c r="AN68" i="3" s="1"/>
  <c r="AM68" i="3" s="1"/>
  <c r="AL68" i="3" s="1"/>
  <c r="AK44" i="3"/>
  <c r="AI44" i="3"/>
  <c r="AJ44" i="3"/>
  <c r="AC382" i="3"/>
  <c r="I382" i="3"/>
  <c r="AF382" i="3"/>
  <c r="AJ311" i="3"/>
  <c r="AJ313" i="3"/>
  <c r="AH313" i="3" s="1"/>
  <c r="AA313" i="3" s="1"/>
  <c r="AI400" i="3"/>
  <c r="AK245" i="3"/>
  <c r="AH214" i="3"/>
  <c r="AZ35" i="3"/>
  <c r="AX35" i="3" s="1"/>
  <c r="AH1954" i="3"/>
  <c r="AA1954" i="3" s="1"/>
  <c r="AE1954" i="3" s="1"/>
  <c r="AI361" i="3"/>
  <c r="AH361" i="3" s="1"/>
  <c r="I240" i="3"/>
  <c r="AI260" i="3"/>
  <c r="AH260" i="3" s="1"/>
  <c r="AB260" i="3" s="1"/>
  <c r="AF169" i="3"/>
  <c r="I169" i="3"/>
  <c r="AC169" i="3"/>
  <c r="AC148" i="3"/>
  <c r="I148" i="3"/>
  <c r="AF148" i="3"/>
  <c r="AI104" i="3"/>
  <c r="AJ104" i="3"/>
  <c r="AK104" i="3"/>
  <c r="AK459" i="3"/>
  <c r="AJ459" i="3"/>
  <c r="AI459" i="3"/>
  <c r="AT226" i="3"/>
  <c r="AS226" i="3" s="1"/>
  <c r="AR226" i="3" s="1"/>
  <c r="AQ226" i="3" s="1"/>
  <c r="AP226" i="3" s="1"/>
  <c r="AO226" i="3" s="1"/>
  <c r="AN226" i="3" s="1"/>
  <c r="AM226" i="3" s="1"/>
  <c r="AL226" i="3" s="1"/>
  <c r="AC59" i="3"/>
  <c r="AH137" i="3"/>
  <c r="AH493" i="3"/>
  <c r="AK313" i="3"/>
  <c r="AJ400" i="3"/>
  <c r="AK495" i="3"/>
  <c r="AK42" i="3"/>
  <c r="AJ260" i="3"/>
  <c r="AC225" i="3"/>
  <c r="I225" i="3"/>
  <c r="AF225" i="3"/>
  <c r="AC339" i="3"/>
  <c r="J339" i="3"/>
  <c r="AF339" i="3"/>
  <c r="AI293" i="3"/>
  <c r="AH293" i="3" s="1"/>
  <c r="AK293" i="3"/>
  <c r="AJ293" i="3"/>
  <c r="AC139" i="3"/>
  <c r="AF139" i="3"/>
  <c r="I139" i="3"/>
  <c r="BB30" i="3"/>
  <c r="BA30" i="3"/>
  <c r="AJ376" i="3"/>
  <c r="AI376" i="3"/>
  <c r="AK376" i="3"/>
  <c r="AK70" i="3"/>
  <c r="AJ70" i="3"/>
  <c r="AI70" i="3"/>
  <c r="BB16" i="3"/>
  <c r="BA16" i="3"/>
  <c r="AK294" i="3"/>
  <c r="AJ294" i="3"/>
  <c r="AI294" i="3"/>
  <c r="AH294" i="3" s="1"/>
  <c r="BB19" i="3"/>
  <c r="BA19" i="3"/>
  <c r="BA64" i="3"/>
  <c r="BB64" i="3"/>
  <c r="BB42" i="3"/>
  <c r="BA42" i="3"/>
  <c r="AT262" i="3"/>
  <c r="AS262" i="3" s="1"/>
  <c r="AR262" i="3" s="1"/>
  <c r="AQ262" i="3" s="1"/>
  <c r="AP262" i="3" s="1"/>
  <c r="AO262" i="3" s="1"/>
  <c r="AN262" i="3" s="1"/>
  <c r="AM262" i="3" s="1"/>
  <c r="AL262" i="3" s="1"/>
  <c r="AA22" i="3"/>
  <c r="AD22" i="3" s="1"/>
  <c r="AF125" i="3"/>
  <c r="AF323" i="3"/>
  <c r="AH202" i="3"/>
  <c r="AJ267" i="3"/>
  <c r="AH267" i="3" s="1"/>
  <c r="AZ90" i="3"/>
  <c r="AX90" i="3" s="1"/>
  <c r="AI65" i="3"/>
  <c r="AH65" i="3" s="1"/>
  <c r="AT309" i="3"/>
  <c r="AS309" i="3" s="1"/>
  <c r="AR309" i="3" s="1"/>
  <c r="AQ309" i="3" s="1"/>
  <c r="AP309" i="3" s="1"/>
  <c r="AO309" i="3" s="1"/>
  <c r="AN309" i="3" s="1"/>
  <c r="AM309" i="3" s="1"/>
  <c r="AL309" i="3" s="1"/>
  <c r="AT275" i="3"/>
  <c r="AS275" i="3" s="1"/>
  <c r="AR275" i="3" s="1"/>
  <c r="AQ275" i="3" s="1"/>
  <c r="AP275" i="3" s="1"/>
  <c r="AO275" i="3" s="1"/>
  <c r="AN275" i="3" s="1"/>
  <c r="AM275" i="3" s="1"/>
  <c r="AL275" i="3" s="1"/>
  <c r="AT66" i="3"/>
  <c r="AS66" i="3" s="1"/>
  <c r="AR66" i="3" s="1"/>
  <c r="AQ66" i="3" s="1"/>
  <c r="AP66" i="3" s="1"/>
  <c r="AO66" i="3" s="1"/>
  <c r="AN66" i="3" s="1"/>
  <c r="AM66" i="3" s="1"/>
  <c r="AL66" i="3" s="1"/>
  <c r="AT446" i="3"/>
  <c r="AS446" i="3" s="1"/>
  <c r="AR446" i="3" s="1"/>
  <c r="AQ446" i="3" s="1"/>
  <c r="AP446" i="3" s="1"/>
  <c r="AO446" i="3" s="1"/>
  <c r="AN446" i="3" s="1"/>
  <c r="AM446" i="3" s="1"/>
  <c r="AL446" i="3" s="1"/>
  <c r="BB74" i="3"/>
  <c r="BA74" i="3"/>
  <c r="AF504" i="3"/>
  <c r="AC504" i="3"/>
  <c r="K504" i="3"/>
  <c r="AC311" i="3"/>
  <c r="AF311" i="3"/>
  <c r="I311" i="3"/>
  <c r="AC94" i="3"/>
  <c r="I94" i="3"/>
  <c r="AF94" i="3"/>
  <c r="AT64" i="3"/>
  <c r="AS64" i="3" s="1"/>
  <c r="AR64" i="3" s="1"/>
  <c r="AQ64" i="3" s="1"/>
  <c r="AP64" i="3" s="1"/>
  <c r="AO64" i="3" s="1"/>
  <c r="AN64" i="3" s="1"/>
  <c r="AM64" i="3" s="1"/>
  <c r="AL64" i="3" s="1"/>
  <c r="AF313" i="3"/>
  <c r="I313" i="3"/>
  <c r="AC313" i="3"/>
  <c r="AJ423" i="3"/>
  <c r="AK423" i="3"/>
  <c r="AI423" i="3"/>
  <c r="AI394" i="3"/>
  <c r="AK394" i="3"/>
  <c r="AJ394" i="3"/>
  <c r="AI311" i="3"/>
  <c r="AK28" i="3"/>
  <c r="AH131" i="3"/>
  <c r="AI416" i="3"/>
  <c r="AH416" i="3" s="1"/>
  <c r="AJ416" i="3"/>
  <c r="AK416" i="3"/>
  <c r="AC435" i="3"/>
  <c r="J435" i="3"/>
  <c r="AF435" i="3"/>
  <c r="AK56" i="3"/>
  <c r="AJ56" i="3"/>
  <c r="AI56" i="3"/>
  <c r="K508" i="3"/>
  <c r="AC508" i="3"/>
  <c r="AF508" i="3"/>
  <c r="AK435" i="3"/>
  <c r="AI419" i="3"/>
  <c r="AJ419" i="3"/>
  <c r="AK419" i="3"/>
  <c r="AC135" i="3"/>
  <c r="I135" i="3"/>
  <c r="AF135" i="3"/>
  <c r="AI315" i="3"/>
  <c r="AK315" i="3"/>
  <c r="AJ315" i="3"/>
  <c r="I35" i="3"/>
  <c r="AC35" i="3"/>
  <c r="AF35" i="3"/>
  <c r="AI283" i="3"/>
  <c r="AK283" i="3"/>
  <c r="AJ283" i="3"/>
  <c r="AI348" i="3"/>
  <c r="AH348" i="3" s="1"/>
  <c r="AA348" i="3" s="1"/>
  <c r="AK348" i="3"/>
  <c r="AJ348" i="3"/>
  <c r="AI28" i="3"/>
  <c r="AH28" i="3" s="1"/>
  <c r="AI114" i="3"/>
  <c r="AH203" i="3"/>
  <c r="AA203" i="3" s="1"/>
  <c r="AI435" i="3"/>
  <c r="AH435" i="3" s="1"/>
  <c r="AK393" i="3"/>
  <c r="AJ393" i="3"/>
  <c r="AI393" i="3"/>
  <c r="AT506" i="3"/>
  <c r="AS506" i="3"/>
  <c r="AR506" i="3" s="1"/>
  <c r="AQ506" i="3" s="1"/>
  <c r="AP506" i="3" s="1"/>
  <c r="AO506" i="3" s="1"/>
  <c r="AN506" i="3" s="1"/>
  <c r="AM506" i="3" s="1"/>
  <c r="AL506" i="3" s="1"/>
  <c r="AJ112" i="3"/>
  <c r="AK112" i="3"/>
  <c r="AI112" i="3"/>
  <c r="AF492" i="3"/>
  <c r="AC492" i="3"/>
  <c r="I492" i="3"/>
  <c r="AC348" i="3"/>
  <c r="AF348" i="3"/>
  <c r="J348" i="3"/>
  <c r="BA70" i="3"/>
  <c r="BB70" i="3"/>
  <c r="AJ177" i="3"/>
  <c r="AK177" i="3"/>
  <c r="AI177" i="3"/>
  <c r="AB289" i="3"/>
  <c r="AJ114" i="3"/>
  <c r="AH198" i="3"/>
  <c r="AI495" i="3"/>
  <c r="AE480" i="3"/>
  <c r="AQ162" i="3"/>
  <c r="AP162" i="3" s="1"/>
  <c r="AO162" i="3" s="1"/>
  <c r="AN162" i="3" s="1"/>
  <c r="AM162" i="3" s="1"/>
  <c r="AL162" i="3" s="1"/>
  <c r="AJ508" i="3"/>
  <c r="AH508" i="3" s="1"/>
  <c r="AK389" i="3"/>
  <c r="AJ389" i="3"/>
  <c r="AI389" i="3"/>
  <c r="AH389" i="3" s="1"/>
  <c r="AI483" i="3"/>
  <c r="AH483" i="3" s="1"/>
  <c r="AJ483" i="3"/>
  <c r="AK483" i="3"/>
  <c r="AI408" i="3"/>
  <c r="AK408" i="3"/>
  <c r="AJ408" i="3"/>
  <c r="AI100" i="3"/>
  <c r="AK100" i="3"/>
  <c r="AJ100" i="3"/>
  <c r="AJ492" i="3"/>
  <c r="AI492" i="3"/>
  <c r="AC402" i="3"/>
  <c r="I402" i="3"/>
  <c r="AF402" i="3"/>
  <c r="J175" i="3"/>
  <c r="AK508" i="3"/>
  <c r="AK380" i="3"/>
  <c r="AJ380" i="3"/>
  <c r="AI380" i="3"/>
  <c r="AJ364" i="3"/>
  <c r="AI364" i="3"/>
  <c r="AH364" i="3" s="1"/>
  <c r="AB364" i="3" s="1"/>
  <c r="AK364" i="3"/>
  <c r="AK350" i="3"/>
  <c r="AI350" i="3"/>
  <c r="AH350" i="3" s="1"/>
  <c r="AA350" i="3" s="1"/>
  <c r="AJ350" i="3"/>
  <c r="AC53" i="3"/>
  <c r="AF53" i="3"/>
  <c r="I53" i="3"/>
  <c r="AK425" i="3"/>
  <c r="AJ425" i="3"/>
  <c r="AI425" i="3"/>
  <c r="AH425" i="3" s="1"/>
  <c r="AA425" i="3" s="1"/>
  <c r="AE425" i="3" s="1"/>
  <c r="AJ88" i="3"/>
  <c r="AH88" i="3" s="1"/>
  <c r="AB88" i="3" s="1"/>
  <c r="AK88" i="3"/>
  <c r="AK369" i="3"/>
  <c r="AI369" i="3"/>
  <c r="AJ369" i="3"/>
  <c r="AJ401" i="3"/>
  <c r="AH401" i="3" s="1"/>
  <c r="AB401" i="3" s="1"/>
  <c r="AC125" i="3"/>
  <c r="AF175" i="3"/>
  <c r="AA122" i="3"/>
  <c r="AD122" i="3" s="1"/>
  <c r="AK401" i="3"/>
  <c r="AA189" i="3"/>
  <c r="AA292" i="3"/>
  <c r="AD292" i="3" s="1"/>
  <c r="AA478" i="3"/>
  <c r="AT303" i="3"/>
  <c r="AS303" i="3" s="1"/>
  <c r="AR303" i="3" s="1"/>
  <c r="AQ303" i="3" s="1"/>
  <c r="AP303" i="3" s="1"/>
  <c r="AO303" i="3" s="1"/>
  <c r="AN303" i="3" s="1"/>
  <c r="AM303" i="3" s="1"/>
  <c r="AL303" i="3" s="1"/>
  <c r="AT470" i="3"/>
  <c r="AS470" i="3" s="1"/>
  <c r="AR470" i="3" s="1"/>
  <c r="AQ470" i="3" s="1"/>
  <c r="AP470" i="3" s="1"/>
  <c r="AO470" i="3"/>
  <c r="AN470" i="3" s="1"/>
  <c r="AM470" i="3" s="1"/>
  <c r="AL470" i="3" s="1"/>
  <c r="AF325" i="3"/>
  <c r="I325" i="3"/>
  <c r="AC325" i="3"/>
  <c r="AF172" i="3"/>
  <c r="J172" i="3"/>
  <c r="AC172" i="3"/>
  <c r="AC88" i="3"/>
  <c r="AF88" i="3"/>
  <c r="K472" i="3"/>
  <c r="AC472" i="3"/>
  <c r="AF472" i="3"/>
  <c r="AA307" i="3"/>
  <c r="AA474" i="3"/>
  <c r="AD474" i="3" s="1"/>
  <c r="AA358" i="3"/>
  <c r="AA392" i="3"/>
  <c r="AB403" i="3"/>
  <c r="AA414" i="3"/>
  <c r="AA388" i="3"/>
  <c r="AA391" i="3"/>
  <c r="AE391" i="3" s="1"/>
  <c r="AA420" i="3"/>
  <c r="AD420" i="3" s="1"/>
  <c r="AA194" i="3"/>
  <c r="AA146" i="3"/>
  <c r="AD146" i="3" s="1"/>
  <c r="AA173" i="3"/>
  <c r="AI170" i="3"/>
  <c r="AJ170" i="3"/>
  <c r="AK170" i="3"/>
  <c r="AI219" i="3"/>
  <c r="AJ219" i="3"/>
  <c r="AK219" i="3"/>
  <c r="AK469" i="3"/>
  <c r="AJ469" i="3"/>
  <c r="AI469" i="3"/>
  <c r="AI21" i="3"/>
  <c r="AK21" i="3"/>
  <c r="AJ21" i="3"/>
  <c r="AJ248" i="3"/>
  <c r="AK248" i="3"/>
  <c r="AI248" i="3"/>
  <c r="AK190" i="3"/>
  <c r="AB480" i="3"/>
  <c r="AK468" i="3"/>
  <c r="AJ468" i="3"/>
  <c r="AI468" i="3"/>
  <c r="AK156" i="3"/>
  <c r="AI156" i="3"/>
  <c r="AJ156" i="3"/>
  <c r="AT457" i="3"/>
  <c r="AS457" i="3" s="1"/>
  <c r="AR457" i="3" s="1"/>
  <c r="AQ457" i="3" s="1"/>
  <c r="AP457" i="3" s="1"/>
  <c r="AO457" i="3" s="1"/>
  <c r="AN457" i="3" s="1"/>
  <c r="AM457" i="3" s="1"/>
  <c r="AL457" i="3" s="1"/>
  <c r="AC351" i="3"/>
  <c r="I351" i="3"/>
  <c r="AF351" i="3"/>
  <c r="AI250" i="3"/>
  <c r="AK250" i="3"/>
  <c r="AJ250" i="3"/>
  <c r="K477" i="3"/>
  <c r="AC477" i="3"/>
  <c r="AF477" i="3"/>
  <c r="AC340" i="3"/>
  <c r="I340" i="3"/>
  <c r="AF340" i="3"/>
  <c r="AT235" i="3"/>
  <c r="AS235" i="3" s="1"/>
  <c r="AR235" i="3" s="1"/>
  <c r="AQ235" i="3" s="1"/>
  <c r="AP235" i="3" s="1"/>
  <c r="AO235" i="3" s="1"/>
  <c r="AN235" i="3" s="1"/>
  <c r="AM235" i="3" s="1"/>
  <c r="AL235" i="3" s="1"/>
  <c r="AT429" i="3"/>
  <c r="AS429" i="3" s="1"/>
  <c r="AR429" i="3" s="1"/>
  <c r="AQ429" i="3" s="1"/>
  <c r="AP429" i="3" s="1"/>
  <c r="AO429" i="3" s="1"/>
  <c r="AN429" i="3" s="1"/>
  <c r="AM429" i="3" s="1"/>
  <c r="AL429" i="3" s="1"/>
  <c r="AF314" i="3"/>
  <c r="AC314" i="3"/>
  <c r="I314" i="3"/>
  <c r="AC198" i="3"/>
  <c r="I198" i="3"/>
  <c r="AF198" i="3"/>
  <c r="AC428" i="3"/>
  <c r="J428" i="3"/>
  <c r="AF428" i="3"/>
  <c r="AI335" i="3"/>
  <c r="AK335" i="3"/>
  <c r="AJ335" i="3"/>
  <c r="AT302" i="3"/>
  <c r="AS302" i="3"/>
  <c r="AR302" i="3" s="1"/>
  <c r="AQ302" i="3" s="1"/>
  <c r="AP302" i="3" s="1"/>
  <c r="AO302" i="3" s="1"/>
  <c r="AN302" i="3" s="1"/>
  <c r="AM302" i="3" s="1"/>
  <c r="AL302" i="3" s="1"/>
  <c r="I218" i="3"/>
  <c r="AF218" i="3"/>
  <c r="AC218" i="3"/>
  <c r="AF415" i="3"/>
  <c r="I415" i="3"/>
  <c r="AC415" i="3"/>
  <c r="AT460" i="3"/>
  <c r="AS460" i="3"/>
  <c r="AR460" i="3" s="1"/>
  <c r="AQ460" i="3" s="1"/>
  <c r="AP460" i="3" s="1"/>
  <c r="AO460" i="3" s="1"/>
  <c r="AN460" i="3" s="1"/>
  <c r="AM460" i="3" s="1"/>
  <c r="AL460" i="3" s="1"/>
  <c r="AK418" i="3"/>
  <c r="AJ418" i="3"/>
  <c r="AI418" i="3"/>
  <c r="I302" i="3"/>
  <c r="AF302" i="3"/>
  <c r="AC302" i="3"/>
  <c r="AF462" i="3"/>
  <c r="K462" i="3"/>
  <c r="AC462" i="3"/>
  <c r="AH83" i="3"/>
  <c r="AA83" i="3" s="1"/>
  <c r="AK360" i="3"/>
  <c r="AA349" i="3"/>
  <c r="AH297" i="3"/>
  <c r="AA241" i="3"/>
  <c r="AI242" i="3"/>
  <c r="AJ242" i="3"/>
  <c r="AK242" i="3"/>
  <c r="AT99" i="3"/>
  <c r="AS99" i="3"/>
  <c r="AR99" i="3" s="1"/>
  <c r="AQ99" i="3" s="1"/>
  <c r="AP99" i="3" s="1"/>
  <c r="AO99" i="3" s="1"/>
  <c r="AN99" i="3" s="1"/>
  <c r="AM99" i="3" s="1"/>
  <c r="AL99" i="3" s="1"/>
  <c r="AF450" i="3"/>
  <c r="AC450" i="3"/>
  <c r="I450" i="3"/>
  <c r="I47" i="3"/>
  <c r="AF47" i="3"/>
  <c r="AC47" i="3"/>
  <c r="K509" i="3"/>
  <c r="AC509" i="3"/>
  <c r="AF509" i="3"/>
  <c r="AJ421" i="3"/>
  <c r="AK421" i="3"/>
  <c r="AI421" i="3"/>
  <c r="AC347" i="3"/>
  <c r="J347" i="3"/>
  <c r="AF347" i="3"/>
  <c r="AT191" i="3"/>
  <c r="AS191" i="3" s="1"/>
  <c r="AR191" i="3" s="1"/>
  <c r="AQ191" i="3" s="1"/>
  <c r="AP191" i="3" s="1"/>
  <c r="AO191" i="3" s="1"/>
  <c r="AN191" i="3" s="1"/>
  <c r="AM191" i="3" s="1"/>
  <c r="AL191" i="3" s="1"/>
  <c r="AC190" i="3"/>
  <c r="J190" i="3"/>
  <c r="AF190" i="3"/>
  <c r="AT136" i="3"/>
  <c r="AS136" i="3" s="1"/>
  <c r="AR136" i="3" s="1"/>
  <c r="AQ136" i="3" s="1"/>
  <c r="AP136" i="3" s="1"/>
  <c r="AO136" i="3" s="1"/>
  <c r="AN136" i="3" s="1"/>
  <c r="AM136" i="3" s="1"/>
  <c r="AL136" i="3" s="1"/>
  <c r="I50" i="3"/>
  <c r="AF50" i="3"/>
  <c r="AC50" i="3"/>
  <c r="I150" i="3"/>
  <c r="AF150" i="3"/>
  <c r="AC150" i="3"/>
  <c r="I232" i="3"/>
  <c r="AF232" i="3"/>
  <c r="AC232" i="3"/>
  <c r="AF360" i="3"/>
  <c r="AC360" i="3"/>
  <c r="I360" i="3"/>
  <c r="AT448" i="3"/>
  <c r="AS448" i="3" s="1"/>
  <c r="AR448" i="3" s="1"/>
  <c r="AQ448" i="3" s="1"/>
  <c r="AP448" i="3" s="1"/>
  <c r="AO448" i="3" s="1"/>
  <c r="AN448" i="3" s="1"/>
  <c r="AM448" i="3" s="1"/>
  <c r="AL448" i="3" s="1"/>
  <c r="AK351" i="3"/>
  <c r="AI351" i="3"/>
  <c r="AJ351" i="3"/>
  <c r="AC460" i="3"/>
  <c r="K460" i="3"/>
  <c r="AF460" i="3"/>
  <c r="AA124" i="3"/>
  <c r="AE124" i="3" s="1"/>
  <c r="AA126" i="3"/>
  <c r="AH175" i="3"/>
  <c r="AB175" i="3" s="1"/>
  <c r="AI360" i="3"/>
  <c r="AA215" i="3"/>
  <c r="AE215" i="3" s="1"/>
  <c r="AC185" i="3"/>
  <c r="AI356" i="3"/>
  <c r="AK356" i="3"/>
  <c r="AJ356" i="3"/>
  <c r="AC83" i="3"/>
  <c r="I83" i="3"/>
  <c r="AF83" i="3"/>
  <c r="AT378" i="3"/>
  <c r="AS378" i="3" s="1"/>
  <c r="AR378" i="3" s="1"/>
  <c r="AQ378" i="3" s="1"/>
  <c r="AP378" i="3" s="1"/>
  <c r="AO378" i="3" s="1"/>
  <c r="AN378" i="3" s="1"/>
  <c r="AM378" i="3" s="1"/>
  <c r="AL378" i="3" s="1"/>
  <c r="AT31" i="3"/>
  <c r="AS31" i="3" s="1"/>
  <c r="AR31" i="3" s="1"/>
  <c r="AQ31" i="3" s="1"/>
  <c r="AP31" i="3" s="1"/>
  <c r="AO31" i="3" s="1"/>
  <c r="AN31" i="3" s="1"/>
  <c r="AM31" i="3" s="1"/>
  <c r="AL31" i="3" s="1"/>
  <c r="AC213" i="3"/>
  <c r="I213" i="3"/>
  <c r="AF213" i="3"/>
  <c r="I426" i="3"/>
  <c r="AF426" i="3"/>
  <c r="AC426" i="3"/>
  <c r="I245" i="3"/>
  <c r="AF245" i="3"/>
  <c r="AC245" i="3"/>
  <c r="AJ59" i="3"/>
  <c r="AI59" i="3"/>
  <c r="AK59" i="3"/>
  <c r="AC498" i="3"/>
  <c r="K498" i="3"/>
  <c r="AF498" i="3"/>
  <c r="AI265" i="3"/>
  <c r="AJ265" i="3"/>
  <c r="AK265" i="3"/>
  <c r="AJ343" i="3"/>
  <c r="AK343" i="3"/>
  <c r="AI343" i="3"/>
  <c r="AC469" i="3"/>
  <c r="K469" i="3"/>
  <c r="AF469" i="3"/>
  <c r="AF448" i="3"/>
  <c r="AC448" i="3"/>
  <c r="I448" i="3"/>
  <c r="AT141" i="3"/>
  <c r="AS141" i="3"/>
  <c r="AR141" i="3" s="1"/>
  <c r="AQ141" i="3" s="1"/>
  <c r="AP141" i="3" s="1"/>
  <c r="AO141" i="3" s="1"/>
  <c r="AN141" i="3" s="1"/>
  <c r="AM141" i="3" s="1"/>
  <c r="AL141" i="3" s="1"/>
  <c r="AJ331" i="3"/>
  <c r="AI331" i="3"/>
  <c r="AK331" i="3"/>
  <c r="AC468" i="3"/>
  <c r="K468" i="3"/>
  <c r="AF468" i="3"/>
  <c r="AT50" i="3"/>
  <c r="AS50" i="3"/>
  <c r="AR50" i="3" s="1"/>
  <c r="AQ50" i="3" s="1"/>
  <c r="AP50" i="3" s="1"/>
  <c r="AO50" i="3" s="1"/>
  <c r="AN50" i="3" s="1"/>
  <c r="AM50" i="3" s="1"/>
  <c r="AL50" i="3" s="1"/>
  <c r="AR428" i="3"/>
  <c r="AQ428" i="3" s="1"/>
  <c r="AP428" i="3" s="1"/>
  <c r="AO428" i="3" s="1"/>
  <c r="AN428" i="3" s="1"/>
  <c r="AM428" i="3" s="1"/>
  <c r="AL428" i="3" s="1"/>
  <c r="AT428" i="3"/>
  <c r="AS428" i="3" s="1"/>
  <c r="AJ181" i="3"/>
  <c r="AI181" i="3"/>
  <c r="AK181" i="3"/>
  <c r="AB80" i="3"/>
  <c r="I185" i="3"/>
  <c r="AC356" i="3"/>
  <c r="I356" i="3"/>
  <c r="AF356" i="3"/>
  <c r="AC253" i="3"/>
  <c r="I253" i="3"/>
  <c r="AF253" i="3"/>
  <c r="AI57" i="3"/>
  <c r="AK57" i="3"/>
  <c r="AJ57" i="3"/>
  <c r="AT333" i="3"/>
  <c r="AS333" i="3" s="1"/>
  <c r="AR333" i="3" s="1"/>
  <c r="AQ333" i="3" s="1"/>
  <c r="AP333" i="3" s="1"/>
  <c r="AO333" i="3" s="1"/>
  <c r="AN333" i="3" s="1"/>
  <c r="AM333" i="3" s="1"/>
  <c r="AL333" i="3" s="1"/>
  <c r="K516" i="3"/>
  <c r="AC516" i="3"/>
  <c r="AF516" i="3"/>
  <c r="AK75" i="3"/>
  <c r="AJ75" i="3"/>
  <c r="AI75" i="3"/>
  <c r="AC491" i="3"/>
  <c r="AF491" i="3"/>
  <c r="K491" i="3"/>
  <c r="AC378" i="3"/>
  <c r="J378" i="3"/>
  <c r="AF378" i="3"/>
  <c r="AT27" i="3"/>
  <c r="AS27" i="3" s="1"/>
  <c r="AR27" i="3" s="1"/>
  <c r="AQ27" i="3" s="1"/>
  <c r="AP27" i="3" s="1"/>
  <c r="AO27" i="3" s="1"/>
  <c r="AN27" i="3" s="1"/>
  <c r="AM27" i="3" s="1"/>
  <c r="AL27" i="3" s="1"/>
  <c r="AC418" i="3"/>
  <c r="I418" i="3"/>
  <c r="AF418" i="3"/>
  <c r="AI264" i="3"/>
  <c r="AJ264" i="3"/>
  <c r="AK264" i="3"/>
  <c r="AT213" i="3"/>
  <c r="AS213" i="3" s="1"/>
  <c r="AR213" i="3" s="1"/>
  <c r="AQ213" i="3" s="1"/>
  <c r="AP213" i="3" s="1"/>
  <c r="AO213" i="3" s="1"/>
  <c r="AN213" i="3" s="1"/>
  <c r="AM213" i="3" s="1"/>
  <c r="AL213" i="3" s="1"/>
  <c r="AI455" i="3"/>
  <c r="AK455" i="3"/>
  <c r="AJ455" i="3"/>
  <c r="AT426" i="3"/>
  <c r="AS426" i="3" s="1"/>
  <c r="AR426" i="3" s="1"/>
  <c r="AQ426" i="3" s="1"/>
  <c r="AP426" i="3" s="1"/>
  <c r="AO426" i="3" s="1"/>
  <c r="AN426" i="3" s="1"/>
  <c r="AM426" i="3" s="1"/>
  <c r="AL426" i="3" s="1"/>
  <c r="AT186" i="3"/>
  <c r="AS186" i="3" s="1"/>
  <c r="AR186" i="3" s="1"/>
  <c r="AQ186" i="3" s="1"/>
  <c r="AP186" i="3" s="1"/>
  <c r="AO186" i="3" s="1"/>
  <c r="AN186" i="3" s="1"/>
  <c r="AM186" i="3" s="1"/>
  <c r="AL186" i="3" s="1"/>
  <c r="AT185" i="3"/>
  <c r="AS185" i="3" s="1"/>
  <c r="AR185" i="3" s="1"/>
  <c r="AQ185" i="3" s="1"/>
  <c r="AP185" i="3" s="1"/>
  <c r="AO185" i="3" s="1"/>
  <c r="AN185" i="3" s="1"/>
  <c r="AM185" i="3" s="1"/>
  <c r="AL185" i="3" s="1"/>
  <c r="AI130" i="3"/>
  <c r="AK130" i="3"/>
  <c r="AJ130" i="3"/>
  <c r="AT498" i="3"/>
  <c r="AS498" i="3" s="1"/>
  <c r="AR498" i="3" s="1"/>
  <c r="AQ498" i="3" s="1"/>
  <c r="AP498" i="3" s="1"/>
  <c r="AO498" i="3" s="1"/>
  <c r="AN498" i="3" s="1"/>
  <c r="AM498" i="3" s="1"/>
  <c r="AL498" i="3" s="1"/>
  <c r="AC217" i="3"/>
  <c r="I217" i="3"/>
  <c r="AF217" i="3"/>
  <c r="AK503" i="3"/>
  <c r="AI503" i="3"/>
  <c r="AJ503" i="3"/>
  <c r="AI227" i="3"/>
  <c r="AJ227" i="3"/>
  <c r="AK227" i="3"/>
  <c r="AT345" i="3"/>
  <c r="AS345" i="3" s="1"/>
  <c r="AR345" i="3" s="1"/>
  <c r="AQ345" i="3" s="1"/>
  <c r="AP345" i="3" s="1"/>
  <c r="AO345" i="3" s="1"/>
  <c r="AN345" i="3" s="1"/>
  <c r="AM345" i="3" s="1"/>
  <c r="AL345" i="3" s="1"/>
  <c r="AF141" i="3"/>
  <c r="AC141" i="3"/>
  <c r="I242" i="3"/>
  <c r="AF242" i="3"/>
  <c r="AC242" i="3"/>
  <c r="AC457" i="3"/>
  <c r="K457" i="3"/>
  <c r="AF457" i="3"/>
  <c r="I380" i="3"/>
  <c r="AF380" i="3"/>
  <c r="AC380" i="3"/>
  <c r="AT347" i="3"/>
  <c r="AS347" i="3" s="1"/>
  <c r="AR347" i="3" s="1"/>
  <c r="AQ347" i="3" s="1"/>
  <c r="AP347" i="3" s="1"/>
  <c r="AO347" i="3" s="1"/>
  <c r="AN347" i="3" s="1"/>
  <c r="AM347" i="3" s="1"/>
  <c r="AL347" i="3" s="1"/>
  <c r="AF235" i="3"/>
  <c r="AC235" i="3"/>
  <c r="I235" i="3"/>
  <c r="AF429" i="3"/>
  <c r="AC429" i="3"/>
  <c r="I429" i="3"/>
  <c r="AT117" i="3"/>
  <c r="AS117" i="3" s="1"/>
  <c r="AR117" i="3" s="1"/>
  <c r="AQ117" i="3" s="1"/>
  <c r="AP117" i="3" s="1"/>
  <c r="AO117" i="3" s="1"/>
  <c r="AN117" i="3" s="1"/>
  <c r="AM117" i="3" s="1"/>
  <c r="AL117" i="3" s="1"/>
  <c r="AC136" i="3"/>
  <c r="I136" i="3"/>
  <c r="AF136" i="3"/>
  <c r="AI218" i="3"/>
  <c r="AJ218" i="3"/>
  <c r="AK218" i="3"/>
  <c r="AF375" i="3"/>
  <c r="AC375" i="3"/>
  <c r="I375" i="3"/>
  <c r="AA131" i="3"/>
  <c r="AE131" i="3" s="1"/>
  <c r="AH373" i="3"/>
  <c r="AK481" i="3"/>
  <c r="AH25" i="3"/>
  <c r="AE105" i="3"/>
  <c r="AT253" i="3"/>
  <c r="AS253" i="3" s="1"/>
  <c r="AR253" i="3" s="1"/>
  <c r="AQ253" i="3" s="1"/>
  <c r="AP253" i="3" s="1"/>
  <c r="AO253" i="3" s="1"/>
  <c r="AN253" i="3" s="1"/>
  <c r="AM253" i="3" s="1"/>
  <c r="AL253" i="3" s="1"/>
  <c r="AF421" i="3"/>
  <c r="I421" i="3"/>
  <c r="AC421" i="3"/>
  <c r="AC333" i="3"/>
  <c r="I333" i="3"/>
  <c r="AF333" i="3"/>
  <c r="AT505" i="3"/>
  <c r="AS505" i="3" s="1"/>
  <c r="AR505" i="3" s="1"/>
  <c r="AQ505" i="3" s="1"/>
  <c r="AP505" i="3" s="1"/>
  <c r="AO505" i="3" s="1"/>
  <c r="AN505" i="3" s="1"/>
  <c r="AM505" i="3" s="1"/>
  <c r="AL505" i="3" s="1"/>
  <c r="AF455" i="3"/>
  <c r="AC455" i="3"/>
  <c r="I455" i="3"/>
  <c r="AK172" i="3"/>
  <c r="AJ172" i="3"/>
  <c r="AI172" i="3"/>
  <c r="AT436" i="3"/>
  <c r="AS436" i="3" s="1"/>
  <c r="AR436" i="3" s="1"/>
  <c r="AQ436" i="3" s="1"/>
  <c r="AP436" i="3" s="1"/>
  <c r="AO436" i="3" s="1"/>
  <c r="AN436" i="3" s="1"/>
  <c r="AM436" i="3" s="1"/>
  <c r="AL436" i="3" s="1"/>
  <c r="I230" i="3"/>
  <c r="AF230" i="3"/>
  <c r="AC230" i="3"/>
  <c r="I227" i="3"/>
  <c r="AF227" i="3"/>
  <c r="AC227" i="3"/>
  <c r="AC345" i="3"/>
  <c r="J345" i="3"/>
  <c r="AF345" i="3"/>
  <c r="AT464" i="3"/>
  <c r="AS464" i="3" s="1"/>
  <c r="AR464" i="3" s="1"/>
  <c r="AQ464" i="3" s="1"/>
  <c r="AP464" i="3" s="1"/>
  <c r="AO464" i="3" s="1"/>
  <c r="AN464" i="3" s="1"/>
  <c r="AM464" i="3" s="1"/>
  <c r="AL464" i="3" s="1"/>
  <c r="AC434" i="3"/>
  <c r="I434" i="3"/>
  <c r="AF434" i="3"/>
  <c r="AA325" i="3"/>
  <c r="AE325" i="3" s="1"/>
  <c r="AD480" i="3"/>
  <c r="AN232" i="3"/>
  <c r="AM232" i="3" s="1"/>
  <c r="AL232" i="3" s="1"/>
  <c r="AJ232" i="3" s="1"/>
  <c r="AI150" i="3"/>
  <c r="AH150" i="3" s="1"/>
  <c r="AC114" i="3"/>
  <c r="AF114" i="3"/>
  <c r="I114" i="3"/>
  <c r="AI465" i="3"/>
  <c r="AJ465" i="3"/>
  <c r="AK465" i="3"/>
  <c r="AC390" i="3"/>
  <c r="I390" i="3"/>
  <c r="AF390" i="3"/>
  <c r="AT326" i="3"/>
  <c r="AS326" i="3" s="1"/>
  <c r="AR326" i="3" s="1"/>
  <c r="AQ326" i="3" s="1"/>
  <c r="AP326" i="3" s="1"/>
  <c r="AO326" i="3" s="1"/>
  <c r="AN326" i="3" s="1"/>
  <c r="AM326" i="3" s="1"/>
  <c r="AL326" i="3" s="1"/>
  <c r="AJ386" i="3"/>
  <c r="AK386" i="3"/>
  <c r="AI386" i="3"/>
  <c r="AT247" i="3"/>
  <c r="AS247" i="3" s="1"/>
  <c r="AR247" i="3" s="1"/>
  <c r="AQ247" i="3" s="1"/>
  <c r="AP247" i="3" s="1"/>
  <c r="AO247" i="3" s="1"/>
  <c r="AN247" i="3" s="1"/>
  <c r="AM247" i="3" s="1"/>
  <c r="AL247" i="3" s="1"/>
  <c r="AK178" i="3"/>
  <c r="AJ178" i="3"/>
  <c r="AI178" i="3"/>
  <c r="AF451" i="3"/>
  <c r="AC451" i="3"/>
  <c r="J451" i="3"/>
  <c r="I205" i="3"/>
  <c r="AC205" i="3"/>
  <c r="AF205" i="3"/>
  <c r="AT90" i="3"/>
  <c r="AS90" i="3" s="1"/>
  <c r="AR90" i="3" s="1"/>
  <c r="AQ90" i="3" s="1"/>
  <c r="AP90" i="3" s="1"/>
  <c r="AO90" i="3" s="1"/>
  <c r="AN90" i="3" s="1"/>
  <c r="AM90" i="3" s="1"/>
  <c r="AL90" i="3" s="1"/>
  <c r="AI211" i="3"/>
  <c r="AJ211" i="3"/>
  <c r="AK211" i="3"/>
  <c r="AF130" i="3"/>
  <c r="AC130" i="3"/>
  <c r="I130" i="3"/>
  <c r="AC436" i="3"/>
  <c r="J436" i="3"/>
  <c r="AF436" i="3"/>
  <c r="AJ210" i="3"/>
  <c r="AI210" i="3"/>
  <c r="AK210" i="3"/>
  <c r="AT500" i="3"/>
  <c r="AS500" i="3" s="1"/>
  <c r="AR500" i="3" s="1"/>
  <c r="AQ500" i="3" s="1"/>
  <c r="AP500" i="3" s="1"/>
  <c r="AO500" i="3" s="1"/>
  <c r="AN500" i="3" s="1"/>
  <c r="AM500" i="3" s="1"/>
  <c r="AL500" i="3" s="1"/>
  <c r="AK217" i="3"/>
  <c r="AI217" i="3"/>
  <c r="AJ217" i="3"/>
  <c r="AT295" i="3"/>
  <c r="AS295" i="3" s="1"/>
  <c r="AR295" i="3" s="1"/>
  <c r="AQ295" i="3" s="1"/>
  <c r="AP295" i="3" s="1"/>
  <c r="AO295" i="3" s="1"/>
  <c r="AN295" i="3" s="1"/>
  <c r="AM295" i="3" s="1"/>
  <c r="AL295" i="3" s="1"/>
  <c r="AC464" i="3"/>
  <c r="AF464" i="3"/>
  <c r="J464" i="3"/>
  <c r="AJ434" i="3"/>
  <c r="AK434" i="3"/>
  <c r="AI434" i="3"/>
  <c r="AC76" i="3"/>
  <c r="AF76" i="3"/>
  <c r="AJ24" i="3"/>
  <c r="AI24" i="3"/>
  <c r="AK24" i="3"/>
  <c r="AA267" i="3"/>
  <c r="AE267" i="3" s="1"/>
  <c r="AH353" i="3"/>
  <c r="AH415" i="3"/>
  <c r="AA415" i="3" s="1"/>
  <c r="AH238" i="3"/>
  <c r="AB238" i="3" s="1"/>
  <c r="AH504" i="3"/>
  <c r="AB208" i="3"/>
  <c r="AK150" i="3"/>
  <c r="AC481" i="3"/>
  <c r="K481" i="3"/>
  <c r="AF481" i="3"/>
  <c r="AC156" i="3"/>
  <c r="I156" i="3"/>
  <c r="AF156" i="3"/>
  <c r="AT390" i="3"/>
  <c r="AS390" i="3" s="1"/>
  <c r="AR390" i="3" s="1"/>
  <c r="AQ390" i="3" s="1"/>
  <c r="AP390" i="3" s="1"/>
  <c r="AO390" i="3" s="1"/>
  <c r="AN390" i="3" s="1"/>
  <c r="AM390" i="3" s="1"/>
  <c r="AL390" i="3" s="1"/>
  <c r="AT477" i="3"/>
  <c r="AS477" i="3" s="1"/>
  <c r="AR477" i="3" s="1"/>
  <c r="AQ477" i="3" s="1"/>
  <c r="AP477" i="3" s="1"/>
  <c r="AO477" i="3" s="1"/>
  <c r="AN477" i="3" s="1"/>
  <c r="AM477" i="3" s="1"/>
  <c r="AL477" i="3" s="1"/>
  <c r="AJ340" i="3"/>
  <c r="AI340" i="3"/>
  <c r="AK340" i="3"/>
  <c r="AI314" i="3"/>
  <c r="AK314" i="3"/>
  <c r="AJ314" i="3"/>
  <c r="AF211" i="3"/>
  <c r="I211" i="3"/>
  <c r="AC211" i="3"/>
  <c r="AT145" i="3"/>
  <c r="AS145" i="3" s="1"/>
  <c r="AR145" i="3" s="1"/>
  <c r="AQ145" i="3" s="1"/>
  <c r="AP145" i="3" s="1"/>
  <c r="AO145" i="3" s="1"/>
  <c r="AN145" i="3" s="1"/>
  <c r="AM145" i="3" s="1"/>
  <c r="AL145" i="3" s="1"/>
  <c r="AF500" i="3"/>
  <c r="AC500" i="3"/>
  <c r="J500" i="3"/>
  <c r="AI341" i="3"/>
  <c r="AK341" i="3"/>
  <c r="AJ341" i="3"/>
  <c r="AI462" i="3"/>
  <c r="AH462" i="3" s="1"/>
  <c r="AB462" i="3" s="1"/>
  <c r="AK462" i="3"/>
  <c r="AJ462" i="3"/>
  <c r="O517" i="3"/>
  <c r="O514" i="3"/>
  <c r="O515" i="3"/>
  <c r="AT514" i="3"/>
  <c r="AS514" i="3" s="1"/>
  <c r="AR514" i="3" s="1"/>
  <c r="AQ514" i="3" s="1"/>
  <c r="AP514" i="3" s="1"/>
  <c r="AO514" i="3" s="1"/>
  <c r="AN514" i="3" s="1"/>
  <c r="AM514" i="3" s="1"/>
  <c r="AL514" i="3" s="1"/>
  <c r="AT517" i="3"/>
  <c r="AS517" i="3" s="1"/>
  <c r="AR517" i="3" s="1"/>
  <c r="AQ517" i="3" s="1"/>
  <c r="AP517" i="3" s="1"/>
  <c r="AO517" i="3" s="1"/>
  <c r="AN517" i="3" s="1"/>
  <c r="AM517" i="3" s="1"/>
  <c r="AL517" i="3" s="1"/>
  <c r="AT515" i="3"/>
  <c r="AS515" i="3" s="1"/>
  <c r="AR515" i="3" s="1"/>
  <c r="AQ515" i="3" s="1"/>
  <c r="AP515" i="3" s="1"/>
  <c r="AO515" i="3" s="1"/>
  <c r="AN515" i="3" s="1"/>
  <c r="AM515" i="3" s="1"/>
  <c r="AL515" i="3" s="1"/>
  <c r="AA277" i="3"/>
  <c r="AA42" i="3"/>
  <c r="AD42" i="3" s="1"/>
  <c r="AA47" i="3"/>
  <c r="AE47" i="3" s="1"/>
  <c r="AB189" i="3"/>
  <c r="AB234" i="3"/>
  <c r="AA416" i="3"/>
  <c r="AA58" i="3"/>
  <c r="AA370" i="3"/>
  <c r="AD370" i="3" s="1"/>
  <c r="AE292" i="3"/>
  <c r="O518" i="3"/>
  <c r="AT518" i="3"/>
  <c r="AS518" i="3" s="1"/>
  <c r="AR518" i="3" s="1"/>
  <c r="AQ518" i="3" s="1"/>
  <c r="AP518" i="3" s="1"/>
  <c r="AO518" i="3" s="1"/>
  <c r="AN518" i="3" s="1"/>
  <c r="AM518" i="3" s="1"/>
  <c r="AL518" i="3" s="1"/>
  <c r="AC518" i="3"/>
  <c r="K518" i="3"/>
  <c r="AE255" i="3"/>
  <c r="AD255" i="3"/>
  <c r="AA88" i="3"/>
  <c r="AD88" i="3" s="1"/>
  <c r="AA301" i="3"/>
  <c r="AE301" i="3" s="1"/>
  <c r="AA243" i="3"/>
  <c r="AA330" i="3"/>
  <c r="AE330" i="3" s="1"/>
  <c r="AB255" i="3"/>
  <c r="AA121" i="3"/>
  <c r="AB105" i="3"/>
  <c r="AA208" i="3"/>
  <c r="AE208" i="3" s="1"/>
  <c r="AA196" i="3"/>
  <c r="AD196" i="3" s="1"/>
  <c r="AA483" i="3"/>
  <c r="AE483" i="3" s="1"/>
  <c r="AD105" i="3"/>
  <c r="AA389" i="3"/>
  <c r="AE389" i="3" s="1"/>
  <c r="AA151" i="3"/>
  <c r="AA273" i="3"/>
  <c r="AD273" i="3" s="1"/>
  <c r="AA164" i="3"/>
  <c r="AJ240" i="3"/>
  <c r="AK240" i="3"/>
  <c r="AI240" i="3"/>
  <c r="BA69" i="3"/>
  <c r="BB69" i="3"/>
  <c r="BA65" i="3"/>
  <c r="BB65" i="3"/>
  <c r="BB32" i="3"/>
  <c r="BA32" i="3"/>
  <c r="AZ32" i="3" s="1"/>
  <c r="AX32" i="3" s="1"/>
  <c r="BB26" i="3"/>
  <c r="BA26" i="3"/>
  <c r="BB38" i="3"/>
  <c r="BA38" i="3"/>
  <c r="BB37" i="3"/>
  <c r="BA37" i="3"/>
  <c r="BB53" i="3"/>
  <c r="BA53" i="3"/>
  <c r="AZ53" i="3" s="1"/>
  <c r="AX53" i="3" s="1"/>
  <c r="BB10" i="3"/>
  <c r="BA10" i="3"/>
  <c r="AJ35" i="3"/>
  <c r="AI35" i="3"/>
  <c r="AK35" i="3"/>
  <c r="BB97" i="3"/>
  <c r="BA97" i="3"/>
  <c r="J153" i="3"/>
  <c r="AF153" i="3"/>
  <c r="AC153" i="3"/>
  <c r="AF407" i="3"/>
  <c r="AC407" i="3"/>
  <c r="J407" i="3"/>
  <c r="AT424" i="3"/>
  <c r="AS424" i="3" s="1"/>
  <c r="AR424" i="3" s="1"/>
  <c r="AQ424" i="3" s="1"/>
  <c r="AP424" i="3" s="1"/>
  <c r="AO424" i="3" s="1"/>
  <c r="AN424" i="3" s="1"/>
  <c r="AM424" i="3" s="1"/>
  <c r="AL424" i="3" s="1"/>
  <c r="AC336" i="3"/>
  <c r="J336" i="3"/>
  <c r="AF336" i="3"/>
  <c r="AT471" i="3"/>
  <c r="AS471" i="3" s="1"/>
  <c r="AR471" i="3" s="1"/>
  <c r="AQ471" i="3" s="1"/>
  <c r="AP471" i="3" s="1"/>
  <c r="AO471" i="3" s="1"/>
  <c r="AN471" i="3" s="1"/>
  <c r="AM471" i="3" s="1"/>
  <c r="AL471" i="3" s="1"/>
  <c r="AT442" i="3"/>
  <c r="AS442" i="3" s="1"/>
  <c r="AR442" i="3" s="1"/>
  <c r="AQ442" i="3" s="1"/>
  <c r="AP442" i="3" s="1"/>
  <c r="AO442" i="3" s="1"/>
  <c r="AN442" i="3" s="1"/>
  <c r="AM442" i="3" s="1"/>
  <c r="AL442" i="3" s="1"/>
  <c r="AT475" i="3"/>
  <c r="AS475" i="3" s="1"/>
  <c r="AR475" i="3" s="1"/>
  <c r="AQ475" i="3" s="1"/>
  <c r="AP475" i="3" s="1"/>
  <c r="AO475" i="3" s="1"/>
  <c r="AN475" i="3" s="1"/>
  <c r="AM475" i="3" s="1"/>
  <c r="AL475" i="3" s="1"/>
  <c r="AC318" i="3"/>
  <c r="AF318" i="3"/>
  <c r="I318" i="3"/>
  <c r="AF120" i="3"/>
  <c r="AC120" i="3"/>
  <c r="I120" i="3"/>
  <c r="AC294" i="3"/>
  <c r="I294" i="3"/>
  <c r="AF294" i="3"/>
  <c r="AC494" i="3"/>
  <c r="J494" i="3"/>
  <c r="AF494" i="3"/>
  <c r="AT286" i="3"/>
  <c r="AS286" i="3" s="1"/>
  <c r="AR286" i="3" s="1"/>
  <c r="AQ286" i="3" s="1"/>
  <c r="AP286" i="3" s="1"/>
  <c r="AO286" i="3" s="1"/>
  <c r="AN286" i="3" s="1"/>
  <c r="AM286" i="3" s="1"/>
  <c r="AL286" i="3" s="1"/>
  <c r="I44" i="3"/>
  <c r="AF44" i="3"/>
  <c r="AT411" i="3"/>
  <c r="AS411" i="3" s="1"/>
  <c r="AR411" i="3" s="1"/>
  <c r="AQ411" i="3" s="1"/>
  <c r="AP411" i="3" s="1"/>
  <c r="AO411" i="3" s="1"/>
  <c r="AN411" i="3" s="1"/>
  <c r="AM411" i="3" s="1"/>
  <c r="AL411" i="3" s="1"/>
  <c r="AF405" i="3"/>
  <c r="J405" i="3"/>
  <c r="AC405" i="3"/>
  <c r="AT324" i="3"/>
  <c r="AS324" i="3" s="1"/>
  <c r="AR324" i="3" s="1"/>
  <c r="AQ324" i="3" s="1"/>
  <c r="AP324" i="3" s="1"/>
  <c r="AO324" i="3" s="1"/>
  <c r="AN324" i="3" s="1"/>
  <c r="AM324" i="3" s="1"/>
  <c r="AL324" i="3" s="1"/>
  <c r="AC482" i="3"/>
  <c r="K482" i="3"/>
  <c r="AF482" i="3"/>
  <c r="AA397" i="3"/>
  <c r="AE397" i="3" s="1"/>
  <c r="I100" i="3"/>
  <c r="AH73" i="3"/>
  <c r="AF260" i="3"/>
  <c r="AC260" i="3"/>
  <c r="I260" i="3"/>
  <c r="AC105" i="3"/>
  <c r="I105" i="3"/>
  <c r="AF105" i="3"/>
  <c r="AT336" i="3"/>
  <c r="AS336" i="3" s="1"/>
  <c r="AR336" i="3" s="1"/>
  <c r="AQ336" i="3" s="1"/>
  <c r="AP336" i="3" s="1"/>
  <c r="AO336" i="3" s="1"/>
  <c r="AN336" i="3" s="1"/>
  <c r="AM336" i="3" s="1"/>
  <c r="AL336" i="3" s="1"/>
  <c r="AC238" i="3"/>
  <c r="AF238" i="3"/>
  <c r="J238" i="3"/>
  <c r="AC442" i="3"/>
  <c r="I442" i="3"/>
  <c r="AF442" i="3"/>
  <c r="AF371" i="3"/>
  <c r="AC371" i="3"/>
  <c r="I371" i="3"/>
  <c r="AT282" i="3"/>
  <c r="AS282" i="3" s="1"/>
  <c r="AR282" i="3" s="1"/>
  <c r="AQ282" i="3" s="1"/>
  <c r="AP282" i="3" s="1"/>
  <c r="AO282" i="3" s="1"/>
  <c r="AN282" i="3" s="1"/>
  <c r="AM282" i="3" s="1"/>
  <c r="AL282" i="3" s="1"/>
  <c r="AC79" i="3"/>
  <c r="AF79" i="3"/>
  <c r="I79" i="3"/>
  <c r="AT318" i="3"/>
  <c r="AS318" i="3" s="1"/>
  <c r="AR318" i="3" s="1"/>
  <c r="AQ318" i="3" s="1"/>
  <c r="AP318" i="3" s="1"/>
  <c r="AO318" i="3" s="1"/>
  <c r="AN318" i="3" s="1"/>
  <c r="AM318" i="3" s="1"/>
  <c r="AL318" i="3" s="1"/>
  <c r="AJ387" i="3"/>
  <c r="AI387" i="3"/>
  <c r="AK387" i="3"/>
  <c r="AF484" i="3"/>
  <c r="AC484" i="3"/>
  <c r="K484" i="3"/>
  <c r="I361" i="3"/>
  <c r="AC361" i="3"/>
  <c r="AF361" i="3"/>
  <c r="AC467" i="3"/>
  <c r="K467" i="3"/>
  <c r="AF467" i="3"/>
  <c r="AT359" i="3"/>
  <c r="AS359" i="3" s="1"/>
  <c r="AR359" i="3" s="1"/>
  <c r="AQ359" i="3" s="1"/>
  <c r="AP359" i="3" s="1"/>
  <c r="AO359" i="3" s="1"/>
  <c r="AN359" i="3" s="1"/>
  <c r="AM359" i="3" s="1"/>
  <c r="AL359" i="3" s="1"/>
  <c r="AF104" i="3"/>
  <c r="AC104" i="3"/>
  <c r="I104" i="3"/>
  <c r="AJ162" i="3"/>
  <c r="AI162" i="3"/>
  <c r="AH162" i="3" s="1"/>
  <c r="AB162" i="3" s="1"/>
  <c r="AK162" i="3"/>
  <c r="AI123" i="3"/>
  <c r="AJ123" i="3"/>
  <c r="AK123" i="3"/>
  <c r="AK232" i="3"/>
  <c r="AI232" i="3"/>
  <c r="AT405" i="3"/>
  <c r="AS405" i="3" s="1"/>
  <c r="AR405" i="3" s="1"/>
  <c r="AQ405" i="3" s="1"/>
  <c r="AP405" i="3" s="1"/>
  <c r="AO405" i="3" s="1"/>
  <c r="AN405" i="3" s="1"/>
  <c r="AM405" i="3" s="1"/>
  <c r="AL405" i="3" s="1"/>
  <c r="AF324" i="3"/>
  <c r="AC324" i="3"/>
  <c r="I324" i="3"/>
  <c r="AF37" i="3"/>
  <c r="I37" i="3"/>
  <c r="AC37" i="3"/>
  <c r="AT497" i="3"/>
  <c r="AS497" i="3" s="1"/>
  <c r="AR497" i="3" s="1"/>
  <c r="AQ497" i="3" s="1"/>
  <c r="AP497" i="3" s="1"/>
  <c r="AO497" i="3" s="1"/>
  <c r="AN497" i="3" s="1"/>
  <c r="AM497" i="3" s="1"/>
  <c r="AL497" i="3" s="1"/>
  <c r="AT482" i="3"/>
  <c r="AS482" i="3" s="1"/>
  <c r="AR482" i="3" s="1"/>
  <c r="AQ482" i="3" s="1"/>
  <c r="AP482" i="3" s="1"/>
  <c r="AO482" i="3" s="1"/>
  <c r="AN482" i="3" s="1"/>
  <c r="AM482" i="3" s="1"/>
  <c r="AL482" i="3" s="1"/>
  <c r="AA373" i="3"/>
  <c r="AD373" i="3" s="1"/>
  <c r="AA269" i="3"/>
  <c r="AE269" i="3" s="1"/>
  <c r="AA244" i="3"/>
  <c r="AD244" i="3" s="1"/>
  <c r="AC100" i="3"/>
  <c r="AK37" i="3"/>
  <c r="AH452" i="3"/>
  <c r="AA452" i="3" s="1"/>
  <c r="AE452" i="3" s="1"/>
  <c r="AH246" i="3"/>
  <c r="AF247" i="3"/>
  <c r="AC247" i="3"/>
  <c r="I247" i="3"/>
  <c r="I25" i="3"/>
  <c r="AC25" i="3"/>
  <c r="AF25" i="3"/>
  <c r="AT367" i="3"/>
  <c r="AS367" i="3" s="1"/>
  <c r="AR367" i="3" s="1"/>
  <c r="AQ367" i="3" s="1"/>
  <c r="AP367" i="3" s="1"/>
  <c r="AO367" i="3" s="1"/>
  <c r="AN367" i="3" s="1"/>
  <c r="AM367" i="3" s="1"/>
  <c r="AL367" i="3" s="1"/>
  <c r="AT322" i="3"/>
  <c r="AS322" i="3"/>
  <c r="AR322" i="3" s="1"/>
  <c r="AQ322" i="3" s="1"/>
  <c r="AP322" i="3" s="1"/>
  <c r="AO322" i="3" s="1"/>
  <c r="AN322" i="3" s="1"/>
  <c r="AM322" i="3" s="1"/>
  <c r="AL322" i="3" s="1"/>
  <c r="AT466" i="3"/>
  <c r="AS466" i="3" s="1"/>
  <c r="AR466" i="3" s="1"/>
  <c r="AQ466" i="3" s="1"/>
  <c r="AP466" i="3" s="1"/>
  <c r="AO466" i="3" s="1"/>
  <c r="AN466" i="3" s="1"/>
  <c r="AM466" i="3" s="1"/>
  <c r="AL466" i="3" s="1"/>
  <c r="AT371" i="3"/>
  <c r="AS371" i="3"/>
  <c r="AR371" i="3" s="1"/>
  <c r="AQ371" i="3" s="1"/>
  <c r="AP371" i="3" s="1"/>
  <c r="AO371" i="3" s="1"/>
  <c r="AN371" i="3" s="1"/>
  <c r="AM371" i="3" s="1"/>
  <c r="AL371" i="3" s="1"/>
  <c r="AC215" i="3"/>
  <c r="J215" i="3"/>
  <c r="AT487" i="3"/>
  <c r="AS487" i="3" s="1"/>
  <c r="AR487" i="3" s="1"/>
  <c r="AQ487" i="3" s="1"/>
  <c r="AP487" i="3" s="1"/>
  <c r="AO487" i="3" s="1"/>
  <c r="AN487" i="3" s="1"/>
  <c r="AM487" i="3" s="1"/>
  <c r="AL487" i="3" s="1"/>
  <c r="AT443" i="3"/>
  <c r="AS443" i="3" s="1"/>
  <c r="AR443" i="3" s="1"/>
  <c r="AQ443" i="3" s="1"/>
  <c r="AP443" i="3" s="1"/>
  <c r="AO443" i="3" s="1"/>
  <c r="AN443" i="3" s="1"/>
  <c r="AM443" i="3" s="1"/>
  <c r="AL443" i="3" s="1"/>
  <c r="AC159" i="3"/>
  <c r="I159" i="3"/>
  <c r="AF159" i="3"/>
  <c r="AC303" i="3"/>
  <c r="I303" i="3"/>
  <c r="AF303" i="3"/>
  <c r="AT362" i="3"/>
  <c r="AS362" i="3" s="1"/>
  <c r="AR362" i="3" s="1"/>
  <c r="AQ362" i="3" s="1"/>
  <c r="AP362" i="3" s="1"/>
  <c r="AO362" i="3" s="1"/>
  <c r="AN362" i="3" s="1"/>
  <c r="AM362" i="3" s="1"/>
  <c r="AL362" i="3" s="1"/>
  <c r="AC254" i="3"/>
  <c r="I254" i="3"/>
  <c r="AF254" i="3"/>
  <c r="AK54" i="3"/>
  <c r="AI54" i="3"/>
  <c r="AJ54" i="3"/>
  <c r="AT409" i="3"/>
  <c r="AS409" i="3" s="1"/>
  <c r="AR409" i="3" s="1"/>
  <c r="AQ409" i="3" s="1"/>
  <c r="AP409" i="3" s="1"/>
  <c r="AO409" i="3" s="1"/>
  <c r="AN409" i="3" s="1"/>
  <c r="AM409" i="3" s="1"/>
  <c r="AL409" i="3" s="1"/>
  <c r="AC264" i="3"/>
  <c r="J264" i="3"/>
  <c r="AF264" i="3"/>
  <c r="AT467" i="3"/>
  <c r="AS467" i="3" s="1"/>
  <c r="AR467" i="3" s="1"/>
  <c r="AQ467" i="3" s="1"/>
  <c r="AP467" i="3" s="1"/>
  <c r="AO467" i="3" s="1"/>
  <c r="AN467" i="3" s="1"/>
  <c r="AM467" i="3" s="1"/>
  <c r="AL467" i="3" s="1"/>
  <c r="I359" i="3"/>
  <c r="AC359" i="3"/>
  <c r="AF359" i="3"/>
  <c r="AF123" i="3"/>
  <c r="AC123" i="3"/>
  <c r="I123" i="3"/>
  <c r="AC308" i="3"/>
  <c r="I308" i="3"/>
  <c r="AF308" i="3"/>
  <c r="AC476" i="3"/>
  <c r="J476" i="3"/>
  <c r="AF476" i="3"/>
  <c r="K497" i="3"/>
  <c r="AF497" i="3"/>
  <c r="AC497" i="3"/>
  <c r="AI298" i="3"/>
  <c r="AJ298" i="3"/>
  <c r="AK298" i="3"/>
  <c r="AA338" i="3"/>
  <c r="AA379" i="3"/>
  <c r="AE379" i="3" s="1"/>
  <c r="AB142" i="3"/>
  <c r="AJ37" i="3"/>
  <c r="AH37" i="3" s="1"/>
  <c r="AT163" i="3"/>
  <c r="AS163" i="3" s="1"/>
  <c r="AR163" i="3" s="1"/>
  <c r="AQ163" i="3" s="1"/>
  <c r="AP163" i="3" s="1"/>
  <c r="AO163" i="3" s="1"/>
  <c r="AN163" i="3" s="1"/>
  <c r="AM163" i="3" s="1"/>
  <c r="AL163" i="3" s="1"/>
  <c r="AF145" i="3"/>
  <c r="AC145" i="3"/>
  <c r="J145" i="3"/>
  <c r="AC503" i="3"/>
  <c r="AF503" i="3"/>
  <c r="K503" i="3"/>
  <c r="I189" i="3"/>
  <c r="AC189" i="3"/>
  <c r="AF189" i="3"/>
  <c r="AC466" i="3"/>
  <c r="K466" i="3"/>
  <c r="AF466" i="3"/>
  <c r="AK366" i="3"/>
  <c r="AI366" i="3"/>
  <c r="AJ366" i="3"/>
  <c r="AC259" i="3"/>
  <c r="J259" i="3"/>
  <c r="AF259" i="3"/>
  <c r="AC487" i="3"/>
  <c r="K487" i="3"/>
  <c r="AF487" i="3"/>
  <c r="AT319" i="3"/>
  <c r="AS319" i="3" s="1"/>
  <c r="AR319" i="3" s="1"/>
  <c r="AQ319" i="3" s="1"/>
  <c r="AP319" i="3"/>
  <c r="AO319" i="3" s="1"/>
  <c r="AN319" i="3" s="1"/>
  <c r="AM319" i="3" s="1"/>
  <c r="AL319" i="3" s="1"/>
  <c r="AC208" i="3"/>
  <c r="J208" i="3"/>
  <c r="AF208" i="3"/>
  <c r="AF82" i="3"/>
  <c r="AC82" i="3"/>
  <c r="I82" i="3"/>
  <c r="I54" i="3"/>
  <c r="AF54" i="3"/>
  <c r="AC54" i="3"/>
  <c r="I387" i="3"/>
  <c r="AC387" i="3"/>
  <c r="AF387" i="3"/>
  <c r="AC362" i="3"/>
  <c r="I362" i="3"/>
  <c r="AF362" i="3"/>
  <c r="AI323" i="3"/>
  <c r="AK323" i="3"/>
  <c r="AJ323" i="3"/>
  <c r="AC65" i="3"/>
  <c r="I65" i="3"/>
  <c r="AF65" i="3"/>
  <c r="AI97" i="3"/>
  <c r="AJ97" i="3"/>
  <c r="AK97" i="3"/>
  <c r="AT308" i="3"/>
  <c r="AS308" i="3" s="1"/>
  <c r="AR308" i="3" s="1"/>
  <c r="AQ308" i="3" s="1"/>
  <c r="AP308" i="3" s="1"/>
  <c r="AO308" i="3" s="1"/>
  <c r="AN308" i="3" s="1"/>
  <c r="AM308" i="3" s="1"/>
  <c r="AL308" i="3" s="1"/>
  <c r="AK274" i="3"/>
  <c r="AJ274" i="3"/>
  <c r="AI274" i="3"/>
  <c r="AJ476" i="3"/>
  <c r="AK476" i="3"/>
  <c r="AI476" i="3"/>
  <c r="AT381" i="3"/>
  <c r="AS381" i="3" s="1"/>
  <c r="AR381" i="3" s="1"/>
  <c r="AQ381" i="3" s="1"/>
  <c r="AP381" i="3" s="1"/>
  <c r="AO381" i="3" s="1"/>
  <c r="AN381" i="3" s="1"/>
  <c r="AM381" i="3" s="1"/>
  <c r="AL381" i="3" s="1"/>
  <c r="AT329" i="3"/>
  <c r="AS329" i="3" s="1"/>
  <c r="AR329" i="3" s="1"/>
  <c r="AQ329" i="3" s="1"/>
  <c r="AP329" i="3" s="1"/>
  <c r="AO329" i="3" s="1"/>
  <c r="AN329" i="3" s="1"/>
  <c r="AM329" i="3" s="1"/>
  <c r="AL329" i="3" s="1"/>
  <c r="AF507" i="3"/>
  <c r="AC507" i="3"/>
  <c r="K507" i="3"/>
  <c r="I171" i="3"/>
  <c r="AF171" i="3"/>
  <c r="AC171" i="3"/>
  <c r="AA461" i="3"/>
  <c r="AD461" i="3" s="1"/>
  <c r="AC44" i="3"/>
  <c r="AA113" i="3"/>
  <c r="AH363" i="3"/>
  <c r="AA363" i="3" s="1"/>
  <c r="AH491" i="3"/>
  <c r="AH107" i="3"/>
  <c r="AA107" i="3" s="1"/>
  <c r="AA154" i="3"/>
  <c r="AE154" i="3" s="1"/>
  <c r="AF31" i="3"/>
  <c r="AC31" i="3"/>
  <c r="I31" i="3"/>
  <c r="AC66" i="3"/>
  <c r="I66" i="3"/>
  <c r="AF66" i="3"/>
  <c r="AF297" i="3"/>
  <c r="AC297" i="3"/>
  <c r="I297" i="3"/>
  <c r="AT463" i="3"/>
  <c r="AS463" i="3" s="1"/>
  <c r="AR463" i="3" s="1"/>
  <c r="AQ463" i="3" s="1"/>
  <c r="AP463" i="3" s="1"/>
  <c r="AO463" i="3" s="1"/>
  <c r="AN463" i="3" s="1"/>
  <c r="AM463" i="3" s="1"/>
  <c r="AL463" i="3" s="1"/>
  <c r="AT377" i="3"/>
  <c r="AS377" i="3" s="1"/>
  <c r="AR377" i="3" s="1"/>
  <c r="AQ377" i="3" s="1"/>
  <c r="AP377" i="3" s="1"/>
  <c r="AO377" i="3" s="1"/>
  <c r="AN377" i="3" s="1"/>
  <c r="AM377" i="3" s="1"/>
  <c r="AL377" i="3" s="1"/>
  <c r="AT306" i="3"/>
  <c r="AS306" i="3" s="1"/>
  <c r="AR306" i="3" s="1"/>
  <c r="AQ306" i="3" s="1"/>
  <c r="AP306" i="3" s="1"/>
  <c r="AO306" i="3" s="1"/>
  <c r="AN306" i="3" s="1"/>
  <c r="AM306" i="3" s="1"/>
  <c r="AL306" i="3" s="1"/>
  <c r="I81" i="3"/>
  <c r="AF81" i="3"/>
  <c r="AC81" i="3"/>
  <c r="AF320" i="3"/>
  <c r="AC320" i="3"/>
  <c r="I320" i="3"/>
  <c r="AC188" i="3"/>
  <c r="I188" i="3"/>
  <c r="AF188" i="3"/>
  <c r="I319" i="3"/>
  <c r="AC319" i="3"/>
  <c r="AF319" i="3"/>
  <c r="K479" i="3"/>
  <c r="AF479" i="3"/>
  <c r="AC479" i="3"/>
  <c r="AT342" i="3"/>
  <c r="AS342" i="3"/>
  <c r="AR342" i="3" s="1"/>
  <c r="AQ342" i="3" s="1"/>
  <c r="AP342" i="3" s="1"/>
  <c r="AO342" i="3" s="1"/>
  <c r="AN342" i="3" s="1"/>
  <c r="AM342" i="3" s="1"/>
  <c r="AL342" i="3" s="1"/>
  <c r="I222" i="3"/>
  <c r="AC222" i="3"/>
  <c r="AF222" i="3"/>
  <c r="AC480" i="3"/>
  <c r="AF480" i="3"/>
  <c r="K480" i="3"/>
  <c r="AT384" i="3"/>
  <c r="AS384" i="3" s="1"/>
  <c r="AR384" i="3" s="1"/>
  <c r="AQ384" i="3" s="1"/>
  <c r="AP384" i="3" s="1"/>
  <c r="AO384" i="3" s="1"/>
  <c r="AN384" i="3" s="1"/>
  <c r="AM384" i="3" s="1"/>
  <c r="AL384" i="3" s="1"/>
  <c r="AC427" i="3"/>
  <c r="I427" i="3"/>
  <c r="AF427" i="3"/>
  <c r="AK332" i="3"/>
  <c r="AI332" i="3"/>
  <c r="AJ332" i="3"/>
  <c r="AT305" i="3"/>
  <c r="AS305" i="3" s="1"/>
  <c r="AR305" i="3" s="1"/>
  <c r="AQ305" i="3" s="1"/>
  <c r="AP305" i="3" s="1"/>
  <c r="AO305" i="3" s="1"/>
  <c r="AN305" i="3" s="1"/>
  <c r="AM305" i="3" s="1"/>
  <c r="AL305" i="3" s="1"/>
  <c r="AC329" i="3"/>
  <c r="I329" i="3"/>
  <c r="AF329" i="3"/>
  <c r="AT507" i="3"/>
  <c r="AS507" i="3" s="1"/>
  <c r="AR507" i="3"/>
  <c r="AQ507" i="3" s="1"/>
  <c r="AP507" i="3" s="1"/>
  <c r="AO507" i="3" s="1"/>
  <c r="AN507" i="3" s="1"/>
  <c r="AM507" i="3" s="1"/>
  <c r="AL507" i="3" s="1"/>
  <c r="AA192" i="3"/>
  <c r="AD192" i="3" s="1"/>
  <c r="AH176" i="3"/>
  <c r="AA176" i="3" s="1"/>
  <c r="AC449" i="3"/>
  <c r="K449" i="3"/>
  <c r="AF449" i="3"/>
  <c r="AC366" i="3"/>
  <c r="J366" i="3"/>
  <c r="AF366" i="3"/>
  <c r="AT288" i="3"/>
  <c r="AS288" i="3" s="1"/>
  <c r="AR288" i="3" s="1"/>
  <c r="AQ288" i="3" s="1"/>
  <c r="AP288" i="3" s="1"/>
  <c r="AO288" i="3" s="1"/>
  <c r="AN288" i="3" s="1"/>
  <c r="AM288" i="3" s="1"/>
  <c r="AL288" i="3" s="1"/>
  <c r="AT456" i="3"/>
  <c r="AS456" i="3" s="1"/>
  <c r="AR456" i="3" s="1"/>
  <c r="AQ456" i="3" s="1"/>
  <c r="AP456" i="3" s="1"/>
  <c r="AO456" i="3" s="1"/>
  <c r="AN456" i="3" s="1"/>
  <c r="AM456" i="3" s="1"/>
  <c r="AL456" i="3" s="1"/>
  <c r="AI82" i="3"/>
  <c r="AK82" i="3"/>
  <c r="AJ82" i="3"/>
  <c r="AJ479" i="3"/>
  <c r="AI479" i="3"/>
  <c r="AK479" i="3"/>
  <c r="AF342" i="3"/>
  <c r="AC342" i="3"/>
  <c r="I342" i="3"/>
  <c r="AF257" i="3"/>
  <c r="AC257" i="3"/>
  <c r="I257" i="3"/>
  <c r="I21" i="3"/>
  <c r="AF21" i="3"/>
  <c r="AC21" i="3"/>
  <c r="AT327" i="3"/>
  <c r="AS327" i="3" s="1"/>
  <c r="AR327" i="3" s="1"/>
  <c r="AQ327" i="3" s="1"/>
  <c r="AP327" i="3" s="1"/>
  <c r="AO327" i="3" s="1"/>
  <c r="AN327" i="3" s="1"/>
  <c r="AM327" i="3" s="1"/>
  <c r="AL327" i="3" s="1"/>
  <c r="AT488" i="3"/>
  <c r="AS488" i="3" s="1"/>
  <c r="AR488" i="3" s="1"/>
  <c r="AQ488" i="3" s="1"/>
  <c r="AP488" i="3" s="1"/>
  <c r="AO488" i="3" s="1"/>
  <c r="AN488" i="3" s="1"/>
  <c r="AM488" i="3" s="1"/>
  <c r="AL488" i="3" s="1"/>
  <c r="AF384" i="3"/>
  <c r="I384" i="3"/>
  <c r="AC384" i="3"/>
  <c r="I151" i="3"/>
  <c r="AF151" i="3"/>
  <c r="AC151" i="3"/>
  <c r="AT427" i="3"/>
  <c r="AS427" i="3" s="1"/>
  <c r="AR427" i="3" s="1"/>
  <c r="AQ427" i="3" s="1"/>
  <c r="AP427" i="3" s="1"/>
  <c r="AO427" i="3" s="1"/>
  <c r="AN427" i="3" s="1"/>
  <c r="AM427" i="3" s="1"/>
  <c r="AL427" i="3" s="1"/>
  <c r="AF210" i="3"/>
  <c r="AC210" i="3"/>
  <c r="I210" i="3"/>
  <c r="J263" i="3"/>
  <c r="AF263" i="3"/>
  <c r="AC263" i="3"/>
  <c r="AK256" i="3"/>
  <c r="AJ256" i="3"/>
  <c r="AI256" i="3"/>
  <c r="AT445" i="3"/>
  <c r="AS445" i="3" s="1"/>
  <c r="AR445" i="3" s="1"/>
  <c r="AQ445" i="3" s="1"/>
  <c r="AP445" i="3" s="1"/>
  <c r="AO445" i="3" s="1"/>
  <c r="AN445" i="3" s="1"/>
  <c r="AM445" i="3" s="1"/>
  <c r="AL445" i="3" s="1"/>
  <c r="AK43" i="3"/>
  <c r="AJ43" i="3"/>
  <c r="AI43" i="3"/>
  <c r="AE417" i="3"/>
  <c r="AE194" i="3"/>
  <c r="I344" i="3"/>
  <c r="AF344" i="3"/>
  <c r="AC344" i="3"/>
  <c r="I27" i="3"/>
  <c r="AH222" i="3"/>
  <c r="AB222" i="3" s="1"/>
  <c r="AH402" i="3"/>
  <c r="AA402" i="3" s="1"/>
  <c r="AH495" i="3"/>
  <c r="AA495" i="3" s="1"/>
  <c r="I93" i="3"/>
  <c r="AC93" i="3"/>
  <c r="AF93" i="3"/>
  <c r="AK440" i="3"/>
  <c r="AI440" i="3"/>
  <c r="AJ440" i="3"/>
  <c r="AF377" i="3"/>
  <c r="AC377" i="3"/>
  <c r="I377" i="3"/>
  <c r="AT290" i="3"/>
  <c r="AS290" i="3" s="1"/>
  <c r="AR290" i="3" s="1"/>
  <c r="AQ290" i="3" s="1"/>
  <c r="AP290" i="3" s="1"/>
  <c r="AO290" i="3" s="1"/>
  <c r="AN290" i="3" s="1"/>
  <c r="AM290" i="3" s="1"/>
  <c r="AL290" i="3" s="1"/>
  <c r="I33" i="3"/>
  <c r="AF33" i="3"/>
  <c r="AC33" i="3"/>
  <c r="AT449" i="3"/>
  <c r="AS449" i="3" s="1"/>
  <c r="AR449" i="3" s="1"/>
  <c r="AQ449" i="3" s="1"/>
  <c r="AP449" i="3" s="1"/>
  <c r="AO449" i="3" s="1"/>
  <c r="AN449" i="3" s="1"/>
  <c r="AM449" i="3" s="1"/>
  <c r="AL449" i="3" s="1"/>
  <c r="I401" i="3"/>
  <c r="AF401" i="3"/>
  <c r="AC401" i="3"/>
  <c r="AC321" i="3"/>
  <c r="I321" i="3"/>
  <c r="AF321" i="3"/>
  <c r="AC288" i="3"/>
  <c r="AF288" i="3"/>
  <c r="I288" i="3"/>
  <c r="AF456" i="3"/>
  <c r="AC456" i="3"/>
  <c r="K456" i="3"/>
  <c r="AC292" i="3"/>
  <c r="I292" i="3"/>
  <c r="AF292" i="3"/>
  <c r="AC202" i="3"/>
  <c r="I202" i="3"/>
  <c r="AF202" i="3"/>
  <c r="AF115" i="3"/>
  <c r="AC115" i="3"/>
  <c r="I115" i="3"/>
  <c r="AC224" i="3"/>
  <c r="AF224" i="3"/>
  <c r="I224" i="3"/>
  <c r="AC327" i="3"/>
  <c r="AF327" i="3"/>
  <c r="I327" i="3"/>
  <c r="AF383" i="3"/>
  <c r="AC383" i="3"/>
  <c r="I383" i="3"/>
  <c r="AF91" i="3"/>
  <c r="AC91" i="3"/>
  <c r="AT171" i="3"/>
  <c r="AS171" i="3" s="1"/>
  <c r="AR171" i="3" s="1"/>
  <c r="AQ171" i="3" s="1"/>
  <c r="AP171" i="3" s="1"/>
  <c r="AO171" i="3" s="1"/>
  <c r="AN171" i="3" s="1"/>
  <c r="AM171" i="3" s="1"/>
  <c r="AL171" i="3" s="1"/>
  <c r="AF305" i="3"/>
  <c r="AC305" i="3"/>
  <c r="I305" i="3"/>
  <c r="AT263" i="3"/>
  <c r="AS263" i="3" s="1"/>
  <c r="AR263" i="3" s="1"/>
  <c r="AQ263" i="3" s="1"/>
  <c r="AP263" i="3" s="1"/>
  <c r="AO263" i="3" s="1"/>
  <c r="AN263" i="3" s="1"/>
  <c r="AM263" i="3" s="1"/>
  <c r="AL263" i="3" s="1"/>
  <c r="AF445" i="3"/>
  <c r="AC445" i="3"/>
  <c r="J445" i="3"/>
  <c r="AC43" i="3"/>
  <c r="I43" i="3"/>
  <c r="AF43" i="3"/>
  <c r="AT95" i="3"/>
  <c r="AS95" i="3" s="1"/>
  <c r="AR95" i="3" s="1"/>
  <c r="AQ95" i="3" s="1"/>
  <c r="AP95" i="3" s="1"/>
  <c r="AO95" i="3" s="1"/>
  <c r="AN95" i="3" s="1"/>
  <c r="AM95" i="3" s="1"/>
  <c r="AL95" i="3" s="1"/>
  <c r="AF290" i="3"/>
  <c r="AC290" i="3"/>
  <c r="I290" i="3"/>
  <c r="AF154" i="3"/>
  <c r="AC154" i="3"/>
  <c r="I154" i="3"/>
  <c r="AT321" i="3"/>
  <c r="AS321" i="3" s="1"/>
  <c r="AR321" i="3" s="1"/>
  <c r="AQ321" i="3" s="1"/>
  <c r="AP321" i="3" s="1"/>
  <c r="AO321" i="3" s="1"/>
  <c r="AN321" i="3" s="1"/>
  <c r="AM321" i="3" s="1"/>
  <c r="AL321" i="3" s="1"/>
  <c r="I399" i="3"/>
  <c r="AC399" i="3"/>
  <c r="AF399" i="3"/>
  <c r="AT344" i="3"/>
  <c r="AS344" i="3" s="1"/>
  <c r="AR344" i="3" s="1"/>
  <c r="AQ344" i="3" s="1"/>
  <c r="AP344" i="3" s="1"/>
  <c r="AO344" i="3" s="1"/>
  <c r="AN344" i="3" s="1"/>
  <c r="AM344" i="3" s="1"/>
  <c r="AL344" i="3" s="1"/>
  <c r="AS490" i="3"/>
  <c r="AR490" i="3" s="1"/>
  <c r="AQ490" i="3" s="1"/>
  <c r="AP490" i="3" s="1"/>
  <c r="AO490" i="3" s="1"/>
  <c r="AN490" i="3" s="1"/>
  <c r="AM490" i="3" s="1"/>
  <c r="AL490" i="3" s="1"/>
  <c r="AT490" i="3"/>
  <c r="AF239" i="3"/>
  <c r="AC239" i="3"/>
  <c r="I239" i="3"/>
  <c r="AT494" i="3"/>
  <c r="AS494" i="3" s="1"/>
  <c r="AR494" i="3" s="1"/>
  <c r="AQ494" i="3" s="1"/>
  <c r="AP494" i="3" s="1"/>
  <c r="AO494" i="3" s="1"/>
  <c r="AN494" i="3" s="1"/>
  <c r="AM494" i="3" s="1"/>
  <c r="AL494" i="3" s="1"/>
  <c r="AT383" i="3"/>
  <c r="AS383" i="3" s="1"/>
  <c r="AR383" i="3" s="1"/>
  <c r="AQ383" i="3" s="1"/>
  <c r="AP383" i="3" s="1"/>
  <c r="AO383" i="3" s="1"/>
  <c r="AN383" i="3" s="1"/>
  <c r="AM383" i="3" s="1"/>
  <c r="AL383" i="3" s="1"/>
  <c r="AF337" i="3"/>
  <c r="AC337" i="3"/>
  <c r="J337" i="3"/>
  <c r="AA435" i="3"/>
  <c r="AB435" i="3"/>
  <c r="AA317" i="3"/>
  <c r="AB317" i="3"/>
  <c r="AB266" i="3"/>
  <c r="AA266" i="3"/>
  <c r="AB135" i="3"/>
  <c r="AA135" i="3"/>
  <c r="AA187" i="3"/>
  <c r="AB187" i="3"/>
  <c r="AB284" i="3"/>
  <c r="AA284" i="3"/>
  <c r="AB257" i="3"/>
  <c r="AA257" i="3"/>
  <c r="AA239" i="3"/>
  <c r="AB239" i="3"/>
  <c r="AB102" i="3"/>
  <c r="AA102" i="3"/>
  <c r="AA357" i="3"/>
  <c r="AA501" i="3"/>
  <c r="AD501" i="3" s="1"/>
  <c r="AA368" i="3"/>
  <c r="AE368" i="3" s="1"/>
  <c r="AA430" i="3"/>
  <c r="AE430" i="3" s="1"/>
  <c r="AA225" i="3"/>
  <c r="AB225" i="3"/>
  <c r="AB278" i="3"/>
  <c r="AA278" i="3"/>
  <c r="AA509" i="3"/>
  <c r="AB509" i="3"/>
  <c r="AA294" i="3"/>
  <c r="AB294" i="3"/>
  <c r="AA385" i="3"/>
  <c r="AB385" i="3"/>
  <c r="AB406" i="3"/>
  <c r="AA81" i="3"/>
  <c r="AB81" i="3"/>
  <c r="AB279" i="3"/>
  <c r="AA279" i="3"/>
  <c r="AB174" i="3"/>
  <c r="AA174" i="3"/>
  <c r="AB71" i="3"/>
  <c r="AA71" i="3"/>
  <c r="AB236" i="3"/>
  <c r="AA236" i="3"/>
  <c r="AB120" i="3"/>
  <c r="AA120" i="3"/>
  <c r="AD194" i="3"/>
  <c r="AA365" i="3"/>
  <c r="AE365" i="3" s="1"/>
  <c r="AA28" i="3"/>
  <c r="AE28" i="3" s="1"/>
  <c r="AA272" i="3"/>
  <c r="AD272" i="3" s="1"/>
  <c r="AB32" i="3"/>
  <c r="AA32" i="3"/>
  <c r="AB51" i="3"/>
  <c r="AA51" i="3"/>
  <c r="AB251" i="3"/>
  <c r="AA251" i="3"/>
  <c r="AB30" i="3"/>
  <c r="AA30" i="3"/>
  <c r="AE403" i="3"/>
  <c r="AD403" i="3"/>
  <c r="AA159" i="3"/>
  <c r="AB159" i="3"/>
  <c r="AA484" i="3"/>
  <c r="AB484" i="3"/>
  <c r="AE139" i="3"/>
  <c r="AD139" i="3"/>
  <c r="AA289" i="3"/>
  <c r="AA271" i="3"/>
  <c r="AD271" i="3" s="1"/>
  <c r="AB169" i="3"/>
  <c r="AA169" i="3"/>
  <c r="AA233" i="3"/>
  <c r="AB233" i="3"/>
  <c r="AA316" i="3"/>
  <c r="AB316" i="3"/>
  <c r="AB291" i="3"/>
  <c r="AA291" i="3"/>
  <c r="AB188" i="3"/>
  <c r="AA188" i="3"/>
  <c r="AA40" i="3"/>
  <c r="AD40" i="3" s="1"/>
  <c r="AA439" i="3"/>
  <c r="AE439" i="3" s="1"/>
  <c r="AB150" i="3"/>
  <c r="AA150" i="3"/>
  <c r="AA74" i="3"/>
  <c r="AB74" i="3"/>
  <c r="AB361" i="3"/>
  <c r="AA361" i="3"/>
  <c r="AB157" i="3"/>
  <c r="AA157" i="3"/>
  <c r="AB259" i="3"/>
  <c r="AA259" i="3"/>
  <c r="AA180" i="3"/>
  <c r="AB180" i="3"/>
  <c r="AB249" i="3"/>
  <c r="AA249" i="3"/>
  <c r="AA334" i="3"/>
  <c r="AB334" i="3"/>
  <c r="AB203" i="3"/>
  <c r="AA45" i="3"/>
  <c r="AE45" i="3" s="1"/>
  <c r="AA502" i="3"/>
  <c r="AD502" i="3" s="1"/>
  <c r="AA489" i="3"/>
  <c r="AB489" i="3"/>
  <c r="AA412" i="3"/>
  <c r="AB412" i="3"/>
  <c r="AA65" i="3"/>
  <c r="AB65" i="3"/>
  <c r="AA91" i="3"/>
  <c r="AB91" i="3"/>
  <c r="AE307" i="3"/>
  <c r="AD307" i="3"/>
  <c r="AJ77" i="3"/>
  <c r="AK77" i="3"/>
  <c r="AI77" i="3"/>
  <c r="AD231" i="3"/>
  <c r="AJ93" i="3"/>
  <c r="AI93" i="3"/>
  <c r="AK93" i="3"/>
  <c r="AB399" i="3"/>
  <c r="AA399" i="3"/>
  <c r="AA254" i="3"/>
  <c r="AB254" i="3"/>
  <c r="AB96" i="3"/>
  <c r="AA96" i="3"/>
  <c r="AK60" i="3"/>
  <c r="AJ60" i="3"/>
  <c r="AI60" i="3"/>
  <c r="AK33" i="3"/>
  <c r="AI33" i="3"/>
  <c r="AJ33" i="3"/>
  <c r="AK299" i="3"/>
  <c r="AJ299" i="3"/>
  <c r="AI299" i="3"/>
  <c r="AK39" i="3"/>
  <c r="AJ39" i="3"/>
  <c r="AI39" i="3"/>
  <c r="AI63" i="3"/>
  <c r="AK63" i="3"/>
  <c r="AJ63" i="3"/>
  <c r="AK110" i="3"/>
  <c r="AJ110" i="3"/>
  <c r="AI110" i="3"/>
  <c r="AI200" i="3"/>
  <c r="AK200" i="3"/>
  <c r="AJ200" i="3"/>
  <c r="AB168" i="3"/>
  <c r="AA168" i="3"/>
  <c r="AC365" i="3"/>
  <c r="AF365" i="3"/>
  <c r="J365" i="3"/>
  <c r="AB365" i="3"/>
  <c r="AF273" i="3"/>
  <c r="I273" i="3"/>
  <c r="AC273" i="3"/>
  <c r="AB273" i="3"/>
  <c r="AF373" i="3"/>
  <c r="AC373" i="3"/>
  <c r="I373" i="3"/>
  <c r="AB373" i="3"/>
  <c r="AF461" i="3"/>
  <c r="AC461" i="3"/>
  <c r="I461" i="3"/>
  <c r="AB461" i="3"/>
  <c r="AC228" i="3"/>
  <c r="AF228" i="3"/>
  <c r="I228" i="3"/>
  <c r="I28" i="3"/>
  <c r="AF28" i="3"/>
  <c r="AC28" i="3"/>
  <c r="AB28" i="3"/>
  <c r="AC501" i="3"/>
  <c r="J501" i="3"/>
  <c r="AF501" i="3"/>
  <c r="AB501" i="3"/>
  <c r="AC386" i="3"/>
  <c r="I386" i="3"/>
  <c r="AF386" i="3"/>
  <c r="J200" i="3"/>
  <c r="AC200" i="3"/>
  <c r="AF200" i="3"/>
  <c r="AT261" i="3"/>
  <c r="AS261" i="3" s="1"/>
  <c r="AR261" i="3" s="1"/>
  <c r="AQ261" i="3" s="1"/>
  <c r="AP261" i="3" s="1"/>
  <c r="AO261" i="3" s="1"/>
  <c r="AN261" i="3" s="1"/>
  <c r="AM261" i="3" s="1"/>
  <c r="AL261" i="3" s="1"/>
  <c r="AF60" i="3"/>
  <c r="AC60" i="3"/>
  <c r="I60" i="3"/>
  <c r="AC272" i="3"/>
  <c r="AF272" i="3"/>
  <c r="I272" i="3"/>
  <c r="AB272" i="3"/>
  <c r="AC262" i="3"/>
  <c r="I262" i="3"/>
  <c r="AF262" i="3"/>
  <c r="AF176" i="3"/>
  <c r="AC176" i="3"/>
  <c r="I176" i="3"/>
  <c r="AD176" i="3"/>
  <c r="AE176" i="3"/>
  <c r="AT103" i="3"/>
  <c r="AS103" i="3" s="1"/>
  <c r="AR103" i="3" s="1"/>
  <c r="AQ103" i="3" s="1"/>
  <c r="AP103" i="3" s="1"/>
  <c r="AO103" i="3" s="1"/>
  <c r="AN103" i="3" s="1"/>
  <c r="AM103" i="3" s="1"/>
  <c r="AL103" i="3" s="1"/>
  <c r="AC243" i="3"/>
  <c r="I243" i="3"/>
  <c r="AF243" i="3"/>
  <c r="AB243" i="3"/>
  <c r="AD243" i="3"/>
  <c r="AE243" i="3"/>
  <c r="I126" i="3"/>
  <c r="AF126" i="3"/>
  <c r="AC126" i="3"/>
  <c r="AB126" i="3"/>
  <c r="AE126" i="3"/>
  <c r="AD126" i="3"/>
  <c r="AF63" i="3"/>
  <c r="I63" i="3"/>
  <c r="AC63" i="3"/>
  <c r="AT85" i="3"/>
  <c r="AS85" i="3" s="1"/>
  <c r="AR85" i="3" s="1"/>
  <c r="AQ85" i="3" s="1"/>
  <c r="AP85" i="3" s="1"/>
  <c r="AO85" i="3" s="1"/>
  <c r="AN85" i="3" s="1"/>
  <c r="AM85" i="3" s="1"/>
  <c r="AL85" i="3" s="1"/>
  <c r="AT55" i="3"/>
  <c r="AS55" i="3" s="1"/>
  <c r="AR55" i="3" s="1"/>
  <c r="AQ55" i="3" s="1"/>
  <c r="AP55" i="3" s="1"/>
  <c r="AO55" i="3" s="1"/>
  <c r="AN55" i="3" s="1"/>
  <c r="AM55" i="3" s="1"/>
  <c r="AL55" i="3" s="1"/>
  <c r="AC67" i="3"/>
  <c r="I67" i="3"/>
  <c r="AF67" i="3"/>
  <c r="AT152" i="3"/>
  <c r="AS152" i="3" s="1"/>
  <c r="AR152" i="3" s="1"/>
  <c r="AQ152" i="3" s="1"/>
  <c r="AP152" i="3" s="1"/>
  <c r="AO152" i="3" s="1"/>
  <c r="AN152" i="3" s="1"/>
  <c r="AM152" i="3" s="1"/>
  <c r="AL152" i="3" s="1"/>
  <c r="AT204" i="3"/>
  <c r="AS204" i="3" s="1"/>
  <c r="AR204" i="3" s="1"/>
  <c r="AQ204" i="3" s="1"/>
  <c r="AP204" i="3" s="1"/>
  <c r="AO204" i="3" s="1"/>
  <c r="AN204" i="3" s="1"/>
  <c r="AM204" i="3" s="1"/>
  <c r="AL204" i="3" s="1"/>
  <c r="AT352" i="3"/>
  <c r="AS352" i="3" s="1"/>
  <c r="AR352" i="3" s="1"/>
  <c r="AQ352" i="3" s="1"/>
  <c r="AP352" i="3" s="1"/>
  <c r="AO352" i="3" s="1"/>
  <c r="AN352" i="3" s="1"/>
  <c r="AM352" i="3" s="1"/>
  <c r="AL352" i="3" s="1"/>
  <c r="AT212" i="3"/>
  <c r="AS212" i="3" s="1"/>
  <c r="AR212" i="3" s="1"/>
  <c r="AQ212" i="3" s="1"/>
  <c r="AP212" i="3" s="1"/>
  <c r="AO212" i="3" s="1"/>
  <c r="AN212" i="3" s="1"/>
  <c r="AM212" i="3" s="1"/>
  <c r="AL212" i="3" s="1"/>
  <c r="AT127" i="3"/>
  <c r="AS127" i="3" s="1"/>
  <c r="AR127" i="3" s="1"/>
  <c r="AQ127" i="3" s="1"/>
  <c r="AP127" i="3" s="1"/>
  <c r="AO127" i="3" s="1"/>
  <c r="AN127" i="3" s="1"/>
  <c r="AM127" i="3" s="1"/>
  <c r="AL127" i="3" s="1"/>
  <c r="AH165" i="3"/>
  <c r="AT473" i="3"/>
  <c r="AS473" i="3" s="1"/>
  <c r="AR473" i="3" s="1"/>
  <c r="AQ473" i="3" s="1"/>
  <c r="AP473" i="3" s="1"/>
  <c r="AO473" i="3" s="1"/>
  <c r="AN473" i="3" s="1"/>
  <c r="AM473" i="3" s="1"/>
  <c r="AL473" i="3" s="1"/>
  <c r="K513" i="3"/>
  <c r="AC513" i="3"/>
  <c r="AF513" i="3"/>
  <c r="AT431" i="3"/>
  <c r="AS431" i="3" s="1"/>
  <c r="AR431" i="3" s="1"/>
  <c r="AQ431" i="3" s="1"/>
  <c r="AP431" i="3" s="1"/>
  <c r="AO431" i="3" s="1"/>
  <c r="AN431" i="3" s="1"/>
  <c r="AM431" i="3" s="1"/>
  <c r="AL431" i="3" s="1"/>
  <c r="AT328" i="3"/>
  <c r="AS328" i="3" s="1"/>
  <c r="AR328" i="3" s="1"/>
  <c r="AQ328" i="3" s="1"/>
  <c r="AP328" i="3" s="1"/>
  <c r="AO328" i="3" s="1"/>
  <c r="AN328" i="3" s="1"/>
  <c r="AM328" i="3" s="1"/>
  <c r="AL328" i="3" s="1"/>
  <c r="AT229" i="3"/>
  <c r="AS229" i="3" s="1"/>
  <c r="AR229" i="3" s="1"/>
  <c r="AQ229" i="3" s="1"/>
  <c r="AP229" i="3" s="1"/>
  <c r="AO229" i="3" s="1"/>
  <c r="AN229" i="3" s="1"/>
  <c r="AM229" i="3" s="1"/>
  <c r="AL229" i="3" s="1"/>
  <c r="AT193" i="3"/>
  <c r="AS193" i="3" s="1"/>
  <c r="AR193" i="3" s="1"/>
  <c r="AQ193" i="3" s="1"/>
  <c r="AP193" i="3" s="1"/>
  <c r="AO193" i="3" s="1"/>
  <c r="AN193" i="3" s="1"/>
  <c r="AM193" i="3" s="1"/>
  <c r="AL193" i="3" s="1"/>
  <c r="AT147" i="3"/>
  <c r="AS147" i="3" s="1"/>
  <c r="AR147" i="3" s="1"/>
  <c r="AQ147" i="3" s="1"/>
  <c r="AP147" i="3" s="1"/>
  <c r="AO147" i="3" s="1"/>
  <c r="AN147" i="3" s="1"/>
  <c r="AM147" i="3" s="1"/>
  <c r="AL147" i="3" s="1"/>
  <c r="AH310" i="3"/>
  <c r="AH29" i="3"/>
  <c r="AB29" i="3" s="1"/>
  <c r="AH190" i="3"/>
  <c r="AA451" i="3"/>
  <c r="AB451" i="3"/>
  <c r="AH354" i="3"/>
  <c r="AB320" i="3"/>
  <c r="AA320" i="3"/>
  <c r="AA258" i="3"/>
  <c r="AB258" i="3"/>
  <c r="AH144" i="3"/>
  <c r="AA374" i="3"/>
  <c r="AB374" i="3"/>
  <c r="AA432" i="3"/>
  <c r="AB432" i="3"/>
  <c r="AH237" i="3"/>
  <c r="AD234" i="3"/>
  <c r="AE234" i="3"/>
  <c r="AE271" i="3"/>
  <c r="AF26" i="3"/>
  <c r="AC26" i="3"/>
  <c r="I26" i="3"/>
  <c r="I388" i="3"/>
  <c r="AF388" i="3"/>
  <c r="AC388" i="3"/>
  <c r="AB388" i="3"/>
  <c r="AD388" i="3"/>
  <c r="AE388" i="3"/>
  <c r="AC391" i="3"/>
  <c r="I391" i="3"/>
  <c r="AF391" i="3"/>
  <c r="AB391" i="3"/>
  <c r="AD391" i="3"/>
  <c r="AF275" i="3"/>
  <c r="I275" i="3"/>
  <c r="AC275" i="3"/>
  <c r="I379" i="3"/>
  <c r="AF379" i="3"/>
  <c r="AC379" i="3"/>
  <c r="AB379" i="3"/>
  <c r="AC192" i="3"/>
  <c r="AF192" i="3"/>
  <c r="I192" i="3"/>
  <c r="AB192" i="3"/>
  <c r="AC483" i="3"/>
  <c r="AF483" i="3"/>
  <c r="K483" i="3"/>
  <c r="AB483" i="3"/>
  <c r="AD483" i="3"/>
  <c r="AF23" i="3"/>
  <c r="AC23" i="3"/>
  <c r="I23" i="3"/>
  <c r="AB23" i="3"/>
  <c r="AC306" i="3"/>
  <c r="AF306" i="3"/>
  <c r="I306" i="3"/>
  <c r="I181" i="3"/>
  <c r="AF181" i="3"/>
  <c r="AC181" i="3"/>
  <c r="AF22" i="3"/>
  <c r="I22" i="3"/>
  <c r="AC22" i="3"/>
  <c r="AF177" i="3"/>
  <c r="I177" i="3"/>
  <c r="AC177" i="3"/>
  <c r="AF277" i="3"/>
  <c r="AC277" i="3"/>
  <c r="I277" i="3"/>
  <c r="AD277" i="3"/>
  <c r="AB277" i="3"/>
  <c r="AE277" i="3"/>
  <c r="AT84" i="3"/>
  <c r="AS84" i="3" s="1"/>
  <c r="AR84" i="3" s="1"/>
  <c r="AQ84" i="3" s="1"/>
  <c r="AP84" i="3" s="1"/>
  <c r="AO84" i="3" s="1"/>
  <c r="AN84" i="3" s="1"/>
  <c r="AM84" i="3" s="1"/>
  <c r="AL84" i="3" s="1"/>
  <c r="AT179" i="3"/>
  <c r="AS179" i="3" s="1"/>
  <c r="AR179" i="3" s="1"/>
  <c r="AQ179" i="3" s="1"/>
  <c r="AP179" i="3" s="1"/>
  <c r="AO179" i="3" s="1"/>
  <c r="AN179" i="3" s="1"/>
  <c r="AM179" i="3" s="1"/>
  <c r="AL179" i="3" s="1"/>
  <c r="AC121" i="3"/>
  <c r="I121" i="3"/>
  <c r="AF121" i="3"/>
  <c r="AE121" i="3"/>
  <c r="AD121" i="3"/>
  <c r="AB121" i="3"/>
  <c r="AF162" i="3"/>
  <c r="I162" i="3"/>
  <c r="AC162" i="3"/>
  <c r="AT111" i="3"/>
  <c r="AS111" i="3" s="1"/>
  <c r="AR111" i="3" s="1"/>
  <c r="AQ111" i="3" s="1"/>
  <c r="AP111" i="3" s="1"/>
  <c r="AO111" i="3" s="1"/>
  <c r="AN111" i="3" s="1"/>
  <c r="AM111" i="3" s="1"/>
  <c r="AL111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F152" i="3"/>
  <c r="AC152" i="3"/>
  <c r="I152" i="3"/>
  <c r="AT69" i="3"/>
  <c r="AS69" i="3" s="1"/>
  <c r="AR69" i="3" s="1"/>
  <c r="AQ69" i="3" s="1"/>
  <c r="AP69" i="3" s="1"/>
  <c r="AO69" i="3" s="1"/>
  <c r="AN69" i="3" s="1"/>
  <c r="AM69" i="3" s="1"/>
  <c r="AL69" i="3" s="1"/>
  <c r="AF122" i="3"/>
  <c r="I122" i="3"/>
  <c r="AC122" i="3"/>
  <c r="AB122" i="3"/>
  <c r="AE122" i="3"/>
  <c r="AC70" i="3"/>
  <c r="I70" i="3"/>
  <c r="AF70" i="3"/>
  <c r="J352" i="3"/>
  <c r="AF352" i="3"/>
  <c r="AC352" i="3"/>
  <c r="AC212" i="3"/>
  <c r="I212" i="3"/>
  <c r="AF212" i="3"/>
  <c r="AT138" i="3"/>
  <c r="AS138" i="3" s="1"/>
  <c r="AR138" i="3" s="1"/>
  <c r="AQ138" i="3" s="1"/>
  <c r="AP138" i="3" s="1"/>
  <c r="AO138" i="3" s="1"/>
  <c r="AN138" i="3" s="1"/>
  <c r="AM138" i="3" s="1"/>
  <c r="AL138" i="3" s="1"/>
  <c r="AE36" i="3"/>
  <c r="AF473" i="3"/>
  <c r="AC473" i="3"/>
  <c r="J473" i="3"/>
  <c r="AT453" i="3"/>
  <c r="AS453" i="3" s="1"/>
  <c r="AR453" i="3" s="1"/>
  <c r="AQ453" i="3" s="1"/>
  <c r="AP453" i="3" s="1"/>
  <c r="AO453" i="3" s="1"/>
  <c r="AN453" i="3" s="1"/>
  <c r="AM453" i="3" s="1"/>
  <c r="AL453" i="3" s="1"/>
  <c r="AT221" i="3"/>
  <c r="AS221" i="3" s="1"/>
  <c r="AR221" i="3" s="1"/>
  <c r="AQ221" i="3" s="1"/>
  <c r="AP221" i="3" s="1"/>
  <c r="AO221" i="3" s="1"/>
  <c r="AN221" i="3" s="1"/>
  <c r="AM221" i="3" s="1"/>
  <c r="AL221" i="3" s="1"/>
  <c r="I147" i="3"/>
  <c r="AF147" i="3"/>
  <c r="AC147" i="3"/>
  <c r="I118" i="3"/>
  <c r="AF118" i="3"/>
  <c r="AC118" i="3"/>
  <c r="AH114" i="3"/>
  <c r="AH458" i="3"/>
  <c r="AA458" i="3" s="1"/>
  <c r="AB206" i="3"/>
  <c r="AA206" i="3"/>
  <c r="AA481" i="3"/>
  <c r="AB481" i="3"/>
  <c r="AB195" i="3"/>
  <c r="AA195" i="3"/>
  <c r="AD189" i="3"/>
  <c r="AE189" i="3"/>
  <c r="AD142" i="3"/>
  <c r="AE142" i="3"/>
  <c r="AB202" i="3"/>
  <c r="AA202" i="3"/>
  <c r="AD406" i="3"/>
  <c r="AE406" i="3"/>
  <c r="AC389" i="3"/>
  <c r="I389" i="3"/>
  <c r="AF389" i="3"/>
  <c r="AB389" i="3"/>
  <c r="AC295" i="3"/>
  <c r="AF295" i="3"/>
  <c r="I295" i="3"/>
  <c r="AF309" i="3"/>
  <c r="I309" i="3"/>
  <c r="AC309" i="3"/>
  <c r="AF416" i="3"/>
  <c r="AC416" i="3"/>
  <c r="I416" i="3"/>
  <c r="AB416" i="3"/>
  <c r="AD416" i="3"/>
  <c r="AF219" i="3"/>
  <c r="AC219" i="3"/>
  <c r="I219" i="3"/>
  <c r="AF441" i="3"/>
  <c r="AC441" i="3"/>
  <c r="I441" i="3"/>
  <c r="AF452" i="3"/>
  <c r="AC452" i="3"/>
  <c r="I452" i="3"/>
  <c r="AF495" i="3"/>
  <c r="K495" i="3"/>
  <c r="AC495" i="3"/>
  <c r="AC420" i="3"/>
  <c r="I420" i="3"/>
  <c r="AF420" i="3"/>
  <c r="AB420" i="3"/>
  <c r="AE420" i="3"/>
  <c r="AC444" i="3"/>
  <c r="AF444" i="3"/>
  <c r="J444" i="3"/>
  <c r="AC274" i="3"/>
  <c r="AF274" i="3"/>
  <c r="I274" i="3"/>
  <c r="AF173" i="3"/>
  <c r="I173" i="3"/>
  <c r="AC173" i="3"/>
  <c r="AB173" i="3"/>
  <c r="AD173" i="3"/>
  <c r="AE173" i="3"/>
  <c r="I163" i="3"/>
  <c r="AF163" i="3"/>
  <c r="AC163" i="3"/>
  <c r="J146" i="3"/>
  <c r="AC146" i="3"/>
  <c r="AF146" i="3"/>
  <c r="AB146" i="3"/>
  <c r="AE146" i="3"/>
  <c r="AT86" i="3"/>
  <c r="AS86" i="3" s="1"/>
  <c r="AR86" i="3" s="1"/>
  <c r="AQ86" i="3" s="1"/>
  <c r="AP86" i="3" s="1"/>
  <c r="AO86" i="3" s="1"/>
  <c r="AN86" i="3" s="1"/>
  <c r="AM86" i="3" s="1"/>
  <c r="AL86" i="3" s="1"/>
  <c r="AF197" i="3"/>
  <c r="AC197" i="3"/>
  <c r="I197" i="3"/>
  <c r="I113" i="3"/>
  <c r="AF113" i="3"/>
  <c r="AC113" i="3"/>
  <c r="AB113" i="3"/>
  <c r="AT49" i="3"/>
  <c r="AS49" i="3" s="1"/>
  <c r="AR49" i="3" s="1"/>
  <c r="AQ49" i="3" s="1"/>
  <c r="AP49" i="3" s="1"/>
  <c r="AO49" i="3" s="1"/>
  <c r="AN49" i="3" s="1"/>
  <c r="AM49" i="3" s="1"/>
  <c r="AL49" i="3" s="1"/>
  <c r="AT98" i="3"/>
  <c r="AS98" i="3" s="1"/>
  <c r="AR98" i="3" s="1"/>
  <c r="AQ98" i="3" s="1"/>
  <c r="AP98" i="3" s="1"/>
  <c r="AO98" i="3" s="1"/>
  <c r="AN98" i="3" s="1"/>
  <c r="AM98" i="3" s="1"/>
  <c r="AL98" i="3" s="1"/>
  <c r="AF223" i="3"/>
  <c r="I223" i="3"/>
  <c r="AC223" i="3"/>
  <c r="AT89" i="3"/>
  <c r="AS89" i="3" s="1"/>
  <c r="AR89" i="3" s="1"/>
  <c r="AQ89" i="3" s="1"/>
  <c r="AP89" i="3" s="1"/>
  <c r="AO89" i="3" s="1"/>
  <c r="AN89" i="3" s="1"/>
  <c r="AM89" i="3" s="1"/>
  <c r="AL89" i="3" s="1"/>
  <c r="AK92" i="3"/>
  <c r="AI92" i="3"/>
  <c r="AJ92" i="3"/>
  <c r="AC69" i="3"/>
  <c r="I69" i="3"/>
  <c r="AF69" i="3"/>
  <c r="J267" i="3"/>
  <c r="AF267" i="3"/>
  <c r="AC267" i="3"/>
  <c r="AD267" i="3"/>
  <c r="AB267" i="3"/>
  <c r="AC204" i="3"/>
  <c r="I204" i="3"/>
  <c r="AF204" i="3"/>
  <c r="AF138" i="3"/>
  <c r="I138" i="3"/>
  <c r="AC138" i="3"/>
  <c r="AT78" i="3"/>
  <c r="AS78" i="3" s="1"/>
  <c r="AR78" i="3" s="1"/>
  <c r="AQ78" i="3" s="1"/>
  <c r="AP78" i="3" s="1"/>
  <c r="AO78" i="3" s="1"/>
  <c r="AN78" i="3" s="1"/>
  <c r="AM78" i="3" s="1"/>
  <c r="AL78" i="3" s="1"/>
  <c r="AT34" i="3"/>
  <c r="AS34" i="3" s="1"/>
  <c r="AR34" i="3" s="1"/>
  <c r="AQ34" i="3" s="1"/>
  <c r="AP34" i="3" s="1"/>
  <c r="AO34" i="3" s="1"/>
  <c r="AN34" i="3" s="1"/>
  <c r="AM34" i="3" s="1"/>
  <c r="AL34" i="3" s="1"/>
  <c r="AF453" i="3"/>
  <c r="AC453" i="3"/>
  <c r="K453" i="3"/>
  <c r="AT396" i="3"/>
  <c r="AS396" i="3" s="1"/>
  <c r="AR396" i="3" s="1"/>
  <c r="AQ396" i="3" s="1"/>
  <c r="AP396" i="3" s="1"/>
  <c r="AO396" i="3" s="1"/>
  <c r="AN396" i="3" s="1"/>
  <c r="AM396" i="3" s="1"/>
  <c r="AL396" i="3" s="1"/>
  <c r="AF328" i="3"/>
  <c r="I328" i="3"/>
  <c r="AC328" i="3"/>
  <c r="AF221" i="3"/>
  <c r="I221" i="3"/>
  <c r="AC221" i="3"/>
  <c r="AC183" i="3"/>
  <c r="J183" i="3"/>
  <c r="AF183" i="3"/>
  <c r="AT118" i="3"/>
  <c r="AS118" i="3" s="1"/>
  <c r="AR118" i="3" s="1"/>
  <c r="AQ118" i="3" s="1"/>
  <c r="AP118" i="3" s="1"/>
  <c r="AO118" i="3" s="1"/>
  <c r="AN118" i="3" s="1"/>
  <c r="AM118" i="3" s="1"/>
  <c r="AL118" i="3" s="1"/>
  <c r="AA115" i="3"/>
  <c r="AB115" i="3"/>
  <c r="AB433" i="3"/>
  <c r="AA433" i="3"/>
  <c r="AF463" i="3"/>
  <c r="AC463" i="3"/>
  <c r="K463" i="3"/>
  <c r="AE416" i="3"/>
  <c r="AF283" i="3"/>
  <c r="I283" i="3"/>
  <c r="AC283" i="3"/>
  <c r="I289" i="3"/>
  <c r="AC289" i="3"/>
  <c r="AF289" i="3"/>
  <c r="AF315" i="3"/>
  <c r="I315" i="3"/>
  <c r="AC315" i="3"/>
  <c r="I132" i="3"/>
  <c r="AC132" i="3"/>
  <c r="AF132" i="3"/>
  <c r="I393" i="3"/>
  <c r="AF393" i="3"/>
  <c r="AC393" i="3"/>
  <c r="AF353" i="3"/>
  <c r="J353" i="3"/>
  <c r="AC353" i="3"/>
  <c r="AB353" i="3"/>
  <c r="K506" i="3"/>
  <c r="AF506" i="3"/>
  <c r="AC506" i="3"/>
  <c r="AF312" i="3"/>
  <c r="I312" i="3"/>
  <c r="AC312" i="3"/>
  <c r="AT220" i="3"/>
  <c r="AS220" i="3" s="1"/>
  <c r="AR220" i="3" s="1"/>
  <c r="AQ220" i="3" s="1"/>
  <c r="AP220" i="3" s="1"/>
  <c r="AO220" i="3" s="1"/>
  <c r="AN220" i="3" s="1"/>
  <c r="AM220" i="3" s="1"/>
  <c r="AL220" i="3" s="1"/>
  <c r="AC86" i="3"/>
  <c r="I86" i="3"/>
  <c r="AF86" i="3"/>
  <c r="AT197" i="3"/>
  <c r="AS197" i="3" s="1"/>
  <c r="AR197" i="3" s="1"/>
  <c r="AQ197" i="3" s="1"/>
  <c r="AP197" i="3" s="1"/>
  <c r="AO197" i="3" s="1"/>
  <c r="AN197" i="3" s="1"/>
  <c r="AM197" i="3" s="1"/>
  <c r="AL197" i="3" s="1"/>
  <c r="I179" i="3"/>
  <c r="AC179" i="3"/>
  <c r="AF179" i="3"/>
  <c r="AC49" i="3"/>
  <c r="I49" i="3"/>
  <c r="AF49" i="3"/>
  <c r="I98" i="3"/>
  <c r="AF98" i="3"/>
  <c r="AC98" i="3"/>
  <c r="I111" i="3"/>
  <c r="AC111" i="3"/>
  <c r="AF111" i="3"/>
  <c r="AT119" i="3"/>
  <c r="AS119" i="3" s="1"/>
  <c r="AR119" i="3" s="1"/>
  <c r="AQ119" i="3" s="1"/>
  <c r="AP119" i="3" s="1"/>
  <c r="AO119" i="3" s="1"/>
  <c r="AN119" i="3" s="1"/>
  <c r="AM119" i="3" s="1"/>
  <c r="AL119" i="3" s="1"/>
  <c r="AT216" i="3"/>
  <c r="AS216" i="3" s="1"/>
  <c r="AR216" i="3" s="1"/>
  <c r="AQ216" i="3" s="1"/>
  <c r="AP216" i="3" s="1"/>
  <c r="AO216" i="3" s="1"/>
  <c r="AN216" i="3" s="1"/>
  <c r="AM216" i="3" s="1"/>
  <c r="AL216" i="3" s="1"/>
  <c r="AT268" i="3"/>
  <c r="AS268" i="3" s="1"/>
  <c r="AR268" i="3" s="1"/>
  <c r="AQ268" i="3" s="1"/>
  <c r="AP268" i="3" s="1"/>
  <c r="AO268" i="3" s="1"/>
  <c r="AN268" i="3" s="1"/>
  <c r="AM268" i="3" s="1"/>
  <c r="AL268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T133" i="3"/>
  <c r="AS133" i="3" s="1"/>
  <c r="AR133" i="3" s="1"/>
  <c r="AQ133" i="3" s="1"/>
  <c r="AP133" i="3" s="1"/>
  <c r="AO133" i="3" s="1"/>
  <c r="AN133" i="3" s="1"/>
  <c r="AM133" i="3" s="1"/>
  <c r="AL133" i="3" s="1"/>
  <c r="I394" i="3"/>
  <c r="AF394" i="3"/>
  <c r="AC394" i="3"/>
  <c r="AT184" i="3"/>
  <c r="AS184" i="3" s="1"/>
  <c r="AR184" i="3" s="1"/>
  <c r="AQ184" i="3" s="1"/>
  <c r="AP184" i="3" s="1"/>
  <c r="AO184" i="3" s="1"/>
  <c r="AN184" i="3" s="1"/>
  <c r="AM184" i="3" s="1"/>
  <c r="AL184" i="3" s="1"/>
  <c r="AJ224" i="3"/>
  <c r="AI224" i="3"/>
  <c r="AK224" i="3"/>
  <c r="AC34" i="3"/>
  <c r="AF34" i="3"/>
  <c r="I34" i="3"/>
  <c r="AT512" i="3"/>
  <c r="AS512" i="3" s="1"/>
  <c r="AR512" i="3" s="1"/>
  <c r="AQ512" i="3" s="1"/>
  <c r="AP512" i="3" s="1"/>
  <c r="AO512" i="3" s="1"/>
  <c r="AN512" i="3" s="1"/>
  <c r="AM512" i="3" s="1"/>
  <c r="AL51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183" i="3"/>
  <c r="AS183" i="3" s="1"/>
  <c r="AR183" i="3" s="1"/>
  <c r="AQ183" i="3" s="1"/>
  <c r="AP183" i="3" s="1"/>
  <c r="AO183" i="3" s="1"/>
  <c r="AN183" i="3" s="1"/>
  <c r="AM183" i="3" s="1"/>
  <c r="AL183" i="3" s="1"/>
  <c r="J134" i="3"/>
  <c r="AF134" i="3"/>
  <c r="AC134" i="3"/>
  <c r="AB108" i="3"/>
  <c r="AA108" i="3"/>
  <c r="AH437" i="3"/>
  <c r="AB437" i="3" s="1"/>
  <c r="AH407" i="3"/>
  <c r="AB363" i="3"/>
  <c r="AA293" i="3"/>
  <c r="AB293" i="3"/>
  <c r="AA450" i="3"/>
  <c r="AB450" i="3"/>
  <c r="AE349" i="3"/>
  <c r="AD349" i="3"/>
  <c r="AH372" i="3"/>
  <c r="AB372" i="3" s="1"/>
  <c r="K478" i="3"/>
  <c r="AC478" i="3"/>
  <c r="AF478" i="3"/>
  <c r="AB478" i="3"/>
  <c r="AE478" i="3"/>
  <c r="AF474" i="3"/>
  <c r="K474" i="3"/>
  <c r="AC474" i="3"/>
  <c r="AB474" i="3"/>
  <c r="AF39" i="3"/>
  <c r="I39" i="3"/>
  <c r="AC39" i="3"/>
  <c r="AC417" i="3"/>
  <c r="AF417" i="3"/>
  <c r="I417" i="3"/>
  <c r="AD417" i="3"/>
  <c r="AF358" i="3"/>
  <c r="I358" i="3"/>
  <c r="AC358" i="3"/>
  <c r="AB358" i="3"/>
  <c r="AE358" i="3"/>
  <c r="AD358" i="3"/>
  <c r="AC178" i="3"/>
  <c r="AF178" i="3"/>
  <c r="I178" i="3"/>
  <c r="AF485" i="3"/>
  <c r="AC485" i="3"/>
  <c r="K485" i="3"/>
  <c r="AB485" i="3"/>
  <c r="AC170" i="3"/>
  <c r="I170" i="3"/>
  <c r="AF170" i="3"/>
  <c r="AC300" i="3"/>
  <c r="AF300" i="3"/>
  <c r="I300" i="3"/>
  <c r="AF392" i="3"/>
  <c r="AC392" i="3"/>
  <c r="J392" i="3"/>
  <c r="AE392" i="3"/>
  <c r="AB392" i="3"/>
  <c r="AD392" i="3"/>
  <c r="AF301" i="3"/>
  <c r="AC301" i="3"/>
  <c r="I301" i="3"/>
  <c r="AB301" i="3"/>
  <c r="AC439" i="3"/>
  <c r="J439" i="3"/>
  <c r="AF439" i="3"/>
  <c r="AB439" i="3"/>
  <c r="I286" i="3"/>
  <c r="AF286" i="3"/>
  <c r="AC286" i="3"/>
  <c r="AE88" i="3"/>
  <c r="AA353" i="3"/>
  <c r="AD353" i="3" s="1"/>
  <c r="AF117" i="3"/>
  <c r="AC117" i="3"/>
  <c r="I117" i="3"/>
  <c r="AF261" i="3"/>
  <c r="I261" i="3"/>
  <c r="AC261" i="3"/>
  <c r="AF419" i="3"/>
  <c r="AC419" i="3"/>
  <c r="I419" i="3"/>
  <c r="AF107" i="3"/>
  <c r="I107" i="3"/>
  <c r="AC107" i="3"/>
  <c r="AB107" i="3"/>
  <c r="AD107" i="3"/>
  <c r="AE107" i="3"/>
  <c r="I220" i="3"/>
  <c r="AF220" i="3"/>
  <c r="AC220" i="3"/>
  <c r="AT158" i="3"/>
  <c r="AS158" i="3" s="1"/>
  <c r="AR158" i="3" s="1"/>
  <c r="AQ158" i="3" s="1"/>
  <c r="AP158" i="3" s="1"/>
  <c r="AO158" i="3" s="1"/>
  <c r="AN158" i="3" s="1"/>
  <c r="AM158" i="3" s="1"/>
  <c r="AL158" i="3" s="1"/>
  <c r="AC116" i="3"/>
  <c r="I116" i="3"/>
  <c r="AF116" i="3"/>
  <c r="AC106" i="3"/>
  <c r="I106" i="3"/>
  <c r="AF106" i="3"/>
  <c r="I194" i="3"/>
  <c r="AC194" i="3"/>
  <c r="AF194" i="3"/>
  <c r="AB194" i="3"/>
  <c r="AF268" i="3"/>
  <c r="J268" i="3"/>
  <c r="AC268" i="3"/>
  <c r="J133" i="3"/>
  <c r="AC133" i="3"/>
  <c r="AF133" i="3"/>
  <c r="AF78" i="3"/>
  <c r="I78" i="3"/>
  <c r="AC78" i="3"/>
  <c r="AK72" i="3"/>
  <c r="AJ72" i="3"/>
  <c r="AI72" i="3"/>
  <c r="AH311" i="3"/>
  <c r="AT438" i="3"/>
  <c r="AS438" i="3" s="1"/>
  <c r="AR438" i="3" s="1"/>
  <c r="AQ438" i="3" s="1"/>
  <c r="AP438" i="3" s="1"/>
  <c r="AO438" i="3" s="1"/>
  <c r="AN438" i="3" s="1"/>
  <c r="AM438" i="3" s="1"/>
  <c r="AL438" i="3" s="1"/>
  <c r="I396" i="3"/>
  <c r="AF396" i="3"/>
  <c r="AC396" i="3"/>
  <c r="I276" i="3"/>
  <c r="AC276" i="3"/>
  <c r="AF276" i="3"/>
  <c r="J207" i="3"/>
  <c r="AC207" i="3"/>
  <c r="AF207" i="3"/>
  <c r="AT134" i="3"/>
  <c r="AS134" i="3" s="1"/>
  <c r="AR134" i="3" s="1"/>
  <c r="AQ134" i="3" s="1"/>
  <c r="AP134" i="3" s="1"/>
  <c r="AO134" i="3" s="1"/>
  <c r="AN134" i="3" s="1"/>
  <c r="AM134" i="3" s="1"/>
  <c r="AL134" i="3" s="1"/>
  <c r="AH375" i="3"/>
  <c r="AH281" i="3"/>
  <c r="AH46" i="3"/>
  <c r="AA46" i="3" s="1"/>
  <c r="AE46" i="3" s="1"/>
  <c r="AH230" i="3"/>
  <c r="AH79" i="3"/>
  <c r="AH360" i="3"/>
  <c r="AH355" i="3"/>
  <c r="AH140" i="3"/>
  <c r="AH252" i="3"/>
  <c r="AB252" i="3" s="1"/>
  <c r="AB417" i="3"/>
  <c r="AH441" i="3"/>
  <c r="AB441" i="3" s="1"/>
  <c r="AH337" i="3"/>
  <c r="AF410" i="3"/>
  <c r="AC410" i="3"/>
  <c r="I410" i="3"/>
  <c r="AD410" i="3"/>
  <c r="AE410" i="3"/>
  <c r="AB410" i="3"/>
  <c r="AC470" i="3"/>
  <c r="K470" i="3"/>
  <c r="AF470" i="3"/>
  <c r="I45" i="3"/>
  <c r="AF45" i="3"/>
  <c r="AC45" i="3"/>
  <c r="AB45" i="3"/>
  <c r="AC364" i="3"/>
  <c r="I364" i="3"/>
  <c r="AF364" i="3"/>
  <c r="AF446" i="3"/>
  <c r="AC446" i="3"/>
  <c r="I446" i="3"/>
  <c r="AA485" i="3"/>
  <c r="AD485" i="3" s="1"/>
  <c r="AC458" i="3"/>
  <c r="K458" i="3"/>
  <c r="AF458" i="3"/>
  <c r="I299" i="3"/>
  <c r="AF299" i="3"/>
  <c r="AC299" i="3"/>
  <c r="AF36" i="3"/>
  <c r="AC36" i="3"/>
  <c r="I36" i="3"/>
  <c r="AD36" i="3"/>
  <c r="AB36" i="3"/>
  <c r="AC252" i="3"/>
  <c r="I252" i="3"/>
  <c r="AF252" i="3"/>
  <c r="I64" i="3"/>
  <c r="AC64" i="3"/>
  <c r="AF64" i="3"/>
  <c r="AC350" i="3"/>
  <c r="I350" i="3"/>
  <c r="AF350" i="3"/>
  <c r="AB350" i="3"/>
  <c r="AC182" i="3"/>
  <c r="I182" i="3"/>
  <c r="AF182" i="3"/>
  <c r="AE182" i="3"/>
  <c r="AD182" i="3"/>
  <c r="AB182" i="3"/>
  <c r="AT62" i="3"/>
  <c r="AS62" i="3" s="1"/>
  <c r="AR62" i="3" s="1"/>
  <c r="AQ62" i="3" s="1"/>
  <c r="AP62" i="3" s="1"/>
  <c r="AO62" i="3" s="1"/>
  <c r="AN62" i="3" s="1"/>
  <c r="AM62" i="3" s="1"/>
  <c r="AL62" i="3" s="1"/>
  <c r="AT270" i="3"/>
  <c r="AS270" i="3" s="1"/>
  <c r="AR270" i="3" s="1"/>
  <c r="AQ270" i="3" s="1"/>
  <c r="AP270" i="3" s="1"/>
  <c r="AO270" i="3" s="1"/>
  <c r="AN270" i="3" s="1"/>
  <c r="AM270" i="3" s="1"/>
  <c r="AL270" i="3" s="1"/>
  <c r="AF158" i="3"/>
  <c r="AC158" i="3"/>
  <c r="I158" i="3"/>
  <c r="AT116" i="3"/>
  <c r="AS116" i="3" s="1"/>
  <c r="AR116" i="3" s="1"/>
  <c r="AQ116" i="3" s="1"/>
  <c r="AP116" i="3" s="1"/>
  <c r="AO116" i="3" s="1"/>
  <c r="AN116" i="3" s="1"/>
  <c r="AM116" i="3" s="1"/>
  <c r="AL116" i="3" s="1"/>
  <c r="AT209" i="3"/>
  <c r="AS209" i="3" s="1"/>
  <c r="AR209" i="3" s="1"/>
  <c r="AQ209" i="3" s="1"/>
  <c r="AP209" i="3" s="1"/>
  <c r="AO209" i="3" s="1"/>
  <c r="AN209" i="3" s="1"/>
  <c r="AM209" i="3" s="1"/>
  <c r="AL209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06" i="3"/>
  <c r="AS106" i="3" s="1"/>
  <c r="AR106" i="3" s="1"/>
  <c r="AQ106" i="3" s="1"/>
  <c r="AP106" i="3" s="1"/>
  <c r="AO106" i="3" s="1"/>
  <c r="AN106" i="3" s="1"/>
  <c r="AM106" i="3" s="1"/>
  <c r="AL106" i="3" s="1"/>
  <c r="AC119" i="3"/>
  <c r="I119" i="3"/>
  <c r="AF119" i="3"/>
  <c r="AK53" i="3"/>
  <c r="AJ53" i="3"/>
  <c r="AI53" i="3"/>
  <c r="I161" i="3"/>
  <c r="AF161" i="3"/>
  <c r="AC161" i="3"/>
  <c r="AT398" i="3"/>
  <c r="AS398" i="3" s="1"/>
  <c r="AR398" i="3" s="1"/>
  <c r="AQ398" i="3" s="1"/>
  <c r="AP398" i="3" s="1"/>
  <c r="AO398" i="3" s="1"/>
  <c r="AN398" i="3" s="1"/>
  <c r="AM398" i="3" s="1"/>
  <c r="AL398" i="3" s="1"/>
  <c r="AC184" i="3"/>
  <c r="J184" i="3"/>
  <c r="AF184" i="3"/>
  <c r="AT109" i="3"/>
  <c r="AS109" i="3" s="1"/>
  <c r="AR109" i="3" s="1"/>
  <c r="AQ109" i="3" s="1"/>
  <c r="AP109" i="3" s="1"/>
  <c r="AO109" i="3" s="1"/>
  <c r="AN109" i="3" s="1"/>
  <c r="AM109" i="3" s="1"/>
  <c r="AL109" i="3" s="1"/>
  <c r="AF52" i="3"/>
  <c r="AC52" i="3"/>
  <c r="I52" i="3"/>
  <c r="AK61" i="3"/>
  <c r="AI61" i="3"/>
  <c r="AJ61" i="3"/>
  <c r="AC454" i="3"/>
  <c r="K454" i="3"/>
  <c r="AF454" i="3"/>
  <c r="AF512" i="3"/>
  <c r="K512" i="3"/>
  <c r="AC512" i="3"/>
  <c r="AF438" i="3"/>
  <c r="AC438" i="3"/>
  <c r="J438" i="3"/>
  <c r="I287" i="3"/>
  <c r="AC287" i="3"/>
  <c r="AF287" i="3"/>
  <c r="AT207" i="3"/>
  <c r="AS207" i="3" s="1"/>
  <c r="AR207" i="3" s="1"/>
  <c r="AQ207" i="3" s="1"/>
  <c r="AP207" i="3" s="1"/>
  <c r="AO207" i="3" s="1"/>
  <c r="AN207" i="3" s="1"/>
  <c r="AM207" i="3" s="1"/>
  <c r="AL207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B493" i="3"/>
  <c r="AA493" i="3"/>
  <c r="AH143" i="3"/>
  <c r="AH160" i="3"/>
  <c r="AA222" i="3"/>
  <c r="AA516" i="3"/>
  <c r="AB516" i="3"/>
  <c r="AB132" i="3"/>
  <c r="AA132" i="3"/>
  <c r="AE132" i="3" s="1"/>
  <c r="AH400" i="3"/>
  <c r="AA73" i="3"/>
  <c r="AB73" i="3"/>
  <c r="AH94" i="3"/>
  <c r="AH404" i="3"/>
  <c r="AB22" i="3"/>
  <c r="I381" i="3"/>
  <c r="AF381" i="3"/>
  <c r="AC381" i="3"/>
  <c r="AF408" i="3"/>
  <c r="AC408" i="3"/>
  <c r="I408" i="3"/>
  <c r="AF414" i="3"/>
  <c r="AC414" i="3"/>
  <c r="I414" i="3"/>
  <c r="AB414" i="3"/>
  <c r="AE414" i="3"/>
  <c r="AD414" i="3"/>
  <c r="AF46" i="3"/>
  <c r="AC46" i="3"/>
  <c r="I46" i="3"/>
  <c r="J269" i="3"/>
  <c r="AF269" i="3"/>
  <c r="AC269" i="3"/>
  <c r="AB269" i="3"/>
  <c r="AF29" i="3"/>
  <c r="AC29" i="3"/>
  <c r="I29" i="3"/>
  <c r="AT153" i="3"/>
  <c r="AS153" i="3" s="1"/>
  <c r="AR153" i="3" s="1"/>
  <c r="AQ153" i="3" s="1"/>
  <c r="AP153" i="3" s="1"/>
  <c r="AO153" i="3" s="1"/>
  <c r="AN153" i="3" s="1"/>
  <c r="AM153" i="3" s="1"/>
  <c r="AL153" i="3" s="1"/>
  <c r="AF196" i="3"/>
  <c r="I196" i="3"/>
  <c r="AC196" i="3"/>
  <c r="AB196" i="3"/>
  <c r="I335" i="3"/>
  <c r="AF335" i="3"/>
  <c r="AC335" i="3"/>
  <c r="AT312" i="3"/>
  <c r="AS312" i="3" s="1"/>
  <c r="AR312" i="3" s="1"/>
  <c r="AQ312" i="3" s="1"/>
  <c r="AP312" i="3" s="1"/>
  <c r="AO312" i="3" s="1"/>
  <c r="AN312" i="3" s="1"/>
  <c r="AM312" i="3" s="1"/>
  <c r="AL312" i="3" s="1"/>
  <c r="AF376" i="3"/>
  <c r="AC376" i="3"/>
  <c r="I376" i="3"/>
  <c r="I131" i="3"/>
  <c r="AF131" i="3"/>
  <c r="AC131" i="3"/>
  <c r="AB131" i="3"/>
  <c r="AF372" i="3"/>
  <c r="I372" i="3"/>
  <c r="AC372" i="3"/>
  <c r="AC280" i="3"/>
  <c r="AF280" i="3"/>
  <c r="I280" i="3"/>
  <c r="AF368" i="3"/>
  <c r="AC368" i="3"/>
  <c r="I368" i="3"/>
  <c r="AB368" i="3"/>
  <c r="AC62" i="3"/>
  <c r="AF62" i="3"/>
  <c r="I62" i="3"/>
  <c r="I57" i="3"/>
  <c r="AF57" i="3"/>
  <c r="AC57" i="3"/>
  <c r="AF209" i="3"/>
  <c r="AC209" i="3"/>
  <c r="I209" i="3"/>
  <c r="AC128" i="3"/>
  <c r="AF128" i="3"/>
  <c r="I128" i="3"/>
  <c r="I77" i="3"/>
  <c r="AC77" i="3"/>
  <c r="AF77" i="3"/>
  <c r="AF87" i="3"/>
  <c r="I87" i="3"/>
  <c r="AC87" i="3"/>
  <c r="I42" i="3"/>
  <c r="AF42" i="3"/>
  <c r="AC42" i="3"/>
  <c r="AB42" i="3"/>
  <c r="AT48" i="3"/>
  <c r="AS48" i="3" s="1"/>
  <c r="AR48" i="3" s="1"/>
  <c r="AQ48" i="3" s="1"/>
  <c r="AP48" i="3" s="1"/>
  <c r="AO48" i="3" s="1"/>
  <c r="AN48" i="3" s="1"/>
  <c r="AM48" i="3" s="1"/>
  <c r="AL48" i="3" s="1"/>
  <c r="AC61" i="3"/>
  <c r="I61" i="3"/>
  <c r="AF61" i="3"/>
  <c r="AF216" i="3"/>
  <c r="J216" i="3"/>
  <c r="AC216" i="3"/>
  <c r="AT149" i="3"/>
  <c r="AS149" i="3" s="1"/>
  <c r="AR149" i="3" s="1"/>
  <c r="AQ149" i="3" s="1"/>
  <c r="AP149" i="3" s="1"/>
  <c r="AO149" i="3" s="1"/>
  <c r="AN149" i="3" s="1"/>
  <c r="AM149" i="3" s="1"/>
  <c r="AL149" i="3" s="1"/>
  <c r="AT296" i="3"/>
  <c r="AS296" i="3" s="1"/>
  <c r="AR296" i="3" s="1"/>
  <c r="AQ296" i="3" s="1"/>
  <c r="AP296" i="3" s="1"/>
  <c r="AO296" i="3" s="1"/>
  <c r="AN296" i="3" s="1"/>
  <c r="AM296" i="3" s="1"/>
  <c r="AL296" i="3" s="1"/>
  <c r="I166" i="3"/>
  <c r="AC166" i="3"/>
  <c r="AF166" i="3"/>
  <c r="I109" i="3"/>
  <c r="AF109" i="3"/>
  <c r="AC109" i="3"/>
  <c r="AT52" i="3"/>
  <c r="AS52" i="3" s="1"/>
  <c r="AR52" i="3" s="1"/>
  <c r="AQ52" i="3" s="1"/>
  <c r="AP52" i="3" s="1"/>
  <c r="AO52" i="3" s="1"/>
  <c r="AN52" i="3" s="1"/>
  <c r="AM52" i="3" s="1"/>
  <c r="AL52" i="3" s="1"/>
  <c r="AT454" i="3"/>
  <c r="AS454" i="3" s="1"/>
  <c r="AR454" i="3" s="1"/>
  <c r="AQ454" i="3" s="1"/>
  <c r="AP454" i="3" s="1"/>
  <c r="AO454" i="3" s="1"/>
  <c r="AN454" i="3" s="1"/>
  <c r="AM454" i="3" s="1"/>
  <c r="AL454" i="3" s="1"/>
  <c r="AT513" i="3"/>
  <c r="AS513" i="3" s="1"/>
  <c r="AR513" i="3" s="1"/>
  <c r="AQ513" i="3" s="1"/>
  <c r="AP513" i="3" s="1"/>
  <c r="AO513" i="3" s="1"/>
  <c r="AN513" i="3" s="1"/>
  <c r="AM513" i="3" s="1"/>
  <c r="AL513" i="3" s="1"/>
  <c r="AT287" i="3"/>
  <c r="AS287" i="3" s="1"/>
  <c r="AR287" i="3" s="1"/>
  <c r="AQ287" i="3" s="1"/>
  <c r="AP287" i="3" s="1"/>
  <c r="AO287" i="3" s="1"/>
  <c r="AN287" i="3" s="1"/>
  <c r="AM287" i="3" s="1"/>
  <c r="AL287" i="3" s="1"/>
  <c r="I229" i="3"/>
  <c r="AF229" i="3"/>
  <c r="AC229" i="3"/>
  <c r="AT101" i="3"/>
  <c r="AS101" i="3" s="1"/>
  <c r="AR101" i="3" s="1"/>
  <c r="AQ101" i="3" s="1"/>
  <c r="AP101" i="3" s="1"/>
  <c r="AO101" i="3" s="1"/>
  <c r="AN101" i="3" s="1"/>
  <c r="AM101" i="3" s="1"/>
  <c r="AL101" i="3" s="1"/>
  <c r="AB38" i="3"/>
  <c r="AA38" i="3"/>
  <c r="AA199" i="3"/>
  <c r="AB199" i="3"/>
  <c r="AD478" i="3"/>
  <c r="AB504" i="3"/>
  <c r="AA504" i="3"/>
  <c r="AA205" i="3"/>
  <c r="AB205" i="3"/>
  <c r="AA491" i="3"/>
  <c r="AB491" i="3"/>
  <c r="AA25" i="3"/>
  <c r="AB25" i="3"/>
  <c r="AB297" i="3"/>
  <c r="AA297" i="3"/>
  <c r="AE164" i="3"/>
  <c r="AD164" i="3"/>
  <c r="AA214" i="3"/>
  <c r="AB214" i="3"/>
  <c r="AD499" i="3"/>
  <c r="AE499" i="3"/>
  <c r="AH26" i="3"/>
  <c r="AA26" i="3" s="1"/>
  <c r="AF346" i="3"/>
  <c r="AC346" i="3"/>
  <c r="J346" i="3"/>
  <c r="AF397" i="3"/>
  <c r="I397" i="3"/>
  <c r="AC397" i="3"/>
  <c r="AB397" i="3"/>
  <c r="AF370" i="3"/>
  <c r="I370" i="3"/>
  <c r="AC370" i="3"/>
  <c r="AB370" i="3"/>
  <c r="AF437" i="3"/>
  <c r="AC437" i="3"/>
  <c r="I437" i="3"/>
  <c r="AF265" i="3"/>
  <c r="I265" i="3"/>
  <c r="AC265" i="3"/>
  <c r="AT76" i="3"/>
  <c r="AS76" i="3" s="1"/>
  <c r="AR76" i="3" s="1"/>
  <c r="AQ76" i="3" s="1"/>
  <c r="AP76" i="3" s="1"/>
  <c r="AO76" i="3" s="1"/>
  <c r="AN76" i="3" s="1"/>
  <c r="AM76" i="3" s="1"/>
  <c r="AL76" i="3" s="1"/>
  <c r="AF395" i="3"/>
  <c r="AC395" i="3"/>
  <c r="I395" i="3"/>
  <c r="AC331" i="3"/>
  <c r="AF331" i="3"/>
  <c r="I331" i="3"/>
  <c r="AT280" i="3"/>
  <c r="AS280" i="3" s="1"/>
  <c r="AR280" i="3" s="1"/>
  <c r="AQ280" i="3" s="1"/>
  <c r="AP280" i="3" s="1"/>
  <c r="AO280" i="3" s="1"/>
  <c r="AN280" i="3" s="1"/>
  <c r="AM280" i="3" s="1"/>
  <c r="AL280" i="3" s="1"/>
  <c r="I231" i="3"/>
  <c r="AF231" i="3"/>
  <c r="AC231" i="3"/>
  <c r="AB231" i="3"/>
  <c r="AF129" i="3"/>
  <c r="AC129" i="3"/>
  <c r="I129" i="3"/>
  <c r="AD129" i="3"/>
  <c r="AE129" i="3"/>
  <c r="AB129" i="3"/>
  <c r="AT300" i="3"/>
  <c r="AS300" i="3"/>
  <c r="AR300" i="3" s="1"/>
  <c r="AQ300" i="3" s="1"/>
  <c r="AP300" i="3" s="1"/>
  <c r="AO300" i="3" s="1"/>
  <c r="AN300" i="3" s="1"/>
  <c r="AM300" i="3" s="1"/>
  <c r="AL300" i="3" s="1"/>
  <c r="AC58" i="3"/>
  <c r="I58" i="3"/>
  <c r="AF58" i="3"/>
  <c r="AD58" i="3"/>
  <c r="AB58" i="3"/>
  <c r="AE58" i="3"/>
  <c r="AT201" i="3"/>
  <c r="AS201" i="3"/>
  <c r="AR201" i="3" s="1"/>
  <c r="AQ201" i="3" s="1"/>
  <c r="AP201" i="3" s="1"/>
  <c r="AO201" i="3" s="1"/>
  <c r="AN201" i="3" s="1"/>
  <c r="AM201" i="3" s="1"/>
  <c r="AL201" i="3" s="1"/>
  <c r="AF92" i="3"/>
  <c r="AC92" i="3"/>
  <c r="I92" i="3"/>
  <c r="I112" i="3"/>
  <c r="AF112" i="3"/>
  <c r="AC112" i="3"/>
  <c r="AC55" i="3"/>
  <c r="I55" i="3"/>
  <c r="AF55" i="3"/>
  <c r="AT67" i="3"/>
  <c r="AS67" i="3" s="1"/>
  <c r="AR67" i="3" s="1"/>
  <c r="AQ67" i="3" s="1"/>
  <c r="AP67" i="3" s="1"/>
  <c r="AO67" i="3" s="1"/>
  <c r="AN67" i="3" s="1"/>
  <c r="AM67" i="3" s="1"/>
  <c r="AL67" i="3" s="1"/>
  <c r="AT87" i="3"/>
  <c r="AS87" i="3" s="1"/>
  <c r="AR87" i="3" s="1"/>
  <c r="AQ87" i="3" s="1"/>
  <c r="AP87" i="3" s="1"/>
  <c r="AO87" i="3" s="1"/>
  <c r="AN87" i="3" s="1"/>
  <c r="AM87" i="3" s="1"/>
  <c r="AL87" i="3" s="1"/>
  <c r="I48" i="3"/>
  <c r="AC48" i="3"/>
  <c r="AF48" i="3"/>
  <c r="AF149" i="3"/>
  <c r="I149" i="3"/>
  <c r="AC149" i="3"/>
  <c r="AC398" i="3"/>
  <c r="I398" i="3"/>
  <c r="AF398" i="3"/>
  <c r="AT166" i="3"/>
  <c r="AS166" i="3" s="1"/>
  <c r="AR166" i="3" s="1"/>
  <c r="AQ166" i="3" s="1"/>
  <c r="AP166" i="3" s="1"/>
  <c r="AO166" i="3" s="1"/>
  <c r="AN166" i="3" s="1"/>
  <c r="AM166" i="3" s="1"/>
  <c r="AL166" i="3" s="1"/>
  <c r="AF127" i="3"/>
  <c r="I127" i="3"/>
  <c r="AC127" i="3"/>
  <c r="AH486" i="3"/>
  <c r="AC431" i="3"/>
  <c r="J431" i="3"/>
  <c r="AF431" i="3"/>
  <c r="AF193" i="3"/>
  <c r="AC193" i="3"/>
  <c r="I193" i="3"/>
  <c r="AF155" i="3"/>
  <c r="AC155" i="3"/>
  <c r="I155" i="3"/>
  <c r="AC101" i="3"/>
  <c r="I101" i="3"/>
  <c r="AF101" i="3"/>
  <c r="AH304" i="3"/>
  <c r="AH472" i="3"/>
  <c r="AB198" i="3"/>
  <c r="AA198" i="3"/>
  <c r="AH444" i="3"/>
  <c r="AB444" i="3" s="1"/>
  <c r="AH167" i="3"/>
  <c r="AH447" i="3"/>
  <c r="AH125" i="3"/>
  <c r="AH346" i="3"/>
  <c r="AA346" i="3" s="1"/>
  <c r="AE346" i="3" s="1"/>
  <c r="AD208" i="3"/>
  <c r="AA246" i="3"/>
  <c r="AB246" i="3"/>
  <c r="AH285" i="3"/>
  <c r="C16" i="3"/>
  <c r="D18" i="3" s="1"/>
  <c r="O511" i="3"/>
  <c r="O510" i="3"/>
  <c r="O209" i="3"/>
  <c r="O113" i="3"/>
  <c r="O503" i="3"/>
  <c r="O413" i="3"/>
  <c r="O280" i="3"/>
  <c r="O491" i="3"/>
  <c r="O369" i="3"/>
  <c r="O159" i="3"/>
  <c r="O93" i="3"/>
  <c r="O453" i="3"/>
  <c r="O78" i="3"/>
  <c r="O508" i="3"/>
  <c r="O437" i="3"/>
  <c r="O277" i="3"/>
  <c r="O27" i="3"/>
  <c r="O339" i="3"/>
  <c r="O153" i="3"/>
  <c r="O98" i="3"/>
  <c r="O32" i="3"/>
  <c r="O152" i="3"/>
  <c r="O81" i="3"/>
  <c r="O460" i="3"/>
  <c r="O312" i="3"/>
  <c r="O48" i="3"/>
  <c r="O459" i="3"/>
  <c r="O289" i="3"/>
  <c r="O119" i="3"/>
  <c r="O69" i="3"/>
  <c r="O496" i="3"/>
  <c r="O118" i="3"/>
  <c r="O60" i="3"/>
  <c r="O487" i="3"/>
  <c r="O315" i="3"/>
  <c r="O468" i="3"/>
  <c r="O449" i="3"/>
  <c r="O478" i="3"/>
  <c r="O50" i="3"/>
  <c r="O72" i="3"/>
  <c r="O507" i="3"/>
  <c r="O107" i="3"/>
  <c r="O337" i="3"/>
  <c r="O82" i="3"/>
  <c r="O292" i="3"/>
  <c r="O275" i="3"/>
  <c r="O458" i="3"/>
  <c r="O287" i="3"/>
  <c r="O286" i="3"/>
  <c r="O41" i="3"/>
  <c r="O61" i="3"/>
  <c r="O346" i="3"/>
  <c r="O196" i="3"/>
  <c r="O71" i="3"/>
  <c r="O21" i="3"/>
  <c r="O120" i="3"/>
  <c r="O70" i="3"/>
  <c r="O500" i="3"/>
  <c r="O425" i="3"/>
  <c r="O241" i="3"/>
  <c r="O516" i="3"/>
  <c r="O158" i="3"/>
  <c r="O84" i="3"/>
  <c r="O26" i="3"/>
  <c r="O443" i="3"/>
  <c r="O91" i="3"/>
  <c r="O494" i="3"/>
  <c r="O300" i="3"/>
  <c r="O168" i="3"/>
  <c r="O473" i="3"/>
  <c r="O283" i="3"/>
  <c r="O161" i="3"/>
  <c r="O39" i="3"/>
  <c r="O466" i="3"/>
  <c r="O499" i="3"/>
  <c r="O46" i="3"/>
  <c r="O464" i="3"/>
  <c r="O303" i="3"/>
  <c r="O139" i="3"/>
  <c r="O479" i="3"/>
  <c r="O294" i="3"/>
  <c r="O124" i="3"/>
  <c r="O66" i="3"/>
  <c r="O493" i="3"/>
  <c r="O348" i="3"/>
  <c r="O281" i="3"/>
  <c r="O102" i="3"/>
  <c r="O469" i="3"/>
  <c r="O314" i="3"/>
  <c r="O150" i="3"/>
  <c r="O307" i="3"/>
  <c r="O130" i="3"/>
  <c r="O80" i="3"/>
  <c r="O44" i="3"/>
  <c r="O489" i="3"/>
  <c r="O497" i="3"/>
  <c r="O138" i="3"/>
  <c r="O83" i="3"/>
  <c r="O438" i="3"/>
  <c r="O31" i="3"/>
  <c r="O30" i="3"/>
  <c r="O117" i="3"/>
  <c r="O116" i="3"/>
  <c r="O485" i="3"/>
  <c r="O428" i="3"/>
  <c r="O291" i="3"/>
  <c r="O436" i="3"/>
  <c r="O482" i="3"/>
  <c r="O311" i="3"/>
  <c r="O141" i="3"/>
  <c r="O85" i="3"/>
  <c r="O513" i="3"/>
  <c r="O140" i="3"/>
  <c r="O76" i="3"/>
  <c r="O506" i="3"/>
  <c r="O435" i="3"/>
  <c r="O512" i="3"/>
  <c r="O316" i="3"/>
  <c r="O90" i="3"/>
  <c r="O149" i="3"/>
  <c r="O73" i="3"/>
  <c r="O450" i="3"/>
  <c r="O298" i="3"/>
  <c r="O488" i="3"/>
  <c r="O441" i="3"/>
  <c r="O273" i="3"/>
  <c r="O103" i="3"/>
  <c r="O53" i="3"/>
  <c r="O480" i="3"/>
  <c r="O110" i="3"/>
  <c r="O52" i="3"/>
  <c r="O471" i="3"/>
  <c r="O59" i="3"/>
  <c r="O452" i="3"/>
  <c r="O225" i="3"/>
  <c r="O296" i="3"/>
  <c r="O111" i="3"/>
  <c r="O43" i="3"/>
  <c r="O62" i="3"/>
  <c r="O226" i="3"/>
  <c r="O308" i="3"/>
  <c r="O465" i="3"/>
  <c r="O486" i="3"/>
  <c r="O165" i="3"/>
  <c r="O135" i="3"/>
  <c r="O456" i="3"/>
  <c r="O447" i="3"/>
  <c r="O477" i="3"/>
  <c r="O58" i="3"/>
  <c r="O123" i="3"/>
  <c r="O244" i="3"/>
  <c r="O142" i="3"/>
  <c r="O463" i="3"/>
  <c r="O25" i="3"/>
  <c r="O498" i="3"/>
  <c r="O126" i="3"/>
  <c r="O68" i="3"/>
  <c r="O495" i="3"/>
  <c r="O378" i="3"/>
  <c r="O75" i="3"/>
  <c r="O470" i="3"/>
  <c r="O284" i="3"/>
  <c r="O148" i="3"/>
  <c r="O160" i="3"/>
  <c r="O146" i="3"/>
  <c r="O65" i="3"/>
  <c r="O442" i="3"/>
  <c r="O290" i="3"/>
  <c r="O446" i="3"/>
  <c r="O433" i="3"/>
  <c r="O267" i="3"/>
  <c r="O95" i="3"/>
  <c r="O45" i="3"/>
  <c r="O475" i="3"/>
  <c r="O94" i="3"/>
  <c r="O36" i="3"/>
  <c r="O455" i="3"/>
  <c r="O293" i="3"/>
  <c r="O51" i="3"/>
  <c r="O444" i="3"/>
  <c r="O210" i="3"/>
  <c r="O122" i="3"/>
  <c r="O128" i="3"/>
  <c r="O202" i="3"/>
  <c r="O105" i="3"/>
  <c r="O492" i="3"/>
  <c r="O409" i="3"/>
  <c r="O248" i="3"/>
  <c r="O164" i="3"/>
  <c r="O38" i="3"/>
  <c r="O301" i="3"/>
  <c r="O174" i="3"/>
  <c r="O155" i="3"/>
  <c r="O431" i="3"/>
  <c r="O272" i="3"/>
  <c r="O79" i="3"/>
  <c r="O288" i="3"/>
  <c r="O424" i="3"/>
  <c r="O101" i="3"/>
  <c r="O92" i="3"/>
  <c r="O99" i="3"/>
  <c r="O306" i="3"/>
  <c r="O40" i="3"/>
  <c r="O167" i="3"/>
  <c r="O56" i="3"/>
  <c r="O476" i="3"/>
  <c r="O89" i="3"/>
  <c r="O125" i="3"/>
  <c r="O484" i="3"/>
  <c r="O302" i="3"/>
  <c r="O132" i="3"/>
  <c r="O74" i="3"/>
  <c r="O504" i="3"/>
  <c r="O137" i="3"/>
  <c r="O57" i="3"/>
  <c r="O434" i="3"/>
  <c r="O282" i="3"/>
  <c r="O266" i="3"/>
  <c r="O252" i="3"/>
  <c r="O129" i="3"/>
  <c r="O23" i="3"/>
  <c r="O448" i="3"/>
  <c r="O255" i="3"/>
  <c r="O22" i="3"/>
  <c r="O439" i="3"/>
  <c r="O279" i="3"/>
  <c r="O109" i="3"/>
  <c r="O454" i="3"/>
  <c r="O270" i="3"/>
  <c r="O100" i="3"/>
  <c r="O42" i="3"/>
  <c r="O461" i="3"/>
  <c r="O115" i="3"/>
  <c r="O33" i="3"/>
  <c r="O366" i="3"/>
  <c r="O204" i="3"/>
  <c r="O104" i="3"/>
  <c r="O313" i="3"/>
  <c r="O185" i="3"/>
  <c r="O63" i="3"/>
  <c r="O501" i="3"/>
  <c r="O88" i="3"/>
  <c r="O47" i="3"/>
  <c r="O457" i="3"/>
  <c r="O474" i="3"/>
  <c r="O114" i="3"/>
  <c r="O64" i="3"/>
  <c r="O278" i="3"/>
  <c r="O131" i="3"/>
  <c r="O274" i="3"/>
  <c r="O246" i="3"/>
  <c r="O502" i="3"/>
  <c r="O509" i="3"/>
  <c r="O451" i="3"/>
  <c r="O186" i="3"/>
  <c r="O490" i="3"/>
  <c r="O157" i="3"/>
  <c r="O201" i="3"/>
  <c r="O67" i="3"/>
  <c r="O462" i="3"/>
  <c r="O276" i="3"/>
  <c r="O136" i="3"/>
  <c r="O310" i="3"/>
  <c r="O220" i="3"/>
  <c r="O121" i="3"/>
  <c r="C15" i="3"/>
  <c r="O440" i="3"/>
  <c r="O163" i="3"/>
  <c r="O430" i="3"/>
  <c r="O264" i="3"/>
  <c r="O87" i="3"/>
  <c r="O37" i="3"/>
  <c r="O472" i="3"/>
  <c r="O86" i="3"/>
  <c r="O28" i="3"/>
  <c r="O445" i="3"/>
  <c r="O285" i="3"/>
  <c r="O35" i="3"/>
  <c r="O411" i="3"/>
  <c r="O156" i="3"/>
  <c r="O106" i="3"/>
  <c r="O169" i="3"/>
  <c r="O97" i="3"/>
  <c r="O483" i="3"/>
  <c r="O389" i="3"/>
  <c r="O112" i="3"/>
  <c r="O467" i="3"/>
  <c r="O297" i="3"/>
  <c r="O127" i="3"/>
  <c r="O77" i="3"/>
  <c r="O481" i="3"/>
  <c r="O295" i="3"/>
  <c r="O96" i="3"/>
  <c r="O49" i="3"/>
  <c r="O353" i="3"/>
  <c r="O29" i="3"/>
  <c r="O271" i="3"/>
  <c r="O231" i="3"/>
  <c r="O34" i="3"/>
  <c r="O505" i="3"/>
  <c r="O299" i="3"/>
  <c r="O55" i="3"/>
  <c r="O54" i="3"/>
  <c r="O309" i="3"/>
  <c r="O24" i="3"/>
  <c r="O108" i="3"/>
  <c r="AT511" i="3"/>
  <c r="AS511" i="3" s="1"/>
  <c r="AR511" i="3" s="1"/>
  <c r="AQ511" i="3" s="1"/>
  <c r="AP511" i="3" s="1"/>
  <c r="AO511" i="3" s="1"/>
  <c r="AN511" i="3" s="1"/>
  <c r="AM511" i="3" s="1"/>
  <c r="AL511" i="3" s="1"/>
  <c r="AC511" i="3"/>
  <c r="K511" i="3"/>
  <c r="AT510" i="3"/>
  <c r="AS510" i="3" s="1"/>
  <c r="AR510" i="3" s="1"/>
  <c r="AQ510" i="3" s="1"/>
  <c r="AP510" i="3" s="1"/>
  <c r="AO510" i="3" s="1"/>
  <c r="AN510" i="3" s="1"/>
  <c r="AM510" i="3" s="1"/>
  <c r="AL510" i="3" s="1"/>
  <c r="AC510" i="3"/>
  <c r="K510" i="3"/>
  <c r="AF510" i="3"/>
  <c r="AF511" i="3"/>
  <c r="AD151" i="3"/>
  <c r="AE151" i="3"/>
  <c r="AE203" i="3"/>
  <c r="AD203" i="3"/>
  <c r="AD338" i="3"/>
  <c r="AE338" i="3"/>
  <c r="AE357" i="3"/>
  <c r="AD357" i="3"/>
  <c r="AE289" i="3"/>
  <c r="AD289" i="3"/>
  <c r="C18" i="1"/>
  <c r="F18" i="1"/>
  <c r="F19" i="1" s="1"/>
  <c r="AD80" i="3"/>
  <c r="AE80" i="3"/>
  <c r="AJ519" i="3" l="1"/>
  <c r="AK519" i="3"/>
  <c r="AI519" i="3"/>
  <c r="AI339" i="3"/>
  <c r="AK339" i="3"/>
  <c r="AJ339" i="3"/>
  <c r="AI226" i="3"/>
  <c r="AH226" i="3" s="1"/>
  <c r="AJ226" i="3"/>
  <c r="AK226" i="3"/>
  <c r="AA245" i="3"/>
  <c r="AB245" i="3"/>
  <c r="AB313" i="3"/>
  <c r="AB137" i="3"/>
  <c r="AA137" i="3"/>
  <c r="AI68" i="3"/>
  <c r="AK68" i="3"/>
  <c r="AJ68" i="3"/>
  <c r="AH68" i="3" s="1"/>
  <c r="AE461" i="3"/>
  <c r="AA260" i="3"/>
  <c r="AD260" i="3" s="1"/>
  <c r="AD379" i="3"/>
  <c r="AH240" i="3"/>
  <c r="AB240" i="3" s="1"/>
  <c r="AH408" i="3"/>
  <c r="AH315" i="3"/>
  <c r="AH104" i="3"/>
  <c r="AB46" i="3"/>
  <c r="AH469" i="3"/>
  <c r="AA364" i="3"/>
  <c r="AH380" i="3"/>
  <c r="AH492" i="3"/>
  <c r="AZ36" i="3"/>
  <c r="AX36" i="3" s="1"/>
  <c r="AE22" i="3"/>
  <c r="AZ74" i="3"/>
  <c r="AX74" i="3" s="1"/>
  <c r="AH228" i="3"/>
  <c r="AH148" i="3"/>
  <c r="AH382" i="3"/>
  <c r="AH496" i="3"/>
  <c r="AD47" i="3"/>
  <c r="AE272" i="3"/>
  <c r="AA401" i="3"/>
  <c r="AD154" i="3"/>
  <c r="AH43" i="3"/>
  <c r="AA43" i="3" s="1"/>
  <c r="AH298" i="3"/>
  <c r="AB298" i="3" s="1"/>
  <c r="AZ97" i="3"/>
  <c r="AX97" i="3" s="1"/>
  <c r="AH248" i="3"/>
  <c r="AH56" i="3"/>
  <c r="AZ16" i="3"/>
  <c r="AX16" i="3" s="1"/>
  <c r="AZ30" i="3"/>
  <c r="AX30" i="3" s="1"/>
  <c r="AH459" i="3"/>
  <c r="AH395" i="3"/>
  <c r="AZ49" i="3"/>
  <c r="AX49" i="3" s="1"/>
  <c r="AE474" i="3"/>
  <c r="AB348" i="3"/>
  <c r="AH41" i="3"/>
  <c r="AD124" i="3"/>
  <c r="AD23" i="3"/>
  <c r="AH227" i="3"/>
  <c r="AA227" i="3" s="1"/>
  <c r="AH44" i="3"/>
  <c r="AZ38" i="3"/>
  <c r="AX38" i="3" s="1"/>
  <c r="AH75" i="3"/>
  <c r="AB75" i="3" s="1"/>
  <c r="AK66" i="3"/>
  <c r="AJ66" i="3"/>
  <c r="AI66" i="3"/>
  <c r="AK303" i="3"/>
  <c r="AI303" i="3"/>
  <c r="AJ303" i="3"/>
  <c r="AA508" i="3"/>
  <c r="AB508" i="3"/>
  <c r="AJ275" i="3"/>
  <c r="AI275" i="3"/>
  <c r="AH275" i="3" s="1"/>
  <c r="AK275" i="3"/>
  <c r="AI64" i="3"/>
  <c r="AJ64" i="3"/>
  <c r="AK64" i="3"/>
  <c r="AJ309" i="3"/>
  <c r="AI309" i="3"/>
  <c r="AK309" i="3"/>
  <c r="AI262" i="3"/>
  <c r="AJ262" i="3"/>
  <c r="AK262" i="3"/>
  <c r="AE350" i="3"/>
  <c r="AD350" i="3"/>
  <c r="AH503" i="3"/>
  <c r="AB503" i="3" s="1"/>
  <c r="AH130" i="3"/>
  <c r="AH177" i="3"/>
  <c r="AH393" i="3"/>
  <c r="AH419" i="3"/>
  <c r="AZ19" i="3"/>
  <c r="AX19" i="3" s="1"/>
  <c r="AH70" i="3"/>
  <c r="AH59" i="3"/>
  <c r="AA59" i="3" s="1"/>
  <c r="AK446" i="3"/>
  <c r="AI446" i="3"/>
  <c r="AJ446" i="3"/>
  <c r="AH446" i="3" s="1"/>
  <c r="AH156" i="3"/>
  <c r="AB156" i="3" s="1"/>
  <c r="AH218" i="3"/>
  <c r="AH369" i="3"/>
  <c r="AH112" i="3"/>
  <c r="AH394" i="3"/>
  <c r="AA437" i="3"/>
  <c r="AE437" i="3" s="1"/>
  <c r="AD46" i="3"/>
  <c r="AH82" i="3"/>
  <c r="AA82" i="3" s="1"/>
  <c r="AZ10" i="3"/>
  <c r="AX10" i="3" s="1"/>
  <c r="AZ26" i="3"/>
  <c r="AX26" i="3" s="1"/>
  <c r="AH265" i="3"/>
  <c r="AH219" i="3"/>
  <c r="AZ70" i="3"/>
  <c r="AX70" i="3" s="1"/>
  <c r="AH283" i="3"/>
  <c r="AH423" i="3"/>
  <c r="AZ42" i="3"/>
  <c r="AX42" i="3" s="1"/>
  <c r="AH376" i="3"/>
  <c r="AH274" i="3"/>
  <c r="AA274" i="3" s="1"/>
  <c r="AE274" i="3" s="1"/>
  <c r="AH224" i="3"/>
  <c r="AH340" i="3"/>
  <c r="AB340" i="3" s="1"/>
  <c r="AK470" i="3"/>
  <c r="AJ470" i="3"/>
  <c r="AI470" i="3"/>
  <c r="AI506" i="3"/>
  <c r="AJ506" i="3"/>
  <c r="AK506" i="3"/>
  <c r="AH100" i="3"/>
  <c r="AZ64" i="3"/>
  <c r="AX64" i="3" s="1"/>
  <c r="C18" i="3"/>
  <c r="F16" i="3"/>
  <c r="F18" i="3" s="1"/>
  <c r="AB274" i="3"/>
  <c r="AD28" i="3"/>
  <c r="AE370" i="3"/>
  <c r="AB176" i="3"/>
  <c r="AE273" i="3"/>
  <c r="AA240" i="3"/>
  <c r="AA462" i="3"/>
  <c r="AB415" i="3"/>
  <c r="AB83" i="3"/>
  <c r="AA340" i="3"/>
  <c r="AD325" i="3"/>
  <c r="AE42" i="3"/>
  <c r="AE40" i="3"/>
  <c r="AA238" i="3"/>
  <c r="AE192" i="3"/>
  <c r="AB402" i="3"/>
  <c r="AD131" i="3"/>
  <c r="AE501" i="3"/>
  <c r="AK253" i="3"/>
  <c r="AI253" i="3"/>
  <c r="AJ253" i="3"/>
  <c r="AK247" i="3"/>
  <c r="AI247" i="3"/>
  <c r="AJ247" i="3"/>
  <c r="AK436" i="3"/>
  <c r="AI436" i="3"/>
  <c r="AJ436" i="3"/>
  <c r="AI185" i="3"/>
  <c r="AK185" i="3"/>
  <c r="AJ185" i="3"/>
  <c r="AK448" i="3"/>
  <c r="AI448" i="3"/>
  <c r="AJ448" i="3"/>
  <c r="AK186" i="3"/>
  <c r="AJ186" i="3"/>
  <c r="AI186" i="3"/>
  <c r="AI191" i="3"/>
  <c r="AK191" i="3"/>
  <c r="AJ191" i="3"/>
  <c r="AI235" i="3"/>
  <c r="AJ235" i="3"/>
  <c r="AK235" i="3"/>
  <c r="AI345" i="3"/>
  <c r="AJ345" i="3"/>
  <c r="AK345" i="3"/>
  <c r="AK426" i="3"/>
  <c r="AI426" i="3"/>
  <c r="AJ426" i="3"/>
  <c r="AK31" i="3"/>
  <c r="AJ31" i="3"/>
  <c r="AI31" i="3"/>
  <c r="AI326" i="3"/>
  <c r="AJ326" i="3"/>
  <c r="AK326" i="3"/>
  <c r="AK498" i="3"/>
  <c r="AI498" i="3"/>
  <c r="AJ498" i="3"/>
  <c r="AK428" i="3"/>
  <c r="AI428" i="3"/>
  <c r="AJ428" i="3"/>
  <c r="AJ136" i="3"/>
  <c r="AK136" i="3"/>
  <c r="AI136" i="3"/>
  <c r="AJ500" i="3"/>
  <c r="AI500" i="3"/>
  <c r="AK500" i="3"/>
  <c r="AJ464" i="3"/>
  <c r="AK464" i="3"/>
  <c r="AI464" i="3"/>
  <c r="AK117" i="3"/>
  <c r="AJ117" i="3"/>
  <c r="AI117" i="3"/>
  <c r="AH117" i="3" s="1"/>
  <c r="AB227" i="3"/>
  <c r="AB452" i="3"/>
  <c r="AH256" i="3"/>
  <c r="AH217" i="3"/>
  <c r="AH178" i="3"/>
  <c r="AH172" i="3"/>
  <c r="AH57" i="3"/>
  <c r="AH351" i="3"/>
  <c r="AD301" i="3"/>
  <c r="AD389" i="3"/>
  <c r="AH299" i="3"/>
  <c r="AH60" i="3"/>
  <c r="AA60" i="3" s="1"/>
  <c r="AE60" i="3" s="1"/>
  <c r="AH387" i="3"/>
  <c r="AA387" i="3" s="1"/>
  <c r="AH341" i="3"/>
  <c r="AH264" i="3"/>
  <c r="AH181" i="3"/>
  <c r="AH421" i="3"/>
  <c r="AH242" i="3"/>
  <c r="AH418" i="3"/>
  <c r="AH250" i="3"/>
  <c r="AI90" i="3"/>
  <c r="AH90" i="3" s="1"/>
  <c r="AK90" i="3"/>
  <c r="AJ90" i="3"/>
  <c r="AH24" i="3"/>
  <c r="AD241" i="3"/>
  <c r="AE241" i="3"/>
  <c r="AH335" i="3"/>
  <c r="AH468" i="3"/>
  <c r="AK347" i="3"/>
  <c r="AJ347" i="3"/>
  <c r="AI347" i="3"/>
  <c r="AH476" i="3"/>
  <c r="AB476" i="3" s="1"/>
  <c r="AI390" i="3"/>
  <c r="AK390" i="3"/>
  <c r="AJ390" i="3"/>
  <c r="AJ333" i="3"/>
  <c r="AI333" i="3"/>
  <c r="AK333" i="3"/>
  <c r="AI477" i="3"/>
  <c r="AK477" i="3"/>
  <c r="AJ477" i="3"/>
  <c r="AA175" i="3"/>
  <c r="AH314" i="3"/>
  <c r="AH210" i="3"/>
  <c r="AH386" i="3"/>
  <c r="AH455" i="3"/>
  <c r="AH331" i="3"/>
  <c r="AH356" i="3"/>
  <c r="AH21" i="3"/>
  <c r="AK145" i="3"/>
  <c r="AJ145" i="3"/>
  <c r="AI145" i="3"/>
  <c r="AH145" i="3" s="1"/>
  <c r="AI295" i="3"/>
  <c r="AK295" i="3"/>
  <c r="AJ295" i="3"/>
  <c r="AI505" i="3"/>
  <c r="AJ505" i="3"/>
  <c r="AK505" i="3"/>
  <c r="AI213" i="3"/>
  <c r="AK213" i="3"/>
  <c r="AJ213" i="3"/>
  <c r="AJ27" i="3"/>
  <c r="AK27" i="3"/>
  <c r="AI27" i="3"/>
  <c r="AK378" i="3"/>
  <c r="AJ378" i="3"/>
  <c r="AI378" i="3"/>
  <c r="AJ99" i="3"/>
  <c r="AK99" i="3"/>
  <c r="AI99" i="3"/>
  <c r="AI460" i="3"/>
  <c r="AJ460" i="3"/>
  <c r="AK460" i="3"/>
  <c r="AJ429" i="3"/>
  <c r="AK429" i="3"/>
  <c r="AI429" i="3"/>
  <c r="AI457" i="3"/>
  <c r="AK457" i="3"/>
  <c r="AJ457" i="3"/>
  <c r="AD368" i="3"/>
  <c r="AH123" i="3"/>
  <c r="AB123" i="3" s="1"/>
  <c r="AH434" i="3"/>
  <c r="AH211" i="3"/>
  <c r="AH465" i="3"/>
  <c r="AJ50" i="3"/>
  <c r="AI50" i="3"/>
  <c r="AK50" i="3"/>
  <c r="AJ141" i="3"/>
  <c r="AI141" i="3"/>
  <c r="AK141" i="3"/>
  <c r="AH343" i="3"/>
  <c r="AK302" i="3"/>
  <c r="AI302" i="3"/>
  <c r="AJ302" i="3"/>
  <c r="AH170" i="3"/>
  <c r="AI517" i="3"/>
  <c r="AJ517" i="3"/>
  <c r="AK517" i="3"/>
  <c r="AJ514" i="3"/>
  <c r="AK514" i="3"/>
  <c r="AI514" i="3"/>
  <c r="AJ515" i="3"/>
  <c r="AK515" i="3"/>
  <c r="AI515" i="3"/>
  <c r="AD45" i="3"/>
  <c r="AD452" i="3"/>
  <c r="AD439" i="3"/>
  <c r="AA298" i="3"/>
  <c r="AD298" i="3" s="1"/>
  <c r="AB495" i="3"/>
  <c r="AJ518" i="3"/>
  <c r="AK518" i="3"/>
  <c r="AI518" i="3"/>
  <c r="AH518" i="3" s="1"/>
  <c r="AE196" i="3"/>
  <c r="AD330" i="3"/>
  <c r="AD365" i="3"/>
  <c r="AD274" i="3"/>
  <c r="AE373" i="3"/>
  <c r="AD346" i="3"/>
  <c r="AA123" i="3"/>
  <c r="AD123" i="3" s="1"/>
  <c r="AK487" i="3"/>
  <c r="AI487" i="3"/>
  <c r="AJ487" i="3"/>
  <c r="AJ384" i="3"/>
  <c r="AI384" i="3"/>
  <c r="AK384" i="3"/>
  <c r="AI362" i="3"/>
  <c r="AK362" i="3"/>
  <c r="AJ362" i="3"/>
  <c r="AK466" i="3"/>
  <c r="AI466" i="3"/>
  <c r="AJ466" i="3"/>
  <c r="AI318" i="3"/>
  <c r="AH318" i="3" s="1"/>
  <c r="AK318" i="3"/>
  <c r="AJ318" i="3"/>
  <c r="AJ471" i="3"/>
  <c r="AI471" i="3"/>
  <c r="AK471" i="3"/>
  <c r="AJ490" i="3"/>
  <c r="AK490" i="3"/>
  <c r="AI490" i="3"/>
  <c r="AI263" i="3"/>
  <c r="AH263" i="3" s="1"/>
  <c r="AJ263" i="3"/>
  <c r="AK263" i="3"/>
  <c r="AI409" i="3"/>
  <c r="AJ409" i="3"/>
  <c r="AK409" i="3"/>
  <c r="AI290" i="3"/>
  <c r="AK290" i="3"/>
  <c r="AJ290" i="3"/>
  <c r="AJ445" i="3"/>
  <c r="AK445" i="3"/>
  <c r="AI445" i="3"/>
  <c r="AH445" i="3" s="1"/>
  <c r="AK377" i="3"/>
  <c r="AI377" i="3"/>
  <c r="AJ377" i="3"/>
  <c r="AI467" i="3"/>
  <c r="AH467" i="3" s="1"/>
  <c r="AK467" i="3"/>
  <c r="AJ467" i="3"/>
  <c r="AK383" i="3"/>
  <c r="AI383" i="3"/>
  <c r="AJ383" i="3"/>
  <c r="AK488" i="3"/>
  <c r="AJ488" i="3"/>
  <c r="AI488" i="3"/>
  <c r="AI463" i="3"/>
  <c r="AH463" i="3" s="1"/>
  <c r="AJ463" i="3"/>
  <c r="AK463" i="3"/>
  <c r="AI482" i="3"/>
  <c r="AK482" i="3"/>
  <c r="AJ482" i="3"/>
  <c r="AI282" i="3"/>
  <c r="AK282" i="3"/>
  <c r="AJ282" i="3"/>
  <c r="AI321" i="3"/>
  <c r="AJ321" i="3"/>
  <c r="AK321" i="3"/>
  <c r="AJ494" i="3"/>
  <c r="AK494" i="3"/>
  <c r="AI494" i="3"/>
  <c r="AD495" i="3"/>
  <c r="AE495" i="3"/>
  <c r="AK427" i="3"/>
  <c r="AI427" i="3"/>
  <c r="AJ427" i="3"/>
  <c r="AI327" i="3"/>
  <c r="AJ327" i="3"/>
  <c r="AK327" i="3"/>
  <c r="AI329" i="3"/>
  <c r="AJ329" i="3"/>
  <c r="AK329" i="3"/>
  <c r="AI371" i="3"/>
  <c r="AK371" i="3"/>
  <c r="AJ371" i="3"/>
  <c r="AI367" i="3"/>
  <c r="AJ367" i="3"/>
  <c r="AK367" i="3"/>
  <c r="AI497" i="3"/>
  <c r="AH497" i="3" s="1"/>
  <c r="AJ497" i="3"/>
  <c r="AK497" i="3"/>
  <c r="AK171" i="3"/>
  <c r="AJ171" i="3"/>
  <c r="AI171" i="3"/>
  <c r="AI456" i="3"/>
  <c r="AK456" i="3"/>
  <c r="AJ456" i="3"/>
  <c r="AJ324" i="3"/>
  <c r="AI324" i="3"/>
  <c r="AH324" i="3" s="1"/>
  <c r="AK324" i="3"/>
  <c r="AK424" i="3"/>
  <c r="AJ424" i="3"/>
  <c r="AI424" i="3"/>
  <c r="AI411" i="3"/>
  <c r="AJ411" i="3"/>
  <c r="AK411" i="3"/>
  <c r="AJ449" i="3"/>
  <c r="AK449" i="3"/>
  <c r="AI449" i="3"/>
  <c r="AK288" i="3"/>
  <c r="AI288" i="3"/>
  <c r="AJ288" i="3"/>
  <c r="AK381" i="3"/>
  <c r="AI381" i="3"/>
  <c r="AJ381" i="3"/>
  <c r="AJ308" i="3"/>
  <c r="AI308" i="3"/>
  <c r="AK308" i="3"/>
  <c r="AK163" i="3"/>
  <c r="AJ163" i="3"/>
  <c r="AI163" i="3"/>
  <c r="AI443" i="3"/>
  <c r="AK443" i="3"/>
  <c r="AJ443" i="3"/>
  <c r="AJ336" i="3"/>
  <c r="AI336" i="3"/>
  <c r="AK336" i="3"/>
  <c r="AJ342" i="3"/>
  <c r="AK342" i="3"/>
  <c r="AI342" i="3"/>
  <c r="AJ322" i="3"/>
  <c r="AI322" i="3"/>
  <c r="AK322" i="3"/>
  <c r="AE244" i="3"/>
  <c r="AB60" i="3"/>
  <c r="AB82" i="3"/>
  <c r="AJ305" i="3"/>
  <c r="AI305" i="3"/>
  <c r="AK305" i="3"/>
  <c r="AD113" i="3"/>
  <c r="AE113" i="3"/>
  <c r="AJ359" i="3"/>
  <c r="AK359" i="3"/>
  <c r="AI359" i="3"/>
  <c r="AK475" i="3"/>
  <c r="AJ475" i="3"/>
  <c r="AI475" i="3"/>
  <c r="AK507" i="3"/>
  <c r="AJ507" i="3"/>
  <c r="AI507" i="3"/>
  <c r="AH53" i="3"/>
  <c r="AA53" i="3" s="1"/>
  <c r="AH440" i="3"/>
  <c r="AA162" i="3"/>
  <c r="AH332" i="3"/>
  <c r="AB387" i="3"/>
  <c r="AD430" i="3"/>
  <c r="AK344" i="3"/>
  <c r="AJ344" i="3"/>
  <c r="AI344" i="3"/>
  <c r="AI95" i="3"/>
  <c r="AJ95" i="3"/>
  <c r="AK95" i="3"/>
  <c r="AI306" i="3"/>
  <c r="AK306" i="3"/>
  <c r="AJ306" i="3"/>
  <c r="AH323" i="3"/>
  <c r="AJ319" i="3"/>
  <c r="AI319" i="3"/>
  <c r="AK319" i="3"/>
  <c r="AH54" i="3"/>
  <c r="AH232" i="3"/>
  <c r="AZ69" i="3"/>
  <c r="AX69" i="3" s="1"/>
  <c r="AI405" i="3"/>
  <c r="AK405" i="3"/>
  <c r="AJ405" i="3"/>
  <c r="AK442" i="3"/>
  <c r="AJ442" i="3"/>
  <c r="AI442" i="3"/>
  <c r="AD397" i="3"/>
  <c r="AH366" i="3"/>
  <c r="AI286" i="3"/>
  <c r="AK286" i="3"/>
  <c r="AJ286" i="3"/>
  <c r="AB37" i="3"/>
  <c r="AA37" i="3"/>
  <c r="AD269" i="3"/>
  <c r="AE502" i="3"/>
  <c r="AH200" i="3"/>
  <c r="AA200" i="3" s="1"/>
  <c r="AH77" i="3"/>
  <c r="AH97" i="3"/>
  <c r="AZ37" i="3"/>
  <c r="AX37" i="3" s="1"/>
  <c r="AD60" i="3"/>
  <c r="AH479" i="3"/>
  <c r="AH35" i="3"/>
  <c r="AZ65" i="3"/>
  <c r="AX65" i="3" s="1"/>
  <c r="AE458" i="3"/>
  <c r="AD458" i="3"/>
  <c r="AE412" i="3"/>
  <c r="AD412" i="3"/>
  <c r="AD240" i="3"/>
  <c r="AE240" i="3"/>
  <c r="AE159" i="3"/>
  <c r="AD159" i="3"/>
  <c r="AE236" i="3"/>
  <c r="AD236" i="3"/>
  <c r="AE71" i="3"/>
  <c r="AD71" i="3"/>
  <c r="AD135" i="3"/>
  <c r="AE135" i="3"/>
  <c r="AB458" i="3"/>
  <c r="AE291" i="3"/>
  <c r="AD291" i="3"/>
  <c r="AE82" i="3"/>
  <c r="AD82" i="3"/>
  <c r="AE81" i="3"/>
  <c r="AD81" i="3"/>
  <c r="AD239" i="3"/>
  <c r="AE239" i="3"/>
  <c r="AA29" i="3"/>
  <c r="AA252" i="3"/>
  <c r="AD252" i="3" s="1"/>
  <c r="AD91" i="3"/>
  <c r="AE91" i="3"/>
  <c r="AE43" i="3"/>
  <c r="AD43" i="3"/>
  <c r="AD489" i="3"/>
  <c r="AE489" i="3"/>
  <c r="AD180" i="3"/>
  <c r="AE180" i="3"/>
  <c r="AE174" i="3"/>
  <c r="AD174" i="3"/>
  <c r="AD509" i="3"/>
  <c r="AE509" i="3"/>
  <c r="AE225" i="3"/>
  <c r="AD225" i="3"/>
  <c r="AE257" i="3"/>
  <c r="AD257" i="3"/>
  <c r="AD187" i="3"/>
  <c r="AE187" i="3"/>
  <c r="AE361" i="3"/>
  <c r="AD361" i="3"/>
  <c r="AD340" i="3"/>
  <c r="AE340" i="3"/>
  <c r="AE188" i="3"/>
  <c r="AD188" i="3"/>
  <c r="AD30" i="3"/>
  <c r="AE30" i="3"/>
  <c r="AE251" i="3"/>
  <c r="AD251" i="3"/>
  <c r="AE260" i="3"/>
  <c r="AE348" i="3"/>
  <c r="AD348" i="3"/>
  <c r="AD249" i="3"/>
  <c r="AE249" i="3"/>
  <c r="AE32" i="3"/>
  <c r="AD32" i="3"/>
  <c r="AE59" i="3"/>
  <c r="AD59" i="3"/>
  <c r="AD65" i="3"/>
  <c r="AE65" i="3"/>
  <c r="AD316" i="3"/>
  <c r="AE316" i="3"/>
  <c r="AE279" i="3"/>
  <c r="AD279" i="3"/>
  <c r="AD294" i="3"/>
  <c r="AE294" i="3"/>
  <c r="AD102" i="3"/>
  <c r="AE102" i="3"/>
  <c r="AD284" i="3"/>
  <c r="AE284" i="3"/>
  <c r="AD317" i="3"/>
  <c r="AE317" i="3"/>
  <c r="AE259" i="3"/>
  <c r="AD259" i="3"/>
  <c r="AD150" i="3"/>
  <c r="AE150" i="3"/>
  <c r="AE462" i="3"/>
  <c r="AD462" i="3"/>
  <c r="AE169" i="3"/>
  <c r="AD169" i="3"/>
  <c r="AD51" i="3"/>
  <c r="AE51" i="3"/>
  <c r="AE278" i="3"/>
  <c r="AD278" i="3"/>
  <c r="AD157" i="3"/>
  <c r="AE157" i="3"/>
  <c r="AE123" i="3"/>
  <c r="AA372" i="3"/>
  <c r="AE372" i="3" s="1"/>
  <c r="AB346" i="3"/>
  <c r="AD334" i="3"/>
  <c r="AE334" i="3"/>
  <c r="AD74" i="3"/>
  <c r="AE74" i="3"/>
  <c r="AE233" i="3"/>
  <c r="AD233" i="3"/>
  <c r="AD484" i="3"/>
  <c r="AE484" i="3"/>
  <c r="AE120" i="3"/>
  <c r="AD120" i="3"/>
  <c r="AE385" i="3"/>
  <c r="AD385" i="3"/>
  <c r="AE266" i="3"/>
  <c r="AD266" i="3"/>
  <c r="AE435" i="3"/>
  <c r="AD435" i="3"/>
  <c r="AK166" i="3"/>
  <c r="AJ166" i="3"/>
  <c r="AI166" i="3"/>
  <c r="AK76" i="3"/>
  <c r="AI76" i="3"/>
  <c r="AJ76" i="3"/>
  <c r="AJ513" i="3"/>
  <c r="AK513" i="3"/>
  <c r="AI513" i="3"/>
  <c r="AK109" i="3"/>
  <c r="AJ109" i="3"/>
  <c r="AI109" i="3"/>
  <c r="AJ106" i="3"/>
  <c r="AI106" i="3"/>
  <c r="AK106" i="3"/>
  <c r="AJ184" i="3"/>
  <c r="AK184" i="3"/>
  <c r="AI184" i="3"/>
  <c r="AJ133" i="3"/>
  <c r="AI133" i="3"/>
  <c r="AK133" i="3"/>
  <c r="AK119" i="3"/>
  <c r="AJ119" i="3"/>
  <c r="AI119" i="3"/>
  <c r="AI89" i="3"/>
  <c r="AK89" i="3"/>
  <c r="AJ89" i="3"/>
  <c r="AK49" i="3"/>
  <c r="AI49" i="3"/>
  <c r="AJ49" i="3"/>
  <c r="AK147" i="3"/>
  <c r="AJ147" i="3"/>
  <c r="AI147" i="3"/>
  <c r="AI212" i="3"/>
  <c r="AK212" i="3"/>
  <c r="AJ212" i="3"/>
  <c r="AK201" i="3"/>
  <c r="AJ201" i="3"/>
  <c r="AI201" i="3"/>
  <c r="AJ300" i="3"/>
  <c r="AI300" i="3"/>
  <c r="AK300" i="3"/>
  <c r="AE26" i="3"/>
  <c r="AD26" i="3"/>
  <c r="AJ454" i="3"/>
  <c r="AI454" i="3"/>
  <c r="AK454" i="3"/>
  <c r="AK296" i="3"/>
  <c r="AJ296" i="3"/>
  <c r="AI296" i="3"/>
  <c r="AI128" i="3"/>
  <c r="AK128" i="3"/>
  <c r="AJ128" i="3"/>
  <c r="AJ270" i="3"/>
  <c r="AK270" i="3"/>
  <c r="AI270" i="3"/>
  <c r="AI512" i="3"/>
  <c r="AK512" i="3"/>
  <c r="AJ512" i="3"/>
  <c r="AI86" i="3"/>
  <c r="AK86" i="3"/>
  <c r="AJ86" i="3"/>
  <c r="AI193" i="3"/>
  <c r="AK193" i="3"/>
  <c r="AJ193" i="3"/>
  <c r="AJ87" i="3"/>
  <c r="AI87" i="3"/>
  <c r="AK87" i="3"/>
  <c r="AJ52" i="3"/>
  <c r="AI52" i="3"/>
  <c r="AK52" i="3"/>
  <c r="AI155" i="3"/>
  <c r="AJ155" i="3"/>
  <c r="AK155" i="3"/>
  <c r="AI220" i="3"/>
  <c r="AK220" i="3"/>
  <c r="AJ220" i="3"/>
  <c r="AI473" i="3"/>
  <c r="AK473" i="3"/>
  <c r="AJ473" i="3"/>
  <c r="AK352" i="3"/>
  <c r="AI352" i="3"/>
  <c r="AJ352" i="3"/>
  <c r="AJ261" i="3"/>
  <c r="AI261" i="3"/>
  <c r="AK261" i="3"/>
  <c r="AJ101" i="3"/>
  <c r="AK101" i="3"/>
  <c r="AI101" i="3"/>
  <c r="AK207" i="3"/>
  <c r="AI207" i="3"/>
  <c r="AJ207" i="3"/>
  <c r="AK209" i="3"/>
  <c r="AJ209" i="3"/>
  <c r="AI209" i="3"/>
  <c r="AJ134" i="3"/>
  <c r="AK134" i="3"/>
  <c r="AI134" i="3"/>
  <c r="AK161" i="3"/>
  <c r="AI161" i="3"/>
  <c r="AJ161" i="3"/>
  <c r="AK34" i="3"/>
  <c r="AI34" i="3"/>
  <c r="AJ34" i="3"/>
  <c r="AK179" i="3"/>
  <c r="AJ179" i="3"/>
  <c r="AI179" i="3"/>
  <c r="AK229" i="3"/>
  <c r="AI229" i="3"/>
  <c r="AJ229" i="3"/>
  <c r="AK67" i="3"/>
  <c r="AJ67" i="3"/>
  <c r="AI67" i="3"/>
  <c r="AK153" i="3"/>
  <c r="AJ153" i="3"/>
  <c r="AI153" i="3"/>
  <c r="AK398" i="3"/>
  <c r="AJ398" i="3"/>
  <c r="AI398" i="3"/>
  <c r="AI116" i="3"/>
  <c r="AK116" i="3"/>
  <c r="AJ116" i="3"/>
  <c r="AI62" i="3"/>
  <c r="AJ62" i="3"/>
  <c r="AK62" i="3"/>
  <c r="AK183" i="3"/>
  <c r="AJ183" i="3"/>
  <c r="AI183" i="3"/>
  <c r="AJ78" i="3"/>
  <c r="AI78" i="3"/>
  <c r="AK78" i="3"/>
  <c r="AJ223" i="3"/>
  <c r="AI223" i="3"/>
  <c r="AK223" i="3"/>
  <c r="AK84" i="3"/>
  <c r="AJ84" i="3"/>
  <c r="AI84" i="3"/>
  <c r="AJ328" i="3"/>
  <c r="AI328" i="3"/>
  <c r="AH328" i="3" s="1"/>
  <c r="AK328" i="3"/>
  <c r="AJ204" i="3"/>
  <c r="AI204" i="3"/>
  <c r="AK204" i="3"/>
  <c r="AJ55" i="3"/>
  <c r="AI55" i="3"/>
  <c r="AK55" i="3"/>
  <c r="AJ48" i="3"/>
  <c r="AI48" i="3"/>
  <c r="AK48" i="3"/>
  <c r="AJ438" i="3"/>
  <c r="AK438" i="3"/>
  <c r="AI438" i="3"/>
  <c r="AJ268" i="3"/>
  <c r="AK268" i="3"/>
  <c r="AI268" i="3"/>
  <c r="AH268" i="3" s="1"/>
  <c r="AI197" i="3"/>
  <c r="AK197" i="3"/>
  <c r="AJ197" i="3"/>
  <c r="AI118" i="3"/>
  <c r="AK118" i="3"/>
  <c r="AJ118" i="3"/>
  <c r="AK221" i="3"/>
  <c r="AI221" i="3"/>
  <c r="AJ221" i="3"/>
  <c r="AK138" i="3"/>
  <c r="AI138" i="3"/>
  <c r="AJ138" i="3"/>
  <c r="AI111" i="3"/>
  <c r="AK111" i="3"/>
  <c r="AJ111" i="3"/>
  <c r="AJ85" i="3"/>
  <c r="AK85" i="3"/>
  <c r="AI85" i="3"/>
  <c r="AJ103" i="3"/>
  <c r="AK103" i="3"/>
  <c r="AI103" i="3"/>
  <c r="AI280" i="3"/>
  <c r="AK280" i="3"/>
  <c r="AJ280" i="3"/>
  <c r="AJ149" i="3"/>
  <c r="AK149" i="3"/>
  <c r="AI149" i="3"/>
  <c r="AJ312" i="3"/>
  <c r="AK312" i="3"/>
  <c r="AI312" i="3"/>
  <c r="AK276" i="3"/>
  <c r="AI276" i="3"/>
  <c r="AJ276" i="3"/>
  <c r="AJ453" i="3"/>
  <c r="AK453" i="3"/>
  <c r="AI453" i="3"/>
  <c r="AH453" i="3" s="1"/>
  <c r="AK431" i="3"/>
  <c r="AJ431" i="3"/>
  <c r="AI431" i="3"/>
  <c r="AK287" i="3"/>
  <c r="AI287" i="3"/>
  <c r="AH287" i="3" s="1"/>
  <c r="AJ287" i="3"/>
  <c r="AJ158" i="3"/>
  <c r="AI158" i="3"/>
  <c r="AK158" i="3"/>
  <c r="AJ216" i="3"/>
  <c r="AK216" i="3"/>
  <c r="AI216" i="3"/>
  <c r="AH216" i="3" s="1"/>
  <c r="AJ396" i="3"/>
  <c r="AK396" i="3"/>
  <c r="AI396" i="3"/>
  <c r="AK98" i="3"/>
  <c r="AJ98" i="3"/>
  <c r="AI98" i="3"/>
  <c r="AJ69" i="3"/>
  <c r="AK69" i="3"/>
  <c r="AI69" i="3"/>
  <c r="AJ127" i="3"/>
  <c r="AK127" i="3"/>
  <c r="AI127" i="3"/>
  <c r="AJ152" i="3"/>
  <c r="AI152" i="3"/>
  <c r="AK152" i="3"/>
  <c r="AB167" i="3"/>
  <c r="AA167" i="3"/>
  <c r="AA486" i="3"/>
  <c r="AB486" i="3"/>
  <c r="AD415" i="3"/>
  <c r="AE415" i="3"/>
  <c r="AE83" i="3"/>
  <c r="AD83" i="3"/>
  <c r="AA140" i="3"/>
  <c r="AB140" i="3"/>
  <c r="AA230" i="3"/>
  <c r="AB230" i="3"/>
  <c r="AH92" i="3"/>
  <c r="AE202" i="3"/>
  <c r="AD202" i="3"/>
  <c r="AA144" i="3"/>
  <c r="AB144" i="3"/>
  <c r="AH110" i="3"/>
  <c r="AH39" i="3"/>
  <c r="AE96" i="3"/>
  <c r="AD96" i="3"/>
  <c r="AE246" i="3"/>
  <c r="AD246" i="3"/>
  <c r="AE25" i="3"/>
  <c r="AD25" i="3"/>
  <c r="AE493" i="3"/>
  <c r="AD493" i="3"/>
  <c r="AE485" i="3"/>
  <c r="AE353" i="3"/>
  <c r="AE206" i="3"/>
  <c r="AD206" i="3"/>
  <c r="AE451" i="3"/>
  <c r="AD451" i="3"/>
  <c r="AH93" i="3"/>
  <c r="AA125" i="3"/>
  <c r="AB125" i="3"/>
  <c r="AD198" i="3"/>
  <c r="AE198" i="3"/>
  <c r="AE227" i="3"/>
  <c r="AD227" i="3"/>
  <c r="AE214" i="3"/>
  <c r="AD214" i="3"/>
  <c r="AE516" i="3"/>
  <c r="AD516" i="3"/>
  <c r="AE293" i="3"/>
  <c r="AD293" i="3"/>
  <c r="AA441" i="3"/>
  <c r="AB190" i="3"/>
  <c r="AA190" i="3"/>
  <c r="AE205" i="3"/>
  <c r="AD205" i="3"/>
  <c r="AE38" i="3"/>
  <c r="AD38" i="3"/>
  <c r="AE252" i="3"/>
  <c r="AE73" i="3"/>
  <c r="AD73" i="3"/>
  <c r="AH61" i="3"/>
  <c r="AB53" i="3"/>
  <c r="AA281" i="3"/>
  <c r="AB281" i="3"/>
  <c r="AB311" i="3"/>
  <c r="AA311" i="3"/>
  <c r="AA224" i="3"/>
  <c r="AB224" i="3"/>
  <c r="AD433" i="3"/>
  <c r="AE433" i="3"/>
  <c r="AA237" i="3"/>
  <c r="AB237" i="3"/>
  <c r="AE258" i="3"/>
  <c r="AD258" i="3"/>
  <c r="AB200" i="3"/>
  <c r="AE401" i="3"/>
  <c r="AD401" i="3"/>
  <c r="AA472" i="3"/>
  <c r="AB472" i="3"/>
  <c r="AE504" i="3"/>
  <c r="AD504" i="3"/>
  <c r="AE199" i="3"/>
  <c r="AD199" i="3"/>
  <c r="AE402" i="3"/>
  <c r="AD402" i="3"/>
  <c r="AB400" i="3"/>
  <c r="AA400" i="3"/>
  <c r="AD222" i="3"/>
  <c r="AE222" i="3"/>
  <c r="AB375" i="3"/>
  <c r="AA375" i="3"/>
  <c r="AH72" i="3"/>
  <c r="AE450" i="3"/>
  <c r="AD450" i="3"/>
  <c r="AD363" i="3"/>
  <c r="AE363" i="3"/>
  <c r="AD108" i="3"/>
  <c r="AE108" i="3"/>
  <c r="AA444" i="3"/>
  <c r="AD115" i="3"/>
  <c r="AE115" i="3"/>
  <c r="AB114" i="3"/>
  <c r="AA114" i="3"/>
  <c r="AB26" i="3"/>
  <c r="AE320" i="3"/>
  <c r="AD320" i="3"/>
  <c r="AB310" i="3"/>
  <c r="AA310" i="3"/>
  <c r="AA304" i="3"/>
  <c r="AB304" i="3"/>
  <c r="AD297" i="3"/>
  <c r="AE297" i="3"/>
  <c r="AA160" i="3"/>
  <c r="AB160" i="3"/>
  <c r="AA355" i="3"/>
  <c r="AB355" i="3"/>
  <c r="AA407" i="3"/>
  <c r="AB407" i="3"/>
  <c r="AD132" i="3"/>
  <c r="AE481" i="3"/>
  <c r="AD481" i="3"/>
  <c r="AE432" i="3"/>
  <c r="AD432" i="3"/>
  <c r="AD254" i="3"/>
  <c r="AE254" i="3"/>
  <c r="AD238" i="3"/>
  <c r="AE238" i="3"/>
  <c r="AA404" i="3"/>
  <c r="AB404" i="3"/>
  <c r="AB143" i="3"/>
  <c r="AA143" i="3"/>
  <c r="AB337" i="3"/>
  <c r="AA337" i="3"/>
  <c r="AA360" i="3"/>
  <c r="AB360" i="3"/>
  <c r="AD195" i="3"/>
  <c r="AE195" i="3"/>
  <c r="AB354" i="3"/>
  <c r="AA354" i="3"/>
  <c r="AE313" i="3"/>
  <c r="AD313" i="3"/>
  <c r="AD399" i="3"/>
  <c r="AE399" i="3"/>
  <c r="AA285" i="3"/>
  <c r="AB285" i="3"/>
  <c r="AB447" i="3"/>
  <c r="AA447" i="3"/>
  <c r="AD491" i="3"/>
  <c r="AE491" i="3"/>
  <c r="AE175" i="3"/>
  <c r="AD175" i="3"/>
  <c r="AA94" i="3"/>
  <c r="AB94" i="3"/>
  <c r="AB79" i="3"/>
  <c r="AA79" i="3"/>
  <c r="AD245" i="3"/>
  <c r="AE245" i="3"/>
  <c r="AE374" i="3"/>
  <c r="AD374" i="3"/>
  <c r="AA165" i="3"/>
  <c r="AB165" i="3"/>
  <c r="AD168" i="3"/>
  <c r="AE168" i="3"/>
  <c r="AH63" i="3"/>
  <c r="AH33" i="3"/>
  <c r="AJ510" i="3"/>
  <c r="AK510" i="3"/>
  <c r="AI510" i="3"/>
  <c r="AJ511" i="3"/>
  <c r="AI511" i="3"/>
  <c r="AK511" i="3"/>
  <c r="AH519" i="3" l="1"/>
  <c r="AA382" i="3"/>
  <c r="AB382" i="3"/>
  <c r="AD364" i="3"/>
  <c r="AE364" i="3"/>
  <c r="AH261" i="3"/>
  <c r="AD437" i="3"/>
  <c r="AH378" i="3"/>
  <c r="AH213" i="3"/>
  <c r="AA213" i="3" s="1"/>
  <c r="AH295" i="3"/>
  <c r="AH333" i="3"/>
  <c r="AB43" i="3"/>
  <c r="AB148" i="3"/>
  <c r="AA148" i="3"/>
  <c r="AA469" i="3"/>
  <c r="AB469" i="3"/>
  <c r="AB44" i="3"/>
  <c r="AA44" i="3"/>
  <c r="AB395" i="3"/>
  <c r="AA395" i="3"/>
  <c r="AB228" i="3"/>
  <c r="AA228" i="3"/>
  <c r="AB68" i="3"/>
  <c r="AA68" i="3"/>
  <c r="AH64" i="3"/>
  <c r="AA64" i="3" s="1"/>
  <c r="AA459" i="3"/>
  <c r="AB459" i="3"/>
  <c r="AA104" i="3"/>
  <c r="AB104" i="3"/>
  <c r="AA75" i="3"/>
  <c r="AB315" i="3"/>
  <c r="AA315" i="3"/>
  <c r="AA226" i="3"/>
  <c r="AB226" i="3"/>
  <c r="AH101" i="3"/>
  <c r="AH513" i="3"/>
  <c r="AH305" i="3"/>
  <c r="AH66" i="3"/>
  <c r="AA408" i="3"/>
  <c r="AB408" i="3"/>
  <c r="AE137" i="3"/>
  <c r="AD137" i="3"/>
  <c r="AH339" i="3"/>
  <c r="AA503" i="3"/>
  <c r="AE503" i="3" s="1"/>
  <c r="AB41" i="3"/>
  <c r="AA41" i="3"/>
  <c r="AB56" i="3"/>
  <c r="AA56" i="3"/>
  <c r="AA492" i="3"/>
  <c r="AB492" i="3"/>
  <c r="AH500" i="3"/>
  <c r="AA500" i="3" s="1"/>
  <c r="AB248" i="3"/>
  <c r="AA248" i="3"/>
  <c r="AB496" i="3"/>
  <c r="AA496" i="3"/>
  <c r="AA380" i="3"/>
  <c r="AB380" i="3"/>
  <c r="AH344" i="3"/>
  <c r="AB344" i="3" s="1"/>
  <c r="AH359" i="3"/>
  <c r="AA156" i="3"/>
  <c r="AE156" i="3" s="1"/>
  <c r="AH185" i="3"/>
  <c r="AA283" i="3"/>
  <c r="AB283" i="3"/>
  <c r="AH309" i="3"/>
  <c r="AB394" i="3"/>
  <c r="AA394" i="3"/>
  <c r="AE508" i="3"/>
  <c r="AD508" i="3"/>
  <c r="AH505" i="3"/>
  <c r="AB505" i="3" s="1"/>
  <c r="AH253" i="3"/>
  <c r="AA253" i="3" s="1"/>
  <c r="AB219" i="3"/>
  <c r="AA219" i="3"/>
  <c r="AA112" i="3"/>
  <c r="AB112" i="3"/>
  <c r="AA70" i="3"/>
  <c r="AB70" i="3"/>
  <c r="AE298" i="3"/>
  <c r="AH377" i="3"/>
  <c r="AA377" i="3" s="1"/>
  <c r="AH466" i="3"/>
  <c r="AH302" i="3"/>
  <c r="AB302" i="3" s="1"/>
  <c r="AH457" i="3"/>
  <c r="AA457" i="3" s="1"/>
  <c r="AH428" i="3"/>
  <c r="AB428" i="3" s="1"/>
  <c r="AH345" i="3"/>
  <c r="AB345" i="3" s="1"/>
  <c r="AA100" i="3"/>
  <c r="AB100" i="3"/>
  <c r="AB265" i="3"/>
  <c r="AA265" i="3"/>
  <c r="AB369" i="3"/>
  <c r="AA369" i="3"/>
  <c r="AH303" i="3"/>
  <c r="AH429" i="3"/>
  <c r="AH347" i="3"/>
  <c r="AA347" i="3" s="1"/>
  <c r="AH436" i="3"/>
  <c r="AA218" i="3"/>
  <c r="AB218" i="3"/>
  <c r="AA419" i="3"/>
  <c r="AB419" i="3"/>
  <c r="AB376" i="3"/>
  <c r="AA376" i="3"/>
  <c r="AA393" i="3"/>
  <c r="AB393" i="3"/>
  <c r="AB66" i="3"/>
  <c r="AA66" i="3"/>
  <c r="AB59" i="3"/>
  <c r="AH506" i="3"/>
  <c r="AA446" i="3"/>
  <c r="AB446" i="3"/>
  <c r="AA177" i="3"/>
  <c r="AB177" i="3"/>
  <c r="AH262" i="3"/>
  <c r="AB275" i="3"/>
  <c r="AA275" i="3"/>
  <c r="AH470" i="3"/>
  <c r="AA423" i="3"/>
  <c r="AB423" i="3"/>
  <c r="AA130" i="3"/>
  <c r="AB130" i="3"/>
  <c r="F17" i="3"/>
  <c r="AA476" i="3"/>
  <c r="AE476" i="3" s="1"/>
  <c r="AB429" i="3"/>
  <c r="AA429" i="3"/>
  <c r="AB347" i="3"/>
  <c r="AA242" i="3"/>
  <c r="AB242" i="3"/>
  <c r="AH95" i="3"/>
  <c r="AA95" i="3" s="1"/>
  <c r="AB211" i="3"/>
  <c r="AA211" i="3"/>
  <c r="AH207" i="3"/>
  <c r="AB207" i="3" s="1"/>
  <c r="AH371" i="3"/>
  <c r="AA371" i="3" s="1"/>
  <c r="AH427" i="3"/>
  <c r="AA427" i="3" s="1"/>
  <c r="AB434" i="3"/>
  <c r="AA434" i="3"/>
  <c r="AA145" i="3"/>
  <c r="AB145" i="3"/>
  <c r="AA210" i="3"/>
  <c r="AB210" i="3"/>
  <c r="AB333" i="3"/>
  <c r="AA333" i="3"/>
  <c r="AB181" i="3"/>
  <c r="AA181" i="3"/>
  <c r="AA351" i="3"/>
  <c r="AB351" i="3"/>
  <c r="AA117" i="3"/>
  <c r="AB117" i="3"/>
  <c r="AH498" i="3"/>
  <c r="AH235" i="3"/>
  <c r="AH448" i="3"/>
  <c r="AB343" i="3"/>
  <c r="AA343" i="3"/>
  <c r="AA386" i="3"/>
  <c r="AB386" i="3"/>
  <c r="AH111" i="3"/>
  <c r="AA111" i="3" s="1"/>
  <c r="AH116" i="3"/>
  <c r="AB116" i="3" s="1"/>
  <c r="AH352" i="3"/>
  <c r="AA352" i="3" s="1"/>
  <c r="AH212" i="3"/>
  <c r="AH141" i="3"/>
  <c r="AB314" i="3"/>
  <c r="AA314" i="3"/>
  <c r="AA468" i="3"/>
  <c r="AB468" i="3"/>
  <c r="AA264" i="3"/>
  <c r="AB264" i="3"/>
  <c r="AA57" i="3"/>
  <c r="AB57" i="3"/>
  <c r="AH136" i="3"/>
  <c r="AH426" i="3"/>
  <c r="AH247" i="3"/>
  <c r="AB24" i="3"/>
  <c r="AA24" i="3"/>
  <c r="AH127" i="3"/>
  <c r="AA127" i="3" s="1"/>
  <c r="AH118" i="3"/>
  <c r="AA118" i="3" s="1"/>
  <c r="AH512" i="3"/>
  <c r="AB512" i="3" s="1"/>
  <c r="AH89" i="3"/>
  <c r="AD75" i="3"/>
  <c r="AE75" i="3"/>
  <c r="AA335" i="3"/>
  <c r="AB335" i="3"/>
  <c r="AA341" i="3"/>
  <c r="AB341" i="3"/>
  <c r="AA172" i="3"/>
  <c r="AB172" i="3"/>
  <c r="AB185" i="3"/>
  <c r="AA185" i="3"/>
  <c r="AB465" i="3"/>
  <c r="AA465" i="3"/>
  <c r="AH383" i="3"/>
  <c r="AA383" i="3" s="1"/>
  <c r="AB378" i="3"/>
  <c r="AA378" i="3"/>
  <c r="AH411" i="3"/>
  <c r="AA411" i="3" s="1"/>
  <c r="AE411" i="3" s="1"/>
  <c r="AH329" i="3"/>
  <c r="AB329" i="3" s="1"/>
  <c r="AH488" i="3"/>
  <c r="AH384" i="3"/>
  <c r="AB384" i="3" s="1"/>
  <c r="AA170" i="3"/>
  <c r="AB170" i="3"/>
  <c r="AH460" i="3"/>
  <c r="AB21" i="3"/>
  <c r="AA21" i="3"/>
  <c r="AB90" i="3"/>
  <c r="AA90" i="3"/>
  <c r="AA178" i="3"/>
  <c r="AB178" i="3"/>
  <c r="AH464" i="3"/>
  <c r="AH326" i="3"/>
  <c r="AH191" i="3"/>
  <c r="AA455" i="3"/>
  <c r="AB455" i="3"/>
  <c r="AH494" i="3"/>
  <c r="AB494" i="3" s="1"/>
  <c r="AH50" i="3"/>
  <c r="AH99" i="3"/>
  <c r="AH27" i="3"/>
  <c r="AA356" i="3"/>
  <c r="AB356" i="3"/>
  <c r="AH477" i="3"/>
  <c r="AH390" i="3"/>
  <c r="AA250" i="3"/>
  <c r="AB250" i="3"/>
  <c r="AA217" i="3"/>
  <c r="AB217" i="3"/>
  <c r="AH186" i="3"/>
  <c r="AB253" i="3"/>
  <c r="AH409" i="3"/>
  <c r="AA409" i="3" s="1"/>
  <c r="AE409" i="3" s="1"/>
  <c r="AA295" i="3"/>
  <c r="AB295" i="3"/>
  <c r="AB421" i="3"/>
  <c r="AA421" i="3"/>
  <c r="AB500" i="3"/>
  <c r="AH69" i="3"/>
  <c r="AA69" i="3" s="1"/>
  <c r="AH442" i="3"/>
  <c r="AA442" i="3" s="1"/>
  <c r="AH336" i="3"/>
  <c r="AA336" i="3" s="1"/>
  <c r="AE336" i="3" s="1"/>
  <c r="AH171" i="3"/>
  <c r="AA171" i="3" s="1"/>
  <c r="AH327" i="3"/>
  <c r="AA327" i="3" s="1"/>
  <c r="AH514" i="3"/>
  <c r="AA514" i="3" s="1"/>
  <c r="AA302" i="3"/>
  <c r="AB457" i="3"/>
  <c r="AA331" i="3"/>
  <c r="AB331" i="3"/>
  <c r="AD503" i="3"/>
  <c r="AB418" i="3"/>
  <c r="AA418" i="3"/>
  <c r="AB299" i="3"/>
  <c r="AA299" i="3"/>
  <c r="AB256" i="3"/>
  <c r="AA256" i="3"/>
  <c r="AA428" i="3"/>
  <c r="AH31" i="3"/>
  <c r="AH515" i="3"/>
  <c r="AH517" i="3"/>
  <c r="AA518" i="3"/>
  <c r="AB518" i="3"/>
  <c r="AB97" i="3"/>
  <c r="AA97" i="3"/>
  <c r="AA344" i="3"/>
  <c r="AB305" i="3"/>
  <c r="AA305" i="3"/>
  <c r="AA324" i="3"/>
  <c r="AB324" i="3"/>
  <c r="AB371" i="3"/>
  <c r="AA77" i="3"/>
  <c r="AB77" i="3"/>
  <c r="AH286" i="3"/>
  <c r="AB323" i="3"/>
  <c r="AA323" i="3"/>
  <c r="AE162" i="3"/>
  <c r="AD162" i="3"/>
  <c r="AH342" i="3"/>
  <c r="AH443" i="3"/>
  <c r="AH381" i="3"/>
  <c r="AH321" i="3"/>
  <c r="AH362" i="3"/>
  <c r="AD372" i="3"/>
  <c r="AD200" i="3"/>
  <c r="AE200" i="3"/>
  <c r="AB366" i="3"/>
  <c r="AA366" i="3"/>
  <c r="AH405" i="3"/>
  <c r="AB440" i="3"/>
  <c r="AA440" i="3"/>
  <c r="AB359" i="3"/>
  <c r="AA359" i="3"/>
  <c r="AH163" i="3"/>
  <c r="AB497" i="3"/>
  <c r="AA497" i="3"/>
  <c r="AA463" i="3"/>
  <c r="AB463" i="3"/>
  <c r="AA263" i="3"/>
  <c r="AB263" i="3"/>
  <c r="AH103" i="3"/>
  <c r="AA103" i="3" s="1"/>
  <c r="AH438" i="3"/>
  <c r="AB438" i="3" s="1"/>
  <c r="AH183" i="3"/>
  <c r="AB183" i="3" s="1"/>
  <c r="AH134" i="3"/>
  <c r="AB134" i="3" s="1"/>
  <c r="AH184" i="3"/>
  <c r="AB184" i="3" s="1"/>
  <c r="AB467" i="3"/>
  <c r="AA467" i="3"/>
  <c r="AH490" i="3"/>
  <c r="AA318" i="3"/>
  <c r="AB318" i="3"/>
  <c r="AH158" i="3"/>
  <c r="AA158" i="3" s="1"/>
  <c r="AH398" i="3"/>
  <c r="AH300" i="3"/>
  <c r="AA300" i="3" s="1"/>
  <c r="AH147" i="3"/>
  <c r="AA147" i="3" s="1"/>
  <c r="AB35" i="3"/>
  <c r="AA35" i="3"/>
  <c r="AA232" i="3"/>
  <c r="AB232" i="3"/>
  <c r="AH306" i="3"/>
  <c r="AE387" i="3"/>
  <c r="AD387" i="3"/>
  <c r="AH507" i="3"/>
  <c r="AH288" i="3"/>
  <c r="AH424" i="3"/>
  <c r="AA424" i="3" s="1"/>
  <c r="AE424" i="3" s="1"/>
  <c r="AH456" i="3"/>
  <c r="AH367" i="3"/>
  <c r="AH282" i="3"/>
  <c r="AH290" i="3"/>
  <c r="AA479" i="3"/>
  <c r="AB479" i="3"/>
  <c r="AE37" i="3"/>
  <c r="AD37" i="3"/>
  <c r="AA54" i="3"/>
  <c r="AB54" i="3"/>
  <c r="AB377" i="3"/>
  <c r="AB466" i="3"/>
  <c r="AA466" i="3"/>
  <c r="AH229" i="3"/>
  <c r="AA229" i="3" s="1"/>
  <c r="AH34" i="3"/>
  <c r="AA34" i="3" s="1"/>
  <c r="AB332" i="3"/>
  <c r="AA332" i="3"/>
  <c r="AH308" i="3"/>
  <c r="AH449" i="3"/>
  <c r="AH487" i="3"/>
  <c r="AH511" i="3"/>
  <c r="AA511" i="3" s="1"/>
  <c r="AH197" i="3"/>
  <c r="AB197" i="3" s="1"/>
  <c r="AH48" i="3"/>
  <c r="AB48" i="3" s="1"/>
  <c r="AH153" i="3"/>
  <c r="AA153" i="3" s="1"/>
  <c r="AH473" i="3"/>
  <c r="AB473" i="3" s="1"/>
  <c r="AH52" i="3"/>
  <c r="AB52" i="3" s="1"/>
  <c r="AH454" i="3"/>
  <c r="AB454" i="3" s="1"/>
  <c r="AH319" i="3"/>
  <c r="AH475" i="3"/>
  <c r="AH322" i="3"/>
  <c r="AH482" i="3"/>
  <c r="AB445" i="3"/>
  <c r="AA445" i="3"/>
  <c r="AH471" i="3"/>
  <c r="AE29" i="3"/>
  <c r="AD29" i="3"/>
  <c r="AB63" i="3"/>
  <c r="AA63" i="3"/>
  <c r="AD360" i="3"/>
  <c r="AE360" i="3"/>
  <c r="AA72" i="3"/>
  <c r="AB72" i="3"/>
  <c r="AE441" i="3"/>
  <c r="AD441" i="3"/>
  <c r="AA93" i="3"/>
  <c r="AB93" i="3"/>
  <c r="AD144" i="3"/>
  <c r="AE144" i="3"/>
  <c r="AH396" i="3"/>
  <c r="AH149" i="3"/>
  <c r="AH138" i="3"/>
  <c r="AH204" i="3"/>
  <c r="AH155" i="3"/>
  <c r="AH270" i="3"/>
  <c r="AH119" i="3"/>
  <c r="AD447" i="3"/>
  <c r="AE447" i="3"/>
  <c r="AD337" i="3"/>
  <c r="AE337" i="3"/>
  <c r="AE407" i="3"/>
  <c r="AD407" i="3"/>
  <c r="AD375" i="3"/>
  <c r="AE375" i="3"/>
  <c r="AE311" i="3"/>
  <c r="AD311" i="3"/>
  <c r="AA61" i="3"/>
  <c r="AB61" i="3"/>
  <c r="AE140" i="3"/>
  <c r="AD140" i="3"/>
  <c r="AE486" i="3"/>
  <c r="AD486" i="3"/>
  <c r="AH85" i="3"/>
  <c r="AH223" i="3"/>
  <c r="AH209" i="3"/>
  <c r="AH193" i="3"/>
  <c r="AH201" i="3"/>
  <c r="AD94" i="3"/>
  <c r="AE94" i="3"/>
  <c r="AD237" i="3"/>
  <c r="AE237" i="3"/>
  <c r="AE167" i="3"/>
  <c r="AD167" i="3"/>
  <c r="AA287" i="3"/>
  <c r="AB287" i="3"/>
  <c r="AA197" i="3"/>
  <c r="AH106" i="3"/>
  <c r="AD143" i="3"/>
  <c r="AE143" i="3"/>
  <c r="AE355" i="3"/>
  <c r="AD355" i="3"/>
  <c r="AD114" i="3"/>
  <c r="AE114" i="3"/>
  <c r="AA216" i="3"/>
  <c r="AB216" i="3"/>
  <c r="AH276" i="3"/>
  <c r="AH221" i="3"/>
  <c r="AB268" i="3"/>
  <c r="AA268" i="3"/>
  <c r="AB328" i="3"/>
  <c r="AA328" i="3"/>
  <c r="AH62" i="3"/>
  <c r="AB261" i="3"/>
  <c r="AA261" i="3"/>
  <c r="AH49" i="3"/>
  <c r="AH76" i="3"/>
  <c r="AE165" i="3"/>
  <c r="AD165" i="3"/>
  <c r="AE285" i="3"/>
  <c r="AD285" i="3"/>
  <c r="AD281" i="3"/>
  <c r="AE281" i="3"/>
  <c r="AD190" i="3"/>
  <c r="AE190" i="3"/>
  <c r="AH431" i="3"/>
  <c r="AH78" i="3"/>
  <c r="AH161" i="3"/>
  <c r="AH86" i="3"/>
  <c r="AH133" i="3"/>
  <c r="AH109" i="3"/>
  <c r="AD79" i="3"/>
  <c r="AE79" i="3"/>
  <c r="AD354" i="3"/>
  <c r="AE354" i="3"/>
  <c r="AD336" i="3"/>
  <c r="AD304" i="3"/>
  <c r="AE304" i="3"/>
  <c r="AB39" i="3"/>
  <c r="AA39" i="3"/>
  <c r="AH152" i="3"/>
  <c r="AH98" i="3"/>
  <c r="AH312" i="3"/>
  <c r="AH280" i="3"/>
  <c r="AH55" i="3"/>
  <c r="AH84" i="3"/>
  <c r="AH67" i="3"/>
  <c r="AH179" i="3"/>
  <c r="AA207" i="3"/>
  <c r="AH220" i="3"/>
  <c r="AH87" i="3"/>
  <c r="AH128" i="3"/>
  <c r="AH166" i="3"/>
  <c r="AE404" i="3"/>
  <c r="AD404" i="3"/>
  <c r="AD310" i="3"/>
  <c r="AE310" i="3"/>
  <c r="AD400" i="3"/>
  <c r="AE400" i="3"/>
  <c r="AD224" i="3"/>
  <c r="AE224" i="3"/>
  <c r="AA110" i="3"/>
  <c r="AB110" i="3"/>
  <c r="AA116" i="3"/>
  <c r="AH296" i="3"/>
  <c r="AA212" i="3"/>
  <c r="AB212" i="3"/>
  <c r="AA184" i="3"/>
  <c r="AA33" i="3"/>
  <c r="AB33" i="3"/>
  <c r="AE160" i="3"/>
  <c r="AD160" i="3"/>
  <c r="AE444" i="3"/>
  <c r="AD444" i="3"/>
  <c r="AD472" i="3"/>
  <c r="AE472" i="3"/>
  <c r="AE53" i="3"/>
  <c r="AD53" i="3"/>
  <c r="AE125" i="3"/>
  <c r="AD125" i="3"/>
  <c r="AA92" i="3"/>
  <c r="AB92" i="3"/>
  <c r="AE230" i="3"/>
  <c r="AD230" i="3"/>
  <c r="AB127" i="3"/>
  <c r="AB158" i="3"/>
  <c r="AB453" i="3"/>
  <c r="AA453" i="3"/>
  <c r="AA398" i="3"/>
  <c r="AB398" i="3"/>
  <c r="AA101" i="3"/>
  <c r="AB101" i="3"/>
  <c r="AB89" i="3"/>
  <c r="AA89" i="3"/>
  <c r="AB513" i="3"/>
  <c r="AA513" i="3"/>
  <c r="AH510" i="3"/>
  <c r="AA519" i="3" l="1"/>
  <c r="AB519" i="3"/>
  <c r="AD492" i="3"/>
  <c r="AE492" i="3"/>
  <c r="AE226" i="3"/>
  <c r="AD226" i="3"/>
  <c r="AB352" i="3"/>
  <c r="AA505" i="3"/>
  <c r="AE505" i="3" s="1"/>
  <c r="AE380" i="3"/>
  <c r="AD380" i="3"/>
  <c r="AD56" i="3"/>
  <c r="AE56" i="3"/>
  <c r="AE315" i="3"/>
  <c r="AD315" i="3"/>
  <c r="AD68" i="3"/>
  <c r="AE68" i="3"/>
  <c r="AB229" i="3"/>
  <c r="AD476" i="3"/>
  <c r="AA345" i="3"/>
  <c r="AD345" i="3" s="1"/>
  <c r="AE496" i="3"/>
  <c r="AD496" i="3"/>
  <c r="AE408" i="3"/>
  <c r="AD408" i="3"/>
  <c r="AE469" i="3"/>
  <c r="AD469" i="3"/>
  <c r="AA384" i="3"/>
  <c r="AE41" i="3"/>
  <c r="AD41" i="3"/>
  <c r="AD228" i="3"/>
  <c r="AE228" i="3"/>
  <c r="AE148" i="3"/>
  <c r="AD148" i="3"/>
  <c r="AB442" i="3"/>
  <c r="AB427" i="3"/>
  <c r="AE248" i="3"/>
  <c r="AD248" i="3"/>
  <c r="AD104" i="3"/>
  <c r="AE104" i="3"/>
  <c r="AE395" i="3"/>
  <c r="AD395" i="3"/>
  <c r="AB213" i="3"/>
  <c r="AB64" i="3"/>
  <c r="AB339" i="3"/>
  <c r="AA339" i="3"/>
  <c r="AE459" i="3"/>
  <c r="AD459" i="3"/>
  <c r="AD44" i="3"/>
  <c r="AE44" i="3"/>
  <c r="AD382" i="3"/>
  <c r="AE382" i="3"/>
  <c r="AD275" i="3"/>
  <c r="AE275" i="3"/>
  <c r="AD64" i="3"/>
  <c r="AE64" i="3"/>
  <c r="AD394" i="3"/>
  <c r="AE394" i="3"/>
  <c r="AB111" i="3"/>
  <c r="AD156" i="3"/>
  <c r="AE66" i="3"/>
  <c r="AD66" i="3"/>
  <c r="AE369" i="3"/>
  <c r="AD369" i="3"/>
  <c r="AE112" i="3"/>
  <c r="AD112" i="3"/>
  <c r="AA262" i="3"/>
  <c r="AB262" i="3"/>
  <c r="AE218" i="3"/>
  <c r="AD218" i="3"/>
  <c r="AE219" i="3"/>
  <c r="AD219" i="3"/>
  <c r="AA309" i="3"/>
  <c r="AB309" i="3"/>
  <c r="AB436" i="3"/>
  <c r="AA436" i="3"/>
  <c r="AD265" i="3"/>
  <c r="AE265" i="3"/>
  <c r="AD177" i="3"/>
  <c r="AE177" i="3"/>
  <c r="AD130" i="3"/>
  <c r="AE130" i="3"/>
  <c r="AE393" i="3"/>
  <c r="AD393" i="3"/>
  <c r="AD283" i="3"/>
  <c r="AE283" i="3"/>
  <c r="AD376" i="3"/>
  <c r="AE376" i="3"/>
  <c r="AD423" i="3"/>
  <c r="AE423" i="3"/>
  <c r="AE446" i="3"/>
  <c r="AD446" i="3"/>
  <c r="AA303" i="3"/>
  <c r="AB303" i="3"/>
  <c r="AE100" i="3"/>
  <c r="AD100" i="3"/>
  <c r="AA470" i="3"/>
  <c r="AB470" i="3"/>
  <c r="AA506" i="3"/>
  <c r="AB506" i="3"/>
  <c r="AD70" i="3"/>
  <c r="AE70" i="3"/>
  <c r="AE419" i="3"/>
  <c r="AD419" i="3"/>
  <c r="AA473" i="3"/>
  <c r="AB383" i="3"/>
  <c r="AB171" i="3"/>
  <c r="AB69" i="3"/>
  <c r="AA494" i="3"/>
  <c r="AE494" i="3" s="1"/>
  <c r="AB336" i="3"/>
  <c r="AB514" i="3"/>
  <c r="AA454" i="3"/>
  <c r="AE454" i="3" s="1"/>
  <c r="AA183" i="3"/>
  <c r="AE183" i="3" s="1"/>
  <c r="AA512" i="3"/>
  <c r="AE512" i="3" s="1"/>
  <c r="AB95" i="3"/>
  <c r="AE428" i="3"/>
  <c r="AD428" i="3"/>
  <c r="AE421" i="3"/>
  <c r="AD421" i="3"/>
  <c r="AA191" i="3"/>
  <c r="AB191" i="3"/>
  <c r="AE378" i="3"/>
  <c r="AD378" i="3"/>
  <c r="AD172" i="3"/>
  <c r="AE172" i="3"/>
  <c r="AB426" i="3"/>
  <c r="AA426" i="3"/>
  <c r="AD314" i="3"/>
  <c r="AE314" i="3"/>
  <c r="AE386" i="3"/>
  <c r="AD386" i="3"/>
  <c r="AA460" i="3"/>
  <c r="AB460" i="3"/>
  <c r="AB136" i="3"/>
  <c r="AA136" i="3"/>
  <c r="AE343" i="3"/>
  <c r="AD343" i="3"/>
  <c r="AB153" i="3"/>
  <c r="AE256" i="3"/>
  <c r="AD256" i="3"/>
  <c r="AA27" i="3"/>
  <c r="AB27" i="3"/>
  <c r="AA464" i="3"/>
  <c r="AB464" i="3"/>
  <c r="AE341" i="3"/>
  <c r="AD341" i="3"/>
  <c r="AA141" i="3"/>
  <c r="AB141" i="3"/>
  <c r="AE181" i="3"/>
  <c r="AD181" i="3"/>
  <c r="AE434" i="3"/>
  <c r="AD434" i="3"/>
  <c r="AE145" i="3"/>
  <c r="AD145" i="3"/>
  <c r="AB118" i="3"/>
  <c r="AE331" i="3"/>
  <c r="AD331" i="3"/>
  <c r="AE295" i="3"/>
  <c r="AD295" i="3"/>
  <c r="AD250" i="3"/>
  <c r="AE250" i="3"/>
  <c r="AB99" i="3"/>
  <c r="AA99" i="3"/>
  <c r="AE170" i="3"/>
  <c r="AD170" i="3"/>
  <c r="AD465" i="3"/>
  <c r="AE465" i="3"/>
  <c r="AE24" i="3"/>
  <c r="AD24" i="3"/>
  <c r="AD57" i="3"/>
  <c r="AE57" i="3"/>
  <c r="AA448" i="3"/>
  <c r="AB448" i="3"/>
  <c r="AE242" i="3"/>
  <c r="AD242" i="3"/>
  <c r="AB326" i="3"/>
  <c r="AA326" i="3"/>
  <c r="AD351" i="3"/>
  <c r="AE351" i="3"/>
  <c r="AA329" i="3"/>
  <c r="AD329" i="3" s="1"/>
  <c r="AD299" i="3"/>
  <c r="AE299" i="3"/>
  <c r="AE457" i="3"/>
  <c r="AD457" i="3"/>
  <c r="AB390" i="3"/>
  <c r="AA390" i="3"/>
  <c r="AB50" i="3"/>
  <c r="AA50" i="3"/>
  <c r="AD178" i="3"/>
  <c r="AE178" i="3"/>
  <c r="AE335" i="3"/>
  <c r="AD335" i="3"/>
  <c r="AB235" i="3"/>
  <c r="AA235" i="3"/>
  <c r="AD333" i="3"/>
  <c r="AE333" i="3"/>
  <c r="AE217" i="3"/>
  <c r="AD217" i="3"/>
  <c r="AB327" i="3"/>
  <c r="AE253" i="3"/>
  <c r="AD253" i="3"/>
  <c r="AB477" i="3"/>
  <c r="AA477" i="3"/>
  <c r="AE90" i="3"/>
  <c r="AD90" i="3"/>
  <c r="AB488" i="3"/>
  <c r="AA488" i="3"/>
  <c r="AD185" i="3"/>
  <c r="AE185" i="3"/>
  <c r="AD264" i="3"/>
  <c r="AE264" i="3"/>
  <c r="AB498" i="3"/>
  <c r="AA498" i="3"/>
  <c r="AD347" i="3"/>
  <c r="AE347" i="3"/>
  <c r="AA438" i="3"/>
  <c r="AD438" i="3" s="1"/>
  <c r="AE345" i="3"/>
  <c r="AE418" i="3"/>
  <c r="AD418" i="3"/>
  <c r="AE302" i="3"/>
  <c r="AD302" i="3"/>
  <c r="AE213" i="3"/>
  <c r="AD213" i="3"/>
  <c r="AD429" i="3"/>
  <c r="AE429" i="3"/>
  <c r="AA31" i="3"/>
  <c r="AB31" i="3"/>
  <c r="AD500" i="3"/>
  <c r="AE500" i="3"/>
  <c r="AB186" i="3"/>
  <c r="AA186" i="3"/>
  <c r="AD356" i="3"/>
  <c r="AE356" i="3"/>
  <c r="AE455" i="3"/>
  <c r="AD455" i="3"/>
  <c r="AE21" i="3"/>
  <c r="AD21" i="3"/>
  <c r="AB247" i="3"/>
  <c r="AA247" i="3"/>
  <c r="AE468" i="3"/>
  <c r="AD468" i="3"/>
  <c r="AD117" i="3"/>
  <c r="AE117" i="3"/>
  <c r="AE210" i="3"/>
  <c r="AD210" i="3"/>
  <c r="AE211" i="3"/>
  <c r="AD211" i="3"/>
  <c r="AB517" i="3"/>
  <c r="AA517" i="3"/>
  <c r="AB515" i="3"/>
  <c r="AA515" i="3"/>
  <c r="AE514" i="3"/>
  <c r="AD514" i="3"/>
  <c r="AA52" i="3"/>
  <c r="AD518" i="3"/>
  <c r="AE518" i="3"/>
  <c r="AA48" i="3"/>
  <c r="AE48" i="3" s="1"/>
  <c r="AB34" i="3"/>
  <c r="AA134" i="3"/>
  <c r="AE134" i="3" s="1"/>
  <c r="AD445" i="3"/>
  <c r="AE445" i="3"/>
  <c r="AE466" i="3"/>
  <c r="AD466" i="3"/>
  <c r="AB163" i="3"/>
  <c r="AA163" i="3"/>
  <c r="AA319" i="3"/>
  <c r="AB319" i="3"/>
  <c r="AB147" i="3"/>
  <c r="AB103" i="3"/>
  <c r="AB300" i="3"/>
  <c r="AA475" i="3"/>
  <c r="AB475" i="3"/>
  <c r="AE35" i="3"/>
  <c r="AD35" i="3"/>
  <c r="AE497" i="3"/>
  <c r="AD497" i="3"/>
  <c r="AD366" i="3"/>
  <c r="AE366" i="3"/>
  <c r="AA443" i="3"/>
  <c r="AB443" i="3"/>
  <c r="AE77" i="3"/>
  <c r="AD77" i="3"/>
  <c r="AE305" i="3"/>
  <c r="AD305" i="3"/>
  <c r="AB490" i="3"/>
  <c r="AA490" i="3"/>
  <c r="AE54" i="3"/>
  <c r="AD54" i="3"/>
  <c r="AB511" i="3"/>
  <c r="AA471" i="3"/>
  <c r="AB471" i="3"/>
  <c r="AE95" i="3"/>
  <c r="AD95" i="3"/>
  <c r="AD171" i="3"/>
  <c r="AE171" i="3"/>
  <c r="AE479" i="3"/>
  <c r="AD479" i="3"/>
  <c r="AB288" i="3"/>
  <c r="AA288" i="3"/>
  <c r="AE318" i="3"/>
  <c r="AD318" i="3"/>
  <c r="AB342" i="3"/>
  <c r="AA342" i="3"/>
  <c r="AA290" i="3"/>
  <c r="AB290" i="3"/>
  <c r="AE467" i="3"/>
  <c r="AD467" i="3"/>
  <c r="AD359" i="3"/>
  <c r="AE359" i="3"/>
  <c r="AA449" i="3"/>
  <c r="AB449" i="3"/>
  <c r="AE323" i="3"/>
  <c r="AD323" i="3"/>
  <c r="AB487" i="3"/>
  <c r="AA487" i="3"/>
  <c r="AA282" i="3"/>
  <c r="AB282" i="3"/>
  <c r="AE427" i="3"/>
  <c r="AD427" i="3"/>
  <c r="AE383" i="3"/>
  <c r="AD383" i="3"/>
  <c r="AB308" i="3"/>
  <c r="AA308" i="3"/>
  <c r="AD377" i="3"/>
  <c r="AE377" i="3"/>
  <c r="AE442" i="3"/>
  <c r="AD442" i="3"/>
  <c r="AA306" i="3"/>
  <c r="AB306" i="3"/>
  <c r="AD263" i="3"/>
  <c r="AE263" i="3"/>
  <c r="AD440" i="3"/>
  <c r="AE440" i="3"/>
  <c r="AB362" i="3"/>
  <c r="AA362" i="3"/>
  <c r="AD371" i="3"/>
  <c r="AE371" i="3"/>
  <c r="AD344" i="3"/>
  <c r="AE344" i="3"/>
  <c r="AB507" i="3"/>
  <c r="AA507" i="3"/>
  <c r="AA482" i="3"/>
  <c r="AB482" i="3"/>
  <c r="AE332" i="3"/>
  <c r="AD332" i="3"/>
  <c r="AA367" i="3"/>
  <c r="AB367" i="3"/>
  <c r="AE384" i="3"/>
  <c r="AD384" i="3"/>
  <c r="AA321" i="3"/>
  <c r="AB321" i="3"/>
  <c r="AA286" i="3"/>
  <c r="AB286" i="3"/>
  <c r="AD97" i="3"/>
  <c r="AE97" i="3"/>
  <c r="AA322" i="3"/>
  <c r="AB322" i="3"/>
  <c r="AE327" i="3"/>
  <c r="AD327" i="3"/>
  <c r="AA456" i="3"/>
  <c r="AB456" i="3"/>
  <c r="AE232" i="3"/>
  <c r="AD232" i="3"/>
  <c r="AE463" i="3"/>
  <c r="AD463" i="3"/>
  <c r="AB405" i="3"/>
  <c r="AA405" i="3"/>
  <c r="AA381" i="3"/>
  <c r="AB381" i="3"/>
  <c r="AE324" i="3"/>
  <c r="AD324" i="3"/>
  <c r="AD111" i="3"/>
  <c r="AE111" i="3"/>
  <c r="AE103" i="3"/>
  <c r="AD103" i="3"/>
  <c r="AA166" i="3"/>
  <c r="AB166" i="3"/>
  <c r="AE39" i="3"/>
  <c r="AD39" i="3"/>
  <c r="AA76" i="3"/>
  <c r="AB76" i="3"/>
  <c r="AA204" i="3"/>
  <c r="AB204" i="3"/>
  <c r="AE63" i="3"/>
  <c r="AD63" i="3"/>
  <c r="AD116" i="3"/>
  <c r="AE116" i="3"/>
  <c r="AB128" i="3"/>
  <c r="AA128" i="3"/>
  <c r="AA55" i="3"/>
  <c r="AB55" i="3"/>
  <c r="AB221" i="3"/>
  <c r="AA221" i="3"/>
  <c r="AD473" i="3"/>
  <c r="AE473" i="3"/>
  <c r="AE287" i="3"/>
  <c r="AD287" i="3"/>
  <c r="AA223" i="3"/>
  <c r="AB223" i="3"/>
  <c r="AB138" i="3"/>
  <c r="AA138" i="3"/>
  <c r="AD147" i="3"/>
  <c r="AE147" i="3"/>
  <c r="AD398" i="3"/>
  <c r="AE398" i="3"/>
  <c r="AE127" i="3"/>
  <c r="AD127" i="3"/>
  <c r="AD212" i="3"/>
  <c r="AE212" i="3"/>
  <c r="AB87" i="3"/>
  <c r="AA87" i="3"/>
  <c r="AB280" i="3"/>
  <c r="AA280" i="3"/>
  <c r="AA109" i="3"/>
  <c r="AB109" i="3"/>
  <c r="AD261" i="3"/>
  <c r="AE261" i="3"/>
  <c r="AA276" i="3"/>
  <c r="AB276" i="3"/>
  <c r="AB201" i="3"/>
  <c r="AA201" i="3"/>
  <c r="AB85" i="3"/>
  <c r="AA85" i="3"/>
  <c r="AE61" i="3"/>
  <c r="AD61" i="3"/>
  <c r="AA149" i="3"/>
  <c r="AB149" i="3"/>
  <c r="AA133" i="3"/>
  <c r="AB133" i="3"/>
  <c r="AB106" i="3"/>
  <c r="AA106" i="3"/>
  <c r="AE153" i="3"/>
  <c r="AD153" i="3"/>
  <c r="AE69" i="3"/>
  <c r="AD69" i="3"/>
  <c r="AB193" i="3"/>
  <c r="AA193" i="3"/>
  <c r="AB396" i="3"/>
  <c r="AA396" i="3"/>
  <c r="AE110" i="3"/>
  <c r="AD110" i="3"/>
  <c r="AA98" i="3"/>
  <c r="AB98" i="3"/>
  <c r="AE118" i="3"/>
  <c r="AD118" i="3"/>
  <c r="AB296" i="3"/>
  <c r="AA296" i="3"/>
  <c r="AB312" i="3"/>
  <c r="AA312" i="3"/>
  <c r="AD300" i="3"/>
  <c r="AE300" i="3"/>
  <c r="AB62" i="3"/>
  <c r="AA62" i="3"/>
  <c r="AB209" i="3"/>
  <c r="AA209" i="3"/>
  <c r="AD512" i="3"/>
  <c r="AB161" i="3"/>
  <c r="AA161" i="3"/>
  <c r="AD183" i="3"/>
  <c r="AB220" i="3"/>
  <c r="AA220" i="3"/>
  <c r="AD207" i="3"/>
  <c r="AE207" i="3"/>
  <c r="AB86" i="3"/>
  <c r="AA86" i="3"/>
  <c r="AD216" i="3"/>
  <c r="AE216" i="3"/>
  <c r="AD48" i="3"/>
  <c r="AE513" i="3"/>
  <c r="AD513" i="3"/>
  <c r="AE453" i="3"/>
  <c r="AD453" i="3"/>
  <c r="AE352" i="3"/>
  <c r="AD352" i="3"/>
  <c r="AA152" i="3"/>
  <c r="AB152" i="3"/>
  <c r="AE328" i="3"/>
  <c r="AD328" i="3"/>
  <c r="AD454" i="3"/>
  <c r="AA119" i="3"/>
  <c r="AB119" i="3"/>
  <c r="AE72" i="3"/>
  <c r="AD72" i="3"/>
  <c r="AD92" i="3"/>
  <c r="AE92" i="3"/>
  <c r="AD33" i="3"/>
  <c r="AE33" i="3"/>
  <c r="AA179" i="3"/>
  <c r="AB179" i="3"/>
  <c r="AA78" i="3"/>
  <c r="AB78" i="3"/>
  <c r="AE52" i="3"/>
  <c r="AD52" i="3"/>
  <c r="AD34" i="3"/>
  <c r="AE34" i="3"/>
  <c r="AB270" i="3"/>
  <c r="AA270" i="3"/>
  <c r="AD89" i="3"/>
  <c r="AE89" i="3"/>
  <c r="AA67" i="3"/>
  <c r="AB67" i="3"/>
  <c r="AA431" i="3"/>
  <c r="AB431" i="3"/>
  <c r="AD268" i="3"/>
  <c r="AE268" i="3"/>
  <c r="AD197" i="3"/>
  <c r="AE197" i="3"/>
  <c r="AB155" i="3"/>
  <c r="AA155" i="3"/>
  <c r="AD93" i="3"/>
  <c r="AE93" i="3"/>
  <c r="AE184" i="3"/>
  <c r="AD184" i="3"/>
  <c r="AD158" i="3"/>
  <c r="AE158" i="3"/>
  <c r="AD101" i="3"/>
  <c r="AE101" i="3"/>
  <c r="AB84" i="3"/>
  <c r="AA84" i="3"/>
  <c r="AD229" i="3"/>
  <c r="AE229" i="3"/>
  <c r="AA49" i="3"/>
  <c r="AB49" i="3"/>
  <c r="AB510" i="3"/>
  <c r="AA510" i="3"/>
  <c r="AE511" i="3"/>
  <c r="AD511" i="3"/>
  <c r="AD519" i="3" l="1"/>
  <c r="AE519" i="3"/>
  <c r="AD505" i="3"/>
  <c r="AE339" i="3"/>
  <c r="AD339" i="3"/>
  <c r="AE436" i="3"/>
  <c r="AD436" i="3"/>
  <c r="AD506" i="3"/>
  <c r="AE506" i="3"/>
  <c r="AD262" i="3"/>
  <c r="AE262" i="3"/>
  <c r="AD309" i="3"/>
  <c r="AE309" i="3"/>
  <c r="AD470" i="3"/>
  <c r="AE470" i="3"/>
  <c r="AE303" i="3"/>
  <c r="AD303" i="3"/>
  <c r="AD494" i="3"/>
  <c r="AD134" i="3"/>
  <c r="AE329" i="3"/>
  <c r="AE186" i="3"/>
  <c r="AD186" i="3"/>
  <c r="AE438" i="3"/>
  <c r="AE31" i="3"/>
  <c r="AD31" i="3"/>
  <c r="AD326" i="3"/>
  <c r="AE326" i="3"/>
  <c r="AE191" i="3"/>
  <c r="AD191" i="3"/>
  <c r="AD488" i="3"/>
  <c r="AE488" i="3"/>
  <c r="AD464" i="3"/>
  <c r="AE464" i="3"/>
  <c r="AD136" i="3"/>
  <c r="AE136" i="3"/>
  <c r="AD426" i="3"/>
  <c r="AE426" i="3"/>
  <c r="AE498" i="3"/>
  <c r="AD498" i="3"/>
  <c r="AD27" i="3"/>
  <c r="AE27" i="3"/>
  <c r="AD50" i="3"/>
  <c r="AE50" i="3"/>
  <c r="AD448" i="3"/>
  <c r="AE448" i="3"/>
  <c r="AD460" i="3"/>
  <c r="AE460" i="3"/>
  <c r="AD247" i="3"/>
  <c r="AE247" i="3"/>
  <c r="AE477" i="3"/>
  <c r="AD477" i="3"/>
  <c r="AE99" i="3"/>
  <c r="AD99" i="3"/>
  <c r="AD141" i="3"/>
  <c r="AE141" i="3"/>
  <c r="AD235" i="3"/>
  <c r="AE235" i="3"/>
  <c r="AD390" i="3"/>
  <c r="AE390" i="3"/>
  <c r="AE515" i="3"/>
  <c r="AD515" i="3"/>
  <c r="AE517" i="3"/>
  <c r="AD517" i="3"/>
  <c r="AE471" i="3"/>
  <c r="AD471" i="3"/>
  <c r="AE362" i="3"/>
  <c r="AD362" i="3"/>
  <c r="AD306" i="3"/>
  <c r="AE306" i="3"/>
  <c r="AE507" i="3"/>
  <c r="AD507" i="3"/>
  <c r="AE163" i="3"/>
  <c r="AD163" i="3"/>
  <c r="AD288" i="3"/>
  <c r="AE288" i="3"/>
  <c r="AD322" i="3"/>
  <c r="AE322" i="3"/>
  <c r="AE290" i="3"/>
  <c r="AD290" i="3"/>
  <c r="AD321" i="3"/>
  <c r="AE321" i="3"/>
  <c r="AD319" i="3"/>
  <c r="AE319" i="3"/>
  <c r="AD342" i="3"/>
  <c r="AE342" i="3"/>
  <c r="AD443" i="3"/>
  <c r="AE443" i="3"/>
  <c r="AD475" i="3"/>
  <c r="AE475" i="3"/>
  <c r="AD367" i="3"/>
  <c r="AE367" i="3"/>
  <c r="AD282" i="3"/>
  <c r="AE282" i="3"/>
  <c r="AD449" i="3"/>
  <c r="AE449" i="3"/>
  <c r="AE490" i="3"/>
  <c r="AD490" i="3"/>
  <c r="AE405" i="3"/>
  <c r="AD405" i="3"/>
  <c r="AD308" i="3"/>
  <c r="AE308" i="3"/>
  <c r="AD487" i="3"/>
  <c r="AE487" i="3"/>
  <c r="AD482" i="3"/>
  <c r="AE482" i="3"/>
  <c r="AD381" i="3"/>
  <c r="AE381" i="3"/>
  <c r="AD456" i="3"/>
  <c r="AE456" i="3"/>
  <c r="AD286" i="3"/>
  <c r="AE286" i="3"/>
  <c r="AD155" i="3"/>
  <c r="AE155" i="3"/>
  <c r="AD62" i="3"/>
  <c r="AE62" i="3"/>
  <c r="AE193" i="3"/>
  <c r="AD193" i="3"/>
  <c r="AE201" i="3"/>
  <c r="AD201" i="3"/>
  <c r="AD280" i="3"/>
  <c r="AE280" i="3"/>
  <c r="AD128" i="3"/>
  <c r="AE128" i="3"/>
  <c r="AD67" i="3"/>
  <c r="AE67" i="3"/>
  <c r="AE133" i="3"/>
  <c r="AD133" i="3"/>
  <c r="AD76" i="3"/>
  <c r="AE76" i="3"/>
  <c r="AE86" i="3"/>
  <c r="AD86" i="3"/>
  <c r="AD161" i="3"/>
  <c r="AE161" i="3"/>
  <c r="AE87" i="3"/>
  <c r="AD87" i="3"/>
  <c r="AE49" i="3"/>
  <c r="AD49" i="3"/>
  <c r="AE78" i="3"/>
  <c r="AD78" i="3"/>
  <c r="AE98" i="3"/>
  <c r="AD98" i="3"/>
  <c r="AE149" i="3"/>
  <c r="AD149" i="3"/>
  <c r="AD276" i="3"/>
  <c r="AE276" i="3"/>
  <c r="AD270" i="3"/>
  <c r="AE270" i="3"/>
  <c r="AE312" i="3"/>
  <c r="AD312" i="3"/>
  <c r="AD138" i="3"/>
  <c r="AE138" i="3"/>
  <c r="AE221" i="3"/>
  <c r="AD221" i="3"/>
  <c r="AE179" i="3"/>
  <c r="AD179" i="3"/>
  <c r="AE152" i="3"/>
  <c r="AD152" i="3"/>
  <c r="AE166" i="3"/>
  <c r="AD166" i="3"/>
  <c r="AD84" i="3"/>
  <c r="AE84" i="3"/>
  <c r="AE220" i="3"/>
  <c r="AD220" i="3"/>
  <c r="AD209" i="3"/>
  <c r="AE209" i="3"/>
  <c r="AD296" i="3"/>
  <c r="AE296" i="3"/>
  <c r="AD396" i="3"/>
  <c r="AE396" i="3"/>
  <c r="AD106" i="3"/>
  <c r="AE106" i="3"/>
  <c r="AE85" i="3"/>
  <c r="AD85" i="3"/>
  <c r="AE431" i="3"/>
  <c r="AD431" i="3"/>
  <c r="AE119" i="3"/>
  <c r="AD119" i="3"/>
  <c r="AE109" i="3"/>
  <c r="AD109" i="3"/>
  <c r="AD223" i="3"/>
  <c r="AE223" i="3"/>
  <c r="AD55" i="3"/>
  <c r="AE55" i="3"/>
  <c r="AD204" i="3"/>
  <c r="AE204" i="3"/>
  <c r="AD510" i="3"/>
  <c r="AE510" i="3"/>
  <c r="AC11" i="3" l="1"/>
</calcChain>
</file>

<file path=xl/sharedStrings.xml><?xml version="1.0" encoding="utf-8"?>
<sst xmlns="http://schemas.openxmlformats.org/spreadsheetml/2006/main" count="5966" uniqueCount="1611">
  <si>
    <t>IBVS 6244</t>
  </si>
  <si>
    <t>s5</t>
  </si>
  <si>
    <t>s6</t>
  </si>
  <si>
    <t>s7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</si>
  <si>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</si>
  <si>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</si>
  <si>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</si>
  <si>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</si>
  <si>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</si>
  <si>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</si>
  <si>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</si>
  <si>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</si>
  <si>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</si>
  <si>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</si>
  <si>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</si>
  <si>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</si>
  <si>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</si>
  <si>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</si>
  <si>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</si>
  <si>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</si>
  <si>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</si>
  <si>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</si>
  <si>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</si>
  <si>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</si>
  <si>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</si>
  <si>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</si>
  <si>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</si>
  <si>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</si>
  <si>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</si>
  <si>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</si>
  <si>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</si>
  <si>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II</t>
  </si>
  <si>
    <t>Diethelm R</t>
  </si>
  <si>
    <t>BBSAG Bull...17</t>
  </si>
  <si>
    <t>B</t>
  </si>
  <si>
    <t>BBSAG Bull...18</t>
  </si>
  <si>
    <t>BBSAG Bull...24</t>
  </si>
  <si>
    <t>BBSAG Bull...25</t>
  </si>
  <si>
    <t>Peter H</t>
  </si>
  <si>
    <t>BBSAG Bull...30</t>
  </si>
  <si>
    <t>Locher K</t>
  </si>
  <si>
    <t>BBSAG Bull...31</t>
  </si>
  <si>
    <t>BBSAG Bull.3</t>
  </si>
  <si>
    <t>BBSAG Bull.5</t>
  </si>
  <si>
    <t>BBSAG Bull.6</t>
  </si>
  <si>
    <t>Carnevali P</t>
  </si>
  <si>
    <t>BBSAG Bull.17</t>
  </si>
  <si>
    <t>BBSAG Bull.19</t>
  </si>
  <si>
    <t>BBSAG Bull.21</t>
  </si>
  <si>
    <t>Remis J</t>
  </si>
  <si>
    <t>BBSAG Bull.22</t>
  </si>
  <si>
    <t>Raymond R</t>
  </si>
  <si>
    <t>BBSAG Bull.23</t>
  </si>
  <si>
    <t>Romoli C</t>
  </si>
  <si>
    <t>BBSAG Bull.24</t>
  </si>
  <si>
    <t>Germann R</t>
  </si>
  <si>
    <t>BBSAG Bull.28</t>
  </si>
  <si>
    <t>Poretti E</t>
  </si>
  <si>
    <t>BBSAG Bull.30</t>
  </si>
  <si>
    <t>BBSAG Bull.33</t>
  </si>
  <si>
    <t>Lucentini E</t>
  </si>
  <si>
    <t>BBSAG Bull.36</t>
  </si>
  <si>
    <t>BBSAG Bull.37</t>
  </si>
  <si>
    <t>Brown A</t>
  </si>
  <si>
    <t>BBSAG Bull.38</t>
  </si>
  <si>
    <t>BBSAG Bull.44</t>
  </si>
  <si>
    <t>BBSAG Bull.45</t>
  </si>
  <si>
    <t>BBSAG Bull.54</t>
  </si>
  <si>
    <t>BBSAG Bull.56</t>
  </si>
  <si>
    <t>BBSAG Bull.60</t>
  </si>
  <si>
    <t>phe</t>
  </si>
  <si>
    <t>IBVS 2545</t>
  </si>
  <si>
    <t>K</t>
  </si>
  <si>
    <t>v</t>
  </si>
  <si>
    <t>BAV-M 39</t>
  </si>
  <si>
    <t>BRNO 28</t>
  </si>
  <si>
    <t>BAV-M 43</t>
  </si>
  <si>
    <t>Kohl M</t>
  </si>
  <si>
    <t>BBSAG Bull.81</t>
  </si>
  <si>
    <t>IBVS 3552</t>
  </si>
  <si>
    <t>UNP</t>
  </si>
  <si>
    <t>BRNO 30</t>
  </si>
  <si>
    <t>Paschke A</t>
  </si>
  <si>
    <t>BBSAG Bull.86</t>
  </si>
  <si>
    <t>Mavrofridis G</t>
  </si>
  <si>
    <t>BBSAG Bull.88</t>
  </si>
  <si>
    <t>phe  V</t>
  </si>
  <si>
    <t>BAV- M 52</t>
  </si>
  <si>
    <t>phe  B</t>
  </si>
  <si>
    <t>BAV-M 52</t>
  </si>
  <si>
    <t>Fabregat J</t>
  </si>
  <si>
    <t>BBSAG Bull.90</t>
  </si>
  <si>
    <t>BBSAG Bull.89</t>
  </si>
  <si>
    <t>BRNO 31</t>
  </si>
  <si>
    <t>Thirionet Y</t>
  </si>
  <si>
    <t>BBSAG Bull.93</t>
  </si>
  <si>
    <t>Vandenbroere J</t>
  </si>
  <si>
    <t>BBSAG Bull.92</t>
  </si>
  <si>
    <t>Blanchart Ch</t>
  </si>
  <si>
    <t>BAV-M 56</t>
  </si>
  <si>
    <t>BAV-M 60</t>
  </si>
  <si>
    <t>Wolf M</t>
  </si>
  <si>
    <t>BBSAG Bull.99</t>
  </si>
  <si>
    <t>BBSAG Bull.101</t>
  </si>
  <si>
    <t>BAV-M 62</t>
  </si>
  <si>
    <t>Blaettler E</t>
  </si>
  <si>
    <t>BBSAG Bull.102</t>
  </si>
  <si>
    <t>F</t>
  </si>
  <si>
    <t>BBSAG Bull.107</t>
  </si>
  <si>
    <t>BBSAG Bull.109</t>
  </si>
  <si>
    <t>Martignoni M</t>
  </si>
  <si>
    <t>BBSAG Bull.113</t>
  </si>
  <si>
    <t>IBVS 4380</t>
  </si>
  <si>
    <t>IBVS 4382</t>
  </si>
  <si>
    <t>Dalmazio D</t>
  </si>
  <si>
    <t>BBSAG Bull.115</t>
  </si>
  <si>
    <t>IBVS 0148</t>
  </si>
  <si>
    <t>IBVS 0456</t>
  </si>
  <si>
    <t>IBVS 0951</t>
  </si>
  <si>
    <t>IBVS 0530</t>
  </si>
  <si>
    <t>IBVS 0937</t>
  </si>
  <si>
    <t>IBVS 0931</t>
  </si>
  <si>
    <t>I</t>
  </si>
  <si>
    <t>IBVS 1379</t>
  </si>
  <si>
    <t>IBVS 1053</t>
  </si>
  <si>
    <t/>
  </si>
  <si>
    <t>IBVS 1163</t>
  </si>
  <si>
    <t>IBVS 1358</t>
  </si>
  <si>
    <t>IBVS 1924</t>
  </si>
  <si>
    <t>EA</t>
  </si>
  <si>
    <t># of data points:</t>
  </si>
  <si>
    <t>TX Her / GSC 03081-01297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</si>
  <si>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</si>
  <si>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</si>
  <si>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</si>
  <si>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</si>
  <si>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</si>
  <si>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</si>
  <si>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5753</t>
  </si>
  <si>
    <t>IBVS 5754</t>
  </si>
  <si>
    <t>IBVS 5802</t>
  </si>
  <si>
    <t>IBVS 5801</t>
  </si>
  <si>
    <t>IBVS 5893</t>
  </si>
  <si>
    <t>OEJV 0060</t>
  </si>
  <si>
    <t>vis</t>
  </si>
  <si>
    <t>OEJV 0074</t>
  </si>
  <si>
    <t>CCD+V</t>
  </si>
  <si>
    <t>CCD+I</t>
  </si>
  <si>
    <t>CCD+R</t>
  </si>
  <si>
    <t>OEJV 0094</t>
  </si>
  <si>
    <t>1964AJ.....69..316F</t>
  </si>
  <si>
    <t>?</t>
  </si>
  <si>
    <t>Add cycle</t>
  </si>
  <si>
    <t>Old Cycle</t>
  </si>
  <si>
    <t>OEJV 0137</t>
  </si>
  <si>
    <t>IBVS 5959</t>
  </si>
  <si>
    <t>OEJV 0107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</si>
  <si>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</si>
  <si>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</si>
  <si>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</si>
  <si>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</si>
  <si>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</si>
  <si>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</si>
  <si>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</si>
  <si>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</si>
  <si>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</si>
  <si>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</si>
  <si>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</si>
  <si>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 -0.003 </t>
  </si>
  <si>
    <t>F </t>
  </si>
  <si>
    <t>2418215.579 </t>
  </si>
  <si>
    <t> 01.10.1908 01:53 </t>
  </si>
  <si>
    <t> -0.001 </t>
  </si>
  <si>
    <t>P </t>
  </si>
  <si>
    <t> A.J.Cannon </t>
  </si>
  <si>
    <t> HC 159 </t>
  </si>
  <si>
    <t>2418967.406 </t>
  </si>
  <si>
    <t> 22.10.1910 21:44 </t>
  </si>
  <si>
    <t> -0.005 </t>
  </si>
  <si>
    <t>V </t>
  </si>
  <si>
    <t> E.Zinner </t>
  </si>
  <si>
    <t> AN 190.379 </t>
  </si>
  <si>
    <t>2419340.233 </t>
  </si>
  <si>
    <t> 30.10.1911 17:35 </t>
  </si>
  <si>
    <t> I.Belanowsky </t>
  </si>
  <si>
    <t> AN 199.281 </t>
  </si>
  <si>
    <t>2419639.926 </t>
  </si>
  <si>
    <t> 25.08.1912 10:13 </t>
  </si>
  <si>
    <t> -0.013 </t>
  </si>
  <si>
    <t> O.Lazzarino </t>
  </si>
  <si>
    <t> AN 197.105 </t>
  </si>
  <si>
    <t>2419686.276 </t>
  </si>
  <si>
    <t> 10.10.1912 18:37 </t>
  </si>
  <si>
    <t> -0.008 </t>
  </si>
  <si>
    <t>2419964.344 </t>
  </si>
  <si>
    <t> 15.07.1913 20:15 </t>
  </si>
  <si>
    <t> -0.015 </t>
  </si>
  <si>
    <t>2419998.340 </t>
  </si>
  <si>
    <t> 18.08.1913 20:09 </t>
  </si>
  <si>
    <t>2419999.368 </t>
  </si>
  <si>
    <t> 19.08.1913 20:49 </t>
  </si>
  <si>
    <t> -0.007 </t>
  </si>
  <si>
    <t> I.Balanowsky </t>
  </si>
  <si>
    <t>2420035.417 </t>
  </si>
  <si>
    <t> 24.09.1913 22:00 </t>
  </si>
  <si>
    <t>2420036.447 </t>
  </si>
  <si>
    <t> 25.09.1913 22:43 </t>
  </si>
  <si>
    <t>2420063.224 </t>
  </si>
  <si>
    <t> 22.10.1913 17:22 </t>
  </si>
  <si>
    <t>2420206.383 </t>
  </si>
  <si>
    <t> 14.03.1914 21:11 </t>
  </si>
  <si>
    <t>2420240.362 </t>
  </si>
  <si>
    <t> 17.04.1914 20:41 </t>
  </si>
  <si>
    <t> -0.011 </t>
  </si>
  <si>
    <t>2420603.915 </t>
  </si>
  <si>
    <t> 16.04.1915 09:57 </t>
  </si>
  <si>
    <t> -0.014 </t>
  </si>
  <si>
    <t> R.Baker </t>
  </si>
  <si>
    <t> LAWS 31.8 </t>
  </si>
  <si>
    <t>2420633.782 </t>
  </si>
  <si>
    <t> 16.05.1915 06:46 </t>
  </si>
  <si>
    <t> R.Baker [Licht.] </t>
  </si>
  <si>
    <t> LAWS 31.4 </t>
  </si>
  <si>
    <t>2421008.670 </t>
  </si>
  <si>
    <t> 25.05.1916 04:04 </t>
  </si>
  <si>
    <t> -0.012 </t>
  </si>
  <si>
    <t>2422959.314 </t>
  </si>
  <si>
    <t> 26.09.1921 19:32 </t>
  </si>
  <si>
    <t> J.Hellerich </t>
  </si>
  <si>
    <t> AN 215.192 </t>
  </si>
  <si>
    <t>2422960.340 </t>
  </si>
  <si>
    <t> 27.09.1921 20:09 </t>
  </si>
  <si>
    <t>2423682.320 </t>
  </si>
  <si>
    <t> 19.09.1923 19:40 </t>
  </si>
  <si>
    <t> 0.005 </t>
  </si>
  <si>
    <t> B.Okunew </t>
  </si>
  <si>
    <t> AN 234.361 </t>
  </si>
  <si>
    <t>2423826.502 </t>
  </si>
  <si>
    <t> 11.02.1924 00:02 </t>
  </si>
  <si>
    <t> 0.001 </t>
  </si>
  <si>
    <t> W.Zessewitsch </t>
  </si>
  <si>
    <t> IODE 4.2.72 </t>
  </si>
  <si>
    <t>2424619.529 </t>
  </si>
  <si>
    <t> 14.04.1926 00:41 </t>
  </si>
  <si>
    <t> J.Gadomski </t>
  </si>
  <si>
    <t> CRAC 22.13 </t>
  </si>
  <si>
    <t>2424620.566 </t>
  </si>
  <si>
    <t> 15.04.1926 01:35 </t>
  </si>
  <si>
    <t> 0.008 </t>
  </si>
  <si>
    <t>2425474.346 </t>
  </si>
  <si>
    <t> 15.08.1928 20:18 </t>
  </si>
  <si>
    <t> S.Szczyrbak </t>
  </si>
  <si>
    <t> AAC 1.153 </t>
  </si>
  <si>
    <t>2425855.423 </t>
  </si>
  <si>
    <t> 31.08.1929 22:09 </t>
  </si>
  <si>
    <t> 0.009 </t>
  </si>
  <si>
    <t>2426820.442 </t>
  </si>
  <si>
    <t> 22.04.1932 22:36 </t>
  </si>
  <si>
    <t> BZ 14.35 </t>
  </si>
  <si>
    <t>2426821.473 </t>
  </si>
  <si>
    <t> 23.04.1932 23:21 </t>
  </si>
  <si>
    <t>2427367.328 </t>
  </si>
  <si>
    <t> 21.10.1933 19:52 </t>
  </si>
  <si>
    <t> 0.014 </t>
  </si>
  <si>
    <t> K.Himpel </t>
  </si>
  <si>
    <t> AN 261.255 </t>
  </si>
  <si>
    <t>2427368.369 </t>
  </si>
  <si>
    <t> 22.10.1933 20:51 </t>
  </si>
  <si>
    <t> 0.025 </t>
  </si>
  <si>
    <t>2427398.225 </t>
  </si>
  <si>
    <t> 21.11.1933 17:24 </t>
  </si>
  <si>
    <t> WARC 12 </t>
  </si>
  <si>
    <t>2427399.254 </t>
  </si>
  <si>
    <t> 22.11.1933 18:05 </t>
  </si>
  <si>
    <t> 0.013 </t>
  </si>
  <si>
    <t>2427960.548 </t>
  </si>
  <si>
    <t> 07.06.1935 01:09 </t>
  </si>
  <si>
    <t> F.Lause </t>
  </si>
  <si>
    <t> AN 259.191 </t>
  </si>
  <si>
    <t>2427961.594 </t>
  </si>
  <si>
    <t> 08.06.1935 02:15 </t>
  </si>
  <si>
    <t>2427988.349 </t>
  </si>
  <si>
    <t> 04.07.1935 20:22 </t>
  </si>
  <si>
    <t> 0.003 </t>
  </si>
  <si>
    <t>2427989.378 </t>
  </si>
  <si>
    <t> 05.07.1935 21:04 </t>
  </si>
  <si>
    <t> 0.002 </t>
  </si>
  <si>
    <t>2427993.515 </t>
  </si>
  <si>
    <t> 10.07.1935 00:21 </t>
  </si>
  <si>
    <t> 0.019 </t>
  </si>
  <si>
    <t>2427994.537 </t>
  </si>
  <si>
    <t> 11.07.1935 00:53 </t>
  </si>
  <si>
    <t> 0.011 </t>
  </si>
  <si>
    <t>2427995.550 </t>
  </si>
  <si>
    <t> 12.07.1935 01:12 </t>
  </si>
  <si>
    <t> -0.006 </t>
  </si>
  <si>
    <t>2427996.590 </t>
  </si>
  <si>
    <t> 13.07.1935 02:09 </t>
  </si>
  <si>
    <t> 0.004 </t>
  </si>
  <si>
    <t>2428021.320 </t>
  </si>
  <si>
    <t> 06.08.1935 19:40 </t>
  </si>
  <si>
    <t> 0.017 </t>
  </si>
  <si>
    <t>2428022.350 </t>
  </si>
  <si>
    <t> 07.08.1935 20:24 </t>
  </si>
  <si>
    <t>2428023.399 </t>
  </si>
  <si>
    <t> 08.08.1935 21:34 </t>
  </si>
  <si>
    <t> 0.036 </t>
  </si>
  <si>
    <t>2428026.458 </t>
  </si>
  <si>
    <t> 11.08.1935 22:59 </t>
  </si>
  <si>
    <t>2428054.271 </t>
  </si>
  <si>
    <t> 08.09.1935 18:30 </t>
  </si>
  <si>
    <t>2428062.488 </t>
  </si>
  <si>
    <t> 16.09.1935 23:42 </t>
  </si>
  <si>
    <t>2428122.224 </t>
  </si>
  <si>
    <t> 15.11.1935 17:22 </t>
  </si>
  <si>
    <t> -0.010 </t>
  </si>
  <si>
    <t>2428331.308 </t>
  </si>
  <si>
    <t> 11.06.1936 19:23 </t>
  </si>
  <si>
    <t> AN 266.20 </t>
  </si>
  <si>
    <t>2428337.497 </t>
  </si>
  <si>
    <t> 17.06.1936 23:55 </t>
  </si>
  <si>
    <t>2428366.328 </t>
  </si>
  <si>
    <t> 16.07.1936 19:52 </t>
  </si>
  <si>
    <t> 0.007 </t>
  </si>
  <si>
    <t>2428367.359 </t>
  </si>
  <si>
    <t> 17.07.1936 20:36 </t>
  </si>
  <si>
    <t>2428373.525 </t>
  </si>
  <si>
    <t> 24.07.1936 00:36 </t>
  </si>
  <si>
    <t>2428399.299 </t>
  </si>
  <si>
    <t> 18.08.1936 19:10 </t>
  </si>
  <si>
    <t> 0.021 </t>
  </si>
  <si>
    <t>2428465.189 </t>
  </si>
  <si>
    <t> 23.10.1936 16:32 </t>
  </si>
  <si>
    <t>2428466.234 </t>
  </si>
  <si>
    <t> 24.10.1936 17:36 </t>
  </si>
  <si>
    <t> 0.012 </t>
  </si>
  <si>
    <t>2428469.326 </t>
  </si>
  <si>
    <t> 27.10.1936 19:49 </t>
  </si>
  <si>
    <t>2428717.530 </t>
  </si>
  <si>
    <t> 03.07.1937 00:43 </t>
  </si>
  <si>
    <t>2428718.560 </t>
  </si>
  <si>
    <t> 04.07.1937 01:26 </t>
  </si>
  <si>
    <t>2428778.293 </t>
  </si>
  <si>
    <t> 01.09.1937 19:01 </t>
  </si>
  <si>
    <t> 0.010 </t>
  </si>
  <si>
    <t>2428779.337 </t>
  </si>
  <si>
    <t> 02.09.1937 20:05 </t>
  </si>
  <si>
    <t> 0.024 </t>
  </si>
  <si>
    <t>2428780.350 </t>
  </si>
  <si>
    <t> 03.09.1937 20:24 </t>
  </si>
  <si>
    <t>2428782.416 </t>
  </si>
  <si>
    <t> 05.09.1937 21:59 </t>
  </si>
  <si>
    <t>2428844.213 </t>
  </si>
  <si>
    <t> 06.11.1937 17:06 </t>
  </si>
  <si>
    <t> 0.016 </t>
  </si>
  <si>
    <t>2429888.527 </t>
  </si>
  <si>
    <t> 16.09.1940 00:38 </t>
  </si>
  <si>
    <t> 0.006 </t>
  </si>
  <si>
    <t> S.Gaposchkin </t>
  </si>
  <si>
    <t> HA 113.74 </t>
  </si>
  <si>
    <t>2430325.198 </t>
  </si>
  <si>
    <t> 26.11.1941 16:45 </t>
  </si>
  <si>
    <t> -0.002 </t>
  </si>
  <si>
    <t> J.Mergentaler </t>
  </si>
  <si>
    <t> SAC 21.74 </t>
  </si>
  <si>
    <t>2430326.228 </t>
  </si>
  <si>
    <t> 27.11.1941 17:28 </t>
  </si>
  <si>
    <t>2433054.445 </t>
  </si>
  <si>
    <t> 17.05.1949 22:40 </t>
  </si>
  <si>
    <t>E </t>
  </si>
  <si>
    <t> S.Piotrowski </t>
  </si>
  <si>
    <t> AAC 4.129 </t>
  </si>
  <si>
    <t>2433124.479 </t>
  </si>
  <si>
    <t> 26.07.1949 23:29 </t>
  </si>
  <si>
    <t>2433394.310 </t>
  </si>
  <si>
    <t> 22.04.1950 19:26 </t>
  </si>
  <si>
    <t> R.A.Botsula </t>
  </si>
  <si>
    <t> PZ 11.26 </t>
  </si>
  <si>
    <t>2433779.496 </t>
  </si>
  <si>
    <t> 12.05.1951 23:54 </t>
  </si>
  <si>
    <t> K.Domke </t>
  </si>
  <si>
    <t>BAVM 8 </t>
  </si>
  <si>
    <t>2433849.531 </t>
  </si>
  <si>
    <t> 22.07.1951 00:44 </t>
  </si>
  <si>
    <t>2433849.534 </t>
  </si>
  <si>
    <t> 22.07.1951 00:48 </t>
  </si>
  <si>
    <t> -0.000 </t>
  </si>
  <si>
    <t> H.Busch </t>
  </si>
  <si>
    <t> MVS 243 </t>
  </si>
  <si>
    <t>2433880.440 </t>
  </si>
  <si>
    <t> 21.08.1951 22:33 </t>
  </si>
  <si>
    <t> A.Jahn </t>
  </si>
  <si>
    <t>2433882.497 </t>
  </si>
  <si>
    <t> 23.08.1951 23:55 </t>
  </si>
  <si>
    <t>2433882.498 </t>
  </si>
  <si>
    <t> 23.08.1951 23:57 </t>
  </si>
  <si>
    <t>2433883.521 </t>
  </si>
  <si>
    <t> 25.08.1951 00:30 </t>
  </si>
  <si>
    <t> 0.000 </t>
  </si>
  <si>
    <t>2433883.531 </t>
  </si>
  <si>
    <t> 25.08.1951 00:44 </t>
  </si>
  <si>
    <t>2433911.320 </t>
  </si>
  <si>
    <t> 21.09.1951 19:40 </t>
  </si>
  <si>
    <t>2433911.330 </t>
  </si>
  <si>
    <t> 21.09.1951 19:55 </t>
  </si>
  <si>
    <t>2433974.153 </t>
  </si>
  <si>
    <t> 23.11.1951 15:40 </t>
  </si>
  <si>
    <t>2433976.212 </t>
  </si>
  <si>
    <t> 25.11.1951 17:05 </t>
  </si>
  <si>
    <t>2434088.467 </t>
  </si>
  <si>
    <t> 16.03.1952 23:12 </t>
  </si>
  <si>
    <t>2434119.376 </t>
  </si>
  <si>
    <t> 16.04.1952 21:01 </t>
  </si>
  <si>
    <t>BAVM 10 </t>
  </si>
  <si>
    <t>2434120.400 </t>
  </si>
  <si>
    <t> 17.04.1952 21:36 </t>
  </si>
  <si>
    <t>2434121.426 </t>
  </si>
  <si>
    <t> 18.04.1952 22:13 </t>
  </si>
  <si>
    <t>2434477.770 </t>
  </si>
  <si>
    <t> 10.04.1953 06:28 </t>
  </si>
  <si>
    <t> W.S.Fitch </t>
  </si>
  <si>
    <t> AJ 69.316 </t>
  </si>
  <si>
    <t>2434499.414 </t>
  </si>
  <si>
    <t> 01.05.1953 21:56 </t>
  </si>
  <si>
    <t>2434534.434 </t>
  </si>
  <si>
    <t> 05.06.1953 22:24 </t>
  </si>
  <si>
    <t>2434535.446 </t>
  </si>
  <si>
    <t> 06.06.1953 22:42 </t>
  </si>
  <si>
    <t>2434664.189 </t>
  </si>
  <si>
    <t> 13.10.1953 16:32 </t>
  </si>
  <si>
    <t>2434665.212 </t>
  </si>
  <si>
    <t> 14.10.1953 17:05 </t>
  </si>
  <si>
    <t>2435227.550 </t>
  </si>
  <si>
    <t> 30.04.1955 01:12 </t>
  </si>
  <si>
    <t> D.Lichtenknecker </t>
  </si>
  <si>
    <t>BAVM 12 </t>
  </si>
  <si>
    <t>2435645.680 </t>
  </si>
  <si>
    <t> 21.06.1956 04:19 </t>
  </si>
  <si>
    <t> D.M.Popper </t>
  </si>
  <si>
    <t> APJ 162 </t>
  </si>
  <si>
    <t>2436293.4909 </t>
  </si>
  <si>
    <t> 30.03.1958 23:46 </t>
  </si>
  <si>
    <t> -0.0071 </t>
  </si>
  <si>
    <t> IKZ 36.250 </t>
  </si>
  <si>
    <t>2436296.593 </t>
  </si>
  <si>
    <t> 03.04.1958 02:13 </t>
  </si>
  <si>
    <t> R.Rudolph </t>
  </si>
  <si>
    <t>BAVM 13 </t>
  </si>
  <si>
    <t>2436325.416 </t>
  </si>
  <si>
    <t> 01.05.1958 21:59 </t>
  </si>
  <si>
    <t> -0.009 </t>
  </si>
  <si>
    <t>2436460.344 </t>
  </si>
  <si>
    <t> 13.09.1958 20:15 </t>
  </si>
  <si>
    <t> W.Braune </t>
  </si>
  <si>
    <t>2436460.358 </t>
  </si>
  <si>
    <t> 13.09.1958 20:35 </t>
  </si>
  <si>
    <t> 0.015 </t>
  </si>
  <si>
    <t> F.Dörr </t>
  </si>
  <si>
    <t>2436638.5080 </t>
  </si>
  <si>
    <t> 11.03.1959 00:11 </t>
  </si>
  <si>
    <t> -0.0081 </t>
  </si>
  <si>
    <t>2437016.4817 </t>
  </si>
  <si>
    <t> 22.03.1960 23:33 </t>
  </si>
  <si>
    <t> -0.0094 </t>
  </si>
  <si>
    <t>2437045.3186 </t>
  </si>
  <si>
    <t> 20.04.1960 19:38 </t>
  </si>
  <si>
    <t> -0.0098 </t>
  </si>
  <si>
    <t>2437248.2100 </t>
  </si>
  <si>
    <t> 09.11.1960 17:02 </t>
  </si>
  <si>
    <t> -0.0097 </t>
  </si>
  <si>
    <t>2437874.396 </t>
  </si>
  <si>
    <t> 28.07.1962 21:30 </t>
  </si>
  <si>
    <t> M.Fernandes </t>
  </si>
  <si>
    <t>BAVM 15 </t>
  </si>
  <si>
    <t>2437874.397 </t>
  </si>
  <si>
    <t> 28.07.1962 21:31 </t>
  </si>
  <si>
    <t> P.Hoffmann </t>
  </si>
  <si>
    <t>2437874.400 </t>
  </si>
  <si>
    <t> 28.07.1962 21:36 </t>
  </si>
  <si>
    <t> P.B.Lehmann </t>
  </si>
  <si>
    <t>2438220.448 </t>
  </si>
  <si>
    <t> 09.07.1963 22:45 </t>
  </si>
  <si>
    <t> E.Pohl </t>
  </si>
  <si>
    <t> AN 288.71 </t>
  </si>
  <si>
    <t>2438222.495 </t>
  </si>
  <si>
    <t> 11.07.1963 23:52 </t>
  </si>
  <si>
    <t> I.Reimann </t>
  </si>
  <si>
    <t>BAVM 18 </t>
  </si>
  <si>
    <t>2438529.412 </t>
  </si>
  <si>
    <t> 13.05.1964 21:53 </t>
  </si>
  <si>
    <t> K.Rausal </t>
  </si>
  <si>
    <t> BRNO 6 </t>
  </si>
  <si>
    <t>2438910.472 </t>
  </si>
  <si>
    <t> 29.05.1965 23:19 </t>
  </si>
  <si>
    <t>2438910.475 </t>
  </si>
  <si>
    <t> 29.05.1965 23:24 </t>
  </si>
  <si>
    <t>2438978.454 </t>
  </si>
  <si>
    <t> 05.08.1965 22:53 </t>
  </si>
  <si>
    <t> F.Hromada </t>
  </si>
  <si>
    <t> BRNO 5 </t>
  </si>
  <si>
    <t>2439012.422 </t>
  </si>
  <si>
    <t> 08.09.1965 22:07 </t>
  </si>
  <si>
    <t> -0.024 </t>
  </si>
  <si>
    <t>2439252.405 </t>
  </si>
  <si>
    <t> 06.05.1966 21:43 </t>
  </si>
  <si>
    <t> A.Kizilirmak </t>
  </si>
  <si>
    <t> AN 291.113 </t>
  </si>
  <si>
    <t>2439252.415 </t>
  </si>
  <si>
    <t> 06.05.1966 21:57 </t>
  </si>
  <si>
    <t> R.Kizilirmak </t>
  </si>
  <si>
    <t>2439318.3201 </t>
  </si>
  <si>
    <t> 11.07.1966 19:40 </t>
  </si>
  <si>
    <t> -0.0080 </t>
  </si>
  <si>
    <t> Minti &amp; Dinescu </t>
  </si>
  <si>
    <t>IBVS 148 </t>
  </si>
  <si>
    <t>2439321.4111 </t>
  </si>
  <si>
    <t> 14.07.1966 21:51 </t>
  </si>
  <si>
    <t> -0.0068 </t>
  </si>
  <si>
    <t>2439355.388 </t>
  </si>
  <si>
    <t> 17.08.1966 21:18 </t>
  </si>
  <si>
    <t> -0.017 </t>
  </si>
  <si>
    <t> S.Bozkurt </t>
  </si>
  <si>
    <t>2439598.452 </t>
  </si>
  <si>
    <t> 17.04.1967 22:50 </t>
  </si>
  <si>
    <t> A.Bickel </t>
  </si>
  <si>
    <t> AN 291.112 </t>
  </si>
  <si>
    <t>2439666.422 </t>
  </si>
  <si>
    <t> 24.06.1967 22:07 </t>
  </si>
  <si>
    <t> M.Kurutac </t>
  </si>
  <si>
    <t>2439699.384 </t>
  </si>
  <si>
    <t> 27.07.1967 21:12 </t>
  </si>
  <si>
    <t>2439699.385 </t>
  </si>
  <si>
    <t> 27.07.1967 21:14 </t>
  </si>
  <si>
    <t> N.Güdür </t>
  </si>
  <si>
    <t>2439699.395 </t>
  </si>
  <si>
    <t> 27.07.1967 21:28 </t>
  </si>
  <si>
    <t> BRNO 9 </t>
  </si>
  <si>
    <t>2439941.4158 </t>
  </si>
  <si>
    <t> 25.03.1968 21:58 </t>
  </si>
  <si>
    <t> -0.0047 </t>
  </si>
  <si>
    <t> Bakos &amp; Tremko </t>
  </si>
  <si>
    <t> ASS 31.445 </t>
  </si>
  <si>
    <t>2439945.5325 </t>
  </si>
  <si>
    <t> 30.03.1968 00:46 </t>
  </si>
  <si>
    <t> -0.0076 </t>
  </si>
  <si>
    <t>2439979.518 </t>
  </si>
  <si>
    <t> 03.05.1968 00:25 </t>
  </si>
  <si>
    <t>IBVS 456 </t>
  </si>
  <si>
    <t>2440008.3573 </t>
  </si>
  <si>
    <t> 31.05.1968 20:34 </t>
  </si>
  <si>
    <t> -0.0070 </t>
  </si>
  <si>
    <t>2440226.6980 </t>
  </si>
  <si>
    <t> 05.01.1969 04:45 </t>
  </si>
  <si>
    <t> -0.0061 </t>
  </si>
  <si>
    <t>2440290.555 </t>
  </si>
  <si>
    <t> 10.03.1969 01:19 </t>
  </si>
  <si>
    <t> R.Diethelm </t>
  </si>
  <si>
    <t> ORI 112 </t>
  </si>
  <si>
    <t>2440318.3592 </t>
  </si>
  <si>
    <t> 06.04.1969 20:37 </t>
  </si>
  <si>
    <t> -0.0064 </t>
  </si>
  <si>
    <t> M.Vetesnik </t>
  </si>
  <si>
    <t> BAC 24.61 </t>
  </si>
  <si>
    <t>2440319.3890 </t>
  </si>
  <si>
    <t> 07.04.1969 21:20 </t>
  </si>
  <si>
    <t> -0.0065 </t>
  </si>
  <si>
    <t> BAC 24.60 </t>
  </si>
  <si>
    <t>2440319.396 </t>
  </si>
  <si>
    <t> 07.04.1969 21:30 </t>
  </si>
  <si>
    <t> J.Hübscher </t>
  </si>
  <si>
    <t>BAVM 25 </t>
  </si>
  <si>
    <t>2440319.400 </t>
  </si>
  <si>
    <t> 07.04.1969 21:36 </t>
  </si>
  <si>
    <t> ORI 113 </t>
  </si>
  <si>
    <t>2440319.402 </t>
  </si>
  <si>
    <t> 07.04.1969 21:38 </t>
  </si>
  <si>
    <t> W.Eckert </t>
  </si>
  <si>
    <t>2440320.4189 </t>
  </si>
  <si>
    <t> 08.04.1969 22:03 </t>
  </si>
  <si>
    <t>2440321.447 </t>
  </si>
  <si>
    <t> 09.04.1969 22:43 </t>
  </si>
  <si>
    <t>2440321.4486 </t>
  </si>
  <si>
    <t> 09.04.1969 22:45 </t>
  </si>
  <si>
    <t> -0.0067 </t>
  </si>
  <si>
    <t>2440322.4785 </t>
  </si>
  <si>
    <t> 10.04.1969 23:29 </t>
  </si>
  <si>
    <t>2440322.4787 </t>
  </si>
  <si>
    <t>2440323.5084 </t>
  </si>
  <si>
    <t> 12.04.1969 00:12 </t>
  </si>
  <si>
    <t>2440324.5387 </t>
  </si>
  <si>
    <t> 13.04.1969 00:55 </t>
  </si>
  <si>
    <t> -0.0063 </t>
  </si>
  <si>
    <t>2440326.5980 </t>
  </si>
  <si>
    <t> 15.04.1969 02:21 </t>
  </si>
  <si>
    <t> -0.0069 </t>
  </si>
  <si>
    <t>2440355.4388 </t>
  </si>
  <si>
    <t> 13.05.1969 22:31 </t>
  </si>
  <si>
    <t> -0.0034 </t>
  </si>
  <si>
    <t>2440389.4332 </t>
  </si>
  <si>
    <t> 16.06.1969 22:23 </t>
  </si>
  <si>
    <t> 0.0042 </t>
  </si>
  <si>
    <t>2440422.3815 </t>
  </si>
  <si>
    <t> 19.07.1969 21:09 </t>
  </si>
  <si>
    <t> -0.0045 </t>
  </si>
  <si>
    <t>2440426.4994 </t>
  </si>
  <si>
    <t> 23.07.1969 23:59 </t>
  </si>
  <si>
    <t> -0.0062 </t>
  </si>
  <si>
    <t>2440426.5015 </t>
  </si>
  <si>
    <t> 24.07.1969 00:02 </t>
  </si>
  <si>
    <t> -0.0041 </t>
  </si>
  <si>
    <t> D.Hölzl </t>
  </si>
  <si>
    <t>2440451.2156 </t>
  </si>
  <si>
    <t> 17.08.1969 17:10 </t>
  </si>
  <si>
    <t> -0.0077 </t>
  </si>
  <si>
    <t> IKZ 45.91 </t>
  </si>
  <si>
    <t>2440452.2455 </t>
  </si>
  <si>
    <t> 18.08.1969 17:53 </t>
  </si>
  <si>
    <t>2440456.3762 </t>
  </si>
  <si>
    <t> 22.08.1969 21:01 </t>
  </si>
  <si>
    <t> 0.0033 </t>
  </si>
  <si>
    <t>2440733.410 </t>
  </si>
  <si>
    <t> 26.05.1970 21:50 </t>
  </si>
  <si>
    <t> ORI 119 </t>
  </si>
  <si>
    <t>2440735.469 </t>
  </si>
  <si>
    <t> 28.05.1970 23:15 </t>
  </si>
  <si>
    <t>2440735.4714 </t>
  </si>
  <si>
    <t> 28.05.1970 23:18 </t>
  </si>
  <si>
    <t> -0.0056 </t>
  </si>
  <si>
    <t> P.Battistini </t>
  </si>
  <si>
    <t>IBVS 951 </t>
  </si>
  <si>
    <t>2440768.426 </t>
  </si>
  <si>
    <t> 30.06.1970 22:13 </t>
  </si>
  <si>
    <t> ORI 120 </t>
  </si>
  <si>
    <t>2440804.491 </t>
  </si>
  <si>
    <t> 05.08.1970 23:47 </t>
  </si>
  <si>
    <t>2440834.3431 </t>
  </si>
  <si>
    <t> 04.09.1970 20:14 </t>
  </si>
  <si>
    <t> -0.0048 </t>
  </si>
  <si>
    <t> O.Gülmen </t>
  </si>
  <si>
    <t>IBVS 530 </t>
  </si>
  <si>
    <t>2441043.417 </t>
  </si>
  <si>
    <t> 01.04.1971 22:00 </t>
  </si>
  <si>
    <t> H.Peter </t>
  </si>
  <si>
    <t> ORI 125 </t>
  </si>
  <si>
    <t>2441077.399 </t>
  </si>
  <si>
    <t> 05.05.1971 21:34 </t>
  </si>
  <si>
    <t>2441080.477 </t>
  </si>
  <si>
    <t> 08.05.1971 23:26 </t>
  </si>
  <si>
    <t> -0.018 </t>
  </si>
  <si>
    <t>2441082.522 </t>
  </si>
  <si>
    <t> 11.05.1971 00:31 </t>
  </si>
  <si>
    <t> -0.033 </t>
  </si>
  <si>
    <t>2441082.551 </t>
  </si>
  <si>
    <t> 11.05.1971 01:13 </t>
  </si>
  <si>
    <t> -0.004 </t>
  </si>
  <si>
    <t> K.Locher </t>
  </si>
  <si>
    <t>2441146.434 </t>
  </si>
  <si>
    <t> 13.07.1971 22:24 </t>
  </si>
  <si>
    <t> ORI 126 </t>
  </si>
  <si>
    <t>2441181.414 </t>
  </si>
  <si>
    <t> 17.08.1971 21:56 </t>
  </si>
  <si>
    <t>2441182.4511 </t>
  </si>
  <si>
    <t> 18.08.1971 22:49 </t>
  </si>
  <si>
    <t> -0.0046 </t>
  </si>
  <si>
    <t>2441215.4076 </t>
  </si>
  <si>
    <t> 20.09.1971 21:46 </t>
  </si>
  <si>
    <t> -0.0050 </t>
  </si>
  <si>
    <t> J.Popousek </t>
  </si>
  <si>
    <t>2441391.532 </t>
  </si>
  <si>
    <t> 15.03.1972 00:46 </t>
  </si>
  <si>
    <t> P.Frank </t>
  </si>
  <si>
    <t>BAVM 26 </t>
  </si>
  <si>
    <t>2441455.3767 </t>
  </si>
  <si>
    <t> 17.05.1972 21:02 </t>
  </si>
  <si>
    <t> -0.0037 </t>
  </si>
  <si>
    <t> R.Akinci </t>
  </si>
  <si>
    <t>IBVS 937 </t>
  </si>
  <si>
    <t>2441490.395 </t>
  </si>
  <si>
    <t> 21.06.1972 21:28 </t>
  </si>
  <si>
    <t> BBS 3 </t>
  </si>
  <si>
    <t>2441490.407 </t>
  </si>
  <si>
    <t> 21.06.1972 21:46 </t>
  </si>
  <si>
    <t>2441491.4223 </t>
  </si>
  <si>
    <t> 22.06.1972 22:08 </t>
  </si>
  <si>
    <t> M.Gonea </t>
  </si>
  <si>
    <t>IBVS 931 </t>
  </si>
  <si>
    <t>2441492.453 </t>
  </si>
  <si>
    <t> 23.06.1972 22:52 </t>
  </si>
  <si>
    <t>2441560.409 </t>
  </si>
  <si>
    <t> 30.08.1972 21:48 </t>
  </si>
  <si>
    <t> -0.022 </t>
  </si>
  <si>
    <t> BBS 5 </t>
  </si>
  <si>
    <t>2441560.433 </t>
  </si>
  <si>
    <t> 30.08.1972 22:23 </t>
  </si>
  <si>
    <t>2441591.320 </t>
  </si>
  <si>
    <t> 30.09.1972 19:40 </t>
  </si>
  <si>
    <t>2441591.334 </t>
  </si>
  <si>
    <t> 30.09.1972 20:00 </t>
  </si>
  <si>
    <t>2441592.347 </t>
  </si>
  <si>
    <t> 01.10.1972 20:19 </t>
  </si>
  <si>
    <t>2441592.358 </t>
  </si>
  <si>
    <t> 01.10.1972 20:35 </t>
  </si>
  <si>
    <t> BBS 6 </t>
  </si>
  <si>
    <t>2441592.362 </t>
  </si>
  <si>
    <t> 01.10.1972 20:41 </t>
  </si>
  <si>
    <t>2441768.4677 </t>
  </si>
  <si>
    <t> 26.03.1973 23:13 </t>
  </si>
  <si>
    <t> -0.0038 </t>
  </si>
  <si>
    <t> C.Ibanoglu </t>
  </si>
  <si>
    <t>2441905.4466 </t>
  </si>
  <si>
    <t> 10.08.1973 22:43 </t>
  </si>
  <si>
    <t> -0.0022 </t>
  </si>
  <si>
    <t>2442215.441 </t>
  </si>
  <si>
    <t> 16.06.1974 22:35 </t>
  </si>
  <si>
    <t> H.Marx </t>
  </si>
  <si>
    <t>BAVM 28 </t>
  </si>
  <si>
    <t>2442226.7781 </t>
  </si>
  <si>
    <t> 28.06.1974 06:40 </t>
  </si>
  <si>
    <t> -0.0010 </t>
  </si>
  <si>
    <t> D.J.Barlow </t>
  </si>
  <si>
    <t>IBVS 1379 </t>
  </si>
  <si>
    <t>2442251.489 </t>
  </si>
  <si>
    <t> 22.07.1974 23:44 </t>
  </si>
  <si>
    <t> B.Kunzmann </t>
  </si>
  <si>
    <t>2442252.527 </t>
  </si>
  <si>
    <t> 24.07.1974 00:38 </t>
  </si>
  <si>
    <t> P.Carnevali </t>
  </si>
  <si>
    <t> BBS 17 </t>
  </si>
  <si>
    <t>2442262.8256 </t>
  </si>
  <si>
    <t> 03.08.1974 07:48 </t>
  </si>
  <si>
    <t> -0.0001 </t>
  </si>
  <si>
    <t> C.D.Scarfe </t>
  </si>
  <si>
    <t>2442279.303 </t>
  </si>
  <si>
    <t> 19.08.1974 19:16 </t>
  </si>
  <si>
    <t>IBVS 1053 </t>
  </si>
  <si>
    <t>2442280.3332 </t>
  </si>
  <si>
    <t> 20.08.1974 19:59 </t>
  </si>
  <si>
    <t> -0.0009 </t>
  </si>
  <si>
    <t>2442283.421 </t>
  </si>
  <si>
    <t> 23.08.1974 22:06 </t>
  </si>
  <si>
    <t> W.Grimm </t>
  </si>
  <si>
    <t>2442283.430 </t>
  </si>
  <si>
    <t> 23.08.1974 22:19 </t>
  </si>
  <si>
    <t> A.Brömme </t>
  </si>
  <si>
    <t>2442317.409 </t>
  </si>
  <si>
    <t> 26.09.1974 21:48 </t>
  </si>
  <si>
    <t> BBS 19 </t>
  </si>
  <si>
    <t>2442499.687 </t>
  </si>
  <si>
    <t> 28.03.1975 04:29 </t>
  </si>
  <si>
    <t> BBS 21 </t>
  </si>
  <si>
    <t>2442524.419 </t>
  </si>
  <si>
    <t> 21.04.1975 22:03 </t>
  </si>
  <si>
    <t> J.Remis </t>
  </si>
  <si>
    <t> BBS 22 </t>
  </si>
  <si>
    <t>2442526.486 </t>
  </si>
  <si>
    <t> 23.04.1975 23:39 </t>
  </si>
  <si>
    <t>2442561.540 </t>
  </si>
  <si>
    <t> 29.05.1975 00:57 </t>
  </si>
  <si>
    <t> 0.042 </t>
  </si>
  <si>
    <t> G.Besold </t>
  </si>
  <si>
    <t>IBVS 1163 </t>
  </si>
  <si>
    <t>2442570.7668 </t>
  </si>
  <si>
    <t> 07.06.1975 06:24 </t>
  </si>
  <si>
    <t> -0.0004 </t>
  </si>
  <si>
    <t> S.B.Alers </t>
  </si>
  <si>
    <t>2442594.462 </t>
  </si>
  <si>
    <t> 30.06.1975 23:05 </t>
  </si>
  <si>
    <t> R.Rolland </t>
  </si>
  <si>
    <t> BBS 23 </t>
  </si>
  <si>
    <t>2442595.489 </t>
  </si>
  <si>
    <t> 01.07.1975 23:44 </t>
  </si>
  <si>
    <t>2442596.524 </t>
  </si>
  <si>
    <t> 03.07.1975 00:34 </t>
  </si>
  <si>
    <t>2442628.454 </t>
  </si>
  <si>
    <t> 03.08.1975 22:53 </t>
  </si>
  <si>
    <t> M.Stiegler </t>
  </si>
  <si>
    <t>BAVM 29 </t>
  </si>
  <si>
    <t>2442629.499 </t>
  </si>
  <si>
    <t> 04.08.1975 23:58 </t>
  </si>
  <si>
    <t> 0.027 </t>
  </si>
  <si>
    <t> C.Romoli </t>
  </si>
  <si>
    <t>2442630.532 </t>
  </si>
  <si>
    <t> 06.08.1975 00:46 </t>
  </si>
  <si>
    <t> 0.030 </t>
  </si>
  <si>
    <t>2442692.305 </t>
  </si>
  <si>
    <t> 06.10.1975 19:19 </t>
  </si>
  <si>
    <t> BBS 24 </t>
  </si>
  <si>
    <t>2442693.325 </t>
  </si>
  <si>
    <t> 07.10.1975 19:48 </t>
  </si>
  <si>
    <t>2442871.495 </t>
  </si>
  <si>
    <t> 02.04.1976 23:52 </t>
  </si>
  <si>
    <t> P.Simecek </t>
  </si>
  <si>
    <t> BRNO 21 </t>
  </si>
  <si>
    <t>2442871.498 </t>
  </si>
  <si>
    <t> 02.04.1976 23:57 </t>
  </si>
  <si>
    <t> O.Rehacek </t>
  </si>
  <si>
    <t>2442900.329 </t>
  </si>
  <si>
    <t> 01.05.1976 19:53 </t>
  </si>
  <si>
    <t> R.Germann </t>
  </si>
  <si>
    <t> BBS 28 </t>
  </si>
  <si>
    <t>2442901.358 </t>
  </si>
  <si>
    <t> 02.05.1976 20:35 </t>
  </si>
  <si>
    <t> E.Poretti </t>
  </si>
  <si>
    <t>2442902.393 </t>
  </si>
  <si>
    <t> 03.05.1976 21:25 </t>
  </si>
  <si>
    <t>2442903.420 </t>
  </si>
  <si>
    <t> 04.05.1976 22:04 </t>
  </si>
  <si>
    <t>2442904.461 </t>
  </si>
  <si>
    <t> 05.05.1976 23:03 </t>
  </si>
  <si>
    <t>2442936.373 </t>
  </si>
  <si>
    <t> 06.06.1976 20:57 </t>
  </si>
  <si>
    <t>2442937.411 </t>
  </si>
  <si>
    <t> 07.06.1976 21:51 </t>
  </si>
  <si>
    <t>2442937.413 </t>
  </si>
  <si>
    <t> 07.06.1976 21:54 </t>
  </si>
  <si>
    <t>2442937.416 </t>
  </si>
  <si>
    <t> 07.06.1976 21:59 </t>
  </si>
  <si>
    <t>2442938.418 </t>
  </si>
  <si>
    <t> 08.06.1976 22:01 </t>
  </si>
  <si>
    <t> -0.025 </t>
  </si>
  <si>
    <t>2442939.4743 </t>
  </si>
  <si>
    <t> 09.06.1976 23:22 </t>
  </si>
  <si>
    <t> 0.0012 </t>
  </si>
  <si>
    <t> A.Blenner </t>
  </si>
  <si>
    <t>IBVS 1358 </t>
  </si>
  <si>
    <t>2442985.8213 </t>
  </si>
  <si>
    <t> 26.07.1976 07:42 </t>
  </si>
  <si>
    <t> 0.0025 </t>
  </si>
  <si>
    <t> J.Regan </t>
  </si>
  <si>
    <t>2443041.421 </t>
  </si>
  <si>
    <t> 19.09.1976 22:06 </t>
  </si>
  <si>
    <t> BBS 30 </t>
  </si>
  <si>
    <t>2443248.458 </t>
  </si>
  <si>
    <t> 14.04.1977 22:59 </t>
  </si>
  <si>
    <t> BBS 33 </t>
  </si>
  <si>
    <t>2443249.472 </t>
  </si>
  <si>
    <t> 15.04.1977 23:19 </t>
  </si>
  <si>
    <t> GEOS 6 </t>
  </si>
  <si>
    <t>2443250.516 </t>
  </si>
  <si>
    <t> 17.04.1977 00:23 </t>
  </si>
  <si>
    <t>2443285.528 </t>
  </si>
  <si>
    <t> 22.05.1977 00:40 </t>
  </si>
  <si>
    <t> M.D.Taylor </t>
  </si>
  <si>
    <t> VSSC 58.17 </t>
  </si>
  <si>
    <t>2443318.480 </t>
  </si>
  <si>
    <t> 23.06.1977 23:31 </t>
  </si>
  <si>
    <t>2443417.350 </t>
  </si>
  <si>
    <t> 30.09.1977 20:24 </t>
  </si>
  <si>
    <t> E.Lucentini </t>
  </si>
  <si>
    <t> BBS 36 </t>
  </si>
  <si>
    <t>2443597.566 </t>
  </si>
  <si>
    <t> 30.03.1978 01:35 </t>
  </si>
  <si>
    <t> -0.016 </t>
  </si>
  <si>
    <t>2443659.376 </t>
  </si>
  <si>
    <t> 30.05.1978 21:01 </t>
  </si>
  <si>
    <t> BBS 37 </t>
  </si>
  <si>
    <t>2443659.381 </t>
  </si>
  <si>
    <t> 30.05.1978 21:08 </t>
  </si>
  <si>
    <t> C.Agnesoni </t>
  </si>
  <si>
    <t> GEOS 13 </t>
  </si>
  <si>
    <t>2443664.536 </t>
  </si>
  <si>
    <t> 05.06.1978 00:51 </t>
  </si>
  <si>
    <t>2443695.432 </t>
  </si>
  <si>
    <t> 05.07.1978 22:22 </t>
  </si>
  <si>
    <t> A.Buzzoni </t>
  </si>
  <si>
    <t> BBS 38 </t>
  </si>
  <si>
    <t>2443695.442 </t>
  </si>
  <si>
    <t> 05.07.1978 22:36 </t>
  </si>
  <si>
    <t>2443729.412 </t>
  </si>
  <si>
    <t> 08.08.1978 21:53 </t>
  </si>
  <si>
    <t>2443730.441 </t>
  </si>
  <si>
    <t> 09.08.1978 22:35 </t>
  </si>
  <si>
    <t>2443732.488 </t>
  </si>
  <si>
    <t> 11.08.1978 23:42 </t>
  </si>
  <si>
    <t>2443795.305 </t>
  </si>
  <si>
    <t> 13.10.1978 19:19 </t>
  </si>
  <si>
    <t> -0.019 </t>
  </si>
  <si>
    <t>BAVM 31 </t>
  </si>
  <si>
    <t>2443974.5363 </t>
  </si>
  <si>
    <t> 11.04.1979 00:52 </t>
  </si>
  <si>
    <t> 0.0089 </t>
  </si>
  <si>
    <t> R.Gröbel </t>
  </si>
  <si>
    <t>IBVS 1924 </t>
  </si>
  <si>
    <t>2444039.391 </t>
  </si>
  <si>
    <t> 14.06.1979 21:23 </t>
  </si>
  <si>
    <t> -0.020 </t>
  </si>
  <si>
    <t> BBS 44 </t>
  </si>
  <si>
    <t>2444107.390 </t>
  </si>
  <si>
    <t> 21.08.1979 21:21 </t>
  </si>
  <si>
    <t> BBS 45 </t>
  </si>
  <si>
    <t>2444362.8122 </t>
  </si>
  <si>
    <t> 03.05.1980 07:29 </t>
  </si>
  <si>
    <t> 0.0107 </t>
  </si>
  <si>
    <t> D.W.Forbes </t>
  </si>
  <si>
    <t>IBVS 2545 </t>
  </si>
  <si>
    <t>2444484.330 </t>
  </si>
  <si>
    <t> 01.09.1980 19:55 </t>
  </si>
  <si>
    <t> BBS 54 </t>
  </si>
  <si>
    <t>2444486.403 </t>
  </si>
  <si>
    <t> 03.09.1980 21:40 </t>
  </si>
  <si>
    <t> BBS 56 </t>
  </si>
  <si>
    <t>2444731.524 </t>
  </si>
  <si>
    <t> 07.05.1981 00:34 </t>
  </si>
  <si>
    <t>2444809.7966 </t>
  </si>
  <si>
    <t> 24.07.1981 07:07 </t>
  </si>
  <si>
    <t> 0.0165 </t>
  </si>
  <si>
    <t>2444898.375 </t>
  </si>
  <si>
    <t> 20.10.1981 21:00 </t>
  </si>
  <si>
    <t> 0.023 </t>
  </si>
  <si>
    <t> VSSC 59.18 </t>
  </si>
  <si>
    <t>2445074.4832 </t>
  </si>
  <si>
    <t> 14.04.1982 23:35 </t>
  </si>
  <si>
    <t> 0.0176 </t>
  </si>
  <si>
    <t> BBS 60 </t>
  </si>
  <si>
    <t>2445141.4309 </t>
  </si>
  <si>
    <t> 20.06.1982 22:20 </t>
  </si>
  <si>
    <t> 0.0215 </t>
  </si>
  <si>
    <t> F.Agerer </t>
  </si>
  <si>
    <t>BAVM 36 </t>
  </si>
  <si>
    <t>2445499.8294 </t>
  </si>
  <si>
    <t> 14.06.1983 07:54 </t>
  </si>
  <si>
    <t> 0.0131 </t>
  </si>
  <si>
    <t> J.Gagne </t>
  </si>
  <si>
    <t>2445532.7877 </t>
  </si>
  <si>
    <t> 17.07.1983 06:54 </t>
  </si>
  <si>
    <t> 0.0145 </t>
  </si>
  <si>
    <t>2445555.445 </t>
  </si>
  <si>
    <t> 08.08.1983 22:40 </t>
  </si>
  <si>
    <t> T.Graf </t>
  </si>
  <si>
    <t> BRNO 26 </t>
  </si>
  <si>
    <t>2445555.446 </t>
  </si>
  <si>
    <t> 08.08.1983 22:42 </t>
  </si>
  <si>
    <t> P.Kvackay </t>
  </si>
  <si>
    <t> P.Lutcha </t>
  </si>
  <si>
    <t>2445555.450 </t>
  </si>
  <si>
    <t> 08.08.1983 22:48 </t>
  </si>
  <si>
    <t> J.Mrazek </t>
  </si>
  <si>
    <t>2445555.451 </t>
  </si>
  <si>
    <t> 08.08.1983 22:49 </t>
  </si>
  <si>
    <t> 0.020 </t>
  </si>
  <si>
    <t> P.Fiser </t>
  </si>
  <si>
    <t>2445555.452 </t>
  </si>
  <si>
    <t> 08.08.1983 22:50 </t>
  </si>
  <si>
    <t> R.Pliska </t>
  </si>
  <si>
    <t>2445555.454 </t>
  </si>
  <si>
    <t> 08.08.1983 22:53 </t>
  </si>
  <si>
    <t> V.Svoboda </t>
  </si>
  <si>
    <t>2445555.455 </t>
  </si>
  <si>
    <t> 08.08.1983 22:55 </t>
  </si>
  <si>
    <t> J.Sochorova </t>
  </si>
  <si>
    <t> J.Tesar </t>
  </si>
  <si>
    <t>2445555.456 </t>
  </si>
  <si>
    <t> 08.08.1983 22:56 </t>
  </si>
  <si>
    <t> P.Svoboda </t>
  </si>
  <si>
    <t>2445555.459 </t>
  </si>
  <si>
    <t> 08.08.1983 23:00 </t>
  </si>
  <si>
    <t> 0.028 </t>
  </si>
  <si>
    <t> V.Bulant </t>
  </si>
  <si>
    <t>2445555.461 </t>
  </si>
  <si>
    <t> 08.08.1983 23:03 </t>
  </si>
  <si>
    <t> P.Neugebauer </t>
  </si>
  <si>
    <t>2445555.463 </t>
  </si>
  <si>
    <t> 08.08.1983 23:06 </t>
  </si>
  <si>
    <t> 0.032 </t>
  </si>
  <si>
    <t> S.Saner </t>
  </si>
  <si>
    <t>2445555.471 </t>
  </si>
  <si>
    <t> 08.08.1983 23:18 </t>
  </si>
  <si>
    <t> 0.040 </t>
  </si>
  <si>
    <t> J.Silhan </t>
  </si>
  <si>
    <t>2445557.501 </t>
  </si>
  <si>
    <t> 11.08.1983 00:01 </t>
  </si>
  <si>
    <t>2445557.503 </t>
  </si>
  <si>
    <t> 11.08.1983 00:04 </t>
  </si>
  <si>
    <t> I.Lattak </t>
  </si>
  <si>
    <t>2445557.507 </t>
  </si>
  <si>
    <t> 11.08.1983 00:10 </t>
  </si>
  <si>
    <t> M.Varady </t>
  </si>
  <si>
    <t> M.Zejda </t>
  </si>
  <si>
    <t>2445557.508 </t>
  </si>
  <si>
    <t> 11.08.1983 00:11 </t>
  </si>
  <si>
    <t>2445557.514 </t>
  </si>
  <si>
    <t> 11.08.1983 00:20 </t>
  </si>
  <si>
    <t>2445557.515 </t>
  </si>
  <si>
    <t> 11.08.1983 00:21 </t>
  </si>
  <si>
    <t>2445557.517 </t>
  </si>
  <si>
    <t> 11.08.1983 00:24 </t>
  </si>
  <si>
    <t> 0.026 </t>
  </si>
  <si>
    <t>2445557.518 </t>
  </si>
  <si>
    <t> 11.08.1983 00:25 </t>
  </si>
  <si>
    <t> V.Wagner </t>
  </si>
  <si>
    <t>2445557.519 </t>
  </si>
  <si>
    <t> 11.08.1983 00:27 </t>
  </si>
  <si>
    <t> P.Troubil </t>
  </si>
  <si>
    <t>2445557.522 </t>
  </si>
  <si>
    <t> 11.08.1983 00:31 </t>
  </si>
  <si>
    <t> 0.031 </t>
  </si>
  <si>
    <t>2445557.525 </t>
  </si>
  <si>
    <t> 11.08.1983 00:36 </t>
  </si>
  <si>
    <t> 0.034 </t>
  </si>
  <si>
    <t>2445557.529 </t>
  </si>
  <si>
    <t> 11.08.1983 00:41 </t>
  </si>
  <si>
    <t> 0.038 </t>
  </si>
  <si>
    <t>2445586.353 </t>
  </si>
  <si>
    <t> 08.09.1983 20:28 </t>
  </si>
  <si>
    <t>2445588.399 </t>
  </si>
  <si>
    <t> 10.09.1983 21:34 </t>
  </si>
  <si>
    <t>2445588.406 </t>
  </si>
  <si>
    <t> 10.09.1983 21:44 </t>
  </si>
  <si>
    <t> 0.018 </t>
  </si>
  <si>
    <t> N.Kesslerova </t>
  </si>
  <si>
    <t>2445588.408 </t>
  </si>
  <si>
    <t> 10.09.1983 21:47 </t>
  </si>
  <si>
    <t>2445588.412 </t>
  </si>
  <si>
    <t> 10.09.1983 21:53 </t>
  </si>
  <si>
    <t>2445621.355 </t>
  </si>
  <si>
    <t> 13.10.1983 20:31 </t>
  </si>
  <si>
    <t>2445932.385 </t>
  </si>
  <si>
    <t> 19.08.1984 21:14 </t>
  </si>
  <si>
    <t> J.Schmidt </t>
  </si>
  <si>
    <t>BAVM 39 </t>
  </si>
  <si>
    <t>2445933.390 </t>
  </si>
  <si>
    <t> 20.08.1984 21:21 </t>
  </si>
  <si>
    <t>2446210.468 </t>
  </si>
  <si>
    <t> 24.05.1985 23:13 </t>
  </si>
  <si>
    <t> R.Pleskac </t>
  </si>
  <si>
    <t> BRNO 27 </t>
  </si>
  <si>
    <t>2446210.477 </t>
  </si>
  <si>
    <t> 24.05.1985 23:26 </t>
  </si>
  <si>
    <t> M.Lenz </t>
  </si>
  <si>
    <t>2446278.443 </t>
  </si>
  <si>
    <t> 31.07.1985 22:37 </t>
  </si>
  <si>
    <t> M.Berka </t>
  </si>
  <si>
    <t>2446280.507 </t>
  </si>
  <si>
    <t> 03.08.1985 00:10 </t>
  </si>
  <si>
    <t>2446282.564 </t>
  </si>
  <si>
    <t> 05.08.1985 01:32 </t>
  </si>
  <si>
    <t>2446344.352 </t>
  </si>
  <si>
    <t> 05.10.1985 20:26 </t>
  </si>
  <si>
    <t> A.Kokes </t>
  </si>
  <si>
    <t>2446344.353 </t>
  </si>
  <si>
    <t> 05.10.1985 20:28 </t>
  </si>
  <si>
    <t>2446344.356 </t>
  </si>
  <si>
    <t> 05.10.1985 20:32 </t>
  </si>
  <si>
    <t>2446344.360 </t>
  </si>
  <si>
    <t> 05.10.1985 20:38 </t>
  </si>
  <si>
    <t> 0.022 </t>
  </si>
  <si>
    <t> P.Hajek </t>
  </si>
  <si>
    <t>2446344.363 </t>
  </si>
  <si>
    <t> 05.10.1985 20:42 </t>
  </si>
  <si>
    <t>2446344.366 </t>
  </si>
  <si>
    <t> 05.10.1985 20:47 </t>
  </si>
  <si>
    <t> T.Cervinka </t>
  </si>
  <si>
    <t>2446552.388 </t>
  </si>
  <si>
    <t> 01.05.1986 21:18 </t>
  </si>
  <si>
    <t> R.Brazda </t>
  </si>
  <si>
    <t> BRNO 28 </t>
  </si>
  <si>
    <t> O.Gombar </t>
  </si>
  <si>
    <t>2446552.392 </t>
  </si>
  <si>
    <t> 01.05.1986 21:24 </t>
  </si>
  <si>
    <t>BAVM 43 </t>
  </si>
  <si>
    <t>2446552.393 </t>
  </si>
  <si>
    <t> 01.05.1986 21:25 </t>
  </si>
  <si>
    <t> B.Zellin </t>
  </si>
  <si>
    <t>2446552.396 </t>
  </si>
  <si>
    <t> 01.05.1986 21:30 </t>
  </si>
  <si>
    <t>2446552.397 </t>
  </si>
  <si>
    <t> 01.05.1986 21:31 </t>
  </si>
  <si>
    <t>2446552.400 </t>
  </si>
  <si>
    <t> 01.05.1986 21:36 </t>
  </si>
  <si>
    <t> A.Fiala </t>
  </si>
  <si>
    <t> D.Smihula </t>
  </si>
  <si>
    <t>2446552.401 </t>
  </si>
  <si>
    <t> 01.05.1986 21:37 </t>
  </si>
  <si>
    <t> R.Zsiros </t>
  </si>
  <si>
    <t>2446552.409 </t>
  </si>
  <si>
    <t> 01.05.1986 21:48 </t>
  </si>
  <si>
    <t> M.Möller </t>
  </si>
  <si>
    <t>2446554.452 </t>
  </si>
  <si>
    <t> 03.05.1986 22:50 </t>
  </si>
  <si>
    <t>2446622.425 </t>
  </si>
  <si>
    <t> 10.07.1986 22:12 </t>
  </si>
  <si>
    <t> P.Kucera </t>
  </si>
  <si>
    <t>2446622.426 </t>
  </si>
  <si>
    <t> 10.07.1986 22:13 </t>
  </si>
  <si>
    <t> R.Vystavel </t>
  </si>
  <si>
    <t>2446622.430 </t>
  </si>
  <si>
    <t> 10.07.1986 22:19 </t>
  </si>
  <si>
    <t> M.Danes </t>
  </si>
  <si>
    <t>2446622.434 </t>
  </si>
  <si>
    <t> 10.07.1986 22:24 </t>
  </si>
  <si>
    <t>2446622.439 </t>
  </si>
  <si>
    <t> 10.07.1986 22:32 </t>
  </si>
  <si>
    <t>2446622.441 </t>
  </si>
  <si>
    <t> 10.07.1986 22:35 </t>
  </si>
  <si>
    <t> 0.029 </t>
  </si>
  <si>
    <t>2446657.447 </t>
  </si>
  <si>
    <t> 14.08.1986 22:43 </t>
  </si>
  <si>
    <t> M.Kohl </t>
  </si>
  <si>
    <t> BBS 81 </t>
  </si>
  <si>
    <t>2446877.8444 </t>
  </si>
  <si>
    <t> 23.03.1987 08:15 </t>
  </si>
  <si>
    <t> 0.0156 </t>
  </si>
  <si>
    <t> D.B.Caton et al. </t>
  </si>
  <si>
    <t>IBVS 3552 </t>
  </si>
  <si>
    <t>2446974.6545 </t>
  </si>
  <si>
    <t> 28.06.1987 03:42 </t>
  </si>
  <si>
    <t> 0.0147 </t>
  </si>
  <si>
    <t>2447032.3290 </t>
  </si>
  <si>
    <t> 24.08.1987 19:53 </t>
  </si>
  <si>
    <t>G</t>
  </si>
  <si>
    <t> Kreiner &amp; Zola </t>
  </si>
  <si>
    <t> AA 39.243 </t>
  </si>
  <si>
    <t>2447034.3895 </t>
  </si>
  <si>
    <t> 26.08.1987 21:20 </t>
  </si>
  <si>
    <t> 0.0152 </t>
  </si>
  <si>
    <t>2447034.391 </t>
  </si>
  <si>
    <t> 26.08.1987 21:23 </t>
  </si>
  <si>
    <t> F.Hroch </t>
  </si>
  <si>
    <t> BRNO 30 </t>
  </si>
  <si>
    <t>2447036.437 </t>
  </si>
  <si>
    <t> 28.08.1987 22:29 </t>
  </si>
  <si>
    <t> A.Paschke </t>
  </si>
  <si>
    <t> BBS 86 </t>
  </si>
  <si>
    <t>2447065.291 </t>
  </si>
  <si>
    <t> 26.09.1987 18:59 </t>
  </si>
  <si>
    <t> G.Mavrofridis </t>
  </si>
  <si>
    <t>2447276.4152 </t>
  </si>
  <si>
    <t> 24.04.1988 21:57 </t>
  </si>
  <si>
    <t> 0.0133 </t>
  </si>
  <si>
    <t> BBS 88 </t>
  </si>
  <si>
    <t>2447277.4461 </t>
  </si>
  <si>
    <t> 25.04.1988 22:42 </t>
  </si>
  <si>
    <t> 0.0143 </t>
  </si>
  <si>
    <t>2447324.8207 </t>
  </si>
  <si>
    <t> 12.06.1988 07:41 </t>
  </si>
  <si>
    <t>2447347.474 </t>
  </si>
  <si>
    <t> 04.07.1988 23:22 </t>
  </si>
  <si>
    <t> P.Marek </t>
  </si>
  <si>
    <t> P.Sretr </t>
  </si>
  <si>
    <t>2447347.478 </t>
  </si>
  <si>
    <t> 04.07.1988 23:28 </t>
  </si>
  <si>
    <t> P.Jiskra </t>
  </si>
  <si>
    <t>2447378.3745 </t>
  </si>
  <si>
    <t> 04.08.1988 20:59 </t>
  </si>
  <si>
    <t> 0.0120 </t>
  </si>
  <si>
    <t>B;V</t>
  </si>
  <si>
    <t>BAVM 52 </t>
  </si>
  <si>
    <t>2447380.430 </t>
  </si>
  <si>
    <t> 06.08.1988 22:19 </t>
  </si>
  <si>
    <t> P.Znojilova </t>
  </si>
  <si>
    <t>2447380.432 </t>
  </si>
  <si>
    <t> 06.08.1988 22:22 </t>
  </si>
  <si>
    <t> M.Koch </t>
  </si>
  <si>
    <t>2447380.433 </t>
  </si>
  <si>
    <t> 06.08.1988 22:23 </t>
  </si>
  <si>
    <t> T.Sedlar </t>
  </si>
  <si>
    <t>2447380.434 </t>
  </si>
  <si>
    <t> 06.08.1988 22:24 </t>
  </si>
  <si>
    <t> K.Seifert </t>
  </si>
  <si>
    <t>2447380.441 </t>
  </si>
  <si>
    <t> 06.08.1988 22:35 </t>
  </si>
  <si>
    <t> Z.Egyhazi </t>
  </si>
  <si>
    <t> J.Pietz </t>
  </si>
  <si>
    <t>2447380.448 </t>
  </si>
  <si>
    <t> 06.08.1988 22:45 </t>
  </si>
  <si>
    <t> J.Fabregat </t>
  </si>
  <si>
    <t> BBS 90 </t>
  </si>
  <si>
    <t>2447381.464 </t>
  </si>
  <si>
    <t> 07.08.1988 23:08 </t>
  </si>
  <si>
    <t>2447384.542 </t>
  </si>
  <si>
    <t> 11.08.1988 01:00 </t>
  </si>
  <si>
    <t>2447385.566 </t>
  </si>
  <si>
    <t> 12.08.1988 01:35 </t>
  </si>
  <si>
    <t>2447413.3904 </t>
  </si>
  <si>
    <t> 08.09.1988 21:22 </t>
  </si>
  <si>
    <t> 0.0112 </t>
  </si>
  <si>
    <t> D.Alteweier </t>
  </si>
  <si>
    <t>2447415.464 </t>
  </si>
  <si>
    <t> 10.09.1988 23:08 </t>
  </si>
  <si>
    <t> BBS 89 </t>
  </si>
  <si>
    <t>2447592.578 </t>
  </si>
  <si>
    <t> 07.03.1989 01:52 </t>
  </si>
  <si>
    <t> M.Navratil </t>
  </si>
  <si>
    <t> BRNO 31 </t>
  </si>
  <si>
    <t>2447625.542 </t>
  </si>
  <si>
    <t> 09.04.1989 01:00 </t>
  </si>
  <si>
    <t> Y.Thirionet </t>
  </si>
  <si>
    <t> BBS 93 </t>
  </si>
  <si>
    <t>2447625.552 </t>
  </si>
  <si>
    <t> 09.04.1989 01:14 </t>
  </si>
  <si>
    <t> J.Vandenbroere </t>
  </si>
  <si>
    <t> BBS 92 </t>
  </si>
  <si>
    <t>2447625.568 </t>
  </si>
  <si>
    <t> 09.04.1989 01:37 </t>
  </si>
  <si>
    <t> C.Blanchart </t>
  </si>
  <si>
    <t>2447654.393 </t>
  </si>
  <si>
    <t> 07.05.1989 21:25 </t>
  </si>
  <si>
    <t> R.Schertler </t>
  </si>
  <si>
    <t>2447689.425 </t>
  </si>
  <si>
    <t> 11.06.1989 22:12 </t>
  </si>
  <si>
    <t>2447693.527 </t>
  </si>
  <si>
    <t> 16.06.1989 00:38 </t>
  </si>
  <si>
    <t>2447726.478 </t>
  </si>
  <si>
    <t> 18.07.1989 23:28 </t>
  </si>
  <si>
    <t>2447726.4812 </t>
  </si>
  <si>
    <t> 18.07.1989 23:32 </t>
  </si>
  <si>
    <t> 0.0109 </t>
  </si>
  <si>
    <t> J.Ells </t>
  </si>
  <si>
    <t> VSSC 73 </t>
  </si>
  <si>
    <t>2447728.526 </t>
  </si>
  <si>
    <t> 21.07.1989 00:37 </t>
  </si>
  <si>
    <t>2447757.370 </t>
  </si>
  <si>
    <t> 18.08.1989 20:52 </t>
  </si>
  <si>
    <t>BAVM 56 </t>
  </si>
  <si>
    <t>2447757.381 </t>
  </si>
  <si>
    <t> 18.08.1989 21:08 </t>
  </si>
  <si>
    <t>2447757.384 </t>
  </si>
  <si>
    <t> 18.08.1989 21:12 </t>
  </si>
  <si>
    <t>2447759.431 </t>
  </si>
  <si>
    <t> 20.08.1989 22:20 </t>
  </si>
  <si>
    <t>2447759.432 </t>
  </si>
  <si>
    <t> 20.08.1989 22:22 </t>
  </si>
  <si>
    <t>2447760.452 </t>
  </si>
  <si>
    <t> 21.08.1989 22:50 </t>
  </si>
  <si>
    <t>2447790.335 </t>
  </si>
  <si>
    <t> 20.09.1989 20:02 </t>
  </si>
  <si>
    <t> M.Vrastak </t>
  </si>
  <si>
    <t>2447790.352 </t>
  </si>
  <si>
    <t> 20.09.1989 20:26 </t>
  </si>
  <si>
    <t> A.Lakostik </t>
  </si>
  <si>
    <t>2448079.735 </t>
  </si>
  <si>
    <t> 07.07.1990 05:38 </t>
  </si>
  <si>
    <t> A.F.Goss </t>
  </si>
  <si>
    <t> IAPP 53.26 </t>
  </si>
  <si>
    <t>2448449.4720 </t>
  </si>
  <si>
    <t> 11.07.1991 23:19 </t>
  </si>
  <si>
    <t> 0.0086 </t>
  </si>
  <si>
    <t>BAVM 60 </t>
  </si>
  <si>
    <t>2448449.472 </t>
  </si>
  <si>
    <t> J.Polak </t>
  </si>
  <si>
    <t>2448449.4723 </t>
  </si>
  <si>
    <t> 11.07.1991 23:20 </t>
  </si>
  <si>
    <t>2448449.492 </t>
  </si>
  <si>
    <t> 11.07.1991 23:48 </t>
  </si>
  <si>
    <t> P.Masek </t>
  </si>
  <si>
    <t>2448482.416 </t>
  </si>
  <si>
    <t> 13.08.1991 21:59 </t>
  </si>
  <si>
    <t> M.Rottenborn </t>
  </si>
  <si>
    <t>2448482.418 </t>
  </si>
  <si>
    <t> 13.08.1991 22:01 </t>
  </si>
  <si>
    <t> P.Louzilova </t>
  </si>
  <si>
    <t>2448482.420 </t>
  </si>
  <si>
    <t> 13.08.1991 22:04 </t>
  </si>
  <si>
    <t> A.Kratochvil </t>
  </si>
  <si>
    <t>2448482.4298 </t>
  </si>
  <si>
    <t> 13.08.1991 22:18 </t>
  </si>
  <si>
    <t> 0.0095 </t>
  </si>
  <si>
    <t> M.Wolf </t>
  </si>
  <si>
    <t> BBS 99 </t>
  </si>
  <si>
    <t>2448484.463 </t>
  </si>
  <si>
    <t> 15.08.1991 23:06 </t>
  </si>
  <si>
    <t>2448484.480 </t>
  </si>
  <si>
    <t> 15.08.1991 23:31 </t>
  </si>
  <si>
    <t> L.Honzik </t>
  </si>
  <si>
    <t>2448484.484 </t>
  </si>
  <si>
    <t> 15.08.1991 23:36 </t>
  </si>
  <si>
    <t>2448484.489 </t>
  </si>
  <si>
    <t> 15.08.1991 23:44 </t>
  </si>
  <si>
    <t> J.Kovarik </t>
  </si>
  <si>
    <t>2448484.491 </t>
  </si>
  <si>
    <t> 15.08.1991 23:47 </t>
  </si>
  <si>
    <t>2448548.352 </t>
  </si>
  <si>
    <t> 18.10.1991 20:26 </t>
  </si>
  <si>
    <t>2448756.398 </t>
  </si>
  <si>
    <t> 13.05.1992 21:33 </t>
  </si>
  <si>
    <t> BBS 101 </t>
  </si>
  <si>
    <t>2448757.4161 </t>
  </si>
  <si>
    <t> 14.05.1992 21:59 </t>
  </si>
  <si>
    <t>2448827.441 </t>
  </si>
  <si>
    <t> 23.07.1992 22:35 </t>
  </si>
  <si>
    <t> M.Dahm </t>
  </si>
  <si>
    <t>BAVM 62 </t>
  </si>
  <si>
    <t>2448859.3727 </t>
  </si>
  <si>
    <t> 24.08.1992 20:56 </t>
  </si>
  <si>
    <t> 0.0072 </t>
  </si>
  <si>
    <t> E.Blättler </t>
  </si>
  <si>
    <t> BBS 102 </t>
  </si>
  <si>
    <t>2449171.434 </t>
  </si>
  <si>
    <t> 02.07.1993 22:24 </t>
  </si>
  <si>
    <t> P.Molik </t>
  </si>
  <si>
    <t>2449206.458 </t>
  </si>
  <si>
    <t> 06.08.1993 22:59 </t>
  </si>
  <si>
    <t>2449207.484 </t>
  </si>
  <si>
    <t> 07.08.1993 23:36 </t>
  </si>
  <si>
    <t>2449446.387 </t>
  </si>
  <si>
    <t> 03.04.1994 21:17 </t>
  </si>
  <si>
    <t> J.Jira </t>
  </si>
  <si>
    <t>2449446.390 </t>
  </si>
  <si>
    <t> 03.04.1994 21:21 </t>
  </si>
  <si>
    <t> -0.021 </t>
  </si>
  <si>
    <t> M.Rehor </t>
  </si>
  <si>
    <t>2449446.406 </t>
  </si>
  <si>
    <t> 03.04.1994 21:44 </t>
  </si>
  <si>
    <t> L.Brat </t>
  </si>
  <si>
    <t>2449446.412 </t>
  </si>
  <si>
    <t> 03.04.1994 21:53 </t>
  </si>
  <si>
    <t> L.Smahel </t>
  </si>
  <si>
    <t>2449446.415 </t>
  </si>
  <si>
    <t> 03.04.1994 21:57 </t>
  </si>
  <si>
    <t>2449446.417 </t>
  </si>
  <si>
    <t> 03.04.1994 22:00 </t>
  </si>
  <si>
    <t>2449459.4082 </t>
  </si>
  <si>
    <t> 16.04.1994 21:47 </t>
  </si>
  <si>
    <t> -0.3917 </t>
  </si>
  <si>
    <t> BBS 107 </t>
  </si>
  <si>
    <t>2449481.429 </t>
  </si>
  <si>
    <t> 08.05.1994 22:17 </t>
  </si>
  <si>
    <t>2449481.438 </t>
  </si>
  <si>
    <t> 08.05.1994 22:30 </t>
  </si>
  <si>
    <t>OEJV 0060 </t>
  </si>
  <si>
    <t>2449484.499 </t>
  </si>
  <si>
    <t> 11.05.1994 23:58 </t>
  </si>
  <si>
    <t>2449551.463 </t>
  </si>
  <si>
    <t> 17.07.1994 23:06 </t>
  </si>
  <si>
    <t>2449551.465 </t>
  </si>
  <si>
    <t> 17.07.1994 23:09 </t>
  </si>
  <si>
    <t> P.Sobotka </t>
  </si>
  <si>
    <t>2449860.4309 </t>
  </si>
  <si>
    <t> 22.05.1995 22:20 </t>
  </si>
  <si>
    <t> -0.0020 </t>
  </si>
  <si>
    <t> K.Mokry </t>
  </si>
  <si>
    <t> BRNO 32 </t>
  </si>
  <si>
    <t>2449860.4380 </t>
  </si>
  <si>
    <t> 22.05.1995 22:30 </t>
  </si>
  <si>
    <t> 0.0051 </t>
  </si>
  <si>
    <t> BBS 109 </t>
  </si>
  <si>
    <t>2449860.4385 </t>
  </si>
  <si>
    <t> 22.05.1995 22:31 </t>
  </si>
  <si>
    <t> 0.0056 </t>
  </si>
  <si>
    <t>2449860.4406 </t>
  </si>
  <si>
    <t> 22.05.1995 22:34 </t>
  </si>
  <si>
    <t> 0.0077 </t>
  </si>
  <si>
    <t>2449894.409 </t>
  </si>
  <si>
    <t> 25.06.1995 21:48 </t>
  </si>
  <si>
    <t> M.Martignoni </t>
  </si>
  <si>
    <t> BBS 113 </t>
  </si>
  <si>
    <t>2449897.509 </t>
  </si>
  <si>
    <t> 29.06.1995 00:12 </t>
  </si>
  <si>
    <t>2449898.5443 </t>
  </si>
  <si>
    <t> 30.06.1995 01:03 </t>
  </si>
  <si>
    <t> 0.0050 </t>
  </si>
  <si>
    <t>2449928.4077 </t>
  </si>
  <si>
    <t> 29.07.1995 21:47 </t>
  </si>
  <si>
    <t> 0.0011 </t>
  </si>
  <si>
    <t> R.Polloczek </t>
  </si>
  <si>
    <t>2449930.4693 </t>
  </si>
  <si>
    <t> 31.07.1995 23:15 </t>
  </si>
  <si>
    <t> 0.0029 </t>
  </si>
  <si>
    <t> O.Selam </t>
  </si>
  <si>
    <t>IBVS 4380 </t>
  </si>
  <si>
    <t>2449932.526 </t>
  </si>
  <si>
    <t> 03.08.1995 00:37 </t>
  </si>
  <si>
    <t>2449932.5312 </t>
  </si>
  <si>
    <t> 03.08.1995 00:44 </t>
  </si>
  <si>
    <t>o</t>
  </si>
  <si>
    <t> C.Birkner </t>
  </si>
  <si>
    <t>BAVM 90 </t>
  </si>
  <si>
    <t>2450515.4683 </t>
  </si>
  <si>
    <t> 07.03.1997 23:14 </t>
  </si>
  <si>
    <t> 0.0160 </t>
  </si>
  <si>
    <t> M.Netolicky </t>
  </si>
  <si>
    <t>2450616.380 </t>
  </si>
  <si>
    <t> 16.06.1997 21:07 </t>
  </si>
  <si>
    <t> D.Dalmazio </t>
  </si>
  <si>
    <t> BBS 115 </t>
  </si>
  <si>
    <t>2450964.501 </t>
  </si>
  <si>
    <t> 31.05.1998 00:01 </t>
  </si>
  <si>
    <t> R.Meyer </t>
  </si>
  <si>
    <t>BAVM 122 </t>
  </si>
  <si>
    <t>2451031.411 </t>
  </si>
  <si>
    <t> 05.08.1998 21:51 </t>
  </si>
  <si>
    <t>2451032.435 </t>
  </si>
  <si>
    <t> 06.08.1998 22:26 </t>
  </si>
  <si>
    <t> -0.029 </t>
  </si>
  <si>
    <t>2451032.4623 </t>
  </si>
  <si>
    <t> 06.08.1998 23:05 </t>
  </si>
  <si>
    <t> -0.0021 </t>
  </si>
  <si>
    <t>2451032.4692 </t>
  </si>
  <si>
    <t> 06.08.1998 23:15 </t>
  </si>
  <si>
    <t> 0.0048 </t>
  </si>
  <si>
    <t>2451306.4210 </t>
  </si>
  <si>
    <t> 07.05.1999 22:06 </t>
  </si>
  <si>
    <t> 0.0019 </t>
  </si>
  <si>
    <t>2451411.442 </t>
  </si>
  <si>
    <t> 20.08.1999 22:36 </t>
  </si>
  <si>
    <t> -0.027 </t>
  </si>
  <si>
    <t>BAVM 131 </t>
  </si>
  <si>
    <t>2452032.492 </t>
  </si>
  <si>
    <t> 02.05.2001 23:48 </t>
  </si>
  <si>
    <t>BAVM 143 </t>
  </si>
  <si>
    <t>2452033.53270 </t>
  </si>
  <si>
    <t> 04.05.2001 00:47 </t>
  </si>
  <si>
    <t> 0.00089 </t>
  </si>
  <si>
    <t>C </t>
  </si>
  <si>
    <t> P.Hájek </t>
  </si>
  <si>
    <t>OEJV 0074 </t>
  </si>
  <si>
    <t>2452100.455 </t>
  </si>
  <si>
    <t> 09.07.2001 22:55 </t>
  </si>
  <si>
    <t>BAVM 154 </t>
  </si>
  <si>
    <t>2452100.4770 </t>
  </si>
  <si>
    <t> 09.07.2001 23:26 </t>
  </si>
  <si>
    <t> 0.0014 </t>
  </si>
  <si>
    <t> W.Quester </t>
  </si>
  <si>
    <t>BAVM 158 </t>
  </si>
  <si>
    <t>2452857.457 </t>
  </si>
  <si>
    <t> 05.08.2003 22:58 </t>
  </si>
  <si>
    <t>BAVM 171 </t>
  </si>
  <si>
    <t>2453203.498 </t>
  </si>
  <si>
    <t> 16.07.2004 23:57 </t>
  </si>
  <si>
    <t>BAVM 174 </t>
  </si>
  <si>
    <t>2453203.499 </t>
  </si>
  <si>
    <t> 16.07.2004 23:58 </t>
  </si>
  <si>
    <t> M.Machon </t>
  </si>
  <si>
    <t>2453267.351 </t>
  </si>
  <si>
    <t> 18.09.2004 20:25 </t>
  </si>
  <si>
    <t>2453267.357 </t>
  </si>
  <si>
    <t> 18.09.2004 20:34 </t>
  </si>
  <si>
    <t>2453546.45856 </t>
  </si>
  <si>
    <t> 24.06.2005 23:00 </t>
  </si>
  <si>
    <t> -0.00328 </t>
  </si>
  <si>
    <t>R</t>
  </si>
  <si>
    <t> L.Brát </t>
  </si>
  <si>
    <t>2453580.447 </t>
  </si>
  <si>
    <t> 28.07.2005 22:43 </t>
  </si>
  <si>
    <t>BAVM 179 </t>
  </si>
  <si>
    <t>2453888.3880 </t>
  </si>
  <si>
    <t> 01.06.2006 21:18 </t>
  </si>
  <si>
    <t> H.V. Senavci et al. </t>
  </si>
  <si>
    <t>IBVS 5754 </t>
  </si>
  <si>
    <t>2453922.37433 </t>
  </si>
  <si>
    <t> 05.07.2006 20:59 </t>
  </si>
  <si>
    <t> -0.00274 </t>
  </si>
  <si>
    <t> L.Šmelcer </t>
  </si>
  <si>
    <t>2453924.43331 </t>
  </si>
  <si>
    <t> 07.07.2006 22:23 </t>
  </si>
  <si>
    <t> -0.00357 </t>
  </si>
  <si>
    <t>2453990.34699 </t>
  </si>
  <si>
    <t> 11.09.2006 20:19 </t>
  </si>
  <si>
    <t> -0.00379 </t>
  </si>
  <si>
    <t>2454202.50692 </t>
  </si>
  <si>
    <t> 12.04.2007 00:09 </t>
  </si>
  <si>
    <t> -0.00423 </t>
  </si>
  <si>
    <t>2454202.50722 </t>
  </si>
  <si>
    <t> 12.04.2007 00:10 </t>
  </si>
  <si>
    <t> -0.00393 </t>
  </si>
  <si>
    <t>2454268.4193 </t>
  </si>
  <si>
    <t> 16.06.2007 22:03 </t>
  </si>
  <si>
    <t> -0.0058 </t>
  </si>
  <si>
    <t>-I</t>
  </si>
  <si>
    <t> F.Walter </t>
  </si>
  <si>
    <t>BAVM 186 </t>
  </si>
  <si>
    <t>2454302.4079 </t>
  </si>
  <si>
    <t> 20.07.2007 21:47 </t>
  </si>
  <si>
    <t> -0.0040 </t>
  </si>
  <si>
    <t>m</t>
  </si>
  <si>
    <t> T.Kilicoglu et al. </t>
  </si>
  <si>
    <t>IBVS 5801 </t>
  </si>
  <si>
    <t>2454577.3921 </t>
  </si>
  <si>
    <t> 20.04.2008 21:24 </t>
  </si>
  <si>
    <t> -0.0044 </t>
  </si>
  <si>
    <t>OEJV 0094 </t>
  </si>
  <si>
    <t>2454577.3925 </t>
  </si>
  <si>
    <t> 20.04.2008 21:25 </t>
  </si>
  <si>
    <t>2454577.3931 </t>
  </si>
  <si>
    <t> 20.04.2008 21:26 </t>
  </si>
  <si>
    <t>2454607.2614 </t>
  </si>
  <si>
    <t> 20.05.2008 18:16 </t>
  </si>
  <si>
    <t> -0.0023 </t>
  </si>
  <si>
    <t>Ic</t>
  </si>
  <si>
    <t> K.Nakajima </t>
  </si>
  <si>
    <t>VSB 48 </t>
  </si>
  <si>
    <t>2454647.428 </t>
  </si>
  <si>
    <t> 29.06.2008 22:16 </t>
  </si>
  <si>
    <t> H.Jungbluth </t>
  </si>
  <si>
    <t>BAVM 203 </t>
  </si>
  <si>
    <t>2454925.4998 </t>
  </si>
  <si>
    <t> 03.04.2009 23:59 </t>
  </si>
  <si>
    <t> S.Dogru et al. </t>
  </si>
  <si>
    <t>IBVS 5893 </t>
  </si>
  <si>
    <t>2454955.3667 </t>
  </si>
  <si>
    <t> 03.05.2009 20:48 </t>
  </si>
  <si>
    <t>OEJV 0107 </t>
  </si>
  <si>
    <t>2454955.3671 </t>
  </si>
  <si>
    <t>2454955.3672 </t>
  </si>
  <si>
    <t> -0.0043 </t>
  </si>
  <si>
    <t>2454959.489 </t>
  </si>
  <si>
    <t> 07.05.2009 23:44 </t>
  </si>
  <si>
    <t> J.Trnka </t>
  </si>
  <si>
    <t>2455058.360 </t>
  </si>
  <si>
    <t> 14.08.2009 20:38 </t>
  </si>
  <si>
    <t>BAVM 212 </t>
  </si>
  <si>
    <t>2455125.3017 </t>
  </si>
  <si>
    <t> 20.10.2009 19:14 </t>
  </si>
  <si>
    <t>2455304.5043 </t>
  </si>
  <si>
    <t> 18.04.2010 00:06 </t>
  </si>
  <si>
    <t> -0.0049 </t>
  </si>
  <si>
    <t>BAVM 214 </t>
  </si>
  <si>
    <t>2455370.4209 </t>
  </si>
  <si>
    <t> 22.06.2010 22:06 </t>
  </si>
  <si>
    <t> J.Starzomski </t>
  </si>
  <si>
    <t>OEJV 0137 </t>
  </si>
  <si>
    <t>2456159.3251 </t>
  </si>
  <si>
    <t> 19.08.2012 19:48 </t>
  </si>
  <si>
    <t> S.Parimucha et al. </t>
  </si>
  <si>
    <t>IBVS 6044 </t>
  </si>
  <si>
    <t>2456474.478 </t>
  </si>
  <si>
    <t> 30.06.2013 23:28 </t>
  </si>
  <si>
    <t>OEJV 0162 </t>
  </si>
  <si>
    <t>2456540.3915 </t>
  </si>
  <si>
    <t> 04.09.2013 21:23 </t>
  </si>
  <si>
    <t>BAVM 234 </t>
  </si>
  <si>
    <t>2456782.4174 </t>
  </si>
  <si>
    <t> 04.05.2014 22:01 </t>
  </si>
  <si>
    <t> -0.0051 </t>
  </si>
  <si>
    <t>BAVM 238 </t>
  </si>
  <si>
    <t>2456886.4392 </t>
  </si>
  <si>
    <t> 16.08.2014 22:32 </t>
  </si>
  <si>
    <t>2457161.4227 </t>
  </si>
  <si>
    <t> 18.05.2015 22:08 </t>
  </si>
  <si>
    <t>BAVM 241 (=IBVS 6157) </t>
  </si>
  <si>
    <t>BAD?</t>
  </si>
  <si>
    <t>IBVS 6157</t>
  </si>
  <si>
    <t>IBVS 6165</t>
  </si>
  <si>
    <t>IBVS 0456 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</si>
  <si>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</si>
  <si>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</si>
  <si>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</si>
  <si>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</si>
  <si>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</si>
  <si>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</si>
  <si>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</si>
  <si>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</si>
  <si>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</si>
  <si>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</si>
  <si>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</si>
  <si>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</si>
  <si>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</si>
  <si>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</si>
  <si>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</si>
  <si>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</si>
  <si>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</si>
  <si>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</si>
  <si>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</si>
  <si>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</si>
  <si>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</si>
  <si>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</si>
  <si>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</si>
  <si>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</si>
  <si>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</si>
  <si>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</si>
  <si>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</si>
  <si>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</si>
  <si>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</si>
  <si>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</si>
  <si>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</si>
  <si>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</si>
  <si>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</si>
  <si>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</si>
  <si>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</si>
  <si>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</si>
  <si>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</si>
  <si>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</si>
  <si>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</si>
  <si>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</si>
  <si>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</si>
  <si>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</si>
  <si>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</si>
  <si>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</si>
  <si>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</si>
  <si>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</si>
  <si>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</si>
  <si>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</si>
  <si>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</si>
  <si>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</si>
  <si>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</si>
  <si>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</si>
  <si>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</si>
  <si>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</si>
  <si>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</si>
  <si>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</si>
  <si>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</si>
  <si>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</si>
  <si>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</si>
  <si>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</si>
  <si>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</si>
  <si>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Best?</t>
  </si>
  <si>
    <t>2018-04-10</t>
  </si>
  <si>
    <t>Erdem et al. 2011, NewA 16, 498</t>
  </si>
  <si>
    <t>VVVVVVV</t>
  </si>
  <si>
    <t>w. new data</t>
  </si>
  <si>
    <t>err</t>
  </si>
  <si>
    <t>RHN 2021</t>
  </si>
  <si>
    <t>BAAVSSC187</t>
  </si>
  <si>
    <t>JBAV, 76</t>
  </si>
  <si>
    <t>OEJV 226</t>
  </si>
  <si>
    <t>JBAV 96</t>
  </si>
  <si>
    <t xml:space="preserve">Mag </t>
  </si>
  <si>
    <t>Next ToM-P</t>
  </si>
  <si>
    <t>Next ToM-S</t>
  </si>
  <si>
    <t>8.10-8.87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</si>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</sst>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0"/>
    <numFmt numFmtId="167" formatCode="0.0000"/>
  </numFmts>
  <fonts count="5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indexed="2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0" borderId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7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quotePrefix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5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44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25" borderId="11" xfId="0" applyFill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5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5" borderId="13" xfId="0" applyFill="1" applyBorder="1" applyAlignment="1">
      <alignment vertical="center"/>
    </xf>
    <xf numFmtId="0" fontId="6" fillId="25" borderId="14" xfId="0" applyFont="1" applyFill="1" applyBorder="1" applyAlignment="1">
      <alignment vertical="center"/>
    </xf>
    <xf numFmtId="0" fontId="45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45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6" fillId="27" borderId="1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6" fillId="25" borderId="16" xfId="0" applyFont="1" applyFill="1" applyBorder="1" applyAlignment="1">
      <alignment vertical="center"/>
    </xf>
    <xf numFmtId="0" fontId="45" fillId="0" borderId="24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4" fillId="0" borderId="0" xfId="0" applyFont="1" applyAlignment="1">
      <alignment vertical="center"/>
    </xf>
    <xf numFmtId="0" fontId="0" fillId="0" borderId="13" xfId="0" applyBorder="1" applyAlignment="1">
      <alignment horizontal="left" vertical="center"/>
    </xf>
    <xf numFmtId="0" fontId="47" fillId="0" borderId="13" xfId="0" applyFont="1" applyBorder="1" applyAlignment="1">
      <alignment vertical="center"/>
    </xf>
    <xf numFmtId="2" fontId="44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" fontId="4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0" fontId="49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15" fillId="0" borderId="0" xfId="42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166" fontId="53" fillId="0" borderId="0" xfId="0" applyNumberFormat="1" applyFont="1" applyAlignment="1">
      <alignment horizontal="left" vertical="center" wrapText="1"/>
    </xf>
    <xf numFmtId="0" fontId="53" fillId="0" borderId="0" xfId="0" applyFont="1" applyAlignment="1" applyProtection="1">
      <alignment vertical="center" wrapText="1"/>
      <protection locked="0"/>
    </xf>
    <xf numFmtId="0" fontId="53" fillId="0" borderId="0" xfId="0" applyFont="1" applyAlignment="1">
      <alignment horizontal="center" vertical="center"/>
    </xf>
    <xf numFmtId="167" fontId="53" fillId="0" borderId="0" xfId="0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166" fontId="53" fillId="0" borderId="0" xfId="0" applyNumberFormat="1" applyFont="1" applyAlignment="1" applyProtection="1">
      <alignment horizontal="left" vertical="center" wrapText="1"/>
      <protection locked="0"/>
    </xf>
    <xf numFmtId="0" fontId="53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3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0" fontId="54" fillId="0" borderId="28" xfId="0" applyFont="1" applyBorder="1" applyAlignment="1">
      <alignment horizontal="right" vertical="center"/>
    </xf>
    <xf numFmtId="0" fontId="54" fillId="0" borderId="30" xfId="0" applyFont="1" applyBorder="1" applyAlignment="1">
      <alignment horizontal="right" vertical="center"/>
    </xf>
    <xf numFmtId="0" fontId="0" fillId="28" borderId="26" xfId="0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5" fillId="0" borderId="29" xfId="0" applyFont="1" applyBorder="1" applyAlignment="1">
      <alignment horizontal="right" vertical="center"/>
    </xf>
    <xf numFmtId="22" fontId="55" fillId="0" borderId="29" xfId="0" applyNumberFormat="1" applyFont="1" applyBorder="1" applyAlignment="1">
      <alignment horizontal="right" vertical="center"/>
    </xf>
    <xf numFmtId="22" fontId="55" fillId="0" borderId="31" xfId="0" applyNumberFormat="1" applyFont="1" applyBorder="1" applyAlignment="1">
      <alignment horizontal="right" vertical="center"/>
    </xf>
    <xf numFmtId="0" fontId="6" fillId="28" borderId="27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1_Her_TX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265084633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3498658904363875"/>
          <c:w val="0.80300500834724542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43-40B1-B101-F7778FDCA69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4.5199999658507295E-4</c:v>
                </c:pt>
                <c:pt idx="1">
                  <c:v>-2.979000004415866E-3</c:v>
                </c:pt>
                <c:pt idx="2">
                  <c:v>-1.4804000020376407E-3</c:v>
                </c:pt>
                <c:pt idx="3">
                  <c:v>-1.0748100005002925E-2</c:v>
                </c:pt>
                <c:pt idx="4">
                  <c:v>-6.4596000011079013E-3</c:v>
                </c:pt>
                <c:pt idx="5">
                  <c:v>-1.272860000244691E-2</c:v>
                </c:pt>
                <c:pt idx="6">
                  <c:v>-3.5837000032188371E-3</c:v>
                </c:pt>
                <c:pt idx="7">
                  <c:v>-5.488400005560834E-3</c:v>
                </c:pt>
                <c:pt idx="8">
                  <c:v>-3.1529000007139985E-3</c:v>
                </c:pt>
                <c:pt idx="9">
                  <c:v>-3.0576000026485417E-3</c:v>
                </c:pt>
                <c:pt idx="10">
                  <c:v>-3.5798000062641222E-3</c:v>
                </c:pt>
                <c:pt idx="11">
                  <c:v>-1.3331000009202398E-3</c:v>
                </c:pt>
                <c:pt idx="12">
                  <c:v>-9.1882000015175436E-3</c:v>
                </c:pt>
                <c:pt idx="13">
                  <c:v>-1.254730000073323E-2</c:v>
                </c:pt>
                <c:pt idx="14">
                  <c:v>-1.2783600002876483E-2</c:v>
                </c:pt>
                <c:pt idx="15">
                  <c:v>-1.0094400004163617E-2</c:v>
                </c:pt>
                <c:pt idx="16">
                  <c:v>-5.5962000042200089E-3</c:v>
                </c:pt>
                <c:pt idx="17">
                  <c:v>-9.5009000033314805E-3</c:v>
                </c:pt>
                <c:pt idx="18">
                  <c:v>7.3043999946094118E-3</c:v>
                </c:pt>
                <c:pt idx="19">
                  <c:v>2.6463999965926632E-3</c:v>
                </c:pt>
                <c:pt idx="20">
                  <c:v>3.027399998245528E-3</c:v>
                </c:pt>
                <c:pt idx="21">
                  <c:v>1.0122699997737072E-2</c:v>
                </c:pt>
                <c:pt idx="22">
                  <c:v>-8.7360000179614872E-4</c:v>
                </c:pt>
                <c:pt idx="23">
                  <c:v>1.1387399998056935E-2</c:v>
                </c:pt>
                <c:pt idx="24">
                  <c:v>9.683499996754108E-3</c:v>
                </c:pt>
                <c:pt idx="25">
                  <c:v>1.077879999866127E-2</c:v>
                </c:pt>
                <c:pt idx="26">
                  <c:v>1.6287799997371621E-2</c:v>
                </c:pt>
                <c:pt idx="27">
                  <c:v>2.7383099994040094E-2</c:v>
                </c:pt>
                <c:pt idx="28">
                  <c:v>1.6146799996931804E-2</c:v>
                </c:pt>
                <c:pt idx="29">
                  <c:v>1.5242099998431513E-2</c:v>
                </c:pt>
                <c:pt idx="30">
                  <c:v>1.1180599994986551E-2</c:v>
                </c:pt>
                <c:pt idx="31">
                  <c:v>2.7275899996311637E-2</c:v>
                </c:pt>
                <c:pt idx="32">
                  <c:v>4.7536999954900239E-3</c:v>
                </c:pt>
                <c:pt idx="33">
                  <c:v>3.8489999969897326E-3</c:v>
                </c:pt>
                <c:pt idx="34">
                  <c:v>2.1230199996352894E-2</c:v>
                </c:pt>
                <c:pt idx="35">
                  <c:v>1.3325500000064494E-2</c:v>
                </c:pt>
                <c:pt idx="36">
                  <c:v>-3.5792000016954262E-3</c:v>
                </c:pt>
                <c:pt idx="37">
                  <c:v>6.5160999984072987E-3</c:v>
                </c:pt>
                <c:pt idx="38">
                  <c:v>1.8803299997671274E-2</c:v>
                </c:pt>
                <c:pt idx="39">
                  <c:v>1.8898599995736731E-2</c:v>
                </c:pt>
                <c:pt idx="40">
                  <c:v>3.7993900001310976E-2</c:v>
                </c:pt>
                <c:pt idx="41">
                  <c:v>7.2797999964677729E-3</c:v>
                </c:pt>
                <c:pt idx="42">
                  <c:v>1.2852899999415968E-2</c:v>
                </c:pt>
                <c:pt idx="43">
                  <c:v>-9.3846999989182223E-3</c:v>
                </c:pt>
                <c:pt idx="44">
                  <c:v>-7.8573000027972739E-3</c:v>
                </c:pt>
                <c:pt idx="45">
                  <c:v>5.4885999961697962E-3</c:v>
                </c:pt>
                <c:pt idx="46">
                  <c:v>1.5060399997310014E-2</c:v>
                </c:pt>
                <c:pt idx="47">
                  <c:v>8.728799999516923E-3</c:v>
                </c:pt>
                <c:pt idx="48">
                  <c:v>9.8240999977861065E-3</c:v>
                </c:pt>
                <c:pt idx="49">
                  <c:v>-3.6040999984834343E-3</c:v>
                </c:pt>
                <c:pt idx="50">
                  <c:v>2.2778399994422216E-2</c:v>
                </c:pt>
                <c:pt idx="51">
                  <c:v>-1.1224000045331195E-3</c:v>
                </c:pt>
                <c:pt idx="52">
                  <c:v>1.3972899996588239E-2</c:v>
                </c:pt>
                <c:pt idx="53">
                  <c:v>1.6258799998468021E-2</c:v>
                </c:pt>
                <c:pt idx="54">
                  <c:v>1.3226099996245466E-2</c:v>
                </c:pt>
                <c:pt idx="55">
                  <c:v>1.3321399997948902E-2</c:v>
                </c:pt>
                <c:pt idx="56">
                  <c:v>1.1848799997096648E-2</c:v>
                </c:pt>
                <c:pt idx="57">
                  <c:v>2.5944099998014281E-2</c:v>
                </c:pt>
                <c:pt idx="58">
                  <c:v>9.0393999962543603E-3</c:v>
                </c:pt>
                <c:pt idx="59">
                  <c:v>1.5230000000883592E-2</c:v>
                </c:pt>
                <c:pt idx="60">
                  <c:v>1.794799999697716E-2</c:v>
                </c:pt>
                <c:pt idx="61">
                  <c:v>8.5821999964537099E-3</c:v>
                </c:pt>
                <c:pt idx="62">
                  <c:v>-1.0600004316074774E-5</c:v>
                </c:pt>
                <c:pt idx="63">
                  <c:v>8.4699997387360781E-5</c:v>
                </c:pt>
                <c:pt idx="64">
                  <c:v>-4.6560000191675499E-4</c:v>
                </c:pt>
                <c:pt idx="65">
                  <c:v>1.479999627918005E-5</c:v>
                </c:pt>
                <c:pt idx="66">
                  <c:v>-4.0166000035242178E-3</c:v>
                </c:pt>
                <c:pt idx="67">
                  <c:v>-2.3744000063743442E-3</c:v>
                </c:pt>
                <c:pt idx="68">
                  <c:v>-8.9399999706074595E-4</c:v>
                </c:pt>
                <c:pt idx="69">
                  <c:v>2.1059999999124557E-3</c:v>
                </c:pt>
                <c:pt idx="70">
                  <c:v>1.096500000130618E-2</c:v>
                </c:pt>
                <c:pt idx="71">
                  <c:v>8.1556000004638918E-3</c:v>
                </c:pt>
                <c:pt idx="72">
                  <c:v>9.1555999970296398E-3</c:v>
                </c:pt>
                <c:pt idx="73">
                  <c:v>2.2508999973069876E-3</c:v>
                </c:pt>
                <c:pt idx="74">
                  <c:v>1.2250899999344256E-2</c:v>
                </c:pt>
                <c:pt idx="75">
                  <c:v>-6.176000002596993E-3</c:v>
                </c:pt>
                <c:pt idx="76">
                  <c:v>3.8239999994402751E-3</c:v>
                </c:pt>
                <c:pt idx="77">
                  <c:v>2.6372999927843921E-3</c:v>
                </c:pt>
                <c:pt idx="78">
                  <c:v>1.8278999996255152E-3</c:v>
                </c:pt>
                <c:pt idx="79">
                  <c:v>-2.7844000069308095E-3</c:v>
                </c:pt>
                <c:pt idx="80">
                  <c:v>9.074599998712074E-3</c:v>
                </c:pt>
                <c:pt idx="81">
                  <c:v>3.1699000028311275E-3</c:v>
                </c:pt>
                <c:pt idx="82">
                  <c:v>-7.3479999991832301E-4</c:v>
                </c:pt>
                <c:pt idx="83">
                  <c:v>-3.761000007216353E-3</c:v>
                </c:pt>
                <c:pt idx="84">
                  <c:v>1.2240299991390202E-2</c:v>
                </c:pt>
                <c:pt idx="85">
                  <c:v>1.5480499998375308E-2</c:v>
                </c:pt>
                <c:pt idx="86">
                  <c:v>-2.4241999999503605E-3</c:v>
                </c:pt>
                <c:pt idx="87">
                  <c:v>2.4883000005502254E-3</c:v>
                </c:pt>
                <c:pt idx="88">
                  <c:v>-4.4163999991724268E-3</c:v>
                </c:pt>
                <c:pt idx="89">
                  <c:v>5.6173999983002432E-3</c:v>
                </c:pt>
                <c:pt idx="90">
                  <c:v>-5.6908000042312779E-3</c:v>
                </c:pt>
                <c:pt idx="91">
                  <c:v>-4.8471000045537949E-3</c:v>
                </c:pt>
                <c:pt idx="92">
                  <c:v>7.5387999968370423E-3</c:v>
                </c:pt>
                <c:pt idx="93">
                  <c:v>-6.7928000062238425E-3</c:v>
                </c:pt>
                <c:pt idx="94">
                  <c:v>3.6914999946020544E-3</c:v>
                </c:pt>
                <c:pt idx="95">
                  <c:v>1.769149999745423E-2</c:v>
                </c:pt>
                <c:pt idx="96">
                  <c:v>-5.8216000034008175E-3</c:v>
                </c:pt>
                <c:pt idx="97">
                  <c:v>-7.1465000073658302E-3</c:v>
                </c:pt>
                <c:pt idx="98">
                  <c:v>-7.5781000050483271E-3</c:v>
                </c:pt>
                <c:pt idx="99">
                  <c:v>-7.4040000035893172E-3</c:v>
                </c:pt>
                <c:pt idx="100">
                  <c:v>-3.4615999975358136E-3</c:v>
                </c:pt>
                <c:pt idx="101">
                  <c:v>-2.4616000009700656E-3</c:v>
                </c:pt>
                <c:pt idx="102">
                  <c:v>5.3840000327909365E-4</c:v>
                </c:pt>
                <c:pt idx="103">
                  <c:v>5.5919999431353062E-4</c:v>
                </c:pt>
                <c:pt idx="104">
                  <c:v>-1.2250200001290068E-2</c:v>
                </c:pt>
                <c:pt idx="105">
                  <c:v>-6.8508000040310435E-3</c:v>
                </c:pt>
                <c:pt idx="106">
                  <c:v>-1.1589800000365358E-2</c:v>
                </c:pt>
                <c:pt idx="107">
                  <c:v>-8.5898000033921562E-3</c:v>
                </c:pt>
                <c:pt idx="108">
                  <c:v>-3.3000000039464794E-3</c:v>
                </c:pt>
                <c:pt idx="109">
                  <c:v>-2.215509999950882E-2</c:v>
                </c:pt>
                <c:pt idx="110">
                  <c:v>-6.9502000042120926E-3</c:v>
                </c:pt>
                <c:pt idx="111">
                  <c:v>3.0497999978251755E-3</c:v>
                </c:pt>
                <c:pt idx="114">
                  <c:v>-1.4420200001040939E-2</c:v>
                </c:pt>
                <c:pt idx="115">
                  <c:v>-7.929400002467446E-3</c:v>
                </c:pt>
                <c:pt idx="116">
                  <c:v>-1.1639600001217332E-2</c:v>
                </c:pt>
                <c:pt idx="117">
                  <c:v>-6.5900000045076013E-3</c:v>
                </c:pt>
                <c:pt idx="118">
                  <c:v>-5.5900000006658956E-3</c:v>
                </c:pt>
                <c:pt idx="119">
                  <c:v>4.4099999940954149E-3</c:v>
                </c:pt>
                <c:pt idx="120">
                  <c:v>-2.3944999993545935E-3</c:v>
                </c:pt>
                <c:pt idx="121">
                  <c:v>-5.3132999964873306E-3</c:v>
                </c:pt>
                <c:pt idx="126">
                  <c:v>-8.8780000078259036E-4</c:v>
                </c:pt>
                <c:pt idx="127">
                  <c:v>-4.1147000010823831E-3</c:v>
                </c:pt>
                <c:pt idx="128">
                  <c:v>-4.2193999979645014E-3</c:v>
                </c:pt>
                <c:pt idx="129">
                  <c:v>2.7805999998236075E-3</c:v>
                </c:pt>
                <c:pt idx="130">
                  <c:v>6.7806000006385148E-3</c:v>
                </c:pt>
                <c:pt idx="131">
                  <c:v>8.7806000010459684E-3</c:v>
                </c:pt>
                <c:pt idx="133">
                  <c:v>-6.0288000022410415E-3</c:v>
                </c:pt>
                <c:pt idx="134">
                  <c:v>-4.4287999990046956E-3</c:v>
                </c:pt>
                <c:pt idx="135">
                  <c:v>-4.4335000056889839E-3</c:v>
                </c:pt>
                <c:pt idx="136">
                  <c:v>-4.2335000034654513E-3</c:v>
                </c:pt>
                <c:pt idx="137">
                  <c:v>-4.4382000050973147E-3</c:v>
                </c:pt>
                <c:pt idx="138">
                  <c:v>-4.0429000000585802E-3</c:v>
                </c:pt>
                <c:pt idx="139">
                  <c:v>-4.5523000007960945E-3</c:v>
                </c:pt>
                <c:pt idx="140">
                  <c:v>-1.0838999951374717E-3</c:v>
                </c:pt>
                <c:pt idx="141">
                  <c:v>-3.5390000048209913E-3</c:v>
                </c:pt>
                <c:pt idx="142">
                  <c:v>6.4609999972162768E-3</c:v>
                </c:pt>
                <c:pt idx="143">
                  <c:v>-2.1893999946769327E-3</c:v>
                </c:pt>
                <c:pt idx="144">
                  <c:v>-3.9082000002963468E-3</c:v>
                </c:pt>
                <c:pt idx="145">
                  <c:v>-1.8082000024151057E-3</c:v>
                </c:pt>
                <c:pt idx="146">
                  <c:v>-5.4209999943850562E-3</c:v>
                </c:pt>
                <c:pt idx="147">
                  <c:v>-5.4257000010693446E-3</c:v>
                </c:pt>
                <c:pt idx="148">
                  <c:v>5.655499997374136E-3</c:v>
                </c:pt>
                <c:pt idx="149">
                  <c:v>-4.9087999941548333E-3</c:v>
                </c:pt>
                <c:pt idx="150">
                  <c:v>-5.7182000018656254E-3</c:v>
                </c:pt>
                <c:pt idx="152">
                  <c:v>-5.6686000025365502E-3</c:v>
                </c:pt>
                <c:pt idx="153">
                  <c:v>1.2666900001931936E-2</c:v>
                </c:pt>
                <c:pt idx="155">
                  <c:v>7.7649999730056152E-4</c:v>
                </c:pt>
                <c:pt idx="156">
                  <c:v>-4.0786000026855618E-3</c:v>
                </c:pt>
                <c:pt idx="157">
                  <c:v>-1.5792700003657956E-2</c:v>
                </c:pt>
                <c:pt idx="158">
                  <c:v>-3.0602100006944966E-2</c:v>
                </c:pt>
                <c:pt idx="159">
                  <c:v>-1.6021000046748668E-3</c:v>
                </c:pt>
                <c:pt idx="160">
                  <c:v>2.7306500000122469E-2</c:v>
                </c:pt>
                <c:pt idx="161">
                  <c:v>-9.453300001041498E-3</c:v>
                </c:pt>
                <c:pt idx="164">
                  <c:v>-2.7084000030299649E-3</c:v>
                </c:pt>
                <c:pt idx="165">
                  <c:v>7.9878999968059361E-3</c:v>
                </c:pt>
                <c:pt idx="167">
                  <c:v>1.3669999316334724E-4</c:v>
                </c:pt>
                <c:pt idx="168">
                  <c:v>1.2136699995608069E-2</c:v>
                </c:pt>
                <c:pt idx="171">
                  <c:v>-1.9382899998163339E-2</c:v>
                </c:pt>
                <c:pt idx="172">
                  <c:v>4.6170999994501472E-3</c:v>
                </c:pt>
                <c:pt idx="173">
                  <c:v>-5.5238999993889593E-3</c:v>
                </c:pt>
                <c:pt idx="174">
                  <c:v>8.4761000034632161E-3</c:v>
                </c:pt>
                <c:pt idx="175">
                  <c:v>-8.4285999982967041E-3</c:v>
                </c:pt>
                <c:pt idx="176">
                  <c:v>2.571400000306312E-3</c:v>
                </c:pt>
                <c:pt idx="177">
                  <c:v>6.5714000011212192E-3</c:v>
                </c:pt>
                <c:pt idx="181">
                  <c:v>-6.7721000013989396E-3</c:v>
                </c:pt>
                <c:pt idx="183">
                  <c:v>-5.4365999967558309E-3</c:v>
                </c:pt>
                <c:pt idx="184">
                  <c:v>2.6587000029394403E-3</c:v>
                </c:pt>
                <c:pt idx="188">
                  <c:v>-4.8229999811155722E-4</c:v>
                </c:pt>
                <c:pt idx="189">
                  <c:v>8.5177000000840053E-3</c:v>
                </c:pt>
                <c:pt idx="190">
                  <c:v>6.6259999584872276E-4</c:v>
                </c:pt>
                <c:pt idx="191">
                  <c:v>-1.4469300003838725E-2</c:v>
                </c:pt>
                <c:pt idx="192">
                  <c:v>-1.8209999689133838E-4</c:v>
                </c:pt>
                <c:pt idx="193">
                  <c:v>7.008499997027684E-3</c:v>
                </c:pt>
                <c:pt idx="196">
                  <c:v>9.2982999995001592E-3</c:v>
                </c:pt>
                <c:pt idx="197">
                  <c:v>6.3936000005924143E-3</c:v>
                </c:pt>
                <c:pt idx="198">
                  <c:v>1.1488899996038526E-2</c:v>
                </c:pt>
                <c:pt idx="199">
                  <c:v>1.4443199994275346E-2</c:v>
                </c:pt>
                <c:pt idx="200">
                  <c:v>2.9538499999034684E-2</c:v>
                </c:pt>
                <c:pt idx="201">
                  <c:v>3.26338000013493E-2</c:v>
                </c:pt>
                <c:pt idx="202">
                  <c:v>1.1351799999829382E-2</c:v>
                </c:pt>
                <c:pt idx="203">
                  <c:v>1.4470999958575703E-3</c:v>
                </c:pt>
                <c:pt idx="204">
                  <c:v>-2.0660000009229407E-3</c:v>
                </c:pt>
                <c:pt idx="205">
                  <c:v>9.3399999605026096E-4</c:v>
                </c:pt>
                <c:pt idx="206">
                  <c:v>-5.3976000053808093E-3</c:v>
                </c:pt>
                <c:pt idx="207">
                  <c:v>-6.3023000038811006E-3</c:v>
                </c:pt>
                <c:pt idx="208">
                  <c:v>-1.2070000011590309E-3</c:v>
                </c:pt>
                <c:pt idx="209">
                  <c:v>-4.1117000000667758E-3</c:v>
                </c:pt>
                <c:pt idx="210">
                  <c:v>6.9836000038776547E-3</c:v>
                </c:pt>
                <c:pt idx="211">
                  <c:v>-8.0621000015526079E-3</c:v>
                </c:pt>
                <c:pt idx="212">
                  <c:v>3.3199998142663389E-5</c:v>
                </c:pt>
                <c:pt idx="213">
                  <c:v>2.033199998550117E-3</c:v>
                </c:pt>
                <c:pt idx="214">
                  <c:v>5.0331999955233186E-3</c:v>
                </c:pt>
                <c:pt idx="215">
                  <c:v>-2.2871500004839618E-2</c:v>
                </c:pt>
                <c:pt idx="218">
                  <c:v>-1.0341499997593928E-2</c:v>
                </c:pt>
                <c:pt idx="219">
                  <c:v>1.5813799996976741E-2</c:v>
                </c:pt>
                <c:pt idx="220">
                  <c:v>-9.0900000941473991E-5</c:v>
                </c:pt>
                <c:pt idx="221">
                  <c:v>1.4004399999976158E-2</c:v>
                </c:pt>
                <c:pt idx="222">
                  <c:v>9.2445999980554916E-3</c:v>
                </c:pt>
                <c:pt idx="223">
                  <c:v>4.2942000000039116E-3</c:v>
                </c:pt>
                <c:pt idx="224">
                  <c:v>3.4430000014253892E-3</c:v>
                </c:pt>
                <c:pt idx="225">
                  <c:v>-1.3879500002076384E-2</c:v>
                </c:pt>
                <c:pt idx="226">
                  <c:v>1.8384999930276535E-3</c:v>
                </c:pt>
                <c:pt idx="227">
                  <c:v>6.8384999976842664E-3</c:v>
                </c:pt>
                <c:pt idx="228">
                  <c:v>1.2314999999944121E-2</c:v>
                </c:pt>
                <c:pt idx="229">
                  <c:v>1.1173999999300577E-2</c:v>
                </c:pt>
                <c:pt idx="230">
                  <c:v>2.1174000001337845E-2</c:v>
                </c:pt>
                <c:pt idx="231">
                  <c:v>4.3188999989069998E-3</c:v>
                </c:pt>
                <c:pt idx="232">
                  <c:v>3.4142000004067086E-3</c:v>
                </c:pt>
                <c:pt idx="233">
                  <c:v>-9.3952000024728477E-3</c:v>
                </c:pt>
                <c:pt idx="234">
                  <c:v>-1.6581900003075134E-2</c:v>
                </c:pt>
                <c:pt idx="236">
                  <c:v>-1.7995799993514083E-2</c:v>
                </c:pt>
                <c:pt idx="237">
                  <c:v>7.2939999954542145E-3</c:v>
                </c:pt>
                <c:pt idx="239">
                  <c:v>2.1737999995821156E-3</c:v>
                </c:pt>
                <c:pt idx="240">
                  <c:v>1.5364399994723499E-2</c:v>
                </c:pt>
                <c:pt idx="241">
                  <c:v>1.9045799999730662E-2</c:v>
                </c:pt>
                <c:pt idx="244">
                  <c:v>1.9780700000410434E-2</c:v>
                </c:pt>
                <c:pt idx="249">
                  <c:v>1.628579999669455E-2</c:v>
                </c:pt>
                <c:pt idx="250">
                  <c:v>1.7285800000536256E-2</c:v>
                </c:pt>
                <c:pt idx="251">
                  <c:v>1.7285800000536256E-2</c:v>
                </c:pt>
                <c:pt idx="252">
                  <c:v>2.1285799994075205E-2</c:v>
                </c:pt>
                <c:pt idx="253">
                  <c:v>2.2285799997916911E-2</c:v>
                </c:pt>
                <c:pt idx="254">
                  <c:v>2.3285799994482659E-2</c:v>
                </c:pt>
                <c:pt idx="255">
                  <c:v>2.5285799994890112E-2</c:v>
                </c:pt>
                <c:pt idx="256">
                  <c:v>2.6285799998731818E-2</c:v>
                </c:pt>
                <c:pt idx="257">
                  <c:v>2.6285799998731818E-2</c:v>
                </c:pt>
                <c:pt idx="258">
                  <c:v>2.7285799995297566E-2</c:v>
                </c:pt>
                <c:pt idx="259">
                  <c:v>3.0285799999546725E-2</c:v>
                </c:pt>
                <c:pt idx="260">
                  <c:v>3.2285799999954179E-2</c:v>
                </c:pt>
                <c:pt idx="261">
                  <c:v>3.4285800000361633E-2</c:v>
                </c:pt>
                <c:pt idx="262">
                  <c:v>4.2285799994715489E-2</c:v>
                </c:pt>
                <c:pt idx="263">
                  <c:v>1.2476399999286514E-2</c:v>
                </c:pt>
                <c:pt idx="264">
                  <c:v>1.4476399999693967E-2</c:v>
                </c:pt>
                <c:pt idx="265">
                  <c:v>1.8476400000508875E-2</c:v>
                </c:pt>
                <c:pt idx="266">
                  <c:v>1.8476400000508875E-2</c:v>
                </c:pt>
                <c:pt idx="267">
                  <c:v>1.947640000435058E-2</c:v>
                </c:pt>
                <c:pt idx="268">
                  <c:v>2.5476400005572941E-2</c:v>
                </c:pt>
                <c:pt idx="269">
                  <c:v>2.6476400002138689E-2</c:v>
                </c:pt>
                <c:pt idx="270">
                  <c:v>2.8476400002546143E-2</c:v>
                </c:pt>
                <c:pt idx="271">
                  <c:v>2.8476400002546143E-2</c:v>
                </c:pt>
                <c:pt idx="272">
                  <c:v>2.9476399999111891E-2</c:v>
                </c:pt>
                <c:pt idx="273">
                  <c:v>3.0476400002953596E-2</c:v>
                </c:pt>
                <c:pt idx="274">
                  <c:v>3.3476399999926798E-2</c:v>
                </c:pt>
                <c:pt idx="275">
                  <c:v>3.6476400004175957E-2</c:v>
                </c:pt>
                <c:pt idx="276">
                  <c:v>4.0476400004990865E-2</c:v>
                </c:pt>
                <c:pt idx="277">
                  <c:v>2.7144799998495728E-2</c:v>
                </c:pt>
                <c:pt idx="278">
                  <c:v>1.3335399999050424E-2</c:v>
                </c:pt>
                <c:pt idx="279">
                  <c:v>2.033540000411449E-2</c:v>
                </c:pt>
                <c:pt idx="280">
                  <c:v>2.2335400004521944E-2</c:v>
                </c:pt>
                <c:pt idx="281">
                  <c:v>2.6335399998060893E-2</c:v>
                </c:pt>
                <c:pt idx="282">
                  <c:v>1.2385000001813751E-2</c:v>
                </c:pt>
                <c:pt idx="283">
                  <c:v>1.1165600000822451E-2</c:v>
                </c:pt>
                <c:pt idx="284">
                  <c:v>-1.3739100002567284E-2</c:v>
                </c:pt>
                <c:pt idx="285">
                  <c:v>1.9896600002539344E-2</c:v>
                </c:pt>
                <c:pt idx="286">
                  <c:v>2.8896600000734907E-2</c:v>
                </c:pt>
                <c:pt idx="287">
                  <c:v>2.1186400001170114E-2</c:v>
                </c:pt>
                <c:pt idx="288">
                  <c:v>2.5376999998115934E-2</c:v>
                </c:pt>
                <c:pt idx="289">
                  <c:v>2.2567599997273646E-2</c:v>
                </c:pt>
                <c:pt idx="290">
                  <c:v>1.6285599995171651E-2</c:v>
                </c:pt>
                <c:pt idx="291">
                  <c:v>1.7285599999013357E-2</c:v>
                </c:pt>
                <c:pt idx="292">
                  <c:v>2.0285599995986558E-2</c:v>
                </c:pt>
                <c:pt idx="293">
                  <c:v>2.4285599996801466E-2</c:v>
                </c:pt>
                <c:pt idx="294">
                  <c:v>2.7285599993774667E-2</c:v>
                </c:pt>
                <c:pt idx="295">
                  <c:v>3.0285599998023827E-2</c:v>
                </c:pt>
                <c:pt idx="296">
                  <c:v>1.153619999968214E-2</c:v>
                </c:pt>
                <c:pt idx="297">
                  <c:v>1.153619999968214E-2</c:v>
                </c:pt>
                <c:pt idx="298">
                  <c:v>1.5536200000497047E-2</c:v>
                </c:pt>
                <c:pt idx="299">
                  <c:v>1.6536199997062795E-2</c:v>
                </c:pt>
                <c:pt idx="300">
                  <c:v>1.9536200001311954E-2</c:v>
                </c:pt>
                <c:pt idx="301">
                  <c:v>2.0536199997877702E-2</c:v>
                </c:pt>
                <c:pt idx="302">
                  <c:v>2.3536200002126861E-2</c:v>
                </c:pt>
                <c:pt idx="303">
                  <c:v>2.3536200002126861E-2</c:v>
                </c:pt>
                <c:pt idx="304">
                  <c:v>2.4536199998692609E-2</c:v>
                </c:pt>
                <c:pt idx="305">
                  <c:v>3.2536200000322424E-2</c:v>
                </c:pt>
                <c:pt idx="306">
                  <c:v>1.572679999662796E-2</c:v>
                </c:pt>
                <c:pt idx="307">
                  <c:v>1.5016600002127234E-2</c:v>
                </c:pt>
                <c:pt idx="308">
                  <c:v>1.6016599998692982E-2</c:v>
                </c:pt>
                <c:pt idx="309">
                  <c:v>2.0016599999507889E-2</c:v>
                </c:pt>
                <c:pt idx="310">
                  <c:v>2.4016600000322796E-2</c:v>
                </c:pt>
                <c:pt idx="311">
                  <c:v>2.9016599997703452E-2</c:v>
                </c:pt>
                <c:pt idx="312">
                  <c:v>2.9016599997703452E-2</c:v>
                </c:pt>
                <c:pt idx="313">
                  <c:v>3.1016599998110905E-2</c:v>
                </c:pt>
                <c:pt idx="314">
                  <c:v>2.0256800002243835E-2</c:v>
                </c:pt>
                <c:pt idx="319">
                  <c:v>1.6945999996096361E-2</c:v>
                </c:pt>
                <c:pt idx="321">
                  <c:v>1.9136599999910686E-2</c:v>
                </c:pt>
                <c:pt idx="322">
                  <c:v>5.3272000004653819E-3</c:v>
                </c:pt>
                <c:pt idx="323">
                  <c:v>2.199560000008205E-2</c:v>
                </c:pt>
                <c:pt idx="328">
                  <c:v>1.1107800004538149E-2</c:v>
                </c:pt>
                <c:pt idx="329">
                  <c:v>1.1107800004538149E-2</c:v>
                </c:pt>
                <c:pt idx="330">
                  <c:v>1.5107800005353056E-2</c:v>
                </c:pt>
                <c:pt idx="334">
                  <c:v>1.0157400000025518E-2</c:v>
                </c:pt>
                <c:pt idx="335">
                  <c:v>1.2157400000432972E-2</c:v>
                </c:pt>
                <c:pt idx="336">
                  <c:v>1.315739999699872E-2</c:v>
                </c:pt>
                <c:pt idx="337">
                  <c:v>1.4157400000840425E-2</c:v>
                </c:pt>
                <c:pt idx="338">
                  <c:v>2.1157399998628534E-2</c:v>
                </c:pt>
                <c:pt idx="339">
                  <c:v>2.1157399998628534E-2</c:v>
                </c:pt>
                <c:pt idx="340">
                  <c:v>2.8157399996416643E-2</c:v>
                </c:pt>
                <c:pt idx="341">
                  <c:v>1.4252699998905882E-2</c:v>
                </c:pt>
                <c:pt idx="342">
                  <c:v>2.5385999979334883E-3</c:v>
                </c:pt>
                <c:pt idx="343">
                  <c:v>-3.3660999979474582E-3</c:v>
                </c:pt>
                <c:pt idx="347">
                  <c:v>2.7397600002586842E-2</c:v>
                </c:pt>
                <c:pt idx="349">
                  <c:v>-2.2107999975560233E-3</c:v>
                </c:pt>
                <c:pt idx="350">
                  <c:v>4.8387999995611608E-3</c:v>
                </c:pt>
                <c:pt idx="351">
                  <c:v>1.4838800001598429E-2</c:v>
                </c:pt>
                <c:pt idx="352">
                  <c:v>3.08387999975821E-2</c:v>
                </c:pt>
                <c:pt idx="353">
                  <c:v>1.8507199994928669E-2</c:v>
                </c:pt>
                <c:pt idx="354">
                  <c:v>3.3747400004358497E-2</c:v>
                </c:pt>
                <c:pt idx="355">
                  <c:v>1.6128600000229198E-2</c:v>
                </c:pt>
                <c:pt idx="356">
                  <c:v>1.017820000561187E-2</c:v>
                </c:pt>
                <c:pt idx="358">
                  <c:v>-1.6312000007019378E-3</c:v>
                </c:pt>
                <c:pt idx="359">
                  <c:v>5.0372000041534193E-3</c:v>
                </c:pt>
                <c:pt idx="360">
                  <c:v>1.6037200002756435E-2</c:v>
                </c:pt>
                <c:pt idx="361">
                  <c:v>1.9037199999729637E-2</c:v>
                </c:pt>
                <c:pt idx="362">
                  <c:v>6.2277999968500808E-3</c:v>
                </c:pt>
                <c:pt idx="363">
                  <c:v>7.2278000006917864E-3</c:v>
                </c:pt>
                <c:pt idx="364">
                  <c:v>-2.676900003280025E-3</c:v>
                </c:pt>
                <c:pt idx="365">
                  <c:v>1.3086799997836351E-2</c:v>
                </c:pt>
                <c:pt idx="366">
                  <c:v>1.3086799997836351E-2</c:v>
                </c:pt>
                <c:pt idx="367">
                  <c:v>3.0086799997661728E-2</c:v>
                </c:pt>
                <c:pt idx="368">
                  <c:v>9.8661000010906719E-3</c:v>
                </c:pt>
                <c:pt idx="369">
                  <c:v>1.1078800001996569E-2</c:v>
                </c:pt>
                <c:pt idx="370">
                  <c:v>1.1078800001996569E-2</c:v>
                </c:pt>
                <c:pt idx="372">
                  <c:v>3.1078799998795148E-2</c:v>
                </c:pt>
                <c:pt idx="373">
                  <c:v>-1.8716000049607828E-3</c:v>
                </c:pt>
                <c:pt idx="374">
                  <c:v>1.283999954466708E-4</c:v>
                </c:pt>
                <c:pt idx="375">
                  <c:v>2.1283999958541244E-3</c:v>
                </c:pt>
                <c:pt idx="376">
                  <c:v>1.192839999566786E-2</c:v>
                </c:pt>
                <c:pt idx="377">
                  <c:v>-1.4681000000564381E-2</c:v>
                </c:pt>
                <c:pt idx="378">
                  <c:v>2.3189999992609955E-3</c:v>
                </c:pt>
                <c:pt idx="379">
                  <c:v>6.3189999927999452E-3</c:v>
                </c:pt>
                <c:pt idx="380">
                  <c:v>1.1318999997456558E-2</c:v>
                </c:pt>
                <c:pt idx="381">
                  <c:v>1.3318999997864012E-2</c:v>
                </c:pt>
                <c:pt idx="382">
                  <c:v>2.0227599998179357E-2</c:v>
                </c:pt>
                <c:pt idx="383">
                  <c:v>2.5478199997451156E-2</c:v>
                </c:pt>
                <c:pt idx="385">
                  <c:v>5.0539000003482215E-3</c:v>
                </c:pt>
                <c:pt idx="387">
                  <c:v>9.8840999999083579E-3</c:v>
                </c:pt>
                <c:pt idx="389">
                  <c:v>1.7124300000432413E-2</c:v>
                </c:pt>
                <c:pt idx="391">
                  <c:v>1.3219599997682963E-2</c:v>
                </c:pt>
                <c:pt idx="393">
                  <c:v>-2.1670799993444234E-2</c:v>
                </c:pt>
                <c:pt idx="394">
                  <c:v>-1.8670799996471033E-2</c:v>
                </c:pt>
                <c:pt idx="395">
                  <c:v>-2.6707999932114035E-3</c:v>
                </c:pt>
                <c:pt idx="396">
                  <c:v>3.3292000007349998E-3</c:v>
                </c:pt>
                <c:pt idx="397">
                  <c:v>6.329200004984159E-3</c:v>
                </c:pt>
                <c:pt idx="398">
                  <c:v>6.329200004984159E-3</c:v>
                </c:pt>
                <c:pt idx="399">
                  <c:v>7.329200001549907E-3</c:v>
                </c:pt>
                <c:pt idx="400">
                  <c:v>8.3292000053916126E-3</c:v>
                </c:pt>
                <c:pt idx="402">
                  <c:v>3.5693999961949885E-3</c:v>
                </c:pt>
                <c:pt idx="405">
                  <c:v>4.0498000016668811E-3</c:v>
                </c:pt>
                <c:pt idx="406">
                  <c:v>6.0497999947983772E-3</c:v>
                </c:pt>
                <c:pt idx="408">
                  <c:v>7.6398000019253232E-3</c:v>
                </c:pt>
                <c:pt idx="411">
                  <c:v>-8.2152999966638163E-3</c:v>
                </c:pt>
                <c:pt idx="412">
                  <c:v>2.0705999995698221E-3</c:v>
                </c:pt>
                <c:pt idx="413">
                  <c:v>7.4659000019892119E-3</c:v>
                </c:pt>
                <c:pt idx="416">
                  <c:v>2.3108000023057684E-3</c:v>
                </c:pt>
                <c:pt idx="419">
                  <c:v>-4.1000000055646524E-4</c:v>
                </c:pt>
                <c:pt idx="420">
                  <c:v>1.280140000017127E-2</c:v>
                </c:pt>
                <c:pt idx="421">
                  <c:v>-2.1004100002755877E-2</c:v>
                </c:pt>
                <c:pt idx="422">
                  <c:v>-2.6908800005912781E-2</c:v>
                </c:pt>
                <c:pt idx="425">
                  <c:v>4.4410000045900233E-3</c:v>
                </c:pt>
                <c:pt idx="426">
                  <c:v>-2.4838399993313942E-2</c:v>
                </c:pt>
                <c:pt idx="427">
                  <c:v>-7.3725000038393773E-3</c:v>
                </c:pt>
                <c:pt idx="429">
                  <c:v>-1.8082700000377372E-2</c:v>
                </c:pt>
                <c:pt idx="431">
                  <c:v>3.9628000013181008E-3</c:v>
                </c:pt>
                <c:pt idx="434">
                  <c:v>-3.0163999981596135E-3</c:v>
                </c:pt>
                <c:pt idx="440">
                  <c:v>8.6339999688789248E-4</c:v>
                </c:pt>
                <c:pt idx="465">
                  <c:v>5.9419999888632447E-4</c:v>
                </c:pt>
                <c:pt idx="471">
                  <c:v>6.1889999778941274E-4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43-40B1-B101-F7778FDCA69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-5.751000004238449E-3</c:v>
                </c:pt>
                <c:pt idx="113">
                  <c:v>-4.4651000062003732E-3</c:v>
                </c:pt>
                <c:pt idx="122">
                  <c:v>-6.6684000048553571E-3</c:v>
                </c:pt>
                <c:pt idx="123">
                  <c:v>-4.6999999976833351E-3</c:v>
                </c:pt>
                <c:pt idx="124">
                  <c:v>2.3000000001047738E-3</c:v>
                </c:pt>
                <c:pt idx="125">
                  <c:v>-3.7964000075589865E-3</c:v>
                </c:pt>
                <c:pt idx="132">
                  <c:v>-4.2241000046487898E-3</c:v>
                </c:pt>
                <c:pt idx="151">
                  <c:v>-3.3181999970111065E-3</c:v>
                </c:pt>
                <c:pt idx="154">
                  <c:v>-2.469400002155453E-3</c:v>
                </c:pt>
                <c:pt idx="162">
                  <c:v>-2.5580000001355074E-3</c:v>
                </c:pt>
                <c:pt idx="163">
                  <c:v>-2.2580000004381873E-3</c:v>
                </c:pt>
                <c:pt idx="166">
                  <c:v>-1.4034999985597096E-3</c:v>
                </c:pt>
                <c:pt idx="169">
                  <c:v>-2.4679999987711199E-3</c:v>
                </c:pt>
                <c:pt idx="170">
                  <c:v>-1.6726999965612777E-3</c:v>
                </c:pt>
                <c:pt idx="178">
                  <c:v>-2.1323000037227757E-3</c:v>
                </c:pt>
                <c:pt idx="179">
                  <c:v>-1.4322999995783903E-3</c:v>
                </c:pt>
                <c:pt idx="180">
                  <c:v>1.4260000170907006E-4</c:v>
                </c:pt>
                <c:pt idx="182">
                  <c:v>1.3762000016868114E-3</c:v>
                </c:pt>
                <c:pt idx="185">
                  <c:v>2.2116999971331097E-3</c:v>
                </c:pt>
                <c:pt idx="186">
                  <c:v>1.1364999954821542E-3</c:v>
                </c:pt>
                <c:pt idx="187">
                  <c:v>1.4318000030471012E-3</c:v>
                </c:pt>
                <c:pt idx="194">
                  <c:v>4.4248700003663544E-2</c:v>
                </c:pt>
                <c:pt idx="195">
                  <c:v>1.9063999934587628E-3</c:v>
                </c:pt>
                <c:pt idx="216">
                  <c:v>3.5237999982200563E-3</c:v>
                </c:pt>
                <c:pt idx="217">
                  <c:v>4.8123000015038997E-3</c:v>
                </c:pt>
                <c:pt idx="235">
                  <c:v>1.1300300000584684E-2</c:v>
                </c:pt>
                <c:pt idx="238">
                  <c:v>1.3128400001733098E-2</c:v>
                </c:pt>
                <c:pt idx="242">
                  <c:v>1.888860000326531E-2</c:v>
                </c:pt>
                <c:pt idx="243">
                  <c:v>2.548440000100527E-2</c:v>
                </c:pt>
                <c:pt idx="245">
                  <c:v>1.9980700002633967E-2</c:v>
                </c:pt>
                <c:pt idx="246">
                  <c:v>2.3875200000475161E-2</c:v>
                </c:pt>
                <c:pt idx="247">
                  <c:v>1.5539600004558451E-2</c:v>
                </c:pt>
                <c:pt idx="248">
                  <c:v>1.6889200000150595E-2</c:v>
                </c:pt>
                <c:pt idx="315">
                  <c:v>1.8040999995719176E-2</c:v>
                </c:pt>
                <c:pt idx="316">
                  <c:v>1.8050999999104533E-2</c:v>
                </c:pt>
                <c:pt idx="317">
                  <c:v>1.707919999898877E-2</c:v>
                </c:pt>
                <c:pt idx="318">
                  <c:v>1.7109199994592927E-2</c:v>
                </c:pt>
                <c:pt idx="324">
                  <c:v>1.5732100000604987E-2</c:v>
                </c:pt>
                <c:pt idx="325">
                  <c:v>1.6727399997762404E-2</c:v>
                </c:pt>
                <c:pt idx="326">
                  <c:v>1.5691199994762428E-2</c:v>
                </c:pt>
                <c:pt idx="327">
                  <c:v>1.5711199994257186E-2</c:v>
                </c:pt>
                <c:pt idx="331">
                  <c:v>1.40668000021833E-2</c:v>
                </c:pt>
                <c:pt idx="332">
                  <c:v>1.4466799999354407E-2</c:v>
                </c:pt>
                <c:pt idx="333">
                  <c:v>1.4766799999051727E-2</c:v>
                </c:pt>
                <c:pt idx="344">
                  <c:v>1.2606999996933155E-2</c:v>
                </c:pt>
                <c:pt idx="345">
                  <c:v>1.3606999993498903E-2</c:v>
                </c:pt>
                <c:pt idx="346">
                  <c:v>1.4706999994814396E-2</c:v>
                </c:pt>
                <c:pt idx="348">
                  <c:v>0</c:v>
                </c:pt>
                <c:pt idx="357">
                  <c:v>1.3378200004808605E-2</c:v>
                </c:pt>
                <c:pt idx="371">
                  <c:v>1.1378800001693889E-2</c:v>
                </c:pt>
                <c:pt idx="384">
                  <c:v>1.3673499997821636E-2</c:v>
                </c:pt>
                <c:pt idx="386">
                  <c:v>9.7081999992951751E-3</c:v>
                </c:pt>
                <c:pt idx="407">
                  <c:v>5.3979999938746914E-4</c:v>
                </c:pt>
                <c:pt idx="409">
                  <c:v>8.1397999965702184E-3</c:v>
                </c:pt>
                <c:pt idx="410">
                  <c:v>1.0239800001727417E-2</c:v>
                </c:pt>
                <c:pt idx="414">
                  <c:v>3.6296000034781173E-3</c:v>
                </c:pt>
                <c:pt idx="415">
                  <c:v>5.4201999955694191E-3</c:v>
                </c:pt>
                <c:pt idx="417">
                  <c:v>7.5108000019099563E-3</c:v>
                </c:pt>
                <c:pt idx="418">
                  <c:v>1.8550599997979589E-2</c:v>
                </c:pt>
                <c:pt idx="423">
                  <c:v>3.9119999564718455E-4</c:v>
                </c:pt>
                <c:pt idx="424">
                  <c:v>7.2911999959615059E-3</c:v>
                </c:pt>
                <c:pt idx="430">
                  <c:v>3.9172999968286604E-3</c:v>
                </c:pt>
                <c:pt idx="443">
                  <c:v>3.580999982659705E-4</c:v>
                </c:pt>
                <c:pt idx="452">
                  <c:v>-3.1761999998707324E-3</c:v>
                </c:pt>
                <c:pt idx="455">
                  <c:v>-1.4312999992398545E-3</c:v>
                </c:pt>
                <c:pt idx="472">
                  <c:v>-1.4865999983157963E-3</c:v>
                </c:pt>
                <c:pt idx="473">
                  <c:v>-2.3043999972287565E-3</c:v>
                </c:pt>
                <c:pt idx="479">
                  <c:v>-7.4440000025788322E-4</c:v>
                </c:pt>
                <c:pt idx="480">
                  <c:v>-2.4488999988534488E-3</c:v>
                </c:pt>
                <c:pt idx="481">
                  <c:v>-1.0236000016448088E-3</c:v>
                </c:pt>
                <c:pt idx="484">
                  <c:v>-2.0785000015166588E-3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43-40B1-B101-F7778FDCA69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3.4228000076836906E-3</c:v>
                </c:pt>
                <c:pt idx="432">
                  <c:v>1.9770000653807074E-4</c:v>
                </c:pt>
                <c:pt idx="433">
                  <c:v>-5.0699999701464549E-4</c:v>
                </c:pt>
                <c:pt idx="435">
                  <c:v>-2.6463999965926632E-3</c:v>
                </c:pt>
                <c:pt idx="436">
                  <c:v>-1.2563999989652075E-3</c:v>
                </c:pt>
                <c:pt idx="437">
                  <c:v>-3.5477999990689568E-3</c:v>
                </c:pt>
                <c:pt idx="438">
                  <c:v>2.7021999994758517E-3</c:v>
                </c:pt>
                <c:pt idx="439">
                  <c:v>-7.2150000050896779E-4</c:v>
                </c:pt>
                <c:pt idx="441">
                  <c:v>-1.1756000021705404E-3</c:v>
                </c:pt>
                <c:pt idx="442">
                  <c:v>-1.1302999992039986E-3</c:v>
                </c:pt>
                <c:pt idx="444">
                  <c:v>3.580999982659705E-4</c:v>
                </c:pt>
                <c:pt idx="445">
                  <c:v>-1.6699999832781032E-4</c:v>
                </c:pt>
                <c:pt idx="446">
                  <c:v>-9.9639999825740233E-4</c:v>
                </c:pt>
                <c:pt idx="447">
                  <c:v>-1.2171999987913296E-3</c:v>
                </c:pt>
                <c:pt idx="448">
                  <c:v>-1.655400003073737E-3</c:v>
                </c:pt>
                <c:pt idx="449">
                  <c:v>-1.655400003073737E-3</c:v>
                </c:pt>
                <c:pt idx="450">
                  <c:v>-1.3554000033764169E-3</c:v>
                </c:pt>
                <c:pt idx="451">
                  <c:v>-1.8036000037682243E-3</c:v>
                </c:pt>
                <c:pt idx="453">
                  <c:v>-1.1996999965049326E-3</c:v>
                </c:pt>
                <c:pt idx="454">
                  <c:v>-1.5043999956105836E-3</c:v>
                </c:pt>
                <c:pt idx="456">
                  <c:v>-1.4406999980565161E-3</c:v>
                </c:pt>
                <c:pt idx="457">
                  <c:v>-1.745399997162167E-3</c:v>
                </c:pt>
                <c:pt idx="458">
                  <c:v>-2.4501000007148832E-3</c:v>
                </c:pt>
                <c:pt idx="459">
                  <c:v>-1.454800003557466E-3</c:v>
                </c:pt>
                <c:pt idx="460">
                  <c:v>-1.7261999964830466E-3</c:v>
                </c:pt>
                <c:pt idx="461">
                  <c:v>-1.3261999993119389E-3</c:v>
                </c:pt>
                <c:pt idx="462">
                  <c:v>-7.2619999991729856E-4</c:v>
                </c:pt>
                <c:pt idx="463">
                  <c:v>-2.8499998734332621E-5</c:v>
                </c:pt>
                <c:pt idx="464">
                  <c:v>2.7750000299420208E-4</c:v>
                </c:pt>
                <c:pt idx="466">
                  <c:v>-1.8748000002233312E-3</c:v>
                </c:pt>
                <c:pt idx="467">
                  <c:v>-2.1311000018613413E-3</c:v>
                </c:pt>
                <c:pt idx="468">
                  <c:v>-1.731099997414276E-3</c:v>
                </c:pt>
                <c:pt idx="469">
                  <c:v>-1.6310999999404885E-3</c:v>
                </c:pt>
                <c:pt idx="470">
                  <c:v>1.4100999978836626E-3</c:v>
                </c:pt>
                <c:pt idx="474">
                  <c:v>4.847999953199178E-4</c:v>
                </c:pt>
                <c:pt idx="475">
                  <c:v>-2.9240000003483146E-3</c:v>
                </c:pt>
                <c:pt idx="476">
                  <c:v>-1.1508999959914945E-3</c:v>
                </c:pt>
                <c:pt idx="477">
                  <c:v>-1.4556000023731031E-3</c:v>
                </c:pt>
                <c:pt idx="478">
                  <c:v>-3.4359999699518085E-4</c:v>
                </c:pt>
                <c:pt idx="482">
                  <c:v>-1.6239999968092889E-3</c:v>
                </c:pt>
                <c:pt idx="483">
                  <c:v>-1.3739999994868413E-3</c:v>
                </c:pt>
                <c:pt idx="485">
                  <c:v>-2.487899997504428E-3</c:v>
                </c:pt>
                <c:pt idx="486">
                  <c:v>-2.0478999940678477E-3</c:v>
                </c:pt>
                <c:pt idx="487">
                  <c:v>-1.7259000014746562E-3</c:v>
                </c:pt>
                <c:pt idx="488">
                  <c:v>6.537000008393079E-4</c:v>
                </c:pt>
                <c:pt idx="489">
                  <c:v>9.6919991483446211E-4</c:v>
                </c:pt>
                <c:pt idx="490">
                  <c:v>-1.1549996270332485E-4</c:v>
                </c:pt>
                <c:pt idx="491">
                  <c:v>2.2574999966309406E-3</c:v>
                </c:pt>
                <c:pt idx="492">
                  <c:v>9.4340000214288011E-4</c:v>
                </c:pt>
                <c:pt idx="493">
                  <c:v>9.4340000214288011E-4</c:v>
                </c:pt>
                <c:pt idx="494">
                  <c:v>-0.13456129999394761</c:v>
                </c:pt>
                <c:pt idx="495">
                  <c:v>2.0340000046417117E-3</c:v>
                </c:pt>
                <c:pt idx="496">
                  <c:v>2.0340000046417117E-3</c:v>
                </c:pt>
                <c:pt idx="497">
                  <c:v>1.6787999993539415E-3</c:v>
                </c:pt>
                <c:pt idx="498">
                  <c:v>7.8106001164996997E-3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43-40B1-B101-F7778FDCA69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1.7636599994148128E-2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43-40B1-B101-F7778FDCA69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43-40B1-B101-F7778FDCA69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43-40B1-B101-F7778FDCA69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4.6401136526038708E-2</c:v>
                </c:pt>
                <c:pt idx="1">
                  <c:v>4.5407072152587845E-2</c:v>
                </c:pt>
                <c:pt idx="2">
                  <c:v>4.4914125161917694E-2</c:v>
                </c:pt>
                <c:pt idx="3">
                  <c:v>4.4517861144555776E-2</c:v>
                </c:pt>
                <c:pt idx="4">
                  <c:v>4.4456583203726613E-2</c:v>
                </c:pt>
                <c:pt idx="5">
                  <c:v>4.4088915558751635E-2</c:v>
                </c:pt>
                <c:pt idx="6">
                  <c:v>4.4043978402143587E-2</c:v>
                </c:pt>
                <c:pt idx="7">
                  <c:v>4.4042616670125156E-2</c:v>
                </c:pt>
                <c:pt idx="8">
                  <c:v>4.3994956049480255E-2</c:v>
                </c:pt>
                <c:pt idx="9">
                  <c:v>4.3993594317461832E-2</c:v>
                </c:pt>
                <c:pt idx="10">
                  <c:v>4.3958189284982754E-2</c:v>
                </c:pt>
                <c:pt idx="11">
                  <c:v>4.3768908534421572E-2</c:v>
                </c:pt>
                <c:pt idx="12">
                  <c:v>4.3723971377813517E-2</c:v>
                </c:pt>
                <c:pt idx="13">
                  <c:v>4.3243279975309197E-2</c:v>
                </c:pt>
                <c:pt idx="14">
                  <c:v>4.3203789746774843E-2</c:v>
                </c:pt>
                <c:pt idx="15">
                  <c:v>4.2708119292067845E-2</c:v>
                </c:pt>
                <c:pt idx="16">
                  <c:v>4.0128998849169317E-2</c:v>
                </c:pt>
                <c:pt idx="17">
                  <c:v>4.0127637117150894E-2</c:v>
                </c:pt>
                <c:pt idx="18">
                  <c:v>3.9173062972234385E-2</c:v>
                </c:pt>
                <c:pt idx="19">
                  <c:v>3.8982420489654765E-2</c:v>
                </c:pt>
                <c:pt idx="20">
                  <c:v>3.7933886835466869E-2</c:v>
                </c:pt>
                <c:pt idx="21">
                  <c:v>3.7932525103448446E-2</c:v>
                </c:pt>
                <c:pt idx="22">
                  <c:v>3.6803649260173432E-2</c:v>
                </c:pt>
                <c:pt idx="23">
                  <c:v>3.6299808413355866E-2</c:v>
                </c:pt>
                <c:pt idx="24">
                  <c:v>3.5023865512090864E-2</c:v>
                </c:pt>
                <c:pt idx="25">
                  <c:v>3.5022503780072434E-2</c:v>
                </c:pt>
                <c:pt idx="26">
                  <c:v>3.4300785810306746E-2</c:v>
                </c:pt>
                <c:pt idx="27">
                  <c:v>3.4299424078288322E-2</c:v>
                </c:pt>
                <c:pt idx="28">
                  <c:v>3.4259933849753968E-2</c:v>
                </c:pt>
                <c:pt idx="29">
                  <c:v>3.4258572117735545E-2</c:v>
                </c:pt>
                <c:pt idx="30">
                  <c:v>3.3516428167693471E-2</c:v>
                </c:pt>
                <c:pt idx="31">
                  <c:v>3.3515066435675041E-2</c:v>
                </c:pt>
                <c:pt idx="32">
                  <c:v>3.3479661403195971E-2</c:v>
                </c:pt>
                <c:pt idx="33">
                  <c:v>3.3478299671177547E-2</c:v>
                </c:pt>
                <c:pt idx="34">
                  <c:v>3.347285274310384E-2</c:v>
                </c:pt>
                <c:pt idx="35">
                  <c:v>3.3471491011085416E-2</c:v>
                </c:pt>
                <c:pt idx="36">
                  <c:v>3.3470129279066993E-2</c:v>
                </c:pt>
                <c:pt idx="37">
                  <c:v>3.3468767547048563E-2</c:v>
                </c:pt>
                <c:pt idx="38">
                  <c:v>3.3436085978606339E-2</c:v>
                </c:pt>
                <c:pt idx="39">
                  <c:v>3.3434724246587916E-2</c:v>
                </c:pt>
                <c:pt idx="40">
                  <c:v>3.3433362514569492E-2</c:v>
                </c:pt>
                <c:pt idx="41">
                  <c:v>3.3429277318514208E-2</c:v>
                </c:pt>
                <c:pt idx="42">
                  <c:v>3.3392510554016715E-2</c:v>
                </c:pt>
                <c:pt idx="43">
                  <c:v>3.3381616697869307E-2</c:v>
                </c:pt>
                <c:pt idx="44">
                  <c:v>3.3302636240800612E-2</c:v>
                </c:pt>
                <c:pt idx="45">
                  <c:v>3.3026204641060167E-2</c:v>
                </c:pt>
                <c:pt idx="46">
                  <c:v>3.3018034248949613E-2</c:v>
                </c:pt>
                <c:pt idx="47">
                  <c:v>3.2979905752433689E-2</c:v>
                </c:pt>
                <c:pt idx="48">
                  <c:v>3.2978544020415265E-2</c:v>
                </c:pt>
                <c:pt idx="49">
                  <c:v>3.2970373628304711E-2</c:v>
                </c:pt>
                <c:pt idx="50">
                  <c:v>3.2936330327844057E-2</c:v>
                </c:pt>
                <c:pt idx="51">
                  <c:v>3.2849179478664808E-2</c:v>
                </c:pt>
                <c:pt idx="52">
                  <c:v>3.2847817746646385E-2</c:v>
                </c:pt>
                <c:pt idx="53">
                  <c:v>3.2843732550591101E-2</c:v>
                </c:pt>
                <c:pt idx="54">
                  <c:v>3.2515555134150477E-2</c:v>
                </c:pt>
                <c:pt idx="55">
                  <c:v>3.2514193402132054E-2</c:v>
                </c:pt>
                <c:pt idx="56">
                  <c:v>3.2435212945063352E-2</c:v>
                </c:pt>
                <c:pt idx="57">
                  <c:v>3.2433851213044929E-2</c:v>
                </c:pt>
                <c:pt idx="58">
                  <c:v>3.2432489481026505E-2</c:v>
                </c:pt>
                <c:pt idx="59">
                  <c:v>3.2429766016989652E-2</c:v>
                </c:pt>
                <c:pt idx="60">
                  <c:v>3.2348062095884103E-2</c:v>
                </c:pt>
                <c:pt idx="61">
                  <c:v>3.0967265829200306E-2</c:v>
                </c:pt>
                <c:pt idx="62">
                  <c:v>3.0389891453387753E-2</c:v>
                </c:pt>
                <c:pt idx="63">
                  <c:v>3.0388529721369326E-2</c:v>
                </c:pt>
                <c:pt idx="64">
                  <c:v>2.6781301604559292E-2</c:v>
                </c:pt>
                <c:pt idx="65">
                  <c:v>2.6688703827306336E-2</c:v>
                </c:pt>
                <c:pt idx="66">
                  <c:v>2.6331930038478769E-2</c:v>
                </c:pt>
                <c:pt idx="67">
                  <c:v>2.5822642263587506E-2</c:v>
                </c:pt>
                <c:pt idx="68">
                  <c:v>2.573004448633455E-2</c:v>
                </c:pt>
                <c:pt idx="69">
                  <c:v>2.573004448633455E-2</c:v>
                </c:pt>
                <c:pt idx="70">
                  <c:v>2.5689192525781775E-2</c:v>
                </c:pt>
                <c:pt idx="71">
                  <c:v>2.5686469061744925E-2</c:v>
                </c:pt>
                <c:pt idx="72">
                  <c:v>2.5686469061744925E-2</c:v>
                </c:pt>
                <c:pt idx="73">
                  <c:v>2.5685107329726495E-2</c:v>
                </c:pt>
                <c:pt idx="74">
                  <c:v>2.5685107329726495E-2</c:v>
                </c:pt>
                <c:pt idx="75">
                  <c:v>2.5648340565229001E-2</c:v>
                </c:pt>
                <c:pt idx="76">
                  <c:v>2.5648340565229001E-2</c:v>
                </c:pt>
                <c:pt idx="77">
                  <c:v>2.5565274912105022E-2</c:v>
                </c:pt>
                <c:pt idx="78">
                  <c:v>2.5562551448068172E-2</c:v>
                </c:pt>
                <c:pt idx="79">
                  <c:v>2.5414122658059757E-2</c:v>
                </c:pt>
                <c:pt idx="80">
                  <c:v>2.5373270697506983E-2</c:v>
                </c:pt>
                <c:pt idx="81">
                  <c:v>2.5371908965488556E-2</c:v>
                </c:pt>
                <c:pt idx="82">
                  <c:v>2.5370547233470129E-2</c:v>
                </c:pt>
                <c:pt idx="83">
                  <c:v>2.489938795509479E-2</c:v>
                </c:pt>
                <c:pt idx="84">
                  <c:v>2.487079158270785E-2</c:v>
                </c:pt>
                <c:pt idx="85">
                  <c:v>2.4824492694081372E-2</c:v>
                </c:pt>
                <c:pt idx="86">
                  <c:v>2.4823130962062945E-2</c:v>
                </c:pt>
                <c:pt idx="87">
                  <c:v>2.4652914459759714E-2</c:v>
                </c:pt>
                <c:pt idx="88">
                  <c:v>2.4651552727741291E-2</c:v>
                </c:pt>
                <c:pt idx="89">
                  <c:v>2.3908047045680784E-2</c:v>
                </c:pt>
                <c:pt idx="90">
                  <c:v>2.3355183846199896E-2</c:v>
                </c:pt>
                <c:pt idx="91">
                  <c:v>2.2498654406610048E-2</c:v>
                </c:pt>
                <c:pt idx="92">
                  <c:v>2.2494569210554767E-2</c:v>
                </c:pt>
                <c:pt idx="93">
                  <c:v>2.2456440714038847E-2</c:v>
                </c:pt>
                <c:pt idx="94">
                  <c:v>2.2278053819625061E-2</c:v>
                </c:pt>
                <c:pt idx="95">
                  <c:v>2.2278053819625061E-2</c:v>
                </c:pt>
                <c:pt idx="96">
                  <c:v>2.2042474180437394E-2</c:v>
                </c:pt>
                <c:pt idx="97">
                  <c:v>2.1542718529675112E-2</c:v>
                </c:pt>
                <c:pt idx="98">
                  <c:v>2.1504590033159188E-2</c:v>
                </c:pt>
                <c:pt idx="99">
                  <c:v>2.12363288255293E-2</c:v>
                </c:pt>
                <c:pt idx="100">
                  <c:v>2.0408395758326391E-2</c:v>
                </c:pt>
                <c:pt idx="101">
                  <c:v>2.0408395758326391E-2</c:v>
                </c:pt>
                <c:pt idx="102">
                  <c:v>2.0408395758326391E-2</c:v>
                </c:pt>
                <c:pt idx="103">
                  <c:v>1.9950853800135313E-2</c:v>
                </c:pt>
                <c:pt idx="104">
                  <c:v>1.994813033609846E-2</c:v>
                </c:pt>
                <c:pt idx="105">
                  <c:v>1.9542334194607561E-2</c:v>
                </c:pt>
                <c:pt idx="106">
                  <c:v>1.9038493347790002E-2</c:v>
                </c:pt>
                <c:pt idx="107">
                  <c:v>1.9038493347790002E-2</c:v>
                </c:pt>
                <c:pt idx="108">
                  <c:v>1.8948619034573899E-2</c:v>
                </c:pt>
                <c:pt idx="109">
                  <c:v>1.8903681877965844E-2</c:v>
                </c:pt>
                <c:pt idx="110">
                  <c:v>1.8586398317672625E-2</c:v>
                </c:pt>
                <c:pt idx="111">
                  <c:v>1.8586398317672625E-2</c:v>
                </c:pt>
                <c:pt idx="114">
                  <c:v>1.8450225115830044E-2</c:v>
                </c:pt>
                <c:pt idx="115">
                  <c:v>1.8128856359481547E-2</c:v>
                </c:pt>
                <c:pt idx="116">
                  <c:v>1.8038982046265441E-2</c:v>
                </c:pt>
                <c:pt idx="117">
                  <c:v>1.7995406621675814E-2</c:v>
                </c:pt>
                <c:pt idx="118">
                  <c:v>1.7995406621675814E-2</c:v>
                </c:pt>
                <c:pt idx="119">
                  <c:v>1.7995406621675814E-2</c:v>
                </c:pt>
                <c:pt idx="120">
                  <c:v>1.7675399597345744E-2</c:v>
                </c:pt>
                <c:pt idx="121">
                  <c:v>1.766995266927204E-2</c:v>
                </c:pt>
                <c:pt idx="125">
                  <c:v>1.7298199828241788E-2</c:v>
                </c:pt>
                <c:pt idx="127">
                  <c:v>1.7177005678601889E-2</c:v>
                </c:pt>
                <c:pt idx="128">
                  <c:v>1.7175643946583462E-2</c:v>
                </c:pt>
                <c:pt idx="129">
                  <c:v>1.7175643946583462E-2</c:v>
                </c:pt>
                <c:pt idx="131">
                  <c:v>1.7175643946583462E-2</c:v>
                </c:pt>
                <c:pt idx="132">
                  <c:v>1.7174282214565038E-2</c:v>
                </c:pt>
                <c:pt idx="134">
                  <c:v>1.7172920482546612E-2</c:v>
                </c:pt>
                <c:pt idx="135">
                  <c:v>1.7171558750528185E-2</c:v>
                </c:pt>
                <c:pt idx="136">
                  <c:v>1.7171558750528185E-2</c:v>
                </c:pt>
                <c:pt idx="137">
                  <c:v>1.7170197018509758E-2</c:v>
                </c:pt>
                <c:pt idx="138">
                  <c:v>1.7168835286491334E-2</c:v>
                </c:pt>
                <c:pt idx="139">
                  <c:v>1.7166111822454481E-2</c:v>
                </c:pt>
                <c:pt idx="140">
                  <c:v>1.712798332593856E-2</c:v>
                </c:pt>
                <c:pt idx="142">
                  <c:v>1.7083046169330506E-2</c:v>
                </c:pt>
                <c:pt idx="143">
                  <c:v>1.7039470744740881E-2</c:v>
                </c:pt>
                <c:pt idx="144">
                  <c:v>1.7034023816667177E-2</c:v>
                </c:pt>
                <c:pt idx="146">
                  <c:v>1.7001342248224957E-2</c:v>
                </c:pt>
                <c:pt idx="147">
                  <c:v>1.699998051620653E-2</c:v>
                </c:pt>
                <c:pt idx="148">
                  <c:v>1.6994533588132826E-2</c:v>
                </c:pt>
                <c:pt idx="153">
                  <c:v>1.6534268165904895E-2</c:v>
                </c:pt>
                <c:pt idx="164">
                  <c:v>1.5990937090552989E-2</c:v>
                </c:pt>
                <c:pt idx="165">
                  <c:v>1.5758080915402171E-2</c:v>
                </c:pt>
                <c:pt idx="175">
                  <c:v>1.5492543171809132E-2</c:v>
                </c:pt>
                <c:pt idx="180">
                  <c:v>1.5078576638207679E-2</c:v>
                </c:pt>
                <c:pt idx="181">
                  <c:v>1.4668695300661503E-2</c:v>
                </c:pt>
                <c:pt idx="183">
                  <c:v>1.4621034680016598E-2</c:v>
                </c:pt>
                <c:pt idx="188">
                  <c:v>1.4578820987445397E-2</c:v>
                </c:pt>
                <c:pt idx="189">
                  <c:v>1.4578820987445397E-2</c:v>
                </c:pt>
                <c:pt idx="199">
                  <c:v>1.4122640761272743E-2</c:v>
                </c:pt>
                <c:pt idx="204">
                  <c:v>1.3801272004924247E-2</c:v>
                </c:pt>
                <c:pt idx="205">
                  <c:v>1.3801272004924247E-2</c:v>
                </c:pt>
                <c:pt idx="210">
                  <c:v>1.375769658033462E-2</c:v>
                </c:pt>
                <c:pt idx="220">
                  <c:v>1.3301516354161966E-2</c:v>
                </c:pt>
                <c:pt idx="223">
                  <c:v>1.3210280308927435E-2</c:v>
                </c:pt>
                <c:pt idx="225">
                  <c:v>1.2841250931934035E-2</c:v>
                </c:pt>
                <c:pt idx="227">
                  <c:v>1.2759547010828483E-2</c:v>
                </c:pt>
                <c:pt idx="231">
                  <c:v>1.2666949233575527E-2</c:v>
                </c:pt>
                <c:pt idx="234">
                  <c:v>1.2579798384396275E-2</c:v>
                </c:pt>
                <c:pt idx="243">
                  <c:v>1.1121383392662207E-2</c:v>
                </c:pt>
                <c:pt idx="245">
                  <c:v>1.0888527217511389E-2</c:v>
                </c:pt>
                <c:pt idx="246">
                  <c:v>1.080001463631371E-2</c:v>
                </c:pt>
                <c:pt idx="249">
                  <c:v>1.0252598364906523E-2</c:v>
                </c:pt>
                <c:pt idx="250">
                  <c:v>1.0252598364906523E-2</c:v>
                </c:pt>
                <c:pt idx="251">
                  <c:v>1.0252598364906523E-2</c:v>
                </c:pt>
                <c:pt idx="252">
                  <c:v>1.0252598364906523E-2</c:v>
                </c:pt>
                <c:pt idx="253">
                  <c:v>1.0252598364906523E-2</c:v>
                </c:pt>
                <c:pt idx="254">
                  <c:v>1.0252598364906523E-2</c:v>
                </c:pt>
                <c:pt idx="255">
                  <c:v>1.0252598364906523E-2</c:v>
                </c:pt>
                <c:pt idx="256">
                  <c:v>1.0252598364906523E-2</c:v>
                </c:pt>
                <c:pt idx="257">
                  <c:v>1.0252598364906523E-2</c:v>
                </c:pt>
                <c:pt idx="258">
                  <c:v>1.0252598364906523E-2</c:v>
                </c:pt>
                <c:pt idx="259">
                  <c:v>1.0252598364906523E-2</c:v>
                </c:pt>
                <c:pt idx="260">
                  <c:v>1.0252598364906523E-2</c:v>
                </c:pt>
                <c:pt idx="261">
                  <c:v>1.0252598364906523E-2</c:v>
                </c:pt>
                <c:pt idx="262">
                  <c:v>1.0252598364906523E-2</c:v>
                </c:pt>
                <c:pt idx="263">
                  <c:v>1.0249874900869673E-2</c:v>
                </c:pt>
                <c:pt idx="264">
                  <c:v>1.0249874900869673E-2</c:v>
                </c:pt>
                <c:pt idx="265">
                  <c:v>1.0249874900869673E-2</c:v>
                </c:pt>
                <c:pt idx="266">
                  <c:v>1.0249874900869673E-2</c:v>
                </c:pt>
                <c:pt idx="267">
                  <c:v>1.0249874900869673E-2</c:v>
                </c:pt>
                <c:pt idx="268">
                  <c:v>1.0249874900869673E-2</c:v>
                </c:pt>
                <c:pt idx="269">
                  <c:v>1.0249874900869673E-2</c:v>
                </c:pt>
                <c:pt idx="270">
                  <c:v>1.0249874900869673E-2</c:v>
                </c:pt>
                <c:pt idx="271">
                  <c:v>1.0249874900869673E-2</c:v>
                </c:pt>
                <c:pt idx="272">
                  <c:v>1.0249874900869673E-2</c:v>
                </c:pt>
                <c:pt idx="273">
                  <c:v>1.0249874900869673E-2</c:v>
                </c:pt>
                <c:pt idx="274">
                  <c:v>1.0249874900869673E-2</c:v>
                </c:pt>
                <c:pt idx="275">
                  <c:v>1.0249874900869673E-2</c:v>
                </c:pt>
                <c:pt idx="276">
                  <c:v>1.0249874900869673E-2</c:v>
                </c:pt>
                <c:pt idx="277">
                  <c:v>1.0211746404353749E-2</c:v>
                </c:pt>
                <c:pt idx="278">
                  <c:v>1.0209022940316899E-2</c:v>
                </c:pt>
                <c:pt idx="279">
                  <c:v>1.0209022940316899E-2</c:v>
                </c:pt>
                <c:pt idx="280">
                  <c:v>1.0209022940316899E-2</c:v>
                </c:pt>
                <c:pt idx="281">
                  <c:v>1.0209022940316899E-2</c:v>
                </c:pt>
                <c:pt idx="282">
                  <c:v>1.0165447515727271E-2</c:v>
                </c:pt>
                <c:pt idx="285">
                  <c:v>9.3865368011876935E-3</c:v>
                </c:pt>
                <c:pt idx="286">
                  <c:v>9.3865368011876935E-3</c:v>
                </c:pt>
                <c:pt idx="287">
                  <c:v>9.2966624879715892E-3</c:v>
                </c:pt>
                <c:pt idx="288">
                  <c:v>9.2939390239347372E-3</c:v>
                </c:pt>
                <c:pt idx="289">
                  <c:v>9.2912155598978852E-3</c:v>
                </c:pt>
                <c:pt idx="290">
                  <c:v>9.2095116387923351E-3</c:v>
                </c:pt>
                <c:pt idx="291">
                  <c:v>9.2095116387923351E-3</c:v>
                </c:pt>
                <c:pt idx="292">
                  <c:v>9.2095116387923351E-3</c:v>
                </c:pt>
                <c:pt idx="293">
                  <c:v>9.2095116387923351E-3</c:v>
                </c:pt>
                <c:pt idx="294">
                  <c:v>9.2095116387923351E-3</c:v>
                </c:pt>
                <c:pt idx="295">
                  <c:v>9.2095116387923351E-3</c:v>
                </c:pt>
                <c:pt idx="316">
                  <c:v>8.5041344532477536E-3</c:v>
                </c:pt>
                <c:pt idx="318">
                  <c:v>8.3761316435157253E-3</c:v>
                </c:pt>
                <c:pt idx="325">
                  <c:v>7.9757824300985304E-3</c:v>
                </c:pt>
                <c:pt idx="327">
                  <c:v>7.9131427572509423E-3</c:v>
                </c:pt>
                <c:pt idx="332">
                  <c:v>7.8423326922927982E-3</c:v>
                </c:pt>
                <c:pt idx="345">
                  <c:v>7.7960338036663201E-3</c:v>
                </c:pt>
                <c:pt idx="348">
                  <c:v>7.6707544579711438E-3</c:v>
                </c:pt>
                <c:pt idx="357">
                  <c:v>7.3820672700648671E-3</c:v>
                </c:pt>
                <c:pt idx="368">
                  <c:v>6.9149931877448053E-3</c:v>
                </c:pt>
                <c:pt idx="388">
                  <c:v>5.4715572482134222E-3</c:v>
                </c:pt>
                <c:pt idx="390">
                  <c:v>5.4252583595869441E-3</c:v>
                </c:pt>
                <c:pt idx="392">
                  <c:v>5.423896627568519E-3</c:v>
                </c:pt>
                <c:pt idx="403">
                  <c:v>5.0616759106672463E-3</c:v>
                </c:pt>
                <c:pt idx="404">
                  <c:v>5.0575907146119693E-3</c:v>
                </c:pt>
                <c:pt idx="407">
                  <c:v>4.5605585278865393E-3</c:v>
                </c:pt>
                <c:pt idx="409">
                  <c:v>4.5605585278865393E-3</c:v>
                </c:pt>
                <c:pt idx="410">
                  <c:v>4.5605585278865393E-3</c:v>
                </c:pt>
                <c:pt idx="412">
                  <c:v>4.5115361752232092E-3</c:v>
                </c:pt>
                <c:pt idx="413">
                  <c:v>4.5101744432047841E-3</c:v>
                </c:pt>
                <c:pt idx="414">
                  <c:v>4.470684214670435E-3</c:v>
                </c:pt>
                <c:pt idx="415">
                  <c:v>4.4679607506335831E-3</c:v>
                </c:pt>
                <c:pt idx="416">
                  <c:v>4.4652372865967311E-3</c:v>
                </c:pt>
                <c:pt idx="417">
                  <c:v>4.4652372865967311E-3</c:v>
                </c:pt>
                <c:pt idx="418">
                  <c:v>3.6944969641677095E-3</c:v>
                </c:pt>
                <c:pt idx="419">
                  <c:v>3.5610472263619772E-3</c:v>
                </c:pt>
                <c:pt idx="420">
                  <c:v>3.1007818041340462E-3</c:v>
                </c:pt>
                <c:pt idx="421">
                  <c:v>3.012269222936367E-3</c:v>
                </c:pt>
                <c:pt idx="422">
                  <c:v>3.0109074909179419E-3</c:v>
                </c:pt>
                <c:pt idx="423">
                  <c:v>3.0109074909179419E-3</c:v>
                </c:pt>
                <c:pt idx="424">
                  <c:v>3.0109074909179419E-3</c:v>
                </c:pt>
                <c:pt idx="425">
                  <c:v>2.6486867740166693E-3</c:v>
                </c:pt>
                <c:pt idx="426">
                  <c:v>2.5097901081372349E-3</c:v>
                </c:pt>
                <c:pt idx="427">
                  <c:v>1.688665701026458E-3</c:v>
                </c:pt>
                <c:pt idx="428">
                  <c:v>1.6873039690080312E-3</c:v>
                </c:pt>
                <c:pt idx="429">
                  <c:v>1.598791387810352E-3</c:v>
                </c:pt>
                <c:pt idx="430">
                  <c:v>1.598791387810352E-3</c:v>
                </c:pt>
                <c:pt idx="431">
                  <c:v>5.9791835426736481E-4</c:v>
                </c:pt>
                <c:pt idx="432">
                  <c:v>1.4446159213156104E-4</c:v>
                </c:pt>
                <c:pt idx="433">
                  <c:v>1.4309986011313419E-4</c:v>
                </c:pt>
                <c:pt idx="434">
                  <c:v>1.4037639607628397E-4</c:v>
                </c:pt>
                <c:pt idx="435">
                  <c:v>1.4037639607628397E-4</c:v>
                </c:pt>
                <c:pt idx="436">
                  <c:v>1.4037639607628397E-4</c:v>
                </c:pt>
                <c:pt idx="437">
                  <c:v>5.5949010933881854E-5</c:v>
                </c:pt>
                <c:pt idx="438">
                  <c:v>5.5949010933881854E-5</c:v>
                </c:pt>
                <c:pt idx="439">
                  <c:v>-3.130803660595198E-4</c:v>
                </c:pt>
                <c:pt idx="440">
                  <c:v>-3.5801752266757109E-4</c:v>
                </c:pt>
                <c:pt idx="441">
                  <c:v>-7.256851676425459E-4</c:v>
                </c:pt>
                <c:pt idx="442">
                  <c:v>-7.2704689966097275E-4</c:v>
                </c:pt>
                <c:pt idx="443">
                  <c:v>-7.6517539617689673E-4</c:v>
                </c:pt>
                <c:pt idx="444">
                  <c:v>-7.6517539617689673E-4</c:v>
                </c:pt>
                <c:pt idx="445">
                  <c:v>-8.1011255278494801E-4</c:v>
                </c:pt>
                <c:pt idx="446">
                  <c:v>-8.1283601682179824E-4</c:v>
                </c:pt>
                <c:pt idx="447">
                  <c:v>-8.9998686600105404E-4</c:v>
                </c:pt>
                <c:pt idx="448">
                  <c:v>-1.1805036617967765E-3</c:v>
                </c:pt>
                <c:pt idx="449">
                  <c:v>-1.1805036617967765E-3</c:v>
                </c:pt>
                <c:pt idx="450">
                  <c:v>-1.1805036617967765E-3</c:v>
                </c:pt>
                <c:pt idx="451">
                  <c:v>-1.1886740539073307E-3</c:v>
                </c:pt>
                <c:pt idx="452">
                  <c:v>-1.2676545109760289E-3</c:v>
                </c:pt>
                <c:pt idx="453">
                  <c:v>-1.2744631710681562E-3</c:v>
                </c:pt>
                <c:pt idx="454">
                  <c:v>-1.275824903086583E-3</c:v>
                </c:pt>
                <c:pt idx="455">
                  <c:v>-1.3125916675840801E-3</c:v>
                </c:pt>
                <c:pt idx="456">
                  <c:v>-1.3153151316209338E-3</c:v>
                </c:pt>
                <c:pt idx="457">
                  <c:v>-1.3166768636393572E-3</c:v>
                </c:pt>
                <c:pt idx="458">
                  <c:v>-1.3180385956577841E-3</c:v>
                </c:pt>
                <c:pt idx="459">
                  <c:v>-1.3194003276762109E-3</c:v>
                </c:pt>
                <c:pt idx="460">
                  <c:v>-1.6761741165037779E-3</c:v>
                </c:pt>
                <c:pt idx="461">
                  <c:v>-1.6761741165037779E-3</c:v>
                </c:pt>
                <c:pt idx="462">
                  <c:v>-1.6761741165037779E-3</c:v>
                </c:pt>
                <c:pt idx="463">
                  <c:v>-1.6884297046696126E-3</c:v>
                </c:pt>
                <c:pt idx="464">
                  <c:v>-1.7156643450381287E-3</c:v>
                </c:pt>
                <c:pt idx="465">
                  <c:v>-1.7687718937567341E-3</c:v>
                </c:pt>
                <c:pt idx="466">
                  <c:v>-2.1364395387317089E-3</c:v>
                </c:pt>
                <c:pt idx="467">
                  <c:v>-2.1759297672660598E-3</c:v>
                </c:pt>
                <c:pt idx="468">
                  <c:v>-2.1759297672660598E-3</c:v>
                </c:pt>
                <c:pt idx="469">
                  <c:v>-2.1759297672660598E-3</c:v>
                </c:pt>
                <c:pt idx="470">
                  <c:v>-2.1813766953397637E-3</c:v>
                </c:pt>
                <c:pt idx="471">
                  <c:v>-2.3121029691086439E-3</c:v>
                </c:pt>
                <c:pt idx="472">
                  <c:v>-2.4006155503063231E-3</c:v>
                </c:pt>
                <c:pt idx="473">
                  <c:v>-2.6375569215124177E-3</c:v>
                </c:pt>
                <c:pt idx="474">
                  <c:v>-2.72470777069167E-3</c:v>
                </c:pt>
                <c:pt idx="475">
                  <c:v>-2.7301546987653739E-3</c:v>
                </c:pt>
                <c:pt idx="476">
                  <c:v>-2.7669214632628711E-3</c:v>
                </c:pt>
                <c:pt idx="477">
                  <c:v>-2.7682831952812979E-3</c:v>
                </c:pt>
                <c:pt idx="478">
                  <c:v>-4.1844844944441649E-3</c:v>
                </c:pt>
                <c:pt idx="479">
                  <c:v>-4.2716353436234172E-3</c:v>
                </c:pt>
                <c:pt idx="480">
                  <c:v>-4.5916423679534871E-3</c:v>
                </c:pt>
                <c:pt idx="481">
                  <c:v>-4.7291773018144981E-3</c:v>
                </c:pt>
                <c:pt idx="482">
                  <c:v>-5.0450991300892908E-3</c:v>
                </c:pt>
                <c:pt idx="483">
                  <c:v>-5.0450991300892908E-3</c:v>
                </c:pt>
                <c:pt idx="484">
                  <c:v>-5.0927597507341958E-3</c:v>
                </c:pt>
                <c:pt idx="485">
                  <c:v>-5.2316564166136302E-3</c:v>
                </c:pt>
                <c:pt idx="486">
                  <c:v>-5.2316564166136302E-3</c:v>
                </c:pt>
                <c:pt idx="487">
                  <c:v>-5.4222988991932466E-3</c:v>
                </c:pt>
                <c:pt idx="488">
                  <c:v>-6.0105671311532077E-3</c:v>
                </c:pt>
                <c:pt idx="489">
                  <c:v>-7.5561329720665281E-3</c:v>
                </c:pt>
                <c:pt idx="490">
                  <c:v>-7.5574947040849549E-3</c:v>
                </c:pt>
                <c:pt idx="491">
                  <c:v>-7.979631629796962E-3</c:v>
                </c:pt>
                <c:pt idx="492">
                  <c:v>-7.9837168258522391E-3</c:v>
                </c:pt>
                <c:pt idx="493">
                  <c:v>-7.9837168258522391E-3</c:v>
                </c:pt>
                <c:pt idx="494">
                  <c:v>-7.9850785578706659E-3</c:v>
                </c:pt>
                <c:pt idx="495">
                  <c:v>-7.9864402898890928E-3</c:v>
                </c:pt>
                <c:pt idx="496">
                  <c:v>-7.9864402898890928E-3</c:v>
                </c:pt>
                <c:pt idx="497">
                  <c:v>-8.5529208095542382E-3</c:v>
                </c:pt>
                <c:pt idx="498">
                  <c:v>-8.8334376053499607E-3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43-40B1-B101-F7778FDCA69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48">
                  <c:v>0.46849459999793908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43-40B1-B101-F7778FDC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4744"/>
        <c:axId val="1"/>
      </c:scatterChart>
      <c:valAx>
        <c:axId val="60630474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68704944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60965416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4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92821368948248"/>
          <c:y val="0.92837725862779552"/>
          <c:w val="0.78297161936560933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9317585302"/>
          <c:y val="3.3846301127252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9-4B44-AAA8-466858D925A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4.5199999658507295E-4</c:v>
                </c:pt>
                <c:pt idx="1">
                  <c:v>-2.979000004415866E-3</c:v>
                </c:pt>
                <c:pt idx="2">
                  <c:v>-1.4804000020376407E-3</c:v>
                </c:pt>
                <c:pt idx="3">
                  <c:v>-1.0748100005002925E-2</c:v>
                </c:pt>
                <c:pt idx="4">
                  <c:v>-6.4596000011079013E-3</c:v>
                </c:pt>
                <c:pt idx="5">
                  <c:v>-1.272860000244691E-2</c:v>
                </c:pt>
                <c:pt idx="6">
                  <c:v>-3.5837000032188371E-3</c:v>
                </c:pt>
                <c:pt idx="7">
                  <c:v>-5.488400005560834E-3</c:v>
                </c:pt>
                <c:pt idx="8">
                  <c:v>-3.1529000007139985E-3</c:v>
                </c:pt>
                <c:pt idx="9">
                  <c:v>-3.0576000026485417E-3</c:v>
                </c:pt>
                <c:pt idx="10">
                  <c:v>-3.5798000062641222E-3</c:v>
                </c:pt>
                <c:pt idx="11">
                  <c:v>-1.3331000009202398E-3</c:v>
                </c:pt>
                <c:pt idx="12">
                  <c:v>-9.1882000015175436E-3</c:v>
                </c:pt>
                <c:pt idx="13">
                  <c:v>-1.254730000073323E-2</c:v>
                </c:pt>
                <c:pt idx="14">
                  <c:v>-1.2783600002876483E-2</c:v>
                </c:pt>
                <c:pt idx="15">
                  <c:v>-1.0094400004163617E-2</c:v>
                </c:pt>
                <c:pt idx="16">
                  <c:v>-5.5962000042200089E-3</c:v>
                </c:pt>
                <c:pt idx="17">
                  <c:v>-9.5009000033314805E-3</c:v>
                </c:pt>
                <c:pt idx="18">
                  <c:v>7.3043999946094118E-3</c:v>
                </c:pt>
                <c:pt idx="19">
                  <c:v>2.6463999965926632E-3</c:v>
                </c:pt>
                <c:pt idx="20">
                  <c:v>3.027399998245528E-3</c:v>
                </c:pt>
                <c:pt idx="21">
                  <c:v>1.0122699997737072E-2</c:v>
                </c:pt>
                <c:pt idx="22">
                  <c:v>-8.7360000179614872E-4</c:v>
                </c:pt>
                <c:pt idx="23">
                  <c:v>1.1387399998056935E-2</c:v>
                </c:pt>
                <c:pt idx="24">
                  <c:v>9.683499996754108E-3</c:v>
                </c:pt>
                <c:pt idx="25">
                  <c:v>1.077879999866127E-2</c:v>
                </c:pt>
                <c:pt idx="26">
                  <c:v>1.6287799997371621E-2</c:v>
                </c:pt>
                <c:pt idx="27">
                  <c:v>2.7383099994040094E-2</c:v>
                </c:pt>
                <c:pt idx="28">
                  <c:v>1.6146799996931804E-2</c:v>
                </c:pt>
                <c:pt idx="29">
                  <c:v>1.5242099998431513E-2</c:v>
                </c:pt>
                <c:pt idx="30">
                  <c:v>1.1180599994986551E-2</c:v>
                </c:pt>
                <c:pt idx="31">
                  <c:v>2.7275899996311637E-2</c:v>
                </c:pt>
                <c:pt idx="32">
                  <c:v>4.7536999954900239E-3</c:v>
                </c:pt>
                <c:pt idx="33">
                  <c:v>3.8489999969897326E-3</c:v>
                </c:pt>
                <c:pt idx="34">
                  <c:v>2.1230199996352894E-2</c:v>
                </c:pt>
                <c:pt idx="35">
                  <c:v>1.3325500000064494E-2</c:v>
                </c:pt>
                <c:pt idx="36">
                  <c:v>-3.5792000016954262E-3</c:v>
                </c:pt>
                <c:pt idx="37">
                  <c:v>6.5160999984072987E-3</c:v>
                </c:pt>
                <c:pt idx="38">
                  <c:v>1.8803299997671274E-2</c:v>
                </c:pt>
                <c:pt idx="39">
                  <c:v>1.8898599995736731E-2</c:v>
                </c:pt>
                <c:pt idx="40">
                  <c:v>3.7993900001310976E-2</c:v>
                </c:pt>
                <c:pt idx="41">
                  <c:v>7.2797999964677729E-3</c:v>
                </c:pt>
                <c:pt idx="42">
                  <c:v>1.2852899999415968E-2</c:v>
                </c:pt>
                <c:pt idx="43">
                  <c:v>-9.3846999989182223E-3</c:v>
                </c:pt>
                <c:pt idx="44">
                  <c:v>-7.8573000027972739E-3</c:v>
                </c:pt>
                <c:pt idx="45">
                  <c:v>5.4885999961697962E-3</c:v>
                </c:pt>
                <c:pt idx="46">
                  <c:v>1.5060399997310014E-2</c:v>
                </c:pt>
                <c:pt idx="47">
                  <c:v>8.728799999516923E-3</c:v>
                </c:pt>
                <c:pt idx="48">
                  <c:v>9.8240999977861065E-3</c:v>
                </c:pt>
                <c:pt idx="49">
                  <c:v>-3.6040999984834343E-3</c:v>
                </c:pt>
                <c:pt idx="50">
                  <c:v>2.2778399994422216E-2</c:v>
                </c:pt>
                <c:pt idx="51">
                  <c:v>-1.1224000045331195E-3</c:v>
                </c:pt>
                <c:pt idx="52">
                  <c:v>1.3972899996588239E-2</c:v>
                </c:pt>
                <c:pt idx="53">
                  <c:v>1.6258799998468021E-2</c:v>
                </c:pt>
                <c:pt idx="54">
                  <c:v>1.3226099996245466E-2</c:v>
                </c:pt>
                <c:pt idx="55">
                  <c:v>1.3321399997948902E-2</c:v>
                </c:pt>
                <c:pt idx="56">
                  <c:v>1.1848799997096648E-2</c:v>
                </c:pt>
                <c:pt idx="57">
                  <c:v>2.5944099998014281E-2</c:v>
                </c:pt>
                <c:pt idx="58">
                  <c:v>9.0393999962543603E-3</c:v>
                </c:pt>
                <c:pt idx="59">
                  <c:v>1.5230000000883592E-2</c:v>
                </c:pt>
                <c:pt idx="60">
                  <c:v>1.794799999697716E-2</c:v>
                </c:pt>
                <c:pt idx="61">
                  <c:v>8.5821999964537099E-3</c:v>
                </c:pt>
                <c:pt idx="62">
                  <c:v>-1.0600004316074774E-5</c:v>
                </c:pt>
                <c:pt idx="63">
                  <c:v>8.4699997387360781E-5</c:v>
                </c:pt>
                <c:pt idx="64">
                  <c:v>-4.6560000191675499E-4</c:v>
                </c:pt>
                <c:pt idx="65">
                  <c:v>1.479999627918005E-5</c:v>
                </c:pt>
                <c:pt idx="66">
                  <c:v>-4.0166000035242178E-3</c:v>
                </c:pt>
                <c:pt idx="67">
                  <c:v>-2.3744000063743442E-3</c:v>
                </c:pt>
                <c:pt idx="68">
                  <c:v>-8.9399999706074595E-4</c:v>
                </c:pt>
                <c:pt idx="69">
                  <c:v>2.1059999999124557E-3</c:v>
                </c:pt>
                <c:pt idx="70">
                  <c:v>1.096500000130618E-2</c:v>
                </c:pt>
                <c:pt idx="71">
                  <c:v>8.1556000004638918E-3</c:v>
                </c:pt>
                <c:pt idx="72">
                  <c:v>9.1555999970296398E-3</c:v>
                </c:pt>
                <c:pt idx="73">
                  <c:v>2.2508999973069876E-3</c:v>
                </c:pt>
                <c:pt idx="74">
                  <c:v>1.2250899999344256E-2</c:v>
                </c:pt>
                <c:pt idx="75">
                  <c:v>-6.176000002596993E-3</c:v>
                </c:pt>
                <c:pt idx="76">
                  <c:v>3.8239999994402751E-3</c:v>
                </c:pt>
                <c:pt idx="77">
                  <c:v>2.6372999927843921E-3</c:v>
                </c:pt>
                <c:pt idx="78">
                  <c:v>1.8278999996255152E-3</c:v>
                </c:pt>
                <c:pt idx="79">
                  <c:v>-2.7844000069308095E-3</c:v>
                </c:pt>
                <c:pt idx="80">
                  <c:v>9.074599998712074E-3</c:v>
                </c:pt>
                <c:pt idx="81">
                  <c:v>3.1699000028311275E-3</c:v>
                </c:pt>
                <c:pt idx="82">
                  <c:v>-7.3479999991832301E-4</c:v>
                </c:pt>
                <c:pt idx="83">
                  <c:v>-3.761000007216353E-3</c:v>
                </c:pt>
                <c:pt idx="84">
                  <c:v>1.2240299991390202E-2</c:v>
                </c:pt>
                <c:pt idx="85">
                  <c:v>1.5480499998375308E-2</c:v>
                </c:pt>
                <c:pt idx="86">
                  <c:v>-2.4241999999503605E-3</c:v>
                </c:pt>
                <c:pt idx="87">
                  <c:v>2.4883000005502254E-3</c:v>
                </c:pt>
                <c:pt idx="88">
                  <c:v>-4.4163999991724268E-3</c:v>
                </c:pt>
                <c:pt idx="89">
                  <c:v>5.6173999983002432E-3</c:v>
                </c:pt>
                <c:pt idx="90">
                  <c:v>-5.6908000042312779E-3</c:v>
                </c:pt>
                <c:pt idx="91">
                  <c:v>-4.8471000045537949E-3</c:v>
                </c:pt>
                <c:pt idx="92">
                  <c:v>7.5387999968370423E-3</c:v>
                </c:pt>
                <c:pt idx="93">
                  <c:v>-6.7928000062238425E-3</c:v>
                </c:pt>
                <c:pt idx="94">
                  <c:v>3.6914999946020544E-3</c:v>
                </c:pt>
                <c:pt idx="95">
                  <c:v>1.769149999745423E-2</c:v>
                </c:pt>
                <c:pt idx="96">
                  <c:v>-5.8216000034008175E-3</c:v>
                </c:pt>
                <c:pt idx="97">
                  <c:v>-7.1465000073658302E-3</c:v>
                </c:pt>
                <c:pt idx="98">
                  <c:v>-7.5781000050483271E-3</c:v>
                </c:pt>
                <c:pt idx="99">
                  <c:v>-7.4040000035893172E-3</c:v>
                </c:pt>
                <c:pt idx="100">
                  <c:v>-3.4615999975358136E-3</c:v>
                </c:pt>
                <c:pt idx="101">
                  <c:v>-2.4616000009700656E-3</c:v>
                </c:pt>
                <c:pt idx="102">
                  <c:v>5.3840000327909365E-4</c:v>
                </c:pt>
                <c:pt idx="103">
                  <c:v>5.5919999431353062E-4</c:v>
                </c:pt>
                <c:pt idx="104">
                  <c:v>-1.2250200001290068E-2</c:v>
                </c:pt>
                <c:pt idx="105">
                  <c:v>-6.8508000040310435E-3</c:v>
                </c:pt>
                <c:pt idx="106">
                  <c:v>-1.1589800000365358E-2</c:v>
                </c:pt>
                <c:pt idx="107">
                  <c:v>-8.5898000033921562E-3</c:v>
                </c:pt>
                <c:pt idx="108">
                  <c:v>-3.3000000039464794E-3</c:v>
                </c:pt>
                <c:pt idx="109">
                  <c:v>-2.215509999950882E-2</c:v>
                </c:pt>
                <c:pt idx="110">
                  <c:v>-6.9502000042120926E-3</c:v>
                </c:pt>
                <c:pt idx="111">
                  <c:v>3.0497999978251755E-3</c:v>
                </c:pt>
                <c:pt idx="114">
                  <c:v>-1.4420200001040939E-2</c:v>
                </c:pt>
                <c:pt idx="115">
                  <c:v>-7.929400002467446E-3</c:v>
                </c:pt>
                <c:pt idx="116">
                  <c:v>-1.1639600001217332E-2</c:v>
                </c:pt>
                <c:pt idx="117">
                  <c:v>-6.5900000045076013E-3</c:v>
                </c:pt>
                <c:pt idx="118">
                  <c:v>-5.5900000006658956E-3</c:v>
                </c:pt>
                <c:pt idx="119">
                  <c:v>4.4099999940954149E-3</c:v>
                </c:pt>
                <c:pt idx="120">
                  <c:v>-2.3944999993545935E-3</c:v>
                </c:pt>
                <c:pt idx="121">
                  <c:v>-5.3132999964873306E-3</c:v>
                </c:pt>
                <c:pt idx="126">
                  <c:v>-8.8780000078259036E-4</c:v>
                </c:pt>
                <c:pt idx="127">
                  <c:v>-4.1147000010823831E-3</c:v>
                </c:pt>
                <c:pt idx="128">
                  <c:v>-4.2193999979645014E-3</c:v>
                </c:pt>
                <c:pt idx="129">
                  <c:v>2.7805999998236075E-3</c:v>
                </c:pt>
                <c:pt idx="130">
                  <c:v>6.7806000006385148E-3</c:v>
                </c:pt>
                <c:pt idx="131">
                  <c:v>8.7806000010459684E-3</c:v>
                </c:pt>
                <c:pt idx="133">
                  <c:v>-6.0288000022410415E-3</c:v>
                </c:pt>
                <c:pt idx="134">
                  <c:v>-4.4287999990046956E-3</c:v>
                </c:pt>
                <c:pt idx="135">
                  <c:v>-4.4335000056889839E-3</c:v>
                </c:pt>
                <c:pt idx="136">
                  <c:v>-4.2335000034654513E-3</c:v>
                </c:pt>
                <c:pt idx="137">
                  <c:v>-4.4382000050973147E-3</c:v>
                </c:pt>
                <c:pt idx="138">
                  <c:v>-4.0429000000585802E-3</c:v>
                </c:pt>
                <c:pt idx="139">
                  <c:v>-4.5523000007960945E-3</c:v>
                </c:pt>
                <c:pt idx="140">
                  <c:v>-1.0838999951374717E-3</c:v>
                </c:pt>
                <c:pt idx="141">
                  <c:v>-3.5390000048209913E-3</c:v>
                </c:pt>
                <c:pt idx="142">
                  <c:v>6.4609999972162768E-3</c:v>
                </c:pt>
                <c:pt idx="143">
                  <c:v>-2.1893999946769327E-3</c:v>
                </c:pt>
                <c:pt idx="144">
                  <c:v>-3.9082000002963468E-3</c:v>
                </c:pt>
                <c:pt idx="145">
                  <c:v>-1.8082000024151057E-3</c:v>
                </c:pt>
                <c:pt idx="146">
                  <c:v>-5.4209999943850562E-3</c:v>
                </c:pt>
                <c:pt idx="147">
                  <c:v>-5.4257000010693446E-3</c:v>
                </c:pt>
                <c:pt idx="148">
                  <c:v>5.655499997374136E-3</c:v>
                </c:pt>
                <c:pt idx="149">
                  <c:v>-4.9087999941548333E-3</c:v>
                </c:pt>
                <c:pt idx="150">
                  <c:v>-5.7182000018656254E-3</c:v>
                </c:pt>
                <c:pt idx="152">
                  <c:v>-5.6686000025365502E-3</c:v>
                </c:pt>
                <c:pt idx="153">
                  <c:v>1.2666900001931936E-2</c:v>
                </c:pt>
                <c:pt idx="155">
                  <c:v>7.7649999730056152E-4</c:v>
                </c:pt>
                <c:pt idx="156">
                  <c:v>-4.0786000026855618E-3</c:v>
                </c:pt>
                <c:pt idx="157">
                  <c:v>-1.5792700003657956E-2</c:v>
                </c:pt>
                <c:pt idx="158">
                  <c:v>-3.0602100006944966E-2</c:v>
                </c:pt>
                <c:pt idx="159">
                  <c:v>-1.6021000046748668E-3</c:v>
                </c:pt>
                <c:pt idx="160">
                  <c:v>2.7306500000122469E-2</c:v>
                </c:pt>
                <c:pt idx="161">
                  <c:v>-9.453300001041498E-3</c:v>
                </c:pt>
                <c:pt idx="164">
                  <c:v>-2.7084000030299649E-3</c:v>
                </c:pt>
                <c:pt idx="165">
                  <c:v>7.9878999968059361E-3</c:v>
                </c:pt>
                <c:pt idx="167">
                  <c:v>1.3669999316334724E-4</c:v>
                </c:pt>
                <c:pt idx="168">
                  <c:v>1.2136699995608069E-2</c:v>
                </c:pt>
                <c:pt idx="171">
                  <c:v>-1.9382899998163339E-2</c:v>
                </c:pt>
                <c:pt idx="172">
                  <c:v>4.6170999994501472E-3</c:v>
                </c:pt>
                <c:pt idx="173">
                  <c:v>-5.5238999993889593E-3</c:v>
                </c:pt>
                <c:pt idx="174">
                  <c:v>8.4761000034632161E-3</c:v>
                </c:pt>
                <c:pt idx="175">
                  <c:v>-8.4285999982967041E-3</c:v>
                </c:pt>
                <c:pt idx="176">
                  <c:v>2.571400000306312E-3</c:v>
                </c:pt>
                <c:pt idx="177">
                  <c:v>6.5714000011212192E-3</c:v>
                </c:pt>
                <c:pt idx="181">
                  <c:v>-6.7721000013989396E-3</c:v>
                </c:pt>
                <c:pt idx="183">
                  <c:v>-5.4365999967558309E-3</c:v>
                </c:pt>
                <c:pt idx="184">
                  <c:v>2.6587000029394403E-3</c:v>
                </c:pt>
                <c:pt idx="188">
                  <c:v>-4.8229999811155722E-4</c:v>
                </c:pt>
                <c:pt idx="189">
                  <c:v>8.5177000000840053E-3</c:v>
                </c:pt>
                <c:pt idx="190">
                  <c:v>6.6259999584872276E-4</c:v>
                </c:pt>
                <c:pt idx="191">
                  <c:v>-1.4469300003838725E-2</c:v>
                </c:pt>
                <c:pt idx="192">
                  <c:v>-1.8209999689133838E-4</c:v>
                </c:pt>
                <c:pt idx="193">
                  <c:v>7.008499997027684E-3</c:v>
                </c:pt>
                <c:pt idx="196">
                  <c:v>9.2982999995001592E-3</c:v>
                </c:pt>
                <c:pt idx="197">
                  <c:v>6.3936000005924143E-3</c:v>
                </c:pt>
                <c:pt idx="198">
                  <c:v>1.1488899996038526E-2</c:v>
                </c:pt>
                <c:pt idx="199">
                  <c:v>1.4443199994275346E-2</c:v>
                </c:pt>
                <c:pt idx="200">
                  <c:v>2.9538499999034684E-2</c:v>
                </c:pt>
                <c:pt idx="201">
                  <c:v>3.26338000013493E-2</c:v>
                </c:pt>
                <c:pt idx="202">
                  <c:v>1.1351799999829382E-2</c:v>
                </c:pt>
                <c:pt idx="203">
                  <c:v>1.4470999958575703E-3</c:v>
                </c:pt>
                <c:pt idx="204">
                  <c:v>-2.0660000009229407E-3</c:v>
                </c:pt>
                <c:pt idx="205">
                  <c:v>9.3399999605026096E-4</c:v>
                </c:pt>
                <c:pt idx="206">
                  <c:v>-5.3976000053808093E-3</c:v>
                </c:pt>
                <c:pt idx="207">
                  <c:v>-6.3023000038811006E-3</c:v>
                </c:pt>
                <c:pt idx="208">
                  <c:v>-1.2070000011590309E-3</c:v>
                </c:pt>
                <c:pt idx="209">
                  <c:v>-4.1117000000667758E-3</c:v>
                </c:pt>
                <c:pt idx="210">
                  <c:v>6.9836000038776547E-3</c:v>
                </c:pt>
                <c:pt idx="211">
                  <c:v>-8.0621000015526079E-3</c:v>
                </c:pt>
                <c:pt idx="212">
                  <c:v>3.3199998142663389E-5</c:v>
                </c:pt>
                <c:pt idx="213">
                  <c:v>2.033199998550117E-3</c:v>
                </c:pt>
                <c:pt idx="214">
                  <c:v>5.0331999955233186E-3</c:v>
                </c:pt>
                <c:pt idx="215">
                  <c:v>-2.2871500004839618E-2</c:v>
                </c:pt>
                <c:pt idx="218">
                  <c:v>-1.0341499997593928E-2</c:v>
                </c:pt>
                <c:pt idx="219">
                  <c:v>1.5813799996976741E-2</c:v>
                </c:pt>
                <c:pt idx="220">
                  <c:v>-9.0900000941473991E-5</c:v>
                </c:pt>
                <c:pt idx="221">
                  <c:v>1.4004399999976158E-2</c:v>
                </c:pt>
                <c:pt idx="222">
                  <c:v>9.2445999980554916E-3</c:v>
                </c:pt>
                <c:pt idx="223">
                  <c:v>4.2942000000039116E-3</c:v>
                </c:pt>
                <c:pt idx="224">
                  <c:v>3.4430000014253892E-3</c:v>
                </c:pt>
                <c:pt idx="225">
                  <c:v>-1.3879500002076384E-2</c:v>
                </c:pt>
                <c:pt idx="226">
                  <c:v>1.8384999930276535E-3</c:v>
                </c:pt>
                <c:pt idx="227">
                  <c:v>6.8384999976842664E-3</c:v>
                </c:pt>
                <c:pt idx="228">
                  <c:v>1.2314999999944121E-2</c:v>
                </c:pt>
                <c:pt idx="229">
                  <c:v>1.1173999999300577E-2</c:v>
                </c:pt>
                <c:pt idx="230">
                  <c:v>2.1174000001337845E-2</c:v>
                </c:pt>
                <c:pt idx="231">
                  <c:v>4.3188999989069998E-3</c:v>
                </c:pt>
                <c:pt idx="232">
                  <c:v>3.4142000004067086E-3</c:v>
                </c:pt>
                <c:pt idx="233">
                  <c:v>-9.3952000024728477E-3</c:v>
                </c:pt>
                <c:pt idx="234">
                  <c:v>-1.6581900003075134E-2</c:v>
                </c:pt>
                <c:pt idx="236">
                  <c:v>-1.7995799993514083E-2</c:v>
                </c:pt>
                <c:pt idx="237">
                  <c:v>7.2939999954542145E-3</c:v>
                </c:pt>
                <c:pt idx="239">
                  <c:v>2.1737999995821156E-3</c:v>
                </c:pt>
                <c:pt idx="240">
                  <c:v>1.5364399994723499E-2</c:v>
                </c:pt>
                <c:pt idx="241">
                  <c:v>1.9045799999730662E-2</c:v>
                </c:pt>
                <c:pt idx="244">
                  <c:v>1.9780700000410434E-2</c:v>
                </c:pt>
                <c:pt idx="249">
                  <c:v>1.628579999669455E-2</c:v>
                </c:pt>
                <c:pt idx="250">
                  <c:v>1.7285800000536256E-2</c:v>
                </c:pt>
                <c:pt idx="251">
                  <c:v>1.7285800000536256E-2</c:v>
                </c:pt>
                <c:pt idx="252">
                  <c:v>2.1285799994075205E-2</c:v>
                </c:pt>
                <c:pt idx="253">
                  <c:v>2.2285799997916911E-2</c:v>
                </c:pt>
                <c:pt idx="254">
                  <c:v>2.3285799994482659E-2</c:v>
                </c:pt>
                <c:pt idx="255">
                  <c:v>2.5285799994890112E-2</c:v>
                </c:pt>
                <c:pt idx="256">
                  <c:v>2.6285799998731818E-2</c:v>
                </c:pt>
                <c:pt idx="257">
                  <c:v>2.6285799998731818E-2</c:v>
                </c:pt>
                <c:pt idx="258">
                  <c:v>2.7285799995297566E-2</c:v>
                </c:pt>
                <c:pt idx="259">
                  <c:v>3.0285799999546725E-2</c:v>
                </c:pt>
                <c:pt idx="260">
                  <c:v>3.2285799999954179E-2</c:v>
                </c:pt>
                <c:pt idx="261">
                  <c:v>3.4285800000361633E-2</c:v>
                </c:pt>
                <c:pt idx="262">
                  <c:v>4.2285799994715489E-2</c:v>
                </c:pt>
                <c:pt idx="263">
                  <c:v>1.2476399999286514E-2</c:v>
                </c:pt>
                <c:pt idx="264">
                  <c:v>1.4476399999693967E-2</c:v>
                </c:pt>
                <c:pt idx="265">
                  <c:v>1.8476400000508875E-2</c:v>
                </c:pt>
                <c:pt idx="266">
                  <c:v>1.8476400000508875E-2</c:v>
                </c:pt>
                <c:pt idx="267">
                  <c:v>1.947640000435058E-2</c:v>
                </c:pt>
                <c:pt idx="268">
                  <c:v>2.5476400005572941E-2</c:v>
                </c:pt>
                <c:pt idx="269">
                  <c:v>2.6476400002138689E-2</c:v>
                </c:pt>
                <c:pt idx="270">
                  <c:v>2.8476400002546143E-2</c:v>
                </c:pt>
                <c:pt idx="271">
                  <c:v>2.8476400002546143E-2</c:v>
                </c:pt>
                <c:pt idx="272">
                  <c:v>2.9476399999111891E-2</c:v>
                </c:pt>
                <c:pt idx="273">
                  <c:v>3.0476400002953596E-2</c:v>
                </c:pt>
                <c:pt idx="274">
                  <c:v>3.3476399999926798E-2</c:v>
                </c:pt>
                <c:pt idx="275">
                  <c:v>3.6476400004175957E-2</c:v>
                </c:pt>
                <c:pt idx="276">
                  <c:v>4.0476400004990865E-2</c:v>
                </c:pt>
                <c:pt idx="277">
                  <c:v>2.7144799998495728E-2</c:v>
                </c:pt>
                <c:pt idx="278">
                  <c:v>1.3335399999050424E-2</c:v>
                </c:pt>
                <c:pt idx="279">
                  <c:v>2.033540000411449E-2</c:v>
                </c:pt>
                <c:pt idx="280">
                  <c:v>2.2335400004521944E-2</c:v>
                </c:pt>
                <c:pt idx="281">
                  <c:v>2.6335399998060893E-2</c:v>
                </c:pt>
                <c:pt idx="282">
                  <c:v>1.2385000001813751E-2</c:v>
                </c:pt>
                <c:pt idx="283">
                  <c:v>1.1165600000822451E-2</c:v>
                </c:pt>
                <c:pt idx="284">
                  <c:v>-1.3739100002567284E-2</c:v>
                </c:pt>
                <c:pt idx="285">
                  <c:v>1.9896600002539344E-2</c:v>
                </c:pt>
                <c:pt idx="286">
                  <c:v>2.8896600000734907E-2</c:v>
                </c:pt>
                <c:pt idx="287">
                  <c:v>2.1186400001170114E-2</c:v>
                </c:pt>
                <c:pt idx="288">
                  <c:v>2.5376999998115934E-2</c:v>
                </c:pt>
                <c:pt idx="289">
                  <c:v>2.2567599997273646E-2</c:v>
                </c:pt>
                <c:pt idx="290">
                  <c:v>1.6285599995171651E-2</c:v>
                </c:pt>
                <c:pt idx="291">
                  <c:v>1.7285599999013357E-2</c:v>
                </c:pt>
                <c:pt idx="292">
                  <c:v>2.0285599995986558E-2</c:v>
                </c:pt>
                <c:pt idx="293">
                  <c:v>2.4285599996801466E-2</c:v>
                </c:pt>
                <c:pt idx="294">
                  <c:v>2.7285599993774667E-2</c:v>
                </c:pt>
                <c:pt idx="295">
                  <c:v>3.0285599998023827E-2</c:v>
                </c:pt>
                <c:pt idx="296">
                  <c:v>1.153619999968214E-2</c:v>
                </c:pt>
                <c:pt idx="297">
                  <c:v>1.153619999968214E-2</c:v>
                </c:pt>
                <c:pt idx="298">
                  <c:v>1.5536200000497047E-2</c:v>
                </c:pt>
                <c:pt idx="299">
                  <c:v>1.6536199997062795E-2</c:v>
                </c:pt>
                <c:pt idx="300">
                  <c:v>1.9536200001311954E-2</c:v>
                </c:pt>
                <c:pt idx="301">
                  <c:v>2.0536199997877702E-2</c:v>
                </c:pt>
                <c:pt idx="302">
                  <c:v>2.3536200002126861E-2</c:v>
                </c:pt>
                <c:pt idx="303">
                  <c:v>2.3536200002126861E-2</c:v>
                </c:pt>
                <c:pt idx="304">
                  <c:v>2.4536199998692609E-2</c:v>
                </c:pt>
                <c:pt idx="305">
                  <c:v>3.2536200000322424E-2</c:v>
                </c:pt>
                <c:pt idx="306">
                  <c:v>1.572679999662796E-2</c:v>
                </c:pt>
                <c:pt idx="307">
                  <c:v>1.5016600002127234E-2</c:v>
                </c:pt>
                <c:pt idx="308">
                  <c:v>1.6016599998692982E-2</c:v>
                </c:pt>
                <c:pt idx="309">
                  <c:v>2.0016599999507889E-2</c:v>
                </c:pt>
                <c:pt idx="310">
                  <c:v>2.4016600000322796E-2</c:v>
                </c:pt>
                <c:pt idx="311">
                  <c:v>2.9016599997703452E-2</c:v>
                </c:pt>
                <c:pt idx="312">
                  <c:v>2.9016599997703452E-2</c:v>
                </c:pt>
                <c:pt idx="313">
                  <c:v>3.1016599998110905E-2</c:v>
                </c:pt>
                <c:pt idx="314">
                  <c:v>2.0256800002243835E-2</c:v>
                </c:pt>
                <c:pt idx="319">
                  <c:v>1.6945999996096361E-2</c:v>
                </c:pt>
                <c:pt idx="321">
                  <c:v>1.9136599999910686E-2</c:v>
                </c:pt>
                <c:pt idx="322">
                  <c:v>5.3272000004653819E-3</c:v>
                </c:pt>
                <c:pt idx="323">
                  <c:v>2.199560000008205E-2</c:v>
                </c:pt>
                <c:pt idx="328">
                  <c:v>1.1107800004538149E-2</c:v>
                </c:pt>
                <c:pt idx="329">
                  <c:v>1.1107800004538149E-2</c:v>
                </c:pt>
                <c:pt idx="330">
                  <c:v>1.5107800005353056E-2</c:v>
                </c:pt>
                <c:pt idx="334">
                  <c:v>1.0157400000025518E-2</c:v>
                </c:pt>
                <c:pt idx="335">
                  <c:v>1.2157400000432972E-2</c:v>
                </c:pt>
                <c:pt idx="336">
                  <c:v>1.315739999699872E-2</c:v>
                </c:pt>
                <c:pt idx="337">
                  <c:v>1.4157400000840425E-2</c:v>
                </c:pt>
                <c:pt idx="338">
                  <c:v>2.1157399998628534E-2</c:v>
                </c:pt>
                <c:pt idx="339">
                  <c:v>2.1157399998628534E-2</c:v>
                </c:pt>
                <c:pt idx="340">
                  <c:v>2.8157399996416643E-2</c:v>
                </c:pt>
                <c:pt idx="341">
                  <c:v>1.4252699998905882E-2</c:v>
                </c:pt>
                <c:pt idx="342">
                  <c:v>2.5385999979334883E-3</c:v>
                </c:pt>
                <c:pt idx="343">
                  <c:v>-3.3660999979474582E-3</c:v>
                </c:pt>
                <c:pt idx="347">
                  <c:v>2.7397600002586842E-2</c:v>
                </c:pt>
                <c:pt idx="349">
                  <c:v>-2.2107999975560233E-3</c:v>
                </c:pt>
                <c:pt idx="350">
                  <c:v>4.8387999995611608E-3</c:v>
                </c:pt>
                <c:pt idx="351">
                  <c:v>1.4838800001598429E-2</c:v>
                </c:pt>
                <c:pt idx="352">
                  <c:v>3.08387999975821E-2</c:v>
                </c:pt>
                <c:pt idx="353">
                  <c:v>1.8507199994928669E-2</c:v>
                </c:pt>
                <c:pt idx="354">
                  <c:v>3.3747400004358497E-2</c:v>
                </c:pt>
                <c:pt idx="355">
                  <c:v>1.6128600000229198E-2</c:v>
                </c:pt>
                <c:pt idx="356">
                  <c:v>1.017820000561187E-2</c:v>
                </c:pt>
                <c:pt idx="358">
                  <c:v>-1.6312000007019378E-3</c:v>
                </c:pt>
                <c:pt idx="359">
                  <c:v>5.0372000041534193E-3</c:v>
                </c:pt>
                <c:pt idx="360">
                  <c:v>1.6037200002756435E-2</c:v>
                </c:pt>
                <c:pt idx="361">
                  <c:v>1.9037199999729637E-2</c:v>
                </c:pt>
                <c:pt idx="362">
                  <c:v>6.2277999968500808E-3</c:v>
                </c:pt>
                <c:pt idx="363">
                  <c:v>7.2278000006917864E-3</c:v>
                </c:pt>
                <c:pt idx="364">
                  <c:v>-2.676900003280025E-3</c:v>
                </c:pt>
                <c:pt idx="365">
                  <c:v>1.3086799997836351E-2</c:v>
                </c:pt>
                <c:pt idx="366">
                  <c:v>1.3086799997836351E-2</c:v>
                </c:pt>
                <c:pt idx="367">
                  <c:v>3.0086799997661728E-2</c:v>
                </c:pt>
                <c:pt idx="368">
                  <c:v>9.8661000010906719E-3</c:v>
                </c:pt>
                <c:pt idx="369">
                  <c:v>1.1078800001996569E-2</c:v>
                </c:pt>
                <c:pt idx="370">
                  <c:v>1.1078800001996569E-2</c:v>
                </c:pt>
                <c:pt idx="372">
                  <c:v>3.1078799998795148E-2</c:v>
                </c:pt>
                <c:pt idx="373">
                  <c:v>-1.8716000049607828E-3</c:v>
                </c:pt>
                <c:pt idx="374">
                  <c:v>1.283999954466708E-4</c:v>
                </c:pt>
                <c:pt idx="375">
                  <c:v>2.1283999958541244E-3</c:v>
                </c:pt>
                <c:pt idx="376">
                  <c:v>1.192839999566786E-2</c:v>
                </c:pt>
                <c:pt idx="377">
                  <c:v>-1.4681000000564381E-2</c:v>
                </c:pt>
                <c:pt idx="378">
                  <c:v>2.3189999992609955E-3</c:v>
                </c:pt>
                <c:pt idx="379">
                  <c:v>6.3189999927999452E-3</c:v>
                </c:pt>
                <c:pt idx="380">
                  <c:v>1.1318999997456558E-2</c:v>
                </c:pt>
                <c:pt idx="381">
                  <c:v>1.3318999997864012E-2</c:v>
                </c:pt>
                <c:pt idx="382">
                  <c:v>2.0227599998179357E-2</c:v>
                </c:pt>
                <c:pt idx="383">
                  <c:v>2.5478199997451156E-2</c:v>
                </c:pt>
                <c:pt idx="385">
                  <c:v>5.0539000003482215E-3</c:v>
                </c:pt>
                <c:pt idx="387">
                  <c:v>9.8840999999083579E-3</c:v>
                </c:pt>
                <c:pt idx="389">
                  <c:v>1.7124300000432413E-2</c:v>
                </c:pt>
                <c:pt idx="391">
                  <c:v>1.3219599997682963E-2</c:v>
                </c:pt>
                <c:pt idx="393">
                  <c:v>-2.1670799993444234E-2</c:v>
                </c:pt>
                <c:pt idx="394">
                  <c:v>-1.8670799996471033E-2</c:v>
                </c:pt>
                <c:pt idx="395">
                  <c:v>-2.6707999932114035E-3</c:v>
                </c:pt>
                <c:pt idx="396">
                  <c:v>3.3292000007349998E-3</c:v>
                </c:pt>
                <c:pt idx="397">
                  <c:v>6.329200004984159E-3</c:v>
                </c:pt>
                <c:pt idx="398">
                  <c:v>6.329200004984159E-3</c:v>
                </c:pt>
                <c:pt idx="399">
                  <c:v>7.329200001549907E-3</c:v>
                </c:pt>
                <c:pt idx="400">
                  <c:v>8.3292000053916126E-3</c:v>
                </c:pt>
                <c:pt idx="402">
                  <c:v>3.5693999961949885E-3</c:v>
                </c:pt>
                <c:pt idx="405">
                  <c:v>4.0498000016668811E-3</c:v>
                </c:pt>
                <c:pt idx="406">
                  <c:v>6.0497999947983772E-3</c:v>
                </c:pt>
                <c:pt idx="408">
                  <c:v>7.6398000019253232E-3</c:v>
                </c:pt>
                <c:pt idx="411">
                  <c:v>-8.2152999966638163E-3</c:v>
                </c:pt>
                <c:pt idx="412">
                  <c:v>2.0705999995698221E-3</c:v>
                </c:pt>
                <c:pt idx="413">
                  <c:v>7.4659000019892119E-3</c:v>
                </c:pt>
                <c:pt idx="416">
                  <c:v>2.3108000023057684E-3</c:v>
                </c:pt>
                <c:pt idx="419">
                  <c:v>-4.1000000055646524E-4</c:v>
                </c:pt>
                <c:pt idx="420">
                  <c:v>1.280140000017127E-2</c:v>
                </c:pt>
                <c:pt idx="421">
                  <c:v>-2.1004100002755877E-2</c:v>
                </c:pt>
                <c:pt idx="422">
                  <c:v>-2.6908800005912781E-2</c:v>
                </c:pt>
                <c:pt idx="425">
                  <c:v>4.4410000045900233E-3</c:v>
                </c:pt>
                <c:pt idx="426">
                  <c:v>-2.4838399993313942E-2</c:v>
                </c:pt>
                <c:pt idx="427">
                  <c:v>-7.3725000038393773E-3</c:v>
                </c:pt>
                <c:pt idx="429">
                  <c:v>-1.8082700000377372E-2</c:v>
                </c:pt>
                <c:pt idx="431">
                  <c:v>3.9628000013181008E-3</c:v>
                </c:pt>
                <c:pt idx="434">
                  <c:v>-3.0163999981596135E-3</c:v>
                </c:pt>
                <c:pt idx="440">
                  <c:v>8.6339999688789248E-4</c:v>
                </c:pt>
                <c:pt idx="465">
                  <c:v>5.9419999888632447E-4</c:v>
                </c:pt>
                <c:pt idx="471">
                  <c:v>6.1889999778941274E-4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E9-4B44-AAA8-466858D925A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-5.751000004238449E-3</c:v>
                </c:pt>
                <c:pt idx="113">
                  <c:v>-4.4651000062003732E-3</c:v>
                </c:pt>
                <c:pt idx="122">
                  <c:v>-6.6684000048553571E-3</c:v>
                </c:pt>
                <c:pt idx="123">
                  <c:v>-4.6999999976833351E-3</c:v>
                </c:pt>
                <c:pt idx="124">
                  <c:v>2.3000000001047738E-3</c:v>
                </c:pt>
                <c:pt idx="125">
                  <c:v>-3.7964000075589865E-3</c:v>
                </c:pt>
                <c:pt idx="132">
                  <c:v>-4.2241000046487898E-3</c:v>
                </c:pt>
                <c:pt idx="151">
                  <c:v>-3.3181999970111065E-3</c:v>
                </c:pt>
                <c:pt idx="154">
                  <c:v>-2.469400002155453E-3</c:v>
                </c:pt>
                <c:pt idx="162">
                  <c:v>-2.5580000001355074E-3</c:v>
                </c:pt>
                <c:pt idx="163">
                  <c:v>-2.2580000004381873E-3</c:v>
                </c:pt>
                <c:pt idx="166">
                  <c:v>-1.4034999985597096E-3</c:v>
                </c:pt>
                <c:pt idx="169">
                  <c:v>-2.4679999987711199E-3</c:v>
                </c:pt>
                <c:pt idx="170">
                  <c:v>-1.6726999965612777E-3</c:v>
                </c:pt>
                <c:pt idx="178">
                  <c:v>-2.1323000037227757E-3</c:v>
                </c:pt>
                <c:pt idx="179">
                  <c:v>-1.4322999995783903E-3</c:v>
                </c:pt>
                <c:pt idx="180">
                  <c:v>1.4260000170907006E-4</c:v>
                </c:pt>
                <c:pt idx="182">
                  <c:v>1.3762000016868114E-3</c:v>
                </c:pt>
                <c:pt idx="185">
                  <c:v>2.2116999971331097E-3</c:v>
                </c:pt>
                <c:pt idx="186">
                  <c:v>1.1364999954821542E-3</c:v>
                </c:pt>
                <c:pt idx="187">
                  <c:v>1.4318000030471012E-3</c:v>
                </c:pt>
                <c:pt idx="194">
                  <c:v>4.4248700003663544E-2</c:v>
                </c:pt>
                <c:pt idx="195">
                  <c:v>1.9063999934587628E-3</c:v>
                </c:pt>
                <c:pt idx="216">
                  <c:v>3.5237999982200563E-3</c:v>
                </c:pt>
                <c:pt idx="217">
                  <c:v>4.8123000015038997E-3</c:v>
                </c:pt>
                <c:pt idx="235">
                  <c:v>1.1300300000584684E-2</c:v>
                </c:pt>
                <c:pt idx="238">
                  <c:v>1.3128400001733098E-2</c:v>
                </c:pt>
                <c:pt idx="242">
                  <c:v>1.888860000326531E-2</c:v>
                </c:pt>
                <c:pt idx="243">
                  <c:v>2.548440000100527E-2</c:v>
                </c:pt>
                <c:pt idx="245">
                  <c:v>1.9980700002633967E-2</c:v>
                </c:pt>
                <c:pt idx="246">
                  <c:v>2.3875200000475161E-2</c:v>
                </c:pt>
                <c:pt idx="247">
                  <c:v>1.5539600004558451E-2</c:v>
                </c:pt>
                <c:pt idx="248">
                  <c:v>1.6889200000150595E-2</c:v>
                </c:pt>
                <c:pt idx="315">
                  <c:v>1.8040999995719176E-2</c:v>
                </c:pt>
                <c:pt idx="316">
                  <c:v>1.8050999999104533E-2</c:v>
                </c:pt>
                <c:pt idx="317">
                  <c:v>1.707919999898877E-2</c:v>
                </c:pt>
                <c:pt idx="318">
                  <c:v>1.7109199994592927E-2</c:v>
                </c:pt>
                <c:pt idx="324">
                  <c:v>1.5732100000604987E-2</c:v>
                </c:pt>
                <c:pt idx="325">
                  <c:v>1.6727399997762404E-2</c:v>
                </c:pt>
                <c:pt idx="326">
                  <c:v>1.5691199994762428E-2</c:v>
                </c:pt>
                <c:pt idx="327">
                  <c:v>1.5711199994257186E-2</c:v>
                </c:pt>
                <c:pt idx="331">
                  <c:v>1.40668000021833E-2</c:v>
                </c:pt>
                <c:pt idx="332">
                  <c:v>1.4466799999354407E-2</c:v>
                </c:pt>
                <c:pt idx="333">
                  <c:v>1.4766799999051727E-2</c:v>
                </c:pt>
                <c:pt idx="344">
                  <c:v>1.2606999996933155E-2</c:v>
                </c:pt>
                <c:pt idx="345">
                  <c:v>1.3606999993498903E-2</c:v>
                </c:pt>
                <c:pt idx="346">
                  <c:v>1.4706999994814396E-2</c:v>
                </c:pt>
                <c:pt idx="348">
                  <c:v>0</c:v>
                </c:pt>
                <c:pt idx="357">
                  <c:v>1.3378200004808605E-2</c:v>
                </c:pt>
                <c:pt idx="371">
                  <c:v>1.1378800001693889E-2</c:v>
                </c:pt>
                <c:pt idx="384">
                  <c:v>1.3673499997821636E-2</c:v>
                </c:pt>
                <c:pt idx="386">
                  <c:v>9.7081999992951751E-3</c:v>
                </c:pt>
                <c:pt idx="407">
                  <c:v>5.3979999938746914E-4</c:v>
                </c:pt>
                <c:pt idx="409">
                  <c:v>8.1397999965702184E-3</c:v>
                </c:pt>
                <c:pt idx="410">
                  <c:v>1.0239800001727417E-2</c:v>
                </c:pt>
                <c:pt idx="414">
                  <c:v>3.6296000034781173E-3</c:v>
                </c:pt>
                <c:pt idx="415">
                  <c:v>5.4201999955694191E-3</c:v>
                </c:pt>
                <c:pt idx="417">
                  <c:v>7.5108000019099563E-3</c:v>
                </c:pt>
                <c:pt idx="418">
                  <c:v>1.8550599997979589E-2</c:v>
                </c:pt>
                <c:pt idx="423">
                  <c:v>3.9119999564718455E-4</c:v>
                </c:pt>
                <c:pt idx="424">
                  <c:v>7.2911999959615059E-3</c:v>
                </c:pt>
                <c:pt idx="430">
                  <c:v>3.9172999968286604E-3</c:v>
                </c:pt>
                <c:pt idx="443">
                  <c:v>3.580999982659705E-4</c:v>
                </c:pt>
                <c:pt idx="452">
                  <c:v>-3.1761999998707324E-3</c:v>
                </c:pt>
                <c:pt idx="455">
                  <c:v>-1.4312999992398545E-3</c:v>
                </c:pt>
                <c:pt idx="472">
                  <c:v>-1.4865999983157963E-3</c:v>
                </c:pt>
                <c:pt idx="473">
                  <c:v>-2.3043999972287565E-3</c:v>
                </c:pt>
                <c:pt idx="479">
                  <c:v>-7.4440000025788322E-4</c:v>
                </c:pt>
                <c:pt idx="480">
                  <c:v>-2.4488999988534488E-3</c:v>
                </c:pt>
                <c:pt idx="481">
                  <c:v>-1.0236000016448088E-3</c:v>
                </c:pt>
                <c:pt idx="484">
                  <c:v>-2.0785000015166588E-3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E9-4B44-AAA8-466858D925A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3.4228000076836906E-3</c:v>
                </c:pt>
                <c:pt idx="432">
                  <c:v>1.9770000653807074E-4</c:v>
                </c:pt>
                <c:pt idx="433">
                  <c:v>-5.0699999701464549E-4</c:v>
                </c:pt>
                <c:pt idx="435">
                  <c:v>-2.6463999965926632E-3</c:v>
                </c:pt>
                <c:pt idx="436">
                  <c:v>-1.2563999989652075E-3</c:v>
                </c:pt>
                <c:pt idx="437">
                  <c:v>-3.5477999990689568E-3</c:v>
                </c:pt>
                <c:pt idx="438">
                  <c:v>2.7021999994758517E-3</c:v>
                </c:pt>
                <c:pt idx="439">
                  <c:v>-7.2150000050896779E-4</c:v>
                </c:pt>
                <c:pt idx="441">
                  <c:v>-1.1756000021705404E-3</c:v>
                </c:pt>
                <c:pt idx="442">
                  <c:v>-1.1302999992039986E-3</c:v>
                </c:pt>
                <c:pt idx="444">
                  <c:v>3.580999982659705E-4</c:v>
                </c:pt>
                <c:pt idx="445">
                  <c:v>-1.6699999832781032E-4</c:v>
                </c:pt>
                <c:pt idx="446">
                  <c:v>-9.9639999825740233E-4</c:v>
                </c:pt>
                <c:pt idx="447">
                  <c:v>-1.2171999987913296E-3</c:v>
                </c:pt>
                <c:pt idx="448">
                  <c:v>-1.655400003073737E-3</c:v>
                </c:pt>
                <c:pt idx="449">
                  <c:v>-1.655400003073737E-3</c:v>
                </c:pt>
                <c:pt idx="450">
                  <c:v>-1.3554000033764169E-3</c:v>
                </c:pt>
                <c:pt idx="451">
                  <c:v>-1.8036000037682243E-3</c:v>
                </c:pt>
                <c:pt idx="453">
                  <c:v>-1.1996999965049326E-3</c:v>
                </c:pt>
                <c:pt idx="454">
                  <c:v>-1.5043999956105836E-3</c:v>
                </c:pt>
                <c:pt idx="456">
                  <c:v>-1.4406999980565161E-3</c:v>
                </c:pt>
                <c:pt idx="457">
                  <c:v>-1.745399997162167E-3</c:v>
                </c:pt>
                <c:pt idx="458">
                  <c:v>-2.4501000007148832E-3</c:v>
                </c:pt>
                <c:pt idx="459">
                  <c:v>-1.454800003557466E-3</c:v>
                </c:pt>
                <c:pt idx="460">
                  <c:v>-1.7261999964830466E-3</c:v>
                </c:pt>
                <c:pt idx="461">
                  <c:v>-1.3261999993119389E-3</c:v>
                </c:pt>
                <c:pt idx="462">
                  <c:v>-7.2619999991729856E-4</c:v>
                </c:pt>
                <c:pt idx="463">
                  <c:v>-2.8499998734332621E-5</c:v>
                </c:pt>
                <c:pt idx="464">
                  <c:v>2.7750000299420208E-4</c:v>
                </c:pt>
                <c:pt idx="466">
                  <c:v>-1.8748000002233312E-3</c:v>
                </c:pt>
                <c:pt idx="467">
                  <c:v>-2.1311000018613413E-3</c:v>
                </c:pt>
                <c:pt idx="468">
                  <c:v>-1.731099997414276E-3</c:v>
                </c:pt>
                <c:pt idx="469">
                  <c:v>-1.6310999999404885E-3</c:v>
                </c:pt>
                <c:pt idx="470">
                  <c:v>1.4100999978836626E-3</c:v>
                </c:pt>
                <c:pt idx="474">
                  <c:v>4.847999953199178E-4</c:v>
                </c:pt>
                <c:pt idx="475">
                  <c:v>-2.9240000003483146E-3</c:v>
                </c:pt>
                <c:pt idx="476">
                  <c:v>-1.1508999959914945E-3</c:v>
                </c:pt>
                <c:pt idx="477">
                  <c:v>-1.4556000023731031E-3</c:v>
                </c:pt>
                <c:pt idx="478">
                  <c:v>-3.4359999699518085E-4</c:v>
                </c:pt>
                <c:pt idx="482">
                  <c:v>-1.6239999968092889E-3</c:v>
                </c:pt>
                <c:pt idx="483">
                  <c:v>-1.3739999994868413E-3</c:v>
                </c:pt>
                <c:pt idx="485">
                  <c:v>-2.487899997504428E-3</c:v>
                </c:pt>
                <c:pt idx="486">
                  <c:v>-2.0478999940678477E-3</c:v>
                </c:pt>
                <c:pt idx="487">
                  <c:v>-1.7259000014746562E-3</c:v>
                </c:pt>
                <c:pt idx="488">
                  <c:v>6.537000008393079E-4</c:v>
                </c:pt>
                <c:pt idx="489">
                  <c:v>9.6919991483446211E-4</c:v>
                </c:pt>
                <c:pt idx="490">
                  <c:v>-1.1549996270332485E-4</c:v>
                </c:pt>
                <c:pt idx="491">
                  <c:v>2.2574999966309406E-3</c:v>
                </c:pt>
                <c:pt idx="492">
                  <c:v>9.4340000214288011E-4</c:v>
                </c:pt>
                <c:pt idx="493">
                  <c:v>9.4340000214288011E-4</c:v>
                </c:pt>
                <c:pt idx="494">
                  <c:v>-0.13456129999394761</c:v>
                </c:pt>
                <c:pt idx="495">
                  <c:v>2.0340000046417117E-3</c:v>
                </c:pt>
                <c:pt idx="496">
                  <c:v>2.0340000046417117E-3</c:v>
                </c:pt>
                <c:pt idx="497">
                  <c:v>1.6787999993539415E-3</c:v>
                </c:pt>
                <c:pt idx="498">
                  <c:v>7.8106001164996997E-3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E9-4B44-AAA8-466858D925A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1.7636599994148128E-2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E9-4B44-AAA8-466858D925A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E9-4B44-AAA8-466858D925A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E9-4B44-AAA8-466858D925A8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</c:f>
              <c:numCache>
                <c:formatCode>General</c:formatCode>
                <c:ptCount val="100"/>
                <c:pt idx="0">
                  <c:v>-15000</c:v>
                </c:pt>
                <c:pt idx="1">
                  <c:v>-14750</c:v>
                </c:pt>
                <c:pt idx="2">
                  <c:v>-14500</c:v>
                </c:pt>
                <c:pt idx="3">
                  <c:v>-14250</c:v>
                </c:pt>
                <c:pt idx="4">
                  <c:v>-14000</c:v>
                </c:pt>
                <c:pt idx="5">
                  <c:v>-13750</c:v>
                </c:pt>
                <c:pt idx="6">
                  <c:v>-13500</c:v>
                </c:pt>
                <c:pt idx="7">
                  <c:v>-13250</c:v>
                </c:pt>
                <c:pt idx="8">
                  <c:v>-13000</c:v>
                </c:pt>
                <c:pt idx="9">
                  <c:v>-12750</c:v>
                </c:pt>
                <c:pt idx="10">
                  <c:v>-12500</c:v>
                </c:pt>
                <c:pt idx="11">
                  <c:v>-12250</c:v>
                </c:pt>
                <c:pt idx="12">
                  <c:v>-12000</c:v>
                </c:pt>
                <c:pt idx="13">
                  <c:v>-11750</c:v>
                </c:pt>
                <c:pt idx="14">
                  <c:v>-11500</c:v>
                </c:pt>
                <c:pt idx="15">
                  <c:v>-11250</c:v>
                </c:pt>
                <c:pt idx="16">
                  <c:v>-11000</c:v>
                </c:pt>
                <c:pt idx="17">
                  <c:v>-10750</c:v>
                </c:pt>
                <c:pt idx="18">
                  <c:v>-10500</c:v>
                </c:pt>
                <c:pt idx="19">
                  <c:v>-10250</c:v>
                </c:pt>
                <c:pt idx="20">
                  <c:v>-10000</c:v>
                </c:pt>
                <c:pt idx="21">
                  <c:v>-9750</c:v>
                </c:pt>
                <c:pt idx="22">
                  <c:v>-9500</c:v>
                </c:pt>
                <c:pt idx="23">
                  <c:v>-9250</c:v>
                </c:pt>
                <c:pt idx="24">
                  <c:v>-9000</c:v>
                </c:pt>
                <c:pt idx="25">
                  <c:v>-8750</c:v>
                </c:pt>
                <c:pt idx="26">
                  <c:v>-8500</c:v>
                </c:pt>
                <c:pt idx="27">
                  <c:v>-8250</c:v>
                </c:pt>
                <c:pt idx="28">
                  <c:v>-8000</c:v>
                </c:pt>
                <c:pt idx="29">
                  <c:v>-7750</c:v>
                </c:pt>
                <c:pt idx="30">
                  <c:v>-7500</c:v>
                </c:pt>
                <c:pt idx="31">
                  <c:v>-7250</c:v>
                </c:pt>
                <c:pt idx="32">
                  <c:v>-7000</c:v>
                </c:pt>
                <c:pt idx="33">
                  <c:v>-6750</c:v>
                </c:pt>
                <c:pt idx="34">
                  <c:v>-6500</c:v>
                </c:pt>
                <c:pt idx="35">
                  <c:v>-6250</c:v>
                </c:pt>
                <c:pt idx="36">
                  <c:v>-6000</c:v>
                </c:pt>
                <c:pt idx="37">
                  <c:v>-5750</c:v>
                </c:pt>
                <c:pt idx="38">
                  <c:v>-5500</c:v>
                </c:pt>
                <c:pt idx="39">
                  <c:v>-5250</c:v>
                </c:pt>
                <c:pt idx="40">
                  <c:v>-5000</c:v>
                </c:pt>
                <c:pt idx="41">
                  <c:v>-4750</c:v>
                </c:pt>
                <c:pt idx="42">
                  <c:v>-4500</c:v>
                </c:pt>
                <c:pt idx="43">
                  <c:v>-4250</c:v>
                </c:pt>
                <c:pt idx="44">
                  <c:v>-4000</c:v>
                </c:pt>
                <c:pt idx="45">
                  <c:v>-3750</c:v>
                </c:pt>
                <c:pt idx="46">
                  <c:v>-3500</c:v>
                </c:pt>
                <c:pt idx="47">
                  <c:v>-3250</c:v>
                </c:pt>
                <c:pt idx="48">
                  <c:v>-3000</c:v>
                </c:pt>
                <c:pt idx="49">
                  <c:v>-2750</c:v>
                </c:pt>
                <c:pt idx="50">
                  <c:v>-2500</c:v>
                </c:pt>
                <c:pt idx="51">
                  <c:v>-2250</c:v>
                </c:pt>
                <c:pt idx="52">
                  <c:v>-2000</c:v>
                </c:pt>
                <c:pt idx="53">
                  <c:v>-1750</c:v>
                </c:pt>
                <c:pt idx="54">
                  <c:v>-1500</c:v>
                </c:pt>
                <c:pt idx="55">
                  <c:v>-1250</c:v>
                </c:pt>
                <c:pt idx="56">
                  <c:v>-1000</c:v>
                </c:pt>
                <c:pt idx="57">
                  <c:v>-750</c:v>
                </c:pt>
                <c:pt idx="58">
                  <c:v>-500</c:v>
                </c:pt>
                <c:pt idx="59">
                  <c:v>-250</c:v>
                </c:pt>
                <c:pt idx="60">
                  <c:v>0</c:v>
                </c:pt>
                <c:pt idx="61">
                  <c:v>250</c:v>
                </c:pt>
                <c:pt idx="62">
                  <c:v>500</c:v>
                </c:pt>
                <c:pt idx="63">
                  <c:v>750</c:v>
                </c:pt>
                <c:pt idx="64">
                  <c:v>1000</c:v>
                </c:pt>
                <c:pt idx="65">
                  <c:v>1250</c:v>
                </c:pt>
                <c:pt idx="66">
                  <c:v>1500</c:v>
                </c:pt>
                <c:pt idx="67">
                  <c:v>1750</c:v>
                </c:pt>
                <c:pt idx="68">
                  <c:v>2000</c:v>
                </c:pt>
                <c:pt idx="69">
                  <c:v>2250</c:v>
                </c:pt>
                <c:pt idx="70">
                  <c:v>2500</c:v>
                </c:pt>
                <c:pt idx="71">
                  <c:v>2750</c:v>
                </c:pt>
                <c:pt idx="72">
                  <c:v>3000</c:v>
                </c:pt>
                <c:pt idx="73">
                  <c:v>3250</c:v>
                </c:pt>
                <c:pt idx="74">
                  <c:v>3500</c:v>
                </c:pt>
                <c:pt idx="75">
                  <c:v>3750</c:v>
                </c:pt>
                <c:pt idx="76">
                  <c:v>4000</c:v>
                </c:pt>
                <c:pt idx="77">
                  <c:v>4250</c:v>
                </c:pt>
                <c:pt idx="78">
                  <c:v>4500</c:v>
                </c:pt>
                <c:pt idx="79">
                  <c:v>4750</c:v>
                </c:pt>
                <c:pt idx="80">
                  <c:v>5000</c:v>
                </c:pt>
                <c:pt idx="81">
                  <c:v>5250</c:v>
                </c:pt>
                <c:pt idx="82">
                  <c:v>5500</c:v>
                </c:pt>
                <c:pt idx="83">
                  <c:v>5750</c:v>
                </c:pt>
                <c:pt idx="84">
                  <c:v>6000</c:v>
                </c:pt>
                <c:pt idx="85">
                  <c:v>6250</c:v>
                </c:pt>
                <c:pt idx="86">
                  <c:v>6500</c:v>
                </c:pt>
                <c:pt idx="87">
                  <c:v>6750</c:v>
                </c:pt>
                <c:pt idx="88">
                  <c:v>7000</c:v>
                </c:pt>
                <c:pt idx="89">
                  <c:v>7250</c:v>
                </c:pt>
                <c:pt idx="90">
                  <c:v>7500</c:v>
                </c:pt>
                <c:pt idx="91">
                  <c:v>7750</c:v>
                </c:pt>
                <c:pt idx="92">
                  <c:v>8000</c:v>
                </c:pt>
                <c:pt idx="93">
                  <c:v>8250</c:v>
                </c:pt>
                <c:pt idx="94">
                  <c:v>8500</c:v>
                </c:pt>
                <c:pt idx="95">
                  <c:v>8750</c:v>
                </c:pt>
                <c:pt idx="96">
                  <c:v>9000</c:v>
                </c:pt>
                <c:pt idx="97">
                  <c:v>9250</c:v>
                </c:pt>
                <c:pt idx="98">
                  <c:v>9500</c:v>
                </c:pt>
                <c:pt idx="99">
                  <c:v>9750</c:v>
                </c:pt>
              </c:numCache>
            </c:numRef>
          </c:xVal>
          <c:yVal>
            <c:numRef>
              <c:f>'Active 1'!$AX$2:$AX$101</c:f>
              <c:numCache>
                <c:formatCode>General</c:formatCode>
                <c:ptCount val="100"/>
                <c:pt idx="0">
                  <c:v>-6.288489059916246E-3</c:v>
                </c:pt>
                <c:pt idx="1">
                  <c:v>-4.4645878447082173E-3</c:v>
                </c:pt>
                <c:pt idx="2">
                  <c:v>-2.2038886495378274E-3</c:v>
                </c:pt>
                <c:pt idx="3">
                  <c:v>6.0941133013013788E-4</c:v>
                </c:pt>
                <c:pt idx="4">
                  <c:v>4.165275637068709E-3</c:v>
                </c:pt>
                <c:pt idx="5">
                  <c:v>8.7030990874482645E-3</c:v>
                </c:pt>
                <c:pt idx="6">
                  <c:v>1.3131308272392287E-2</c:v>
                </c:pt>
                <c:pt idx="7">
                  <c:v>1.4162724029671996E-2</c:v>
                </c:pt>
                <c:pt idx="8">
                  <c:v>1.2589275245463981E-2</c:v>
                </c:pt>
                <c:pt idx="9">
                  <c:v>1.0419511689127992E-2</c:v>
                </c:pt>
                <c:pt idx="10">
                  <c:v>8.1960900551857757E-3</c:v>
                </c:pt>
                <c:pt idx="11">
                  <c:v>6.0529529385811073E-3</c:v>
                </c:pt>
                <c:pt idx="12">
                  <c:v>4.0352036763954754E-3</c:v>
                </c:pt>
                <c:pt idx="13">
                  <c:v>2.1575046604531611E-3</c:v>
                </c:pt>
                <c:pt idx="14">
                  <c:v>4.2109573136042775E-4</c:v>
                </c:pt>
                <c:pt idx="15">
                  <c:v>-1.1793040029367814E-3</c:v>
                </c:pt>
                <c:pt idx="16">
                  <c:v>-2.6471065902462197E-3</c:v>
                </c:pt>
                <c:pt idx="17">
                  <c:v>-3.9773292460665785E-3</c:v>
                </c:pt>
                <c:pt idx="18">
                  <c:v>-5.1575102091295571E-3</c:v>
                </c:pt>
                <c:pt idx="19">
                  <c:v>-6.1752498502851711E-3</c:v>
                </c:pt>
                <c:pt idx="20">
                  <c:v>-7.026287958724205E-3</c:v>
                </c:pt>
                <c:pt idx="21">
                  <c:v>-7.7171494596930167E-3</c:v>
                </c:pt>
                <c:pt idx="22">
                  <c:v>-8.2606311645024525E-3</c:v>
                </c:pt>
                <c:pt idx="23">
                  <c:v>-8.6670981758503671E-3</c:v>
                </c:pt>
                <c:pt idx="24">
                  <c:v>-8.9368474048875796E-3</c:v>
                </c:pt>
                <c:pt idx="25">
                  <c:v>-9.057891903113709E-3</c:v>
                </c:pt>
                <c:pt idx="26">
                  <c:v>-9.0101408385084101E-3</c:v>
                </c:pt>
                <c:pt idx="27">
                  <c:v>-8.7728124882437523E-3</c:v>
                </c:pt>
                <c:pt idx="28">
                  <c:v>-8.329585356891293E-3</c:v>
                </c:pt>
                <c:pt idx="29">
                  <c:v>-7.6675133122952131E-3</c:v>
                </c:pt>
                <c:pt idx="30">
                  <c:v>-6.7704504736004287E-3</c:v>
                </c:pt>
                <c:pt idx="31">
                  <c:v>-5.6119170053555347E-3</c:v>
                </c:pt>
                <c:pt idx="32">
                  <c:v>-4.1517300679714802E-3</c:v>
                </c:pt>
                <c:pt idx="33">
                  <c:v>-2.3345984986184202E-3</c:v>
                </c:pt>
                <c:pt idx="34">
                  <c:v>-8.3543000675551354E-5</c:v>
                </c:pt>
                <c:pt idx="35">
                  <c:v>2.7157047599957415E-3</c:v>
                </c:pt>
                <c:pt idx="36">
                  <c:v>6.2498859773228149E-3</c:v>
                </c:pt>
                <c:pt idx="37">
                  <c:v>1.0763994430727937E-2</c:v>
                </c:pt>
                <c:pt idx="38">
                  <c:v>1.5252110458405219E-2</c:v>
                </c:pt>
                <c:pt idx="39">
                  <c:v>1.640981902471679E-2</c:v>
                </c:pt>
                <c:pt idx="40">
                  <c:v>1.4882340028352641E-2</c:v>
                </c:pt>
                <c:pt idx="41">
                  <c:v>1.2724137569765228E-2</c:v>
                </c:pt>
                <c:pt idx="42">
                  <c:v>1.0504987666378918E-2</c:v>
                </c:pt>
                <c:pt idx="43">
                  <c:v>8.3638152568153209E-3</c:v>
                </c:pt>
                <c:pt idx="44">
                  <c:v>6.3472408194814528E-3</c:v>
                </c:pt>
                <c:pt idx="45">
                  <c:v>4.4705044640253461E-3</c:v>
                </c:pt>
                <c:pt idx="46">
                  <c:v>2.7351547513681969E-3</c:v>
                </c:pt>
                <c:pt idx="47">
                  <c:v>1.13599600423336E-3</c:v>
                </c:pt>
                <c:pt idx="48">
                  <c:v>-3.3056798527230421E-4</c:v>
                </c:pt>
                <c:pt idx="49">
                  <c:v>-1.6598446934633984E-3</c:v>
                </c:pt>
                <c:pt idx="50">
                  <c:v>-2.8395124211572928E-3</c:v>
                </c:pt>
                <c:pt idx="51">
                  <c:v>-3.8570330837978681E-3</c:v>
                </c:pt>
                <c:pt idx="52">
                  <c:v>-4.7078168611909658E-3</c:v>
                </c:pt>
                <c:pt idx="53">
                  <c:v>-5.398089001930481E-3</c:v>
                </c:pt>
                <c:pt idx="54">
                  <c:v>-5.9405737276579549E-3</c:v>
                </c:pt>
                <c:pt idx="55">
                  <c:v>-6.3458450475297086E-3</c:v>
                </c:pt>
                <c:pt idx="56">
                  <c:v>-6.6145797052601209E-3</c:v>
                </c:pt>
                <c:pt idx="57">
                  <c:v>-6.7351373636886118E-3</c:v>
                </c:pt>
                <c:pt idx="58">
                  <c:v>-6.6875703386897085E-3</c:v>
                </c:pt>
                <c:pt idx="59">
                  <c:v>-6.4510155197173404E-3</c:v>
                </c:pt>
                <c:pt idx="60">
                  <c:v>-6.0089936387564659E-3</c:v>
                </c:pt>
                <c:pt idx="61">
                  <c:v>-5.3485342645340469E-3</c:v>
                </c:pt>
                <c:pt idx="62">
                  <c:v>-4.4537096739798929E-3</c:v>
                </c:pt>
                <c:pt idx="63">
                  <c:v>-3.2984336519328401E-3</c:v>
                </c:pt>
                <c:pt idx="64">
                  <c:v>-1.842962698679544E-3</c:v>
                </c:pt>
                <c:pt idx="65">
                  <c:v>-3.2528195789867376E-5</c:v>
                </c:pt>
                <c:pt idx="66">
                  <c:v>2.2089909873508149E-3</c:v>
                </c:pt>
                <c:pt idx="67">
                  <c:v>4.9943586291769908E-3</c:v>
                </c:pt>
                <c:pt idx="68">
                  <c:v>8.5071544306408418E-3</c:v>
                </c:pt>
                <c:pt idx="69">
                  <c:v>1.2996936261861568E-2</c:v>
                </c:pt>
                <c:pt idx="70">
                  <c:v>1.7540764979774231E-2</c:v>
                </c:pt>
                <c:pt idx="71">
                  <c:v>1.8826022746186999E-2</c:v>
                </c:pt>
                <c:pt idx="72">
                  <c:v>1.7346603957490762E-2</c:v>
                </c:pt>
                <c:pt idx="73">
                  <c:v>1.5200394346059977E-2</c:v>
                </c:pt>
                <c:pt idx="74">
                  <c:v>1.2985633779065248E-2</c:v>
                </c:pt>
                <c:pt idx="75">
                  <c:v>1.0846466878160824E-2</c:v>
                </c:pt>
                <c:pt idx="76">
                  <c:v>8.8310807533435592E-3</c:v>
                </c:pt>
                <c:pt idx="77">
                  <c:v>6.9553081260093682E-3</c:v>
                </c:pt>
                <c:pt idx="78">
                  <c:v>5.2210119169056176E-3</c:v>
                </c:pt>
                <c:pt idx="79">
                  <c:v>3.6230900973605951E-3</c:v>
                </c:pt>
                <c:pt idx="80">
                  <c:v>2.1577692687720267E-3</c:v>
                </c:pt>
                <c:pt idx="81">
                  <c:v>8.2945099204947536E-4</c:v>
                </c:pt>
                <c:pt idx="82">
                  <c:v>-3.4969075136999025E-4</c:v>
                </c:pt>
                <c:pt idx="83">
                  <c:v>-1.3669877840551438E-3</c:v>
                </c:pt>
                <c:pt idx="84">
                  <c:v>-2.2175235804609032E-3</c:v>
                </c:pt>
                <c:pt idx="85">
                  <c:v>-2.9072193163258708E-3</c:v>
                </c:pt>
                <c:pt idx="86">
                  <c:v>-3.4487178741558029E-3</c:v>
                </c:pt>
                <c:pt idx="87">
                  <c:v>-3.8527943583016016E-3</c:v>
                </c:pt>
                <c:pt idx="88">
                  <c:v>-4.1205029254973366E-3</c:v>
                </c:pt>
                <c:pt idx="89">
                  <c:v>-4.2405539573903209E-3</c:v>
                </c:pt>
                <c:pt idx="90">
                  <c:v>-4.1931504899445273E-3</c:v>
                </c:pt>
                <c:pt idx="91">
                  <c:v>-3.9573534743115365E-3</c:v>
                </c:pt>
                <c:pt idx="92">
                  <c:v>-3.5165249814968838E-3</c:v>
                </c:pt>
                <c:pt idx="93">
                  <c:v>-2.8576636362823461E-3</c:v>
                </c:pt>
                <c:pt idx="94">
                  <c:v>-1.9650525401503412E-3</c:v>
                </c:pt>
                <c:pt idx="95">
                  <c:v>-8.1299586025958444E-4</c:v>
                </c:pt>
                <c:pt idx="96">
                  <c:v>6.3781117583101496E-4</c:v>
                </c:pt>
                <c:pt idx="97">
                  <c:v>2.4416203866754749E-3</c:v>
                </c:pt>
                <c:pt idx="98">
                  <c:v>4.673709266020433E-3</c:v>
                </c:pt>
                <c:pt idx="99">
                  <c:v>7.4453659336681209E-3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9-4B44-AAA8-466858D92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170320"/>
        <c:axId val="1"/>
      </c:scatterChart>
      <c:valAx>
        <c:axId val="74617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353455823"/>
              <c:y val="0.86769355958164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45056867886E-2"/>
              <c:y val="0.384616071927179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17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66684164479439"/>
          <c:y val="0.92097264437689974"/>
          <c:w val="0.7816678915135608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3172868439"/>
          <c:y val="3.3846227937104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6-4F7E-B545-698294494CF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4.5199999658507295E-4</c:v>
                </c:pt>
                <c:pt idx="1">
                  <c:v>-2.979000004415866E-3</c:v>
                </c:pt>
                <c:pt idx="2">
                  <c:v>-1.4804000020376407E-3</c:v>
                </c:pt>
                <c:pt idx="3">
                  <c:v>-1.0748100005002925E-2</c:v>
                </c:pt>
                <c:pt idx="4">
                  <c:v>-6.4596000011079013E-3</c:v>
                </c:pt>
                <c:pt idx="5">
                  <c:v>-1.272860000244691E-2</c:v>
                </c:pt>
                <c:pt idx="6">
                  <c:v>-3.5837000032188371E-3</c:v>
                </c:pt>
                <c:pt idx="7">
                  <c:v>-5.488400005560834E-3</c:v>
                </c:pt>
                <c:pt idx="8">
                  <c:v>-3.1529000007139985E-3</c:v>
                </c:pt>
                <c:pt idx="9">
                  <c:v>-3.0576000026485417E-3</c:v>
                </c:pt>
                <c:pt idx="10">
                  <c:v>-3.5798000062641222E-3</c:v>
                </c:pt>
                <c:pt idx="11">
                  <c:v>-1.3331000009202398E-3</c:v>
                </c:pt>
                <c:pt idx="12">
                  <c:v>-9.1882000015175436E-3</c:v>
                </c:pt>
                <c:pt idx="13">
                  <c:v>-1.254730000073323E-2</c:v>
                </c:pt>
                <c:pt idx="14">
                  <c:v>-1.2783600002876483E-2</c:v>
                </c:pt>
                <c:pt idx="15">
                  <c:v>-1.0094400004163617E-2</c:v>
                </c:pt>
                <c:pt idx="16">
                  <c:v>-5.5962000042200089E-3</c:v>
                </c:pt>
                <c:pt idx="17">
                  <c:v>-9.5009000033314805E-3</c:v>
                </c:pt>
                <c:pt idx="18">
                  <c:v>7.3043999946094118E-3</c:v>
                </c:pt>
                <c:pt idx="19">
                  <c:v>2.6463999965926632E-3</c:v>
                </c:pt>
                <c:pt idx="20">
                  <c:v>3.027399998245528E-3</c:v>
                </c:pt>
                <c:pt idx="21">
                  <c:v>1.0122699997737072E-2</c:v>
                </c:pt>
                <c:pt idx="22">
                  <c:v>-8.7360000179614872E-4</c:v>
                </c:pt>
                <c:pt idx="23">
                  <c:v>1.1387399998056935E-2</c:v>
                </c:pt>
                <c:pt idx="24">
                  <c:v>9.683499996754108E-3</c:v>
                </c:pt>
                <c:pt idx="25">
                  <c:v>1.077879999866127E-2</c:v>
                </c:pt>
                <c:pt idx="26">
                  <c:v>1.6287799997371621E-2</c:v>
                </c:pt>
                <c:pt idx="27">
                  <c:v>2.7383099994040094E-2</c:v>
                </c:pt>
                <c:pt idx="28">
                  <c:v>1.6146799996931804E-2</c:v>
                </c:pt>
                <c:pt idx="29">
                  <c:v>1.5242099998431513E-2</c:v>
                </c:pt>
                <c:pt idx="30">
                  <c:v>1.1180599994986551E-2</c:v>
                </c:pt>
                <c:pt idx="31">
                  <c:v>2.7275899996311637E-2</c:v>
                </c:pt>
                <c:pt idx="32">
                  <c:v>4.7536999954900239E-3</c:v>
                </c:pt>
                <c:pt idx="33">
                  <c:v>3.8489999969897326E-3</c:v>
                </c:pt>
                <c:pt idx="34">
                  <c:v>2.1230199996352894E-2</c:v>
                </c:pt>
                <c:pt idx="35">
                  <c:v>1.3325500000064494E-2</c:v>
                </c:pt>
                <c:pt idx="36">
                  <c:v>-3.5792000016954262E-3</c:v>
                </c:pt>
                <c:pt idx="37">
                  <c:v>6.5160999984072987E-3</c:v>
                </c:pt>
                <c:pt idx="38">
                  <c:v>1.8803299997671274E-2</c:v>
                </c:pt>
                <c:pt idx="39">
                  <c:v>1.8898599995736731E-2</c:v>
                </c:pt>
                <c:pt idx="40">
                  <c:v>3.7993900001310976E-2</c:v>
                </c:pt>
                <c:pt idx="41">
                  <c:v>7.2797999964677729E-3</c:v>
                </c:pt>
                <c:pt idx="42">
                  <c:v>1.2852899999415968E-2</c:v>
                </c:pt>
                <c:pt idx="43">
                  <c:v>-9.3846999989182223E-3</c:v>
                </c:pt>
                <c:pt idx="44">
                  <c:v>-7.8573000027972739E-3</c:v>
                </c:pt>
                <c:pt idx="45">
                  <c:v>5.4885999961697962E-3</c:v>
                </c:pt>
                <c:pt idx="46">
                  <c:v>1.5060399997310014E-2</c:v>
                </c:pt>
                <c:pt idx="47">
                  <c:v>8.728799999516923E-3</c:v>
                </c:pt>
                <c:pt idx="48">
                  <c:v>9.8240999977861065E-3</c:v>
                </c:pt>
                <c:pt idx="49">
                  <c:v>-3.6040999984834343E-3</c:v>
                </c:pt>
                <c:pt idx="50">
                  <c:v>2.2778399994422216E-2</c:v>
                </c:pt>
                <c:pt idx="51">
                  <c:v>-1.1224000045331195E-3</c:v>
                </c:pt>
                <c:pt idx="52">
                  <c:v>1.3972899996588239E-2</c:v>
                </c:pt>
                <c:pt idx="53">
                  <c:v>1.6258799998468021E-2</c:v>
                </c:pt>
                <c:pt idx="54">
                  <c:v>1.3226099996245466E-2</c:v>
                </c:pt>
                <c:pt idx="55">
                  <c:v>1.3321399997948902E-2</c:v>
                </c:pt>
                <c:pt idx="56">
                  <c:v>1.1848799997096648E-2</c:v>
                </c:pt>
                <c:pt idx="57">
                  <c:v>2.5944099998014281E-2</c:v>
                </c:pt>
                <c:pt idx="58">
                  <c:v>9.0393999962543603E-3</c:v>
                </c:pt>
                <c:pt idx="59">
                  <c:v>1.5230000000883592E-2</c:v>
                </c:pt>
                <c:pt idx="60">
                  <c:v>1.794799999697716E-2</c:v>
                </c:pt>
                <c:pt idx="61">
                  <c:v>8.5821999964537099E-3</c:v>
                </c:pt>
                <c:pt idx="62">
                  <c:v>-1.0600004316074774E-5</c:v>
                </c:pt>
                <c:pt idx="63">
                  <c:v>8.4699997387360781E-5</c:v>
                </c:pt>
                <c:pt idx="64">
                  <c:v>-4.6560000191675499E-4</c:v>
                </c:pt>
                <c:pt idx="65">
                  <c:v>1.479999627918005E-5</c:v>
                </c:pt>
                <c:pt idx="66">
                  <c:v>-4.0166000035242178E-3</c:v>
                </c:pt>
                <c:pt idx="67">
                  <c:v>-2.3744000063743442E-3</c:v>
                </c:pt>
                <c:pt idx="68">
                  <c:v>-8.9399999706074595E-4</c:v>
                </c:pt>
                <c:pt idx="69">
                  <c:v>2.1059999999124557E-3</c:v>
                </c:pt>
                <c:pt idx="70">
                  <c:v>1.096500000130618E-2</c:v>
                </c:pt>
                <c:pt idx="71">
                  <c:v>8.1556000004638918E-3</c:v>
                </c:pt>
                <c:pt idx="72">
                  <c:v>9.1555999970296398E-3</c:v>
                </c:pt>
                <c:pt idx="73">
                  <c:v>2.2508999973069876E-3</c:v>
                </c:pt>
                <c:pt idx="74">
                  <c:v>1.2250899999344256E-2</c:v>
                </c:pt>
                <c:pt idx="75">
                  <c:v>-6.176000002596993E-3</c:v>
                </c:pt>
                <c:pt idx="76">
                  <c:v>3.8239999994402751E-3</c:v>
                </c:pt>
                <c:pt idx="77">
                  <c:v>2.6372999927843921E-3</c:v>
                </c:pt>
                <c:pt idx="78">
                  <c:v>1.8278999996255152E-3</c:v>
                </c:pt>
                <c:pt idx="79">
                  <c:v>-2.7844000069308095E-3</c:v>
                </c:pt>
                <c:pt idx="80">
                  <c:v>9.074599998712074E-3</c:v>
                </c:pt>
                <c:pt idx="81">
                  <c:v>3.1699000028311275E-3</c:v>
                </c:pt>
                <c:pt idx="82">
                  <c:v>-7.3479999991832301E-4</c:v>
                </c:pt>
                <c:pt idx="83">
                  <c:v>-3.761000007216353E-3</c:v>
                </c:pt>
                <c:pt idx="84">
                  <c:v>1.2240299991390202E-2</c:v>
                </c:pt>
                <c:pt idx="85">
                  <c:v>1.5480499998375308E-2</c:v>
                </c:pt>
                <c:pt idx="86">
                  <c:v>-2.4241999999503605E-3</c:v>
                </c:pt>
                <c:pt idx="87">
                  <c:v>2.4883000005502254E-3</c:v>
                </c:pt>
                <c:pt idx="88">
                  <c:v>-4.4163999991724268E-3</c:v>
                </c:pt>
                <c:pt idx="89">
                  <c:v>5.6173999983002432E-3</c:v>
                </c:pt>
                <c:pt idx="90">
                  <c:v>-5.6908000042312779E-3</c:v>
                </c:pt>
                <c:pt idx="91">
                  <c:v>-4.8471000045537949E-3</c:v>
                </c:pt>
                <c:pt idx="92">
                  <c:v>7.5387999968370423E-3</c:v>
                </c:pt>
                <c:pt idx="93">
                  <c:v>-6.7928000062238425E-3</c:v>
                </c:pt>
                <c:pt idx="94">
                  <c:v>3.6914999946020544E-3</c:v>
                </c:pt>
                <c:pt idx="95">
                  <c:v>1.769149999745423E-2</c:v>
                </c:pt>
                <c:pt idx="96">
                  <c:v>-5.8216000034008175E-3</c:v>
                </c:pt>
                <c:pt idx="97">
                  <c:v>-7.1465000073658302E-3</c:v>
                </c:pt>
                <c:pt idx="98">
                  <c:v>-7.5781000050483271E-3</c:v>
                </c:pt>
                <c:pt idx="99">
                  <c:v>-7.4040000035893172E-3</c:v>
                </c:pt>
                <c:pt idx="100">
                  <c:v>-3.4615999975358136E-3</c:v>
                </c:pt>
                <c:pt idx="101">
                  <c:v>-2.4616000009700656E-3</c:v>
                </c:pt>
                <c:pt idx="102">
                  <c:v>5.3840000327909365E-4</c:v>
                </c:pt>
                <c:pt idx="103">
                  <c:v>5.5919999431353062E-4</c:v>
                </c:pt>
                <c:pt idx="104">
                  <c:v>-1.2250200001290068E-2</c:v>
                </c:pt>
                <c:pt idx="105">
                  <c:v>-6.8508000040310435E-3</c:v>
                </c:pt>
                <c:pt idx="106">
                  <c:v>-1.1589800000365358E-2</c:v>
                </c:pt>
                <c:pt idx="107">
                  <c:v>-8.5898000033921562E-3</c:v>
                </c:pt>
                <c:pt idx="108">
                  <c:v>-3.3000000039464794E-3</c:v>
                </c:pt>
                <c:pt idx="109">
                  <c:v>-2.215509999950882E-2</c:v>
                </c:pt>
                <c:pt idx="110">
                  <c:v>-6.9502000042120926E-3</c:v>
                </c:pt>
                <c:pt idx="111">
                  <c:v>3.0497999978251755E-3</c:v>
                </c:pt>
                <c:pt idx="114">
                  <c:v>-1.4420200001040939E-2</c:v>
                </c:pt>
                <c:pt idx="115">
                  <c:v>-7.929400002467446E-3</c:v>
                </c:pt>
                <c:pt idx="116">
                  <c:v>-1.1639600001217332E-2</c:v>
                </c:pt>
                <c:pt idx="117">
                  <c:v>-6.5900000045076013E-3</c:v>
                </c:pt>
                <c:pt idx="118">
                  <c:v>-5.5900000006658956E-3</c:v>
                </c:pt>
                <c:pt idx="119">
                  <c:v>4.4099999940954149E-3</c:v>
                </c:pt>
                <c:pt idx="120">
                  <c:v>-2.3944999993545935E-3</c:v>
                </c:pt>
                <c:pt idx="121">
                  <c:v>-5.3132999964873306E-3</c:v>
                </c:pt>
                <c:pt idx="126">
                  <c:v>-8.8780000078259036E-4</c:v>
                </c:pt>
                <c:pt idx="127">
                  <c:v>-4.1147000010823831E-3</c:v>
                </c:pt>
                <c:pt idx="128">
                  <c:v>-4.2193999979645014E-3</c:v>
                </c:pt>
                <c:pt idx="129">
                  <c:v>2.7805999998236075E-3</c:v>
                </c:pt>
                <c:pt idx="130">
                  <c:v>6.7806000006385148E-3</c:v>
                </c:pt>
                <c:pt idx="131">
                  <c:v>8.7806000010459684E-3</c:v>
                </c:pt>
                <c:pt idx="133">
                  <c:v>-6.0288000022410415E-3</c:v>
                </c:pt>
                <c:pt idx="134">
                  <c:v>-4.4287999990046956E-3</c:v>
                </c:pt>
                <c:pt idx="135">
                  <c:v>-4.4335000056889839E-3</c:v>
                </c:pt>
                <c:pt idx="136">
                  <c:v>-4.2335000034654513E-3</c:v>
                </c:pt>
                <c:pt idx="137">
                  <c:v>-4.4382000050973147E-3</c:v>
                </c:pt>
                <c:pt idx="138">
                  <c:v>-4.0429000000585802E-3</c:v>
                </c:pt>
                <c:pt idx="139">
                  <c:v>-4.5523000007960945E-3</c:v>
                </c:pt>
                <c:pt idx="140">
                  <c:v>-1.0838999951374717E-3</c:v>
                </c:pt>
                <c:pt idx="141">
                  <c:v>-3.5390000048209913E-3</c:v>
                </c:pt>
                <c:pt idx="142">
                  <c:v>6.4609999972162768E-3</c:v>
                </c:pt>
                <c:pt idx="143">
                  <c:v>-2.1893999946769327E-3</c:v>
                </c:pt>
                <c:pt idx="144">
                  <c:v>-3.9082000002963468E-3</c:v>
                </c:pt>
                <c:pt idx="145">
                  <c:v>-1.8082000024151057E-3</c:v>
                </c:pt>
                <c:pt idx="146">
                  <c:v>-5.4209999943850562E-3</c:v>
                </c:pt>
                <c:pt idx="147">
                  <c:v>-5.4257000010693446E-3</c:v>
                </c:pt>
                <c:pt idx="148">
                  <c:v>5.655499997374136E-3</c:v>
                </c:pt>
                <c:pt idx="149">
                  <c:v>-4.9087999941548333E-3</c:v>
                </c:pt>
                <c:pt idx="150">
                  <c:v>-5.7182000018656254E-3</c:v>
                </c:pt>
                <c:pt idx="152">
                  <c:v>-5.6686000025365502E-3</c:v>
                </c:pt>
                <c:pt idx="153">
                  <c:v>1.2666900001931936E-2</c:v>
                </c:pt>
                <c:pt idx="155">
                  <c:v>7.7649999730056152E-4</c:v>
                </c:pt>
                <c:pt idx="156">
                  <c:v>-4.0786000026855618E-3</c:v>
                </c:pt>
                <c:pt idx="157">
                  <c:v>-1.5792700003657956E-2</c:v>
                </c:pt>
                <c:pt idx="158">
                  <c:v>-3.0602100006944966E-2</c:v>
                </c:pt>
                <c:pt idx="159">
                  <c:v>-1.6021000046748668E-3</c:v>
                </c:pt>
                <c:pt idx="160">
                  <c:v>2.7306500000122469E-2</c:v>
                </c:pt>
                <c:pt idx="161">
                  <c:v>-9.453300001041498E-3</c:v>
                </c:pt>
                <c:pt idx="164">
                  <c:v>-2.7084000030299649E-3</c:v>
                </c:pt>
                <c:pt idx="165">
                  <c:v>7.9878999968059361E-3</c:v>
                </c:pt>
                <c:pt idx="167">
                  <c:v>1.3669999316334724E-4</c:v>
                </c:pt>
                <c:pt idx="168">
                  <c:v>1.2136699995608069E-2</c:v>
                </c:pt>
                <c:pt idx="171">
                  <c:v>-1.9382899998163339E-2</c:v>
                </c:pt>
                <c:pt idx="172">
                  <c:v>4.6170999994501472E-3</c:v>
                </c:pt>
                <c:pt idx="173">
                  <c:v>-5.5238999993889593E-3</c:v>
                </c:pt>
                <c:pt idx="174">
                  <c:v>8.4761000034632161E-3</c:v>
                </c:pt>
                <c:pt idx="175">
                  <c:v>-8.4285999982967041E-3</c:v>
                </c:pt>
                <c:pt idx="176">
                  <c:v>2.571400000306312E-3</c:v>
                </c:pt>
                <c:pt idx="177">
                  <c:v>6.5714000011212192E-3</c:v>
                </c:pt>
                <c:pt idx="181">
                  <c:v>-6.7721000013989396E-3</c:v>
                </c:pt>
                <c:pt idx="183">
                  <c:v>-5.4365999967558309E-3</c:v>
                </c:pt>
                <c:pt idx="184">
                  <c:v>2.6587000029394403E-3</c:v>
                </c:pt>
                <c:pt idx="188">
                  <c:v>-4.8229999811155722E-4</c:v>
                </c:pt>
                <c:pt idx="189">
                  <c:v>8.5177000000840053E-3</c:v>
                </c:pt>
                <c:pt idx="190">
                  <c:v>6.6259999584872276E-4</c:v>
                </c:pt>
                <c:pt idx="191">
                  <c:v>-1.4469300003838725E-2</c:v>
                </c:pt>
                <c:pt idx="192">
                  <c:v>-1.8209999689133838E-4</c:v>
                </c:pt>
                <c:pt idx="193">
                  <c:v>7.008499997027684E-3</c:v>
                </c:pt>
                <c:pt idx="196">
                  <c:v>9.2982999995001592E-3</c:v>
                </c:pt>
                <c:pt idx="197">
                  <c:v>6.3936000005924143E-3</c:v>
                </c:pt>
                <c:pt idx="198">
                  <c:v>1.1488899996038526E-2</c:v>
                </c:pt>
                <c:pt idx="199">
                  <c:v>1.4443199994275346E-2</c:v>
                </c:pt>
                <c:pt idx="200">
                  <c:v>2.9538499999034684E-2</c:v>
                </c:pt>
                <c:pt idx="201">
                  <c:v>3.26338000013493E-2</c:v>
                </c:pt>
                <c:pt idx="202">
                  <c:v>1.1351799999829382E-2</c:v>
                </c:pt>
                <c:pt idx="203">
                  <c:v>1.4470999958575703E-3</c:v>
                </c:pt>
                <c:pt idx="204">
                  <c:v>-2.0660000009229407E-3</c:v>
                </c:pt>
                <c:pt idx="205">
                  <c:v>9.3399999605026096E-4</c:v>
                </c:pt>
                <c:pt idx="206">
                  <c:v>-5.3976000053808093E-3</c:v>
                </c:pt>
                <c:pt idx="207">
                  <c:v>-6.3023000038811006E-3</c:v>
                </c:pt>
                <c:pt idx="208">
                  <c:v>-1.2070000011590309E-3</c:v>
                </c:pt>
                <c:pt idx="209">
                  <c:v>-4.1117000000667758E-3</c:v>
                </c:pt>
                <c:pt idx="210">
                  <c:v>6.9836000038776547E-3</c:v>
                </c:pt>
                <c:pt idx="211">
                  <c:v>-8.0621000015526079E-3</c:v>
                </c:pt>
                <c:pt idx="212">
                  <c:v>3.3199998142663389E-5</c:v>
                </c:pt>
                <c:pt idx="213">
                  <c:v>2.033199998550117E-3</c:v>
                </c:pt>
                <c:pt idx="214">
                  <c:v>5.0331999955233186E-3</c:v>
                </c:pt>
                <c:pt idx="215">
                  <c:v>-2.2871500004839618E-2</c:v>
                </c:pt>
                <c:pt idx="218">
                  <c:v>-1.0341499997593928E-2</c:v>
                </c:pt>
                <c:pt idx="219">
                  <c:v>1.5813799996976741E-2</c:v>
                </c:pt>
                <c:pt idx="220">
                  <c:v>-9.0900000941473991E-5</c:v>
                </c:pt>
                <c:pt idx="221">
                  <c:v>1.4004399999976158E-2</c:v>
                </c:pt>
                <c:pt idx="222">
                  <c:v>9.2445999980554916E-3</c:v>
                </c:pt>
                <c:pt idx="223">
                  <c:v>4.2942000000039116E-3</c:v>
                </c:pt>
                <c:pt idx="224">
                  <c:v>3.4430000014253892E-3</c:v>
                </c:pt>
                <c:pt idx="225">
                  <c:v>-1.3879500002076384E-2</c:v>
                </c:pt>
                <c:pt idx="226">
                  <c:v>1.8384999930276535E-3</c:v>
                </c:pt>
                <c:pt idx="227">
                  <c:v>6.8384999976842664E-3</c:v>
                </c:pt>
                <c:pt idx="228">
                  <c:v>1.2314999999944121E-2</c:v>
                </c:pt>
                <c:pt idx="229">
                  <c:v>1.1173999999300577E-2</c:v>
                </c:pt>
                <c:pt idx="230">
                  <c:v>2.1174000001337845E-2</c:v>
                </c:pt>
                <c:pt idx="231">
                  <c:v>4.3188999989069998E-3</c:v>
                </c:pt>
                <c:pt idx="232">
                  <c:v>3.4142000004067086E-3</c:v>
                </c:pt>
                <c:pt idx="233">
                  <c:v>-9.3952000024728477E-3</c:v>
                </c:pt>
                <c:pt idx="234">
                  <c:v>-1.6581900003075134E-2</c:v>
                </c:pt>
                <c:pt idx="236">
                  <c:v>-1.7995799993514083E-2</c:v>
                </c:pt>
                <c:pt idx="237">
                  <c:v>7.2939999954542145E-3</c:v>
                </c:pt>
                <c:pt idx="239">
                  <c:v>2.1737999995821156E-3</c:v>
                </c:pt>
                <c:pt idx="240">
                  <c:v>1.5364399994723499E-2</c:v>
                </c:pt>
                <c:pt idx="241">
                  <c:v>1.9045799999730662E-2</c:v>
                </c:pt>
                <c:pt idx="244">
                  <c:v>1.9780700000410434E-2</c:v>
                </c:pt>
                <c:pt idx="249">
                  <c:v>1.628579999669455E-2</c:v>
                </c:pt>
                <c:pt idx="250">
                  <c:v>1.7285800000536256E-2</c:v>
                </c:pt>
                <c:pt idx="251">
                  <c:v>1.7285800000536256E-2</c:v>
                </c:pt>
                <c:pt idx="252">
                  <c:v>2.1285799994075205E-2</c:v>
                </c:pt>
                <c:pt idx="253">
                  <c:v>2.2285799997916911E-2</c:v>
                </c:pt>
                <c:pt idx="254">
                  <c:v>2.3285799994482659E-2</c:v>
                </c:pt>
                <c:pt idx="255">
                  <c:v>2.5285799994890112E-2</c:v>
                </c:pt>
                <c:pt idx="256">
                  <c:v>2.6285799998731818E-2</c:v>
                </c:pt>
                <c:pt idx="257">
                  <c:v>2.6285799998731818E-2</c:v>
                </c:pt>
                <c:pt idx="258">
                  <c:v>2.7285799995297566E-2</c:v>
                </c:pt>
                <c:pt idx="259">
                  <c:v>3.0285799999546725E-2</c:v>
                </c:pt>
                <c:pt idx="260">
                  <c:v>3.2285799999954179E-2</c:v>
                </c:pt>
                <c:pt idx="261">
                  <c:v>3.4285800000361633E-2</c:v>
                </c:pt>
                <c:pt idx="262">
                  <c:v>4.2285799994715489E-2</c:v>
                </c:pt>
                <c:pt idx="263">
                  <c:v>1.2476399999286514E-2</c:v>
                </c:pt>
                <c:pt idx="264">
                  <c:v>1.4476399999693967E-2</c:v>
                </c:pt>
                <c:pt idx="265">
                  <c:v>1.8476400000508875E-2</c:v>
                </c:pt>
                <c:pt idx="266">
                  <c:v>1.8476400000508875E-2</c:v>
                </c:pt>
                <c:pt idx="267">
                  <c:v>1.947640000435058E-2</c:v>
                </c:pt>
                <c:pt idx="268">
                  <c:v>2.5476400005572941E-2</c:v>
                </c:pt>
                <c:pt idx="269">
                  <c:v>2.6476400002138689E-2</c:v>
                </c:pt>
                <c:pt idx="270">
                  <c:v>2.8476400002546143E-2</c:v>
                </c:pt>
                <c:pt idx="271">
                  <c:v>2.8476400002546143E-2</c:v>
                </c:pt>
                <c:pt idx="272">
                  <c:v>2.9476399999111891E-2</c:v>
                </c:pt>
                <c:pt idx="273">
                  <c:v>3.0476400002953596E-2</c:v>
                </c:pt>
                <c:pt idx="274">
                  <c:v>3.3476399999926798E-2</c:v>
                </c:pt>
                <c:pt idx="275">
                  <c:v>3.6476400004175957E-2</c:v>
                </c:pt>
                <c:pt idx="276">
                  <c:v>4.0476400004990865E-2</c:v>
                </c:pt>
                <c:pt idx="277">
                  <c:v>2.7144799998495728E-2</c:v>
                </c:pt>
                <c:pt idx="278">
                  <c:v>1.3335399999050424E-2</c:v>
                </c:pt>
                <c:pt idx="279">
                  <c:v>2.033540000411449E-2</c:v>
                </c:pt>
                <c:pt idx="280">
                  <c:v>2.2335400004521944E-2</c:v>
                </c:pt>
                <c:pt idx="281">
                  <c:v>2.6335399998060893E-2</c:v>
                </c:pt>
                <c:pt idx="282">
                  <c:v>1.2385000001813751E-2</c:v>
                </c:pt>
                <c:pt idx="283">
                  <c:v>1.1165600000822451E-2</c:v>
                </c:pt>
                <c:pt idx="284">
                  <c:v>-1.3739100002567284E-2</c:v>
                </c:pt>
                <c:pt idx="285">
                  <c:v>1.9896600002539344E-2</c:v>
                </c:pt>
                <c:pt idx="286">
                  <c:v>2.8896600000734907E-2</c:v>
                </c:pt>
                <c:pt idx="287">
                  <c:v>2.1186400001170114E-2</c:v>
                </c:pt>
                <c:pt idx="288">
                  <c:v>2.5376999998115934E-2</c:v>
                </c:pt>
                <c:pt idx="289">
                  <c:v>2.2567599997273646E-2</c:v>
                </c:pt>
                <c:pt idx="290">
                  <c:v>1.6285599995171651E-2</c:v>
                </c:pt>
                <c:pt idx="291">
                  <c:v>1.7285599999013357E-2</c:v>
                </c:pt>
                <c:pt idx="292">
                  <c:v>2.0285599995986558E-2</c:v>
                </c:pt>
                <c:pt idx="293">
                  <c:v>2.4285599996801466E-2</c:v>
                </c:pt>
                <c:pt idx="294">
                  <c:v>2.7285599993774667E-2</c:v>
                </c:pt>
                <c:pt idx="295">
                  <c:v>3.0285599998023827E-2</c:v>
                </c:pt>
                <c:pt idx="296">
                  <c:v>1.153619999968214E-2</c:v>
                </c:pt>
                <c:pt idx="297">
                  <c:v>1.153619999968214E-2</c:v>
                </c:pt>
                <c:pt idx="298">
                  <c:v>1.5536200000497047E-2</c:v>
                </c:pt>
                <c:pt idx="299">
                  <c:v>1.6536199997062795E-2</c:v>
                </c:pt>
                <c:pt idx="300">
                  <c:v>1.9536200001311954E-2</c:v>
                </c:pt>
                <c:pt idx="301">
                  <c:v>2.0536199997877702E-2</c:v>
                </c:pt>
                <c:pt idx="302">
                  <c:v>2.3536200002126861E-2</c:v>
                </c:pt>
                <c:pt idx="303">
                  <c:v>2.3536200002126861E-2</c:v>
                </c:pt>
                <c:pt idx="304">
                  <c:v>2.4536199998692609E-2</c:v>
                </c:pt>
                <c:pt idx="305">
                  <c:v>3.2536200000322424E-2</c:v>
                </c:pt>
                <c:pt idx="306">
                  <c:v>1.572679999662796E-2</c:v>
                </c:pt>
                <c:pt idx="307">
                  <c:v>1.5016600002127234E-2</c:v>
                </c:pt>
                <c:pt idx="308">
                  <c:v>1.6016599998692982E-2</c:v>
                </c:pt>
                <c:pt idx="309">
                  <c:v>2.0016599999507889E-2</c:v>
                </c:pt>
                <c:pt idx="310">
                  <c:v>2.4016600000322796E-2</c:v>
                </c:pt>
                <c:pt idx="311">
                  <c:v>2.9016599997703452E-2</c:v>
                </c:pt>
                <c:pt idx="312">
                  <c:v>2.9016599997703452E-2</c:v>
                </c:pt>
                <c:pt idx="313">
                  <c:v>3.1016599998110905E-2</c:v>
                </c:pt>
                <c:pt idx="314">
                  <c:v>2.0256800002243835E-2</c:v>
                </c:pt>
                <c:pt idx="319">
                  <c:v>1.6945999996096361E-2</c:v>
                </c:pt>
                <c:pt idx="321">
                  <c:v>1.9136599999910686E-2</c:v>
                </c:pt>
                <c:pt idx="322">
                  <c:v>5.3272000004653819E-3</c:v>
                </c:pt>
                <c:pt idx="323">
                  <c:v>2.199560000008205E-2</c:v>
                </c:pt>
                <c:pt idx="328">
                  <c:v>1.1107800004538149E-2</c:v>
                </c:pt>
                <c:pt idx="329">
                  <c:v>1.1107800004538149E-2</c:v>
                </c:pt>
                <c:pt idx="330">
                  <c:v>1.5107800005353056E-2</c:v>
                </c:pt>
                <c:pt idx="334">
                  <c:v>1.0157400000025518E-2</c:v>
                </c:pt>
                <c:pt idx="335">
                  <c:v>1.2157400000432972E-2</c:v>
                </c:pt>
                <c:pt idx="336">
                  <c:v>1.315739999699872E-2</c:v>
                </c:pt>
                <c:pt idx="337">
                  <c:v>1.4157400000840425E-2</c:v>
                </c:pt>
                <c:pt idx="338">
                  <c:v>2.1157399998628534E-2</c:v>
                </c:pt>
                <c:pt idx="339">
                  <c:v>2.1157399998628534E-2</c:v>
                </c:pt>
                <c:pt idx="340">
                  <c:v>2.8157399996416643E-2</c:v>
                </c:pt>
                <c:pt idx="341">
                  <c:v>1.4252699998905882E-2</c:v>
                </c:pt>
                <c:pt idx="342">
                  <c:v>2.5385999979334883E-3</c:v>
                </c:pt>
                <c:pt idx="343">
                  <c:v>-3.3660999979474582E-3</c:v>
                </c:pt>
                <c:pt idx="347">
                  <c:v>2.7397600002586842E-2</c:v>
                </c:pt>
                <c:pt idx="349">
                  <c:v>-2.2107999975560233E-3</c:v>
                </c:pt>
                <c:pt idx="350">
                  <c:v>4.8387999995611608E-3</c:v>
                </c:pt>
                <c:pt idx="351">
                  <c:v>1.4838800001598429E-2</c:v>
                </c:pt>
                <c:pt idx="352">
                  <c:v>3.08387999975821E-2</c:v>
                </c:pt>
                <c:pt idx="353">
                  <c:v>1.8507199994928669E-2</c:v>
                </c:pt>
                <c:pt idx="354">
                  <c:v>3.3747400004358497E-2</c:v>
                </c:pt>
                <c:pt idx="355">
                  <c:v>1.6128600000229198E-2</c:v>
                </c:pt>
                <c:pt idx="356">
                  <c:v>1.017820000561187E-2</c:v>
                </c:pt>
                <c:pt idx="358">
                  <c:v>-1.6312000007019378E-3</c:v>
                </c:pt>
                <c:pt idx="359">
                  <c:v>5.0372000041534193E-3</c:v>
                </c:pt>
                <c:pt idx="360">
                  <c:v>1.6037200002756435E-2</c:v>
                </c:pt>
                <c:pt idx="361">
                  <c:v>1.9037199999729637E-2</c:v>
                </c:pt>
                <c:pt idx="362">
                  <c:v>6.2277999968500808E-3</c:v>
                </c:pt>
                <c:pt idx="363">
                  <c:v>7.2278000006917864E-3</c:v>
                </c:pt>
                <c:pt idx="364">
                  <c:v>-2.676900003280025E-3</c:v>
                </c:pt>
                <c:pt idx="365">
                  <c:v>1.3086799997836351E-2</c:v>
                </c:pt>
                <c:pt idx="366">
                  <c:v>1.3086799997836351E-2</c:v>
                </c:pt>
                <c:pt idx="367">
                  <c:v>3.0086799997661728E-2</c:v>
                </c:pt>
                <c:pt idx="368">
                  <c:v>9.8661000010906719E-3</c:v>
                </c:pt>
                <c:pt idx="369">
                  <c:v>1.1078800001996569E-2</c:v>
                </c:pt>
                <c:pt idx="370">
                  <c:v>1.1078800001996569E-2</c:v>
                </c:pt>
                <c:pt idx="372">
                  <c:v>3.1078799998795148E-2</c:v>
                </c:pt>
                <c:pt idx="373">
                  <c:v>-1.8716000049607828E-3</c:v>
                </c:pt>
                <c:pt idx="374">
                  <c:v>1.283999954466708E-4</c:v>
                </c:pt>
                <c:pt idx="375">
                  <c:v>2.1283999958541244E-3</c:v>
                </c:pt>
                <c:pt idx="376">
                  <c:v>1.192839999566786E-2</c:v>
                </c:pt>
                <c:pt idx="377">
                  <c:v>-1.4681000000564381E-2</c:v>
                </c:pt>
                <c:pt idx="378">
                  <c:v>2.3189999992609955E-3</c:v>
                </c:pt>
                <c:pt idx="379">
                  <c:v>6.3189999927999452E-3</c:v>
                </c:pt>
                <c:pt idx="380">
                  <c:v>1.1318999997456558E-2</c:v>
                </c:pt>
                <c:pt idx="381">
                  <c:v>1.3318999997864012E-2</c:v>
                </c:pt>
                <c:pt idx="382">
                  <c:v>2.0227599998179357E-2</c:v>
                </c:pt>
                <c:pt idx="383">
                  <c:v>2.5478199997451156E-2</c:v>
                </c:pt>
                <c:pt idx="385">
                  <c:v>5.0539000003482215E-3</c:v>
                </c:pt>
                <c:pt idx="387">
                  <c:v>9.8840999999083579E-3</c:v>
                </c:pt>
                <c:pt idx="389">
                  <c:v>1.7124300000432413E-2</c:v>
                </c:pt>
                <c:pt idx="391">
                  <c:v>1.3219599997682963E-2</c:v>
                </c:pt>
                <c:pt idx="393">
                  <c:v>-2.1670799993444234E-2</c:v>
                </c:pt>
                <c:pt idx="394">
                  <c:v>-1.8670799996471033E-2</c:v>
                </c:pt>
                <c:pt idx="395">
                  <c:v>-2.6707999932114035E-3</c:v>
                </c:pt>
                <c:pt idx="396">
                  <c:v>3.3292000007349998E-3</c:v>
                </c:pt>
                <c:pt idx="397">
                  <c:v>6.329200004984159E-3</c:v>
                </c:pt>
                <c:pt idx="398">
                  <c:v>6.329200004984159E-3</c:v>
                </c:pt>
                <c:pt idx="399">
                  <c:v>7.329200001549907E-3</c:v>
                </c:pt>
                <c:pt idx="400">
                  <c:v>8.3292000053916126E-3</c:v>
                </c:pt>
                <c:pt idx="402">
                  <c:v>3.5693999961949885E-3</c:v>
                </c:pt>
                <c:pt idx="405">
                  <c:v>4.0498000016668811E-3</c:v>
                </c:pt>
                <c:pt idx="406">
                  <c:v>6.0497999947983772E-3</c:v>
                </c:pt>
                <c:pt idx="408">
                  <c:v>7.6398000019253232E-3</c:v>
                </c:pt>
                <c:pt idx="411">
                  <c:v>-8.2152999966638163E-3</c:v>
                </c:pt>
                <c:pt idx="412">
                  <c:v>2.0705999995698221E-3</c:v>
                </c:pt>
                <c:pt idx="413">
                  <c:v>7.4659000019892119E-3</c:v>
                </c:pt>
                <c:pt idx="416">
                  <c:v>2.3108000023057684E-3</c:v>
                </c:pt>
                <c:pt idx="419">
                  <c:v>-4.1000000055646524E-4</c:v>
                </c:pt>
                <c:pt idx="420">
                  <c:v>1.280140000017127E-2</c:v>
                </c:pt>
                <c:pt idx="421">
                  <c:v>-2.1004100002755877E-2</c:v>
                </c:pt>
                <c:pt idx="422">
                  <c:v>-2.6908800005912781E-2</c:v>
                </c:pt>
                <c:pt idx="425">
                  <c:v>4.4410000045900233E-3</c:v>
                </c:pt>
                <c:pt idx="426">
                  <c:v>-2.4838399993313942E-2</c:v>
                </c:pt>
                <c:pt idx="427">
                  <c:v>-7.3725000038393773E-3</c:v>
                </c:pt>
                <c:pt idx="429">
                  <c:v>-1.8082700000377372E-2</c:v>
                </c:pt>
                <c:pt idx="431">
                  <c:v>3.9628000013181008E-3</c:v>
                </c:pt>
                <c:pt idx="434">
                  <c:v>-3.0163999981596135E-3</c:v>
                </c:pt>
                <c:pt idx="440">
                  <c:v>8.6339999688789248E-4</c:v>
                </c:pt>
                <c:pt idx="465">
                  <c:v>5.9419999888632447E-4</c:v>
                </c:pt>
                <c:pt idx="471">
                  <c:v>6.1889999778941274E-4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6-4F7E-B545-698294494CF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-5.751000004238449E-3</c:v>
                </c:pt>
                <c:pt idx="113">
                  <c:v>-4.4651000062003732E-3</c:v>
                </c:pt>
                <c:pt idx="122">
                  <c:v>-6.6684000048553571E-3</c:v>
                </c:pt>
                <c:pt idx="123">
                  <c:v>-4.6999999976833351E-3</c:v>
                </c:pt>
                <c:pt idx="124">
                  <c:v>2.3000000001047738E-3</c:v>
                </c:pt>
                <c:pt idx="125">
                  <c:v>-3.7964000075589865E-3</c:v>
                </c:pt>
                <c:pt idx="132">
                  <c:v>-4.2241000046487898E-3</c:v>
                </c:pt>
                <c:pt idx="151">
                  <c:v>-3.3181999970111065E-3</c:v>
                </c:pt>
                <c:pt idx="154">
                  <c:v>-2.469400002155453E-3</c:v>
                </c:pt>
                <c:pt idx="162">
                  <c:v>-2.5580000001355074E-3</c:v>
                </c:pt>
                <c:pt idx="163">
                  <c:v>-2.2580000004381873E-3</c:v>
                </c:pt>
                <c:pt idx="166">
                  <c:v>-1.4034999985597096E-3</c:v>
                </c:pt>
                <c:pt idx="169">
                  <c:v>-2.4679999987711199E-3</c:v>
                </c:pt>
                <c:pt idx="170">
                  <c:v>-1.6726999965612777E-3</c:v>
                </c:pt>
                <c:pt idx="178">
                  <c:v>-2.1323000037227757E-3</c:v>
                </c:pt>
                <c:pt idx="179">
                  <c:v>-1.4322999995783903E-3</c:v>
                </c:pt>
                <c:pt idx="180">
                  <c:v>1.4260000170907006E-4</c:v>
                </c:pt>
                <c:pt idx="182">
                  <c:v>1.3762000016868114E-3</c:v>
                </c:pt>
                <c:pt idx="185">
                  <c:v>2.2116999971331097E-3</c:v>
                </c:pt>
                <c:pt idx="186">
                  <c:v>1.1364999954821542E-3</c:v>
                </c:pt>
                <c:pt idx="187">
                  <c:v>1.4318000030471012E-3</c:v>
                </c:pt>
                <c:pt idx="194">
                  <c:v>4.4248700003663544E-2</c:v>
                </c:pt>
                <c:pt idx="195">
                  <c:v>1.9063999934587628E-3</c:v>
                </c:pt>
                <c:pt idx="216">
                  <c:v>3.5237999982200563E-3</c:v>
                </c:pt>
                <c:pt idx="217">
                  <c:v>4.8123000015038997E-3</c:v>
                </c:pt>
                <c:pt idx="235">
                  <c:v>1.1300300000584684E-2</c:v>
                </c:pt>
                <c:pt idx="238">
                  <c:v>1.3128400001733098E-2</c:v>
                </c:pt>
                <c:pt idx="242">
                  <c:v>1.888860000326531E-2</c:v>
                </c:pt>
                <c:pt idx="243">
                  <c:v>2.548440000100527E-2</c:v>
                </c:pt>
                <c:pt idx="245">
                  <c:v>1.9980700002633967E-2</c:v>
                </c:pt>
                <c:pt idx="246">
                  <c:v>2.3875200000475161E-2</c:v>
                </c:pt>
                <c:pt idx="247">
                  <c:v>1.5539600004558451E-2</c:v>
                </c:pt>
                <c:pt idx="248">
                  <c:v>1.6889200000150595E-2</c:v>
                </c:pt>
                <c:pt idx="315">
                  <c:v>1.8040999995719176E-2</c:v>
                </c:pt>
                <c:pt idx="316">
                  <c:v>1.8050999999104533E-2</c:v>
                </c:pt>
                <c:pt idx="317">
                  <c:v>1.707919999898877E-2</c:v>
                </c:pt>
                <c:pt idx="318">
                  <c:v>1.7109199994592927E-2</c:v>
                </c:pt>
                <c:pt idx="324">
                  <c:v>1.5732100000604987E-2</c:v>
                </c:pt>
                <c:pt idx="325">
                  <c:v>1.6727399997762404E-2</c:v>
                </c:pt>
                <c:pt idx="326">
                  <c:v>1.5691199994762428E-2</c:v>
                </c:pt>
                <c:pt idx="327">
                  <c:v>1.5711199994257186E-2</c:v>
                </c:pt>
                <c:pt idx="331">
                  <c:v>1.40668000021833E-2</c:v>
                </c:pt>
                <c:pt idx="332">
                  <c:v>1.4466799999354407E-2</c:v>
                </c:pt>
                <c:pt idx="333">
                  <c:v>1.4766799999051727E-2</c:v>
                </c:pt>
                <c:pt idx="344">
                  <c:v>1.2606999996933155E-2</c:v>
                </c:pt>
                <c:pt idx="345">
                  <c:v>1.3606999993498903E-2</c:v>
                </c:pt>
                <c:pt idx="346">
                  <c:v>1.4706999994814396E-2</c:v>
                </c:pt>
                <c:pt idx="348">
                  <c:v>0</c:v>
                </c:pt>
                <c:pt idx="357">
                  <c:v>1.3378200004808605E-2</c:v>
                </c:pt>
                <c:pt idx="371">
                  <c:v>1.1378800001693889E-2</c:v>
                </c:pt>
                <c:pt idx="384">
                  <c:v>1.3673499997821636E-2</c:v>
                </c:pt>
                <c:pt idx="386">
                  <c:v>9.7081999992951751E-3</c:v>
                </c:pt>
                <c:pt idx="407">
                  <c:v>5.3979999938746914E-4</c:v>
                </c:pt>
                <c:pt idx="409">
                  <c:v>8.1397999965702184E-3</c:v>
                </c:pt>
                <c:pt idx="410">
                  <c:v>1.0239800001727417E-2</c:v>
                </c:pt>
                <c:pt idx="414">
                  <c:v>3.6296000034781173E-3</c:v>
                </c:pt>
                <c:pt idx="415">
                  <c:v>5.4201999955694191E-3</c:v>
                </c:pt>
                <c:pt idx="417">
                  <c:v>7.5108000019099563E-3</c:v>
                </c:pt>
                <c:pt idx="418">
                  <c:v>1.8550599997979589E-2</c:v>
                </c:pt>
                <c:pt idx="423">
                  <c:v>3.9119999564718455E-4</c:v>
                </c:pt>
                <c:pt idx="424">
                  <c:v>7.2911999959615059E-3</c:v>
                </c:pt>
                <c:pt idx="430">
                  <c:v>3.9172999968286604E-3</c:v>
                </c:pt>
                <c:pt idx="443">
                  <c:v>3.580999982659705E-4</c:v>
                </c:pt>
                <c:pt idx="452">
                  <c:v>-3.1761999998707324E-3</c:v>
                </c:pt>
                <c:pt idx="455">
                  <c:v>-1.4312999992398545E-3</c:v>
                </c:pt>
                <c:pt idx="472">
                  <c:v>-1.4865999983157963E-3</c:v>
                </c:pt>
                <c:pt idx="473">
                  <c:v>-2.3043999972287565E-3</c:v>
                </c:pt>
                <c:pt idx="479">
                  <c:v>-7.4440000025788322E-4</c:v>
                </c:pt>
                <c:pt idx="480">
                  <c:v>-2.4488999988534488E-3</c:v>
                </c:pt>
                <c:pt idx="481">
                  <c:v>-1.0236000016448088E-3</c:v>
                </c:pt>
                <c:pt idx="484">
                  <c:v>-2.0785000015166588E-3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6-4F7E-B545-698294494CF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3.4228000076836906E-3</c:v>
                </c:pt>
                <c:pt idx="432">
                  <c:v>1.9770000653807074E-4</c:v>
                </c:pt>
                <c:pt idx="433">
                  <c:v>-5.0699999701464549E-4</c:v>
                </c:pt>
                <c:pt idx="435">
                  <c:v>-2.6463999965926632E-3</c:v>
                </c:pt>
                <c:pt idx="436">
                  <c:v>-1.2563999989652075E-3</c:v>
                </c:pt>
                <c:pt idx="437">
                  <c:v>-3.5477999990689568E-3</c:v>
                </c:pt>
                <c:pt idx="438">
                  <c:v>2.7021999994758517E-3</c:v>
                </c:pt>
                <c:pt idx="439">
                  <c:v>-7.2150000050896779E-4</c:v>
                </c:pt>
                <c:pt idx="441">
                  <c:v>-1.1756000021705404E-3</c:v>
                </c:pt>
                <c:pt idx="442">
                  <c:v>-1.1302999992039986E-3</c:v>
                </c:pt>
                <c:pt idx="444">
                  <c:v>3.580999982659705E-4</c:v>
                </c:pt>
                <c:pt idx="445">
                  <c:v>-1.6699999832781032E-4</c:v>
                </c:pt>
                <c:pt idx="446">
                  <c:v>-9.9639999825740233E-4</c:v>
                </c:pt>
                <c:pt idx="447">
                  <c:v>-1.2171999987913296E-3</c:v>
                </c:pt>
                <c:pt idx="448">
                  <c:v>-1.655400003073737E-3</c:v>
                </c:pt>
                <c:pt idx="449">
                  <c:v>-1.655400003073737E-3</c:v>
                </c:pt>
                <c:pt idx="450">
                  <c:v>-1.3554000033764169E-3</c:v>
                </c:pt>
                <c:pt idx="451">
                  <c:v>-1.8036000037682243E-3</c:v>
                </c:pt>
                <c:pt idx="453">
                  <c:v>-1.1996999965049326E-3</c:v>
                </c:pt>
                <c:pt idx="454">
                  <c:v>-1.5043999956105836E-3</c:v>
                </c:pt>
                <c:pt idx="456">
                  <c:v>-1.4406999980565161E-3</c:v>
                </c:pt>
                <c:pt idx="457">
                  <c:v>-1.745399997162167E-3</c:v>
                </c:pt>
                <c:pt idx="458">
                  <c:v>-2.4501000007148832E-3</c:v>
                </c:pt>
                <c:pt idx="459">
                  <c:v>-1.454800003557466E-3</c:v>
                </c:pt>
                <c:pt idx="460">
                  <c:v>-1.7261999964830466E-3</c:v>
                </c:pt>
                <c:pt idx="461">
                  <c:v>-1.3261999993119389E-3</c:v>
                </c:pt>
                <c:pt idx="462">
                  <c:v>-7.2619999991729856E-4</c:v>
                </c:pt>
                <c:pt idx="463">
                  <c:v>-2.8499998734332621E-5</c:v>
                </c:pt>
                <c:pt idx="464">
                  <c:v>2.7750000299420208E-4</c:v>
                </c:pt>
                <c:pt idx="466">
                  <c:v>-1.8748000002233312E-3</c:v>
                </c:pt>
                <c:pt idx="467">
                  <c:v>-2.1311000018613413E-3</c:v>
                </c:pt>
                <c:pt idx="468">
                  <c:v>-1.731099997414276E-3</c:v>
                </c:pt>
                <c:pt idx="469">
                  <c:v>-1.6310999999404885E-3</c:v>
                </c:pt>
                <c:pt idx="470">
                  <c:v>1.4100999978836626E-3</c:v>
                </c:pt>
                <c:pt idx="474">
                  <c:v>4.847999953199178E-4</c:v>
                </c:pt>
                <c:pt idx="475">
                  <c:v>-2.9240000003483146E-3</c:v>
                </c:pt>
                <c:pt idx="476">
                  <c:v>-1.1508999959914945E-3</c:v>
                </c:pt>
                <c:pt idx="477">
                  <c:v>-1.4556000023731031E-3</c:v>
                </c:pt>
                <c:pt idx="478">
                  <c:v>-3.4359999699518085E-4</c:v>
                </c:pt>
                <c:pt idx="482">
                  <c:v>-1.6239999968092889E-3</c:v>
                </c:pt>
                <c:pt idx="483">
                  <c:v>-1.3739999994868413E-3</c:v>
                </c:pt>
                <c:pt idx="485">
                  <c:v>-2.487899997504428E-3</c:v>
                </c:pt>
                <c:pt idx="486">
                  <c:v>-2.0478999940678477E-3</c:v>
                </c:pt>
                <c:pt idx="487">
                  <c:v>-1.7259000014746562E-3</c:v>
                </c:pt>
                <c:pt idx="488">
                  <c:v>6.537000008393079E-4</c:v>
                </c:pt>
                <c:pt idx="489">
                  <c:v>9.6919991483446211E-4</c:v>
                </c:pt>
                <c:pt idx="490">
                  <c:v>-1.1549996270332485E-4</c:v>
                </c:pt>
                <c:pt idx="491">
                  <c:v>2.2574999966309406E-3</c:v>
                </c:pt>
                <c:pt idx="492">
                  <c:v>9.4340000214288011E-4</c:v>
                </c:pt>
                <c:pt idx="493">
                  <c:v>9.4340000214288011E-4</c:v>
                </c:pt>
                <c:pt idx="494">
                  <c:v>-0.13456129999394761</c:v>
                </c:pt>
                <c:pt idx="495">
                  <c:v>2.0340000046417117E-3</c:v>
                </c:pt>
                <c:pt idx="496">
                  <c:v>2.0340000046417117E-3</c:v>
                </c:pt>
                <c:pt idx="497">
                  <c:v>1.6787999993539415E-3</c:v>
                </c:pt>
                <c:pt idx="498">
                  <c:v>7.8106001164996997E-3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6-4F7E-B545-698294494CF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1.7636599994148128E-2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6-4F7E-B545-698294494CF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6-4F7E-B545-698294494CF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6-4F7E-B545-698294494CF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4.6401136526038708E-2</c:v>
                </c:pt>
                <c:pt idx="1">
                  <c:v>4.5407072152587845E-2</c:v>
                </c:pt>
                <c:pt idx="2">
                  <c:v>4.4914125161917694E-2</c:v>
                </c:pt>
                <c:pt idx="3">
                  <c:v>4.4517861144555776E-2</c:v>
                </c:pt>
                <c:pt idx="4">
                  <c:v>4.4456583203726613E-2</c:v>
                </c:pt>
                <c:pt idx="5">
                  <c:v>4.4088915558751635E-2</c:v>
                </c:pt>
                <c:pt idx="6">
                  <c:v>4.4043978402143587E-2</c:v>
                </c:pt>
                <c:pt idx="7">
                  <c:v>4.4042616670125156E-2</c:v>
                </c:pt>
                <c:pt idx="8">
                  <c:v>4.3994956049480255E-2</c:v>
                </c:pt>
                <c:pt idx="9">
                  <c:v>4.3993594317461832E-2</c:v>
                </c:pt>
                <c:pt idx="10">
                  <c:v>4.3958189284982754E-2</c:v>
                </c:pt>
                <c:pt idx="11">
                  <c:v>4.3768908534421572E-2</c:v>
                </c:pt>
                <c:pt idx="12">
                  <c:v>4.3723971377813517E-2</c:v>
                </c:pt>
                <c:pt idx="13">
                  <c:v>4.3243279975309197E-2</c:v>
                </c:pt>
                <c:pt idx="14">
                  <c:v>4.3203789746774843E-2</c:v>
                </c:pt>
                <c:pt idx="15">
                  <c:v>4.2708119292067845E-2</c:v>
                </c:pt>
                <c:pt idx="16">
                  <c:v>4.0128998849169317E-2</c:v>
                </c:pt>
                <c:pt idx="17">
                  <c:v>4.0127637117150894E-2</c:v>
                </c:pt>
                <c:pt idx="18">
                  <c:v>3.9173062972234385E-2</c:v>
                </c:pt>
                <c:pt idx="19">
                  <c:v>3.8982420489654765E-2</c:v>
                </c:pt>
                <c:pt idx="20">
                  <c:v>3.7933886835466869E-2</c:v>
                </c:pt>
                <c:pt idx="21">
                  <c:v>3.7932525103448446E-2</c:v>
                </c:pt>
                <c:pt idx="22">
                  <c:v>3.6803649260173432E-2</c:v>
                </c:pt>
                <c:pt idx="23">
                  <c:v>3.6299808413355866E-2</c:v>
                </c:pt>
                <c:pt idx="24">
                  <c:v>3.5023865512090864E-2</c:v>
                </c:pt>
                <c:pt idx="25">
                  <c:v>3.5022503780072434E-2</c:v>
                </c:pt>
                <c:pt idx="26">
                  <c:v>3.4300785810306746E-2</c:v>
                </c:pt>
                <c:pt idx="27">
                  <c:v>3.4299424078288322E-2</c:v>
                </c:pt>
                <c:pt idx="28">
                  <c:v>3.4259933849753968E-2</c:v>
                </c:pt>
                <c:pt idx="29">
                  <c:v>3.4258572117735545E-2</c:v>
                </c:pt>
                <c:pt idx="30">
                  <c:v>3.3516428167693471E-2</c:v>
                </c:pt>
                <c:pt idx="31">
                  <c:v>3.3515066435675041E-2</c:v>
                </c:pt>
                <c:pt idx="32">
                  <c:v>3.3479661403195971E-2</c:v>
                </c:pt>
                <c:pt idx="33">
                  <c:v>3.3478299671177547E-2</c:v>
                </c:pt>
                <c:pt idx="34">
                  <c:v>3.347285274310384E-2</c:v>
                </c:pt>
                <c:pt idx="35">
                  <c:v>3.3471491011085416E-2</c:v>
                </c:pt>
                <c:pt idx="36">
                  <c:v>3.3470129279066993E-2</c:v>
                </c:pt>
                <c:pt idx="37">
                  <c:v>3.3468767547048563E-2</c:v>
                </c:pt>
                <c:pt idx="38">
                  <c:v>3.3436085978606339E-2</c:v>
                </c:pt>
                <c:pt idx="39">
                  <c:v>3.3434724246587916E-2</c:v>
                </c:pt>
                <c:pt idx="40">
                  <c:v>3.3433362514569492E-2</c:v>
                </c:pt>
                <c:pt idx="41">
                  <c:v>3.3429277318514208E-2</c:v>
                </c:pt>
                <c:pt idx="42">
                  <c:v>3.3392510554016715E-2</c:v>
                </c:pt>
                <c:pt idx="43">
                  <c:v>3.3381616697869307E-2</c:v>
                </c:pt>
                <c:pt idx="44">
                  <c:v>3.3302636240800612E-2</c:v>
                </c:pt>
                <c:pt idx="45">
                  <c:v>3.3026204641060167E-2</c:v>
                </c:pt>
                <c:pt idx="46">
                  <c:v>3.3018034248949613E-2</c:v>
                </c:pt>
                <c:pt idx="47">
                  <c:v>3.2979905752433689E-2</c:v>
                </c:pt>
                <c:pt idx="48">
                  <c:v>3.2978544020415265E-2</c:v>
                </c:pt>
                <c:pt idx="49">
                  <c:v>3.2970373628304711E-2</c:v>
                </c:pt>
                <c:pt idx="50">
                  <c:v>3.2936330327844057E-2</c:v>
                </c:pt>
                <c:pt idx="51">
                  <c:v>3.2849179478664808E-2</c:v>
                </c:pt>
                <c:pt idx="52">
                  <c:v>3.2847817746646385E-2</c:v>
                </c:pt>
                <c:pt idx="53">
                  <c:v>3.2843732550591101E-2</c:v>
                </c:pt>
                <c:pt idx="54">
                  <c:v>3.2515555134150477E-2</c:v>
                </c:pt>
                <c:pt idx="55">
                  <c:v>3.2514193402132054E-2</c:v>
                </c:pt>
                <c:pt idx="56">
                  <c:v>3.2435212945063352E-2</c:v>
                </c:pt>
                <c:pt idx="57">
                  <c:v>3.2433851213044929E-2</c:v>
                </c:pt>
                <c:pt idx="58">
                  <c:v>3.2432489481026505E-2</c:v>
                </c:pt>
                <c:pt idx="59">
                  <c:v>3.2429766016989652E-2</c:v>
                </c:pt>
                <c:pt idx="60">
                  <c:v>3.2348062095884103E-2</c:v>
                </c:pt>
                <c:pt idx="61">
                  <c:v>3.0967265829200306E-2</c:v>
                </c:pt>
                <c:pt idx="62">
                  <c:v>3.0389891453387753E-2</c:v>
                </c:pt>
                <c:pt idx="63">
                  <c:v>3.0388529721369326E-2</c:v>
                </c:pt>
                <c:pt idx="64">
                  <c:v>2.6781301604559292E-2</c:v>
                </c:pt>
                <c:pt idx="65">
                  <c:v>2.6688703827306336E-2</c:v>
                </c:pt>
                <c:pt idx="66">
                  <c:v>2.6331930038478769E-2</c:v>
                </c:pt>
                <c:pt idx="67">
                  <c:v>2.5822642263587506E-2</c:v>
                </c:pt>
                <c:pt idx="68">
                  <c:v>2.573004448633455E-2</c:v>
                </c:pt>
                <c:pt idx="69">
                  <c:v>2.573004448633455E-2</c:v>
                </c:pt>
                <c:pt idx="70">
                  <c:v>2.5689192525781775E-2</c:v>
                </c:pt>
                <c:pt idx="71">
                  <c:v>2.5686469061744925E-2</c:v>
                </c:pt>
                <c:pt idx="72">
                  <c:v>2.5686469061744925E-2</c:v>
                </c:pt>
                <c:pt idx="73">
                  <c:v>2.5685107329726495E-2</c:v>
                </c:pt>
                <c:pt idx="74">
                  <c:v>2.5685107329726495E-2</c:v>
                </c:pt>
                <c:pt idx="75">
                  <c:v>2.5648340565229001E-2</c:v>
                </c:pt>
                <c:pt idx="76">
                  <c:v>2.5648340565229001E-2</c:v>
                </c:pt>
                <c:pt idx="77">
                  <c:v>2.5565274912105022E-2</c:v>
                </c:pt>
                <c:pt idx="78">
                  <c:v>2.5562551448068172E-2</c:v>
                </c:pt>
                <c:pt idx="79">
                  <c:v>2.5414122658059757E-2</c:v>
                </c:pt>
                <c:pt idx="80">
                  <c:v>2.5373270697506983E-2</c:v>
                </c:pt>
                <c:pt idx="81">
                  <c:v>2.5371908965488556E-2</c:v>
                </c:pt>
                <c:pt idx="82">
                  <c:v>2.5370547233470129E-2</c:v>
                </c:pt>
                <c:pt idx="83">
                  <c:v>2.489938795509479E-2</c:v>
                </c:pt>
                <c:pt idx="84">
                  <c:v>2.487079158270785E-2</c:v>
                </c:pt>
                <c:pt idx="85">
                  <c:v>2.4824492694081372E-2</c:v>
                </c:pt>
                <c:pt idx="86">
                  <c:v>2.4823130962062945E-2</c:v>
                </c:pt>
                <c:pt idx="87">
                  <c:v>2.4652914459759714E-2</c:v>
                </c:pt>
                <c:pt idx="88">
                  <c:v>2.4651552727741291E-2</c:v>
                </c:pt>
                <c:pt idx="89">
                  <c:v>2.3908047045680784E-2</c:v>
                </c:pt>
                <c:pt idx="90">
                  <c:v>2.3355183846199896E-2</c:v>
                </c:pt>
                <c:pt idx="91">
                  <c:v>2.2498654406610048E-2</c:v>
                </c:pt>
                <c:pt idx="92">
                  <c:v>2.2494569210554767E-2</c:v>
                </c:pt>
                <c:pt idx="93">
                  <c:v>2.2456440714038847E-2</c:v>
                </c:pt>
                <c:pt idx="94">
                  <c:v>2.2278053819625061E-2</c:v>
                </c:pt>
                <c:pt idx="95">
                  <c:v>2.2278053819625061E-2</c:v>
                </c:pt>
                <c:pt idx="96">
                  <c:v>2.2042474180437394E-2</c:v>
                </c:pt>
                <c:pt idx="97">
                  <c:v>2.1542718529675112E-2</c:v>
                </c:pt>
                <c:pt idx="98">
                  <c:v>2.1504590033159188E-2</c:v>
                </c:pt>
                <c:pt idx="99">
                  <c:v>2.12363288255293E-2</c:v>
                </c:pt>
                <c:pt idx="100">
                  <c:v>2.0408395758326391E-2</c:v>
                </c:pt>
                <c:pt idx="101">
                  <c:v>2.0408395758326391E-2</c:v>
                </c:pt>
                <c:pt idx="102">
                  <c:v>2.0408395758326391E-2</c:v>
                </c:pt>
                <c:pt idx="103">
                  <c:v>1.9950853800135313E-2</c:v>
                </c:pt>
                <c:pt idx="104">
                  <c:v>1.994813033609846E-2</c:v>
                </c:pt>
                <c:pt idx="105">
                  <c:v>1.9542334194607561E-2</c:v>
                </c:pt>
                <c:pt idx="106">
                  <c:v>1.9038493347790002E-2</c:v>
                </c:pt>
                <c:pt idx="107">
                  <c:v>1.9038493347790002E-2</c:v>
                </c:pt>
                <c:pt idx="108">
                  <c:v>1.8948619034573899E-2</c:v>
                </c:pt>
                <c:pt idx="109">
                  <c:v>1.8903681877965844E-2</c:v>
                </c:pt>
                <c:pt idx="110">
                  <c:v>1.8586398317672625E-2</c:v>
                </c:pt>
                <c:pt idx="111">
                  <c:v>1.8586398317672625E-2</c:v>
                </c:pt>
                <c:pt idx="114">
                  <c:v>1.8450225115830044E-2</c:v>
                </c:pt>
                <c:pt idx="115">
                  <c:v>1.8128856359481547E-2</c:v>
                </c:pt>
                <c:pt idx="116">
                  <c:v>1.8038982046265441E-2</c:v>
                </c:pt>
                <c:pt idx="117">
                  <c:v>1.7995406621675814E-2</c:v>
                </c:pt>
                <c:pt idx="118">
                  <c:v>1.7995406621675814E-2</c:v>
                </c:pt>
                <c:pt idx="119">
                  <c:v>1.7995406621675814E-2</c:v>
                </c:pt>
                <c:pt idx="120">
                  <c:v>1.7675399597345744E-2</c:v>
                </c:pt>
                <c:pt idx="121">
                  <c:v>1.766995266927204E-2</c:v>
                </c:pt>
                <c:pt idx="125">
                  <c:v>1.7298199828241788E-2</c:v>
                </c:pt>
                <c:pt idx="127">
                  <c:v>1.7177005678601889E-2</c:v>
                </c:pt>
                <c:pt idx="128">
                  <c:v>1.7175643946583462E-2</c:v>
                </c:pt>
                <c:pt idx="129">
                  <c:v>1.7175643946583462E-2</c:v>
                </c:pt>
                <c:pt idx="131">
                  <c:v>1.7175643946583462E-2</c:v>
                </c:pt>
                <c:pt idx="132">
                  <c:v>1.7174282214565038E-2</c:v>
                </c:pt>
                <c:pt idx="134">
                  <c:v>1.7172920482546612E-2</c:v>
                </c:pt>
                <c:pt idx="135">
                  <c:v>1.7171558750528185E-2</c:v>
                </c:pt>
                <c:pt idx="136">
                  <c:v>1.7171558750528185E-2</c:v>
                </c:pt>
                <c:pt idx="137">
                  <c:v>1.7170197018509758E-2</c:v>
                </c:pt>
                <c:pt idx="138">
                  <c:v>1.7168835286491334E-2</c:v>
                </c:pt>
                <c:pt idx="139">
                  <c:v>1.7166111822454481E-2</c:v>
                </c:pt>
                <c:pt idx="140">
                  <c:v>1.712798332593856E-2</c:v>
                </c:pt>
                <c:pt idx="142">
                  <c:v>1.7083046169330506E-2</c:v>
                </c:pt>
                <c:pt idx="143">
                  <c:v>1.7039470744740881E-2</c:v>
                </c:pt>
                <c:pt idx="144">
                  <c:v>1.7034023816667177E-2</c:v>
                </c:pt>
                <c:pt idx="146">
                  <c:v>1.7001342248224957E-2</c:v>
                </c:pt>
                <c:pt idx="147">
                  <c:v>1.699998051620653E-2</c:v>
                </c:pt>
                <c:pt idx="148">
                  <c:v>1.6994533588132826E-2</c:v>
                </c:pt>
                <c:pt idx="153">
                  <c:v>1.6534268165904895E-2</c:v>
                </c:pt>
                <c:pt idx="164">
                  <c:v>1.5990937090552989E-2</c:v>
                </c:pt>
                <c:pt idx="165">
                  <c:v>1.5758080915402171E-2</c:v>
                </c:pt>
                <c:pt idx="175">
                  <c:v>1.5492543171809132E-2</c:v>
                </c:pt>
                <c:pt idx="180">
                  <c:v>1.5078576638207679E-2</c:v>
                </c:pt>
                <c:pt idx="181">
                  <c:v>1.4668695300661503E-2</c:v>
                </c:pt>
                <c:pt idx="183">
                  <c:v>1.4621034680016598E-2</c:v>
                </c:pt>
                <c:pt idx="188">
                  <c:v>1.4578820987445397E-2</c:v>
                </c:pt>
                <c:pt idx="189">
                  <c:v>1.4578820987445397E-2</c:v>
                </c:pt>
                <c:pt idx="199">
                  <c:v>1.4122640761272743E-2</c:v>
                </c:pt>
                <c:pt idx="204">
                  <c:v>1.3801272004924247E-2</c:v>
                </c:pt>
                <c:pt idx="205">
                  <c:v>1.3801272004924247E-2</c:v>
                </c:pt>
                <c:pt idx="210">
                  <c:v>1.375769658033462E-2</c:v>
                </c:pt>
                <c:pt idx="220">
                  <c:v>1.3301516354161966E-2</c:v>
                </c:pt>
                <c:pt idx="223">
                  <c:v>1.3210280308927435E-2</c:v>
                </c:pt>
                <c:pt idx="225">
                  <c:v>1.2841250931934035E-2</c:v>
                </c:pt>
                <c:pt idx="227">
                  <c:v>1.2759547010828483E-2</c:v>
                </c:pt>
                <c:pt idx="231">
                  <c:v>1.2666949233575527E-2</c:v>
                </c:pt>
                <c:pt idx="234">
                  <c:v>1.2579798384396275E-2</c:v>
                </c:pt>
                <c:pt idx="243">
                  <c:v>1.1121383392662207E-2</c:v>
                </c:pt>
                <c:pt idx="245">
                  <c:v>1.0888527217511389E-2</c:v>
                </c:pt>
                <c:pt idx="246">
                  <c:v>1.080001463631371E-2</c:v>
                </c:pt>
                <c:pt idx="249">
                  <c:v>1.0252598364906523E-2</c:v>
                </c:pt>
                <c:pt idx="250">
                  <c:v>1.0252598364906523E-2</c:v>
                </c:pt>
                <c:pt idx="251">
                  <c:v>1.0252598364906523E-2</c:v>
                </c:pt>
                <c:pt idx="252">
                  <c:v>1.0252598364906523E-2</c:v>
                </c:pt>
                <c:pt idx="253">
                  <c:v>1.0252598364906523E-2</c:v>
                </c:pt>
                <c:pt idx="254">
                  <c:v>1.0252598364906523E-2</c:v>
                </c:pt>
                <c:pt idx="255">
                  <c:v>1.0252598364906523E-2</c:v>
                </c:pt>
                <c:pt idx="256">
                  <c:v>1.0252598364906523E-2</c:v>
                </c:pt>
                <c:pt idx="257">
                  <c:v>1.0252598364906523E-2</c:v>
                </c:pt>
                <c:pt idx="258">
                  <c:v>1.0252598364906523E-2</c:v>
                </c:pt>
                <c:pt idx="259">
                  <c:v>1.0252598364906523E-2</c:v>
                </c:pt>
                <c:pt idx="260">
                  <c:v>1.0252598364906523E-2</c:v>
                </c:pt>
                <c:pt idx="261">
                  <c:v>1.0252598364906523E-2</c:v>
                </c:pt>
                <c:pt idx="262">
                  <c:v>1.0252598364906523E-2</c:v>
                </c:pt>
                <c:pt idx="263">
                  <c:v>1.0249874900869673E-2</c:v>
                </c:pt>
                <c:pt idx="264">
                  <c:v>1.0249874900869673E-2</c:v>
                </c:pt>
                <c:pt idx="265">
                  <c:v>1.0249874900869673E-2</c:v>
                </c:pt>
                <c:pt idx="266">
                  <c:v>1.0249874900869673E-2</c:v>
                </c:pt>
                <c:pt idx="267">
                  <c:v>1.0249874900869673E-2</c:v>
                </c:pt>
                <c:pt idx="268">
                  <c:v>1.0249874900869673E-2</c:v>
                </c:pt>
                <c:pt idx="269">
                  <c:v>1.0249874900869673E-2</c:v>
                </c:pt>
                <c:pt idx="270">
                  <c:v>1.0249874900869673E-2</c:v>
                </c:pt>
                <c:pt idx="271">
                  <c:v>1.0249874900869673E-2</c:v>
                </c:pt>
                <c:pt idx="272">
                  <c:v>1.0249874900869673E-2</c:v>
                </c:pt>
                <c:pt idx="273">
                  <c:v>1.0249874900869673E-2</c:v>
                </c:pt>
                <c:pt idx="274">
                  <c:v>1.0249874900869673E-2</c:v>
                </c:pt>
                <c:pt idx="275">
                  <c:v>1.0249874900869673E-2</c:v>
                </c:pt>
                <c:pt idx="276">
                  <c:v>1.0249874900869673E-2</c:v>
                </c:pt>
                <c:pt idx="277">
                  <c:v>1.0211746404353749E-2</c:v>
                </c:pt>
                <c:pt idx="278">
                  <c:v>1.0209022940316899E-2</c:v>
                </c:pt>
                <c:pt idx="279">
                  <c:v>1.0209022940316899E-2</c:v>
                </c:pt>
                <c:pt idx="280">
                  <c:v>1.0209022940316899E-2</c:v>
                </c:pt>
                <c:pt idx="281">
                  <c:v>1.0209022940316899E-2</c:v>
                </c:pt>
                <c:pt idx="282">
                  <c:v>1.0165447515727271E-2</c:v>
                </c:pt>
                <c:pt idx="285">
                  <c:v>9.3865368011876935E-3</c:v>
                </c:pt>
                <c:pt idx="286">
                  <c:v>9.3865368011876935E-3</c:v>
                </c:pt>
                <c:pt idx="287">
                  <c:v>9.2966624879715892E-3</c:v>
                </c:pt>
                <c:pt idx="288">
                  <c:v>9.2939390239347372E-3</c:v>
                </c:pt>
                <c:pt idx="289">
                  <c:v>9.2912155598978852E-3</c:v>
                </c:pt>
                <c:pt idx="290">
                  <c:v>9.2095116387923351E-3</c:v>
                </c:pt>
                <c:pt idx="291">
                  <c:v>9.2095116387923351E-3</c:v>
                </c:pt>
                <c:pt idx="292">
                  <c:v>9.2095116387923351E-3</c:v>
                </c:pt>
                <c:pt idx="293">
                  <c:v>9.2095116387923351E-3</c:v>
                </c:pt>
                <c:pt idx="294">
                  <c:v>9.2095116387923351E-3</c:v>
                </c:pt>
                <c:pt idx="295">
                  <c:v>9.2095116387923351E-3</c:v>
                </c:pt>
                <c:pt idx="316">
                  <c:v>8.5041344532477536E-3</c:v>
                </c:pt>
                <c:pt idx="318">
                  <c:v>8.3761316435157253E-3</c:v>
                </c:pt>
                <c:pt idx="325">
                  <c:v>7.9757824300985304E-3</c:v>
                </c:pt>
                <c:pt idx="327">
                  <c:v>7.9131427572509423E-3</c:v>
                </c:pt>
                <c:pt idx="332">
                  <c:v>7.8423326922927982E-3</c:v>
                </c:pt>
                <c:pt idx="345">
                  <c:v>7.7960338036663201E-3</c:v>
                </c:pt>
                <c:pt idx="348">
                  <c:v>7.6707544579711438E-3</c:v>
                </c:pt>
                <c:pt idx="357">
                  <c:v>7.3820672700648671E-3</c:v>
                </c:pt>
                <c:pt idx="368">
                  <c:v>6.9149931877448053E-3</c:v>
                </c:pt>
                <c:pt idx="388">
                  <c:v>5.4715572482134222E-3</c:v>
                </c:pt>
                <c:pt idx="390">
                  <c:v>5.4252583595869441E-3</c:v>
                </c:pt>
                <c:pt idx="392">
                  <c:v>5.423896627568519E-3</c:v>
                </c:pt>
                <c:pt idx="403">
                  <c:v>5.0616759106672463E-3</c:v>
                </c:pt>
                <c:pt idx="404">
                  <c:v>5.0575907146119693E-3</c:v>
                </c:pt>
                <c:pt idx="407">
                  <c:v>4.5605585278865393E-3</c:v>
                </c:pt>
                <c:pt idx="409">
                  <c:v>4.5605585278865393E-3</c:v>
                </c:pt>
                <c:pt idx="410">
                  <c:v>4.5605585278865393E-3</c:v>
                </c:pt>
                <c:pt idx="412">
                  <c:v>4.5115361752232092E-3</c:v>
                </c:pt>
                <c:pt idx="413">
                  <c:v>4.5101744432047841E-3</c:v>
                </c:pt>
                <c:pt idx="414">
                  <c:v>4.470684214670435E-3</c:v>
                </c:pt>
                <c:pt idx="415">
                  <c:v>4.4679607506335831E-3</c:v>
                </c:pt>
                <c:pt idx="416">
                  <c:v>4.4652372865967311E-3</c:v>
                </c:pt>
                <c:pt idx="417">
                  <c:v>4.4652372865967311E-3</c:v>
                </c:pt>
                <c:pt idx="418">
                  <c:v>3.6944969641677095E-3</c:v>
                </c:pt>
                <c:pt idx="419">
                  <c:v>3.5610472263619772E-3</c:v>
                </c:pt>
                <c:pt idx="420">
                  <c:v>3.1007818041340462E-3</c:v>
                </c:pt>
                <c:pt idx="421">
                  <c:v>3.012269222936367E-3</c:v>
                </c:pt>
                <c:pt idx="422">
                  <c:v>3.0109074909179419E-3</c:v>
                </c:pt>
                <c:pt idx="423">
                  <c:v>3.0109074909179419E-3</c:v>
                </c:pt>
                <c:pt idx="424">
                  <c:v>3.0109074909179419E-3</c:v>
                </c:pt>
                <c:pt idx="425">
                  <c:v>2.6486867740166693E-3</c:v>
                </c:pt>
                <c:pt idx="426">
                  <c:v>2.5097901081372349E-3</c:v>
                </c:pt>
                <c:pt idx="427">
                  <c:v>1.688665701026458E-3</c:v>
                </c:pt>
                <c:pt idx="428">
                  <c:v>1.6873039690080312E-3</c:v>
                </c:pt>
                <c:pt idx="429">
                  <c:v>1.598791387810352E-3</c:v>
                </c:pt>
                <c:pt idx="430">
                  <c:v>1.598791387810352E-3</c:v>
                </c:pt>
                <c:pt idx="431">
                  <c:v>5.9791835426736481E-4</c:v>
                </c:pt>
                <c:pt idx="432">
                  <c:v>1.4446159213156104E-4</c:v>
                </c:pt>
                <c:pt idx="433">
                  <c:v>1.4309986011313419E-4</c:v>
                </c:pt>
                <c:pt idx="434">
                  <c:v>1.4037639607628397E-4</c:v>
                </c:pt>
                <c:pt idx="435">
                  <c:v>1.4037639607628397E-4</c:v>
                </c:pt>
                <c:pt idx="436">
                  <c:v>1.4037639607628397E-4</c:v>
                </c:pt>
                <c:pt idx="437">
                  <c:v>5.5949010933881854E-5</c:v>
                </c:pt>
                <c:pt idx="438">
                  <c:v>5.5949010933881854E-5</c:v>
                </c:pt>
                <c:pt idx="439">
                  <c:v>-3.130803660595198E-4</c:v>
                </c:pt>
                <c:pt idx="440">
                  <c:v>-3.5801752266757109E-4</c:v>
                </c:pt>
                <c:pt idx="441">
                  <c:v>-7.256851676425459E-4</c:v>
                </c:pt>
                <c:pt idx="442">
                  <c:v>-7.2704689966097275E-4</c:v>
                </c:pt>
                <c:pt idx="443">
                  <c:v>-7.6517539617689673E-4</c:v>
                </c:pt>
                <c:pt idx="444">
                  <c:v>-7.6517539617689673E-4</c:v>
                </c:pt>
                <c:pt idx="445">
                  <c:v>-8.1011255278494801E-4</c:v>
                </c:pt>
                <c:pt idx="446">
                  <c:v>-8.1283601682179824E-4</c:v>
                </c:pt>
                <c:pt idx="447">
                  <c:v>-8.9998686600105404E-4</c:v>
                </c:pt>
                <c:pt idx="448">
                  <c:v>-1.1805036617967765E-3</c:v>
                </c:pt>
                <c:pt idx="449">
                  <c:v>-1.1805036617967765E-3</c:v>
                </c:pt>
                <c:pt idx="450">
                  <c:v>-1.1805036617967765E-3</c:v>
                </c:pt>
                <c:pt idx="451">
                  <c:v>-1.1886740539073307E-3</c:v>
                </c:pt>
                <c:pt idx="452">
                  <c:v>-1.2676545109760289E-3</c:v>
                </c:pt>
                <c:pt idx="453">
                  <c:v>-1.2744631710681562E-3</c:v>
                </c:pt>
                <c:pt idx="454">
                  <c:v>-1.275824903086583E-3</c:v>
                </c:pt>
                <c:pt idx="455">
                  <c:v>-1.3125916675840801E-3</c:v>
                </c:pt>
                <c:pt idx="456">
                  <c:v>-1.3153151316209338E-3</c:v>
                </c:pt>
                <c:pt idx="457">
                  <c:v>-1.3166768636393572E-3</c:v>
                </c:pt>
                <c:pt idx="458">
                  <c:v>-1.3180385956577841E-3</c:v>
                </c:pt>
                <c:pt idx="459">
                  <c:v>-1.3194003276762109E-3</c:v>
                </c:pt>
                <c:pt idx="460">
                  <c:v>-1.6761741165037779E-3</c:v>
                </c:pt>
                <c:pt idx="461">
                  <c:v>-1.6761741165037779E-3</c:v>
                </c:pt>
                <c:pt idx="462">
                  <c:v>-1.6761741165037779E-3</c:v>
                </c:pt>
                <c:pt idx="463">
                  <c:v>-1.6884297046696126E-3</c:v>
                </c:pt>
                <c:pt idx="464">
                  <c:v>-1.7156643450381287E-3</c:v>
                </c:pt>
                <c:pt idx="465">
                  <c:v>-1.7687718937567341E-3</c:v>
                </c:pt>
                <c:pt idx="466">
                  <c:v>-2.1364395387317089E-3</c:v>
                </c:pt>
                <c:pt idx="467">
                  <c:v>-2.1759297672660598E-3</c:v>
                </c:pt>
                <c:pt idx="468">
                  <c:v>-2.1759297672660598E-3</c:v>
                </c:pt>
                <c:pt idx="469">
                  <c:v>-2.1759297672660598E-3</c:v>
                </c:pt>
                <c:pt idx="470">
                  <c:v>-2.1813766953397637E-3</c:v>
                </c:pt>
                <c:pt idx="471">
                  <c:v>-2.3121029691086439E-3</c:v>
                </c:pt>
                <c:pt idx="472">
                  <c:v>-2.4006155503063231E-3</c:v>
                </c:pt>
                <c:pt idx="473">
                  <c:v>-2.6375569215124177E-3</c:v>
                </c:pt>
                <c:pt idx="474">
                  <c:v>-2.72470777069167E-3</c:v>
                </c:pt>
                <c:pt idx="475">
                  <c:v>-2.7301546987653739E-3</c:v>
                </c:pt>
                <c:pt idx="476">
                  <c:v>-2.7669214632628711E-3</c:v>
                </c:pt>
                <c:pt idx="477">
                  <c:v>-2.7682831952812979E-3</c:v>
                </c:pt>
                <c:pt idx="478">
                  <c:v>-4.1844844944441649E-3</c:v>
                </c:pt>
                <c:pt idx="479">
                  <c:v>-4.2716353436234172E-3</c:v>
                </c:pt>
                <c:pt idx="480">
                  <c:v>-4.5916423679534871E-3</c:v>
                </c:pt>
                <c:pt idx="481">
                  <c:v>-4.7291773018144981E-3</c:v>
                </c:pt>
                <c:pt idx="482">
                  <c:v>-5.0450991300892908E-3</c:v>
                </c:pt>
                <c:pt idx="483">
                  <c:v>-5.0450991300892908E-3</c:v>
                </c:pt>
                <c:pt idx="484">
                  <c:v>-5.0927597507341958E-3</c:v>
                </c:pt>
                <c:pt idx="485">
                  <c:v>-5.2316564166136302E-3</c:v>
                </c:pt>
                <c:pt idx="486">
                  <c:v>-5.2316564166136302E-3</c:v>
                </c:pt>
                <c:pt idx="487">
                  <c:v>-5.4222988991932466E-3</c:v>
                </c:pt>
                <c:pt idx="488">
                  <c:v>-6.0105671311532077E-3</c:v>
                </c:pt>
                <c:pt idx="489">
                  <c:v>-7.5561329720665281E-3</c:v>
                </c:pt>
                <c:pt idx="490">
                  <c:v>-7.5574947040849549E-3</c:v>
                </c:pt>
                <c:pt idx="491">
                  <c:v>-7.979631629796962E-3</c:v>
                </c:pt>
                <c:pt idx="492">
                  <c:v>-7.9837168258522391E-3</c:v>
                </c:pt>
                <c:pt idx="493">
                  <c:v>-7.9837168258522391E-3</c:v>
                </c:pt>
                <c:pt idx="494">
                  <c:v>-7.9850785578706659E-3</c:v>
                </c:pt>
                <c:pt idx="495">
                  <c:v>-7.9864402898890928E-3</c:v>
                </c:pt>
                <c:pt idx="496">
                  <c:v>-7.9864402898890928E-3</c:v>
                </c:pt>
                <c:pt idx="497">
                  <c:v>-8.5529208095542382E-3</c:v>
                </c:pt>
                <c:pt idx="498">
                  <c:v>-8.8334376053499607E-3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6-4F7E-B545-698294494CF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48">
                  <c:v>0.46849459999793908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6-4F7E-B545-69829449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45224"/>
        <c:axId val="1"/>
      </c:scatterChart>
      <c:valAx>
        <c:axId val="9774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6769374011734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51433937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4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32940949269"/>
          <c:y val="0.9204921861831491"/>
          <c:w val="0.784281638708204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104602778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9-4C46-B98C-E0419741DB7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5.0000000000000001E-4</c:v>
                  </c:pt>
                  <c:pt idx="433">
                    <c:v>2.0000000000000001E-4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0</c:v>
                  </c:pt>
                  <c:pt idx="438">
                    <c:v>0</c:v>
                  </c:pt>
                  <c:pt idx="439">
                    <c:v>1E-4</c:v>
                  </c:pt>
                  <c:pt idx="440">
                    <c:v>0</c:v>
                  </c:pt>
                  <c:pt idx="441">
                    <c:v>4.0000000000000003E-5</c:v>
                  </c:pt>
                  <c:pt idx="442">
                    <c:v>6.0000000000000002E-5</c:v>
                  </c:pt>
                  <c:pt idx="443">
                    <c:v>5.9999999999999995E-4</c:v>
                  </c:pt>
                  <c:pt idx="444">
                    <c:v>5.9999999999999995E-4</c:v>
                  </c:pt>
                  <c:pt idx="445">
                    <c:v>0</c:v>
                  </c:pt>
                  <c:pt idx="446">
                    <c:v>0</c:v>
                  </c:pt>
                  <c:pt idx="447">
                    <c:v>0</c:v>
                  </c:pt>
                  <c:pt idx="448">
                    <c:v>2.9999999999999997E-4</c:v>
                  </c:pt>
                  <c:pt idx="449">
                    <c:v>2.9999999999999997E-4</c:v>
                  </c:pt>
                  <c:pt idx="450">
                    <c:v>2.9999999999999997E-4</c:v>
                  </c:pt>
                  <c:pt idx="451">
                    <c:v>4.0000000000000002E-4</c:v>
                  </c:pt>
                  <c:pt idx="452">
                    <c:v>5.3E-3</c:v>
                  </c:pt>
                  <c:pt idx="453">
                    <c:v>2.9999999999999997E-4</c:v>
                  </c:pt>
                  <c:pt idx="454">
                    <c:v>2.0000000000000001E-4</c:v>
                  </c:pt>
                  <c:pt idx="455">
                    <c:v>4.0000000000000002E-4</c:v>
                  </c:pt>
                  <c:pt idx="456">
                    <c:v>2.0000000000000001E-4</c:v>
                  </c:pt>
                  <c:pt idx="457">
                    <c:v>2.0000000000000001E-4</c:v>
                  </c:pt>
                  <c:pt idx="458">
                    <c:v>4.0000000000000002E-4</c:v>
                  </c:pt>
                  <c:pt idx="459">
                    <c:v>2.0000000000000001E-4</c:v>
                  </c:pt>
                  <c:pt idx="460">
                    <c:v>2.9999999999999997E-4</c:v>
                  </c:pt>
                  <c:pt idx="461">
                    <c:v>4.0000000000000002E-4</c:v>
                  </c:pt>
                  <c:pt idx="462">
                    <c:v>2.0000000000000001E-4</c:v>
                  </c:pt>
                  <c:pt idx="463">
                    <c:v>6.9999999999999999E-4</c:v>
                  </c:pt>
                  <c:pt idx="464">
                    <c:v>0</c:v>
                  </c:pt>
                  <c:pt idx="465">
                    <c:v>0</c:v>
                  </c:pt>
                  <c:pt idx="466">
                    <c:v>5.0000000000000001E-4</c:v>
                  </c:pt>
                  <c:pt idx="467">
                    <c:v>5.0000000000000001E-4</c:v>
                  </c:pt>
                  <c:pt idx="468">
                    <c:v>5.0000000000000001E-4</c:v>
                  </c:pt>
                  <c:pt idx="469">
                    <c:v>5.0000000000000001E-4</c:v>
                  </c:pt>
                  <c:pt idx="470">
                    <c:v>2.8999999999999998E-3</c:v>
                  </c:pt>
                  <c:pt idx="471">
                    <c:v>0</c:v>
                  </c:pt>
                  <c:pt idx="472">
                    <c:v>0</c:v>
                  </c:pt>
                  <c:pt idx="473">
                    <c:v>4.0000000000000002E-4</c:v>
                  </c:pt>
                  <c:pt idx="474">
                    <c:v>1E-4</c:v>
                  </c:pt>
                  <c:pt idx="475">
                    <c:v>2.9999999999999997E-4</c:v>
                  </c:pt>
                  <c:pt idx="476">
                    <c:v>2.9999999999999997E-4</c:v>
                  </c:pt>
                  <c:pt idx="477">
                    <c:v>2.0000000000000001E-4</c:v>
                  </c:pt>
                  <c:pt idx="478">
                    <c:v>0</c:v>
                  </c:pt>
                  <c:pt idx="479">
                    <c:v>1.6000000000000001E-3</c:v>
                  </c:pt>
                  <c:pt idx="480">
                    <c:v>6.4999999999999997E-3</c:v>
                  </c:pt>
                  <c:pt idx="481">
                    <c:v>1.5299999999999999E-2</c:v>
                  </c:pt>
                  <c:pt idx="482">
                    <c:v>2.0000000000000001E-4</c:v>
                  </c:pt>
                  <c:pt idx="483">
                    <c:v>1E-4</c:v>
                  </c:pt>
                  <c:pt idx="484">
                    <c:v>8.0000000000000004E-4</c:v>
                  </c:pt>
                  <c:pt idx="485">
                    <c:v>2.9999999999999997E-4</c:v>
                  </c:pt>
                  <c:pt idx="486">
                    <c:v>2.9999999999999997E-4</c:v>
                  </c:pt>
                  <c:pt idx="487">
                    <c:v>2.9999999999999997E-4</c:v>
                  </c:pt>
                  <c:pt idx="488">
                    <c:v>1.4E-3</c:v>
                  </c:pt>
                  <c:pt idx="489">
                    <c:v>9.1E-4</c:v>
                  </c:pt>
                  <c:pt idx="490">
                    <c:v>2.3000000000000001E-4</c:v>
                  </c:pt>
                  <c:pt idx="491">
                    <c:v>1E-3</c:v>
                  </c:pt>
                  <c:pt idx="492">
                    <c:v>5.0000000000000001E-4</c:v>
                  </c:pt>
                  <c:pt idx="493">
                    <c:v>5.0000000000000001E-4</c:v>
                  </c:pt>
                  <c:pt idx="494">
                    <c:v>2.0000000000000001E-4</c:v>
                  </c:pt>
                  <c:pt idx="495">
                    <c:v>5.0000000000000001E-4</c:v>
                  </c:pt>
                  <c:pt idx="496">
                    <c:v>5.0000000000000001E-4</c:v>
                  </c:pt>
                  <c:pt idx="497">
                    <c:v>1E-4</c:v>
                  </c:pt>
                  <c:pt idx="49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0">
                  <c:v>4.5199999658507295E-4</c:v>
                </c:pt>
                <c:pt idx="1">
                  <c:v>-2.979000004415866E-3</c:v>
                </c:pt>
                <c:pt idx="2">
                  <c:v>-1.4804000020376407E-3</c:v>
                </c:pt>
                <c:pt idx="3">
                  <c:v>-1.0748100005002925E-2</c:v>
                </c:pt>
                <c:pt idx="4">
                  <c:v>-6.4596000011079013E-3</c:v>
                </c:pt>
                <c:pt idx="5">
                  <c:v>-1.272860000244691E-2</c:v>
                </c:pt>
                <c:pt idx="6">
                  <c:v>-3.5837000032188371E-3</c:v>
                </c:pt>
                <c:pt idx="7">
                  <c:v>-5.488400005560834E-3</c:v>
                </c:pt>
                <c:pt idx="8">
                  <c:v>-3.1529000007139985E-3</c:v>
                </c:pt>
                <c:pt idx="9">
                  <c:v>-3.0576000026485417E-3</c:v>
                </c:pt>
                <c:pt idx="10">
                  <c:v>-3.5798000062641222E-3</c:v>
                </c:pt>
                <c:pt idx="11">
                  <c:v>-1.3331000009202398E-3</c:v>
                </c:pt>
                <c:pt idx="12">
                  <c:v>-9.1882000015175436E-3</c:v>
                </c:pt>
                <c:pt idx="13">
                  <c:v>-1.254730000073323E-2</c:v>
                </c:pt>
                <c:pt idx="14">
                  <c:v>-1.2783600002876483E-2</c:v>
                </c:pt>
                <c:pt idx="15">
                  <c:v>-1.0094400004163617E-2</c:v>
                </c:pt>
                <c:pt idx="16">
                  <c:v>-5.5962000042200089E-3</c:v>
                </c:pt>
                <c:pt idx="17">
                  <c:v>-9.5009000033314805E-3</c:v>
                </c:pt>
                <c:pt idx="18">
                  <c:v>7.3043999946094118E-3</c:v>
                </c:pt>
                <c:pt idx="19">
                  <c:v>2.6463999965926632E-3</c:v>
                </c:pt>
                <c:pt idx="20">
                  <c:v>3.027399998245528E-3</c:v>
                </c:pt>
                <c:pt idx="21">
                  <c:v>1.0122699997737072E-2</c:v>
                </c:pt>
                <c:pt idx="22">
                  <c:v>-8.7360000179614872E-4</c:v>
                </c:pt>
                <c:pt idx="23">
                  <c:v>1.1387399998056935E-2</c:v>
                </c:pt>
                <c:pt idx="24">
                  <c:v>9.683499996754108E-3</c:v>
                </c:pt>
                <c:pt idx="25">
                  <c:v>1.077879999866127E-2</c:v>
                </c:pt>
                <c:pt idx="26">
                  <c:v>1.6287799997371621E-2</c:v>
                </c:pt>
                <c:pt idx="27">
                  <c:v>2.7383099994040094E-2</c:v>
                </c:pt>
                <c:pt idx="28">
                  <c:v>1.6146799996931804E-2</c:v>
                </c:pt>
                <c:pt idx="29">
                  <c:v>1.5242099998431513E-2</c:v>
                </c:pt>
                <c:pt idx="30">
                  <c:v>1.1180599994986551E-2</c:v>
                </c:pt>
                <c:pt idx="31">
                  <c:v>2.7275899996311637E-2</c:v>
                </c:pt>
                <c:pt idx="32">
                  <c:v>4.7536999954900239E-3</c:v>
                </c:pt>
                <c:pt idx="33">
                  <c:v>3.8489999969897326E-3</c:v>
                </c:pt>
                <c:pt idx="34">
                  <c:v>2.1230199996352894E-2</c:v>
                </c:pt>
                <c:pt idx="35">
                  <c:v>1.3325500000064494E-2</c:v>
                </c:pt>
                <c:pt idx="36">
                  <c:v>-3.5792000016954262E-3</c:v>
                </c:pt>
                <c:pt idx="37">
                  <c:v>6.5160999984072987E-3</c:v>
                </c:pt>
                <c:pt idx="38">
                  <c:v>1.8803299997671274E-2</c:v>
                </c:pt>
                <c:pt idx="39">
                  <c:v>1.8898599995736731E-2</c:v>
                </c:pt>
                <c:pt idx="40">
                  <c:v>3.7993900001310976E-2</c:v>
                </c:pt>
                <c:pt idx="41">
                  <c:v>7.2797999964677729E-3</c:v>
                </c:pt>
                <c:pt idx="42">
                  <c:v>1.2852899999415968E-2</c:v>
                </c:pt>
                <c:pt idx="43">
                  <c:v>-9.3846999989182223E-3</c:v>
                </c:pt>
                <c:pt idx="44">
                  <c:v>-7.8573000027972739E-3</c:v>
                </c:pt>
                <c:pt idx="45">
                  <c:v>5.4885999961697962E-3</c:v>
                </c:pt>
                <c:pt idx="46">
                  <c:v>1.5060399997310014E-2</c:v>
                </c:pt>
                <c:pt idx="47">
                  <c:v>8.728799999516923E-3</c:v>
                </c:pt>
                <c:pt idx="48">
                  <c:v>9.8240999977861065E-3</c:v>
                </c:pt>
                <c:pt idx="49">
                  <c:v>-3.6040999984834343E-3</c:v>
                </c:pt>
                <c:pt idx="50">
                  <c:v>2.2778399994422216E-2</c:v>
                </c:pt>
                <c:pt idx="51">
                  <c:v>-1.1224000045331195E-3</c:v>
                </c:pt>
                <c:pt idx="52">
                  <c:v>1.3972899996588239E-2</c:v>
                </c:pt>
                <c:pt idx="53">
                  <c:v>1.6258799998468021E-2</c:v>
                </c:pt>
                <c:pt idx="54">
                  <c:v>1.3226099996245466E-2</c:v>
                </c:pt>
                <c:pt idx="55">
                  <c:v>1.3321399997948902E-2</c:v>
                </c:pt>
                <c:pt idx="56">
                  <c:v>1.1848799997096648E-2</c:v>
                </c:pt>
                <c:pt idx="57">
                  <c:v>2.5944099998014281E-2</c:v>
                </c:pt>
                <c:pt idx="58">
                  <c:v>9.0393999962543603E-3</c:v>
                </c:pt>
                <c:pt idx="59">
                  <c:v>1.5230000000883592E-2</c:v>
                </c:pt>
                <c:pt idx="60">
                  <c:v>1.794799999697716E-2</c:v>
                </c:pt>
                <c:pt idx="61">
                  <c:v>8.5821999964537099E-3</c:v>
                </c:pt>
                <c:pt idx="62">
                  <c:v>-1.0600004316074774E-5</c:v>
                </c:pt>
                <c:pt idx="63">
                  <c:v>8.4699997387360781E-5</c:v>
                </c:pt>
                <c:pt idx="64">
                  <c:v>-4.6560000191675499E-4</c:v>
                </c:pt>
                <c:pt idx="65">
                  <c:v>1.479999627918005E-5</c:v>
                </c:pt>
                <c:pt idx="66">
                  <c:v>-4.0166000035242178E-3</c:v>
                </c:pt>
                <c:pt idx="67">
                  <c:v>-2.3744000063743442E-3</c:v>
                </c:pt>
                <c:pt idx="68">
                  <c:v>-8.9399999706074595E-4</c:v>
                </c:pt>
                <c:pt idx="69">
                  <c:v>2.1059999999124557E-3</c:v>
                </c:pt>
                <c:pt idx="70">
                  <c:v>1.096500000130618E-2</c:v>
                </c:pt>
                <c:pt idx="71">
                  <c:v>8.1556000004638918E-3</c:v>
                </c:pt>
                <c:pt idx="72">
                  <c:v>9.1555999970296398E-3</c:v>
                </c:pt>
                <c:pt idx="73">
                  <c:v>2.2508999973069876E-3</c:v>
                </c:pt>
                <c:pt idx="74">
                  <c:v>1.2250899999344256E-2</c:v>
                </c:pt>
                <c:pt idx="75">
                  <c:v>-6.176000002596993E-3</c:v>
                </c:pt>
                <c:pt idx="76">
                  <c:v>3.8239999994402751E-3</c:v>
                </c:pt>
                <c:pt idx="77">
                  <c:v>2.6372999927843921E-3</c:v>
                </c:pt>
                <c:pt idx="78">
                  <c:v>1.8278999996255152E-3</c:v>
                </c:pt>
                <c:pt idx="79">
                  <c:v>-2.7844000069308095E-3</c:v>
                </c:pt>
                <c:pt idx="80">
                  <c:v>9.074599998712074E-3</c:v>
                </c:pt>
                <c:pt idx="81">
                  <c:v>3.1699000028311275E-3</c:v>
                </c:pt>
                <c:pt idx="82">
                  <c:v>-7.3479999991832301E-4</c:v>
                </c:pt>
                <c:pt idx="83">
                  <c:v>-3.761000007216353E-3</c:v>
                </c:pt>
                <c:pt idx="84">
                  <c:v>1.2240299991390202E-2</c:v>
                </c:pt>
                <c:pt idx="85">
                  <c:v>1.5480499998375308E-2</c:v>
                </c:pt>
                <c:pt idx="86">
                  <c:v>-2.4241999999503605E-3</c:v>
                </c:pt>
                <c:pt idx="87">
                  <c:v>2.4883000005502254E-3</c:v>
                </c:pt>
                <c:pt idx="88">
                  <c:v>-4.4163999991724268E-3</c:v>
                </c:pt>
                <c:pt idx="89">
                  <c:v>5.6173999983002432E-3</c:v>
                </c:pt>
                <c:pt idx="90">
                  <c:v>-5.6908000042312779E-3</c:v>
                </c:pt>
                <c:pt idx="91">
                  <c:v>-4.8471000045537949E-3</c:v>
                </c:pt>
                <c:pt idx="92">
                  <c:v>7.5387999968370423E-3</c:v>
                </c:pt>
                <c:pt idx="93">
                  <c:v>-6.7928000062238425E-3</c:v>
                </c:pt>
                <c:pt idx="94">
                  <c:v>3.6914999946020544E-3</c:v>
                </c:pt>
                <c:pt idx="95">
                  <c:v>1.769149999745423E-2</c:v>
                </c:pt>
                <c:pt idx="96">
                  <c:v>-5.8216000034008175E-3</c:v>
                </c:pt>
                <c:pt idx="97">
                  <c:v>-7.1465000073658302E-3</c:v>
                </c:pt>
                <c:pt idx="98">
                  <c:v>-7.5781000050483271E-3</c:v>
                </c:pt>
                <c:pt idx="99">
                  <c:v>-7.4040000035893172E-3</c:v>
                </c:pt>
                <c:pt idx="100">
                  <c:v>-3.4615999975358136E-3</c:v>
                </c:pt>
                <c:pt idx="101">
                  <c:v>-2.4616000009700656E-3</c:v>
                </c:pt>
                <c:pt idx="102">
                  <c:v>5.3840000327909365E-4</c:v>
                </c:pt>
                <c:pt idx="103">
                  <c:v>5.5919999431353062E-4</c:v>
                </c:pt>
                <c:pt idx="104">
                  <c:v>-1.2250200001290068E-2</c:v>
                </c:pt>
                <c:pt idx="105">
                  <c:v>-6.8508000040310435E-3</c:v>
                </c:pt>
                <c:pt idx="106">
                  <c:v>-1.1589800000365358E-2</c:v>
                </c:pt>
                <c:pt idx="107">
                  <c:v>-8.5898000033921562E-3</c:v>
                </c:pt>
                <c:pt idx="108">
                  <c:v>-3.3000000039464794E-3</c:v>
                </c:pt>
                <c:pt idx="109">
                  <c:v>-2.215509999950882E-2</c:v>
                </c:pt>
                <c:pt idx="110">
                  <c:v>-6.9502000042120926E-3</c:v>
                </c:pt>
                <c:pt idx="111">
                  <c:v>3.0497999978251755E-3</c:v>
                </c:pt>
                <c:pt idx="114">
                  <c:v>-1.4420200001040939E-2</c:v>
                </c:pt>
                <c:pt idx="115">
                  <c:v>-7.929400002467446E-3</c:v>
                </c:pt>
                <c:pt idx="116">
                  <c:v>-1.1639600001217332E-2</c:v>
                </c:pt>
                <c:pt idx="117">
                  <c:v>-6.5900000045076013E-3</c:v>
                </c:pt>
                <c:pt idx="118">
                  <c:v>-5.5900000006658956E-3</c:v>
                </c:pt>
                <c:pt idx="119">
                  <c:v>4.4099999940954149E-3</c:v>
                </c:pt>
                <c:pt idx="120">
                  <c:v>-2.3944999993545935E-3</c:v>
                </c:pt>
                <c:pt idx="121">
                  <c:v>-5.3132999964873306E-3</c:v>
                </c:pt>
                <c:pt idx="126">
                  <c:v>-8.8780000078259036E-4</c:v>
                </c:pt>
                <c:pt idx="127">
                  <c:v>-4.1147000010823831E-3</c:v>
                </c:pt>
                <c:pt idx="128">
                  <c:v>-4.2193999979645014E-3</c:v>
                </c:pt>
                <c:pt idx="129">
                  <c:v>2.7805999998236075E-3</c:v>
                </c:pt>
                <c:pt idx="130">
                  <c:v>6.7806000006385148E-3</c:v>
                </c:pt>
                <c:pt idx="131">
                  <c:v>8.7806000010459684E-3</c:v>
                </c:pt>
                <c:pt idx="133">
                  <c:v>-6.0288000022410415E-3</c:v>
                </c:pt>
                <c:pt idx="134">
                  <c:v>-4.4287999990046956E-3</c:v>
                </c:pt>
                <c:pt idx="135">
                  <c:v>-4.4335000056889839E-3</c:v>
                </c:pt>
                <c:pt idx="136">
                  <c:v>-4.2335000034654513E-3</c:v>
                </c:pt>
                <c:pt idx="137">
                  <c:v>-4.4382000050973147E-3</c:v>
                </c:pt>
                <c:pt idx="138">
                  <c:v>-4.0429000000585802E-3</c:v>
                </c:pt>
                <c:pt idx="139">
                  <c:v>-4.5523000007960945E-3</c:v>
                </c:pt>
                <c:pt idx="140">
                  <c:v>-1.0838999951374717E-3</c:v>
                </c:pt>
                <c:pt idx="141">
                  <c:v>-3.5390000048209913E-3</c:v>
                </c:pt>
                <c:pt idx="142">
                  <c:v>6.4609999972162768E-3</c:v>
                </c:pt>
                <c:pt idx="143">
                  <c:v>-2.1893999946769327E-3</c:v>
                </c:pt>
                <c:pt idx="144">
                  <c:v>-3.9082000002963468E-3</c:v>
                </c:pt>
                <c:pt idx="145">
                  <c:v>-1.8082000024151057E-3</c:v>
                </c:pt>
                <c:pt idx="146">
                  <c:v>-5.4209999943850562E-3</c:v>
                </c:pt>
                <c:pt idx="147">
                  <c:v>-5.4257000010693446E-3</c:v>
                </c:pt>
                <c:pt idx="148">
                  <c:v>5.655499997374136E-3</c:v>
                </c:pt>
                <c:pt idx="149">
                  <c:v>-4.9087999941548333E-3</c:v>
                </c:pt>
                <c:pt idx="150">
                  <c:v>-5.7182000018656254E-3</c:v>
                </c:pt>
                <c:pt idx="152">
                  <c:v>-5.6686000025365502E-3</c:v>
                </c:pt>
                <c:pt idx="153">
                  <c:v>1.2666900001931936E-2</c:v>
                </c:pt>
                <c:pt idx="155">
                  <c:v>7.7649999730056152E-4</c:v>
                </c:pt>
                <c:pt idx="156">
                  <c:v>-4.0786000026855618E-3</c:v>
                </c:pt>
                <c:pt idx="157">
                  <c:v>-1.5792700003657956E-2</c:v>
                </c:pt>
                <c:pt idx="158">
                  <c:v>-3.0602100006944966E-2</c:v>
                </c:pt>
                <c:pt idx="159">
                  <c:v>-1.6021000046748668E-3</c:v>
                </c:pt>
                <c:pt idx="160">
                  <c:v>2.7306500000122469E-2</c:v>
                </c:pt>
                <c:pt idx="161">
                  <c:v>-9.453300001041498E-3</c:v>
                </c:pt>
                <c:pt idx="164">
                  <c:v>-2.7084000030299649E-3</c:v>
                </c:pt>
                <c:pt idx="165">
                  <c:v>7.9878999968059361E-3</c:v>
                </c:pt>
                <c:pt idx="167">
                  <c:v>1.3669999316334724E-4</c:v>
                </c:pt>
                <c:pt idx="168">
                  <c:v>1.2136699995608069E-2</c:v>
                </c:pt>
                <c:pt idx="171">
                  <c:v>-1.9382899998163339E-2</c:v>
                </c:pt>
                <c:pt idx="172">
                  <c:v>4.6170999994501472E-3</c:v>
                </c:pt>
                <c:pt idx="173">
                  <c:v>-5.5238999993889593E-3</c:v>
                </c:pt>
                <c:pt idx="174">
                  <c:v>8.4761000034632161E-3</c:v>
                </c:pt>
                <c:pt idx="175">
                  <c:v>-8.4285999982967041E-3</c:v>
                </c:pt>
                <c:pt idx="176">
                  <c:v>2.571400000306312E-3</c:v>
                </c:pt>
                <c:pt idx="177">
                  <c:v>6.5714000011212192E-3</c:v>
                </c:pt>
                <c:pt idx="181">
                  <c:v>-6.7721000013989396E-3</c:v>
                </c:pt>
                <c:pt idx="183">
                  <c:v>-5.4365999967558309E-3</c:v>
                </c:pt>
                <c:pt idx="184">
                  <c:v>2.6587000029394403E-3</c:v>
                </c:pt>
                <c:pt idx="188">
                  <c:v>-4.8229999811155722E-4</c:v>
                </c:pt>
                <c:pt idx="189">
                  <c:v>8.5177000000840053E-3</c:v>
                </c:pt>
                <c:pt idx="190">
                  <c:v>6.6259999584872276E-4</c:v>
                </c:pt>
                <c:pt idx="191">
                  <c:v>-1.4469300003838725E-2</c:v>
                </c:pt>
                <c:pt idx="192">
                  <c:v>-1.8209999689133838E-4</c:v>
                </c:pt>
                <c:pt idx="193">
                  <c:v>7.008499997027684E-3</c:v>
                </c:pt>
                <c:pt idx="196">
                  <c:v>9.2982999995001592E-3</c:v>
                </c:pt>
                <c:pt idx="197">
                  <c:v>6.3936000005924143E-3</c:v>
                </c:pt>
                <c:pt idx="198">
                  <c:v>1.1488899996038526E-2</c:v>
                </c:pt>
                <c:pt idx="199">
                  <c:v>1.4443199994275346E-2</c:v>
                </c:pt>
                <c:pt idx="200">
                  <c:v>2.9538499999034684E-2</c:v>
                </c:pt>
                <c:pt idx="201">
                  <c:v>3.26338000013493E-2</c:v>
                </c:pt>
                <c:pt idx="202">
                  <c:v>1.1351799999829382E-2</c:v>
                </c:pt>
                <c:pt idx="203">
                  <c:v>1.4470999958575703E-3</c:v>
                </c:pt>
                <c:pt idx="204">
                  <c:v>-2.0660000009229407E-3</c:v>
                </c:pt>
                <c:pt idx="205">
                  <c:v>9.3399999605026096E-4</c:v>
                </c:pt>
                <c:pt idx="206">
                  <c:v>-5.3976000053808093E-3</c:v>
                </c:pt>
                <c:pt idx="207">
                  <c:v>-6.3023000038811006E-3</c:v>
                </c:pt>
                <c:pt idx="208">
                  <c:v>-1.2070000011590309E-3</c:v>
                </c:pt>
                <c:pt idx="209">
                  <c:v>-4.1117000000667758E-3</c:v>
                </c:pt>
                <c:pt idx="210">
                  <c:v>6.9836000038776547E-3</c:v>
                </c:pt>
                <c:pt idx="211">
                  <c:v>-8.0621000015526079E-3</c:v>
                </c:pt>
                <c:pt idx="212">
                  <c:v>3.3199998142663389E-5</c:v>
                </c:pt>
                <c:pt idx="213">
                  <c:v>2.033199998550117E-3</c:v>
                </c:pt>
                <c:pt idx="214">
                  <c:v>5.0331999955233186E-3</c:v>
                </c:pt>
                <c:pt idx="215">
                  <c:v>-2.2871500004839618E-2</c:v>
                </c:pt>
                <c:pt idx="218">
                  <c:v>-1.0341499997593928E-2</c:v>
                </c:pt>
                <c:pt idx="219">
                  <c:v>1.5813799996976741E-2</c:v>
                </c:pt>
                <c:pt idx="220">
                  <c:v>-9.0900000941473991E-5</c:v>
                </c:pt>
                <c:pt idx="221">
                  <c:v>1.4004399999976158E-2</c:v>
                </c:pt>
                <c:pt idx="222">
                  <c:v>9.2445999980554916E-3</c:v>
                </c:pt>
                <c:pt idx="223">
                  <c:v>4.2942000000039116E-3</c:v>
                </c:pt>
                <c:pt idx="224">
                  <c:v>3.4430000014253892E-3</c:v>
                </c:pt>
                <c:pt idx="225">
                  <c:v>-1.3879500002076384E-2</c:v>
                </c:pt>
                <c:pt idx="226">
                  <c:v>1.8384999930276535E-3</c:v>
                </c:pt>
                <c:pt idx="227">
                  <c:v>6.8384999976842664E-3</c:v>
                </c:pt>
                <c:pt idx="228">
                  <c:v>1.2314999999944121E-2</c:v>
                </c:pt>
                <c:pt idx="229">
                  <c:v>1.1173999999300577E-2</c:v>
                </c:pt>
                <c:pt idx="230">
                  <c:v>2.1174000001337845E-2</c:v>
                </c:pt>
                <c:pt idx="231">
                  <c:v>4.3188999989069998E-3</c:v>
                </c:pt>
                <c:pt idx="232">
                  <c:v>3.4142000004067086E-3</c:v>
                </c:pt>
                <c:pt idx="233">
                  <c:v>-9.3952000024728477E-3</c:v>
                </c:pt>
                <c:pt idx="234">
                  <c:v>-1.6581900003075134E-2</c:v>
                </c:pt>
                <c:pt idx="236">
                  <c:v>-1.7995799993514083E-2</c:v>
                </c:pt>
                <c:pt idx="237">
                  <c:v>7.2939999954542145E-3</c:v>
                </c:pt>
                <c:pt idx="239">
                  <c:v>2.1737999995821156E-3</c:v>
                </c:pt>
                <c:pt idx="240">
                  <c:v>1.5364399994723499E-2</c:v>
                </c:pt>
                <c:pt idx="241">
                  <c:v>1.9045799999730662E-2</c:v>
                </c:pt>
                <c:pt idx="244">
                  <c:v>1.9780700000410434E-2</c:v>
                </c:pt>
                <c:pt idx="249">
                  <c:v>1.628579999669455E-2</c:v>
                </c:pt>
                <c:pt idx="250">
                  <c:v>1.7285800000536256E-2</c:v>
                </c:pt>
                <c:pt idx="251">
                  <c:v>1.7285800000536256E-2</c:v>
                </c:pt>
                <c:pt idx="252">
                  <c:v>2.1285799994075205E-2</c:v>
                </c:pt>
                <c:pt idx="253">
                  <c:v>2.2285799997916911E-2</c:v>
                </c:pt>
                <c:pt idx="254">
                  <c:v>2.3285799994482659E-2</c:v>
                </c:pt>
                <c:pt idx="255">
                  <c:v>2.5285799994890112E-2</c:v>
                </c:pt>
                <c:pt idx="256">
                  <c:v>2.6285799998731818E-2</c:v>
                </c:pt>
                <c:pt idx="257">
                  <c:v>2.6285799998731818E-2</c:v>
                </c:pt>
                <c:pt idx="258">
                  <c:v>2.7285799995297566E-2</c:v>
                </c:pt>
                <c:pt idx="259">
                  <c:v>3.0285799999546725E-2</c:v>
                </c:pt>
                <c:pt idx="260">
                  <c:v>3.2285799999954179E-2</c:v>
                </c:pt>
                <c:pt idx="261">
                  <c:v>3.4285800000361633E-2</c:v>
                </c:pt>
                <c:pt idx="262">
                  <c:v>4.2285799994715489E-2</c:v>
                </c:pt>
                <c:pt idx="263">
                  <c:v>1.2476399999286514E-2</c:v>
                </c:pt>
                <c:pt idx="264">
                  <c:v>1.4476399999693967E-2</c:v>
                </c:pt>
                <c:pt idx="265">
                  <c:v>1.8476400000508875E-2</c:v>
                </c:pt>
                <c:pt idx="266">
                  <c:v>1.8476400000508875E-2</c:v>
                </c:pt>
                <c:pt idx="267">
                  <c:v>1.947640000435058E-2</c:v>
                </c:pt>
                <c:pt idx="268">
                  <c:v>2.5476400005572941E-2</c:v>
                </c:pt>
                <c:pt idx="269">
                  <c:v>2.6476400002138689E-2</c:v>
                </c:pt>
                <c:pt idx="270">
                  <c:v>2.8476400002546143E-2</c:v>
                </c:pt>
                <c:pt idx="271">
                  <c:v>2.8476400002546143E-2</c:v>
                </c:pt>
                <c:pt idx="272">
                  <c:v>2.9476399999111891E-2</c:v>
                </c:pt>
                <c:pt idx="273">
                  <c:v>3.0476400002953596E-2</c:v>
                </c:pt>
                <c:pt idx="274">
                  <c:v>3.3476399999926798E-2</c:v>
                </c:pt>
                <c:pt idx="275">
                  <c:v>3.6476400004175957E-2</c:v>
                </c:pt>
                <c:pt idx="276">
                  <c:v>4.0476400004990865E-2</c:v>
                </c:pt>
                <c:pt idx="277">
                  <c:v>2.7144799998495728E-2</c:v>
                </c:pt>
                <c:pt idx="278">
                  <c:v>1.3335399999050424E-2</c:v>
                </c:pt>
                <c:pt idx="279">
                  <c:v>2.033540000411449E-2</c:v>
                </c:pt>
                <c:pt idx="280">
                  <c:v>2.2335400004521944E-2</c:v>
                </c:pt>
                <c:pt idx="281">
                  <c:v>2.6335399998060893E-2</c:v>
                </c:pt>
                <c:pt idx="282">
                  <c:v>1.2385000001813751E-2</c:v>
                </c:pt>
                <c:pt idx="283">
                  <c:v>1.1165600000822451E-2</c:v>
                </c:pt>
                <c:pt idx="284">
                  <c:v>-1.3739100002567284E-2</c:v>
                </c:pt>
                <c:pt idx="285">
                  <c:v>1.9896600002539344E-2</c:v>
                </c:pt>
                <c:pt idx="286">
                  <c:v>2.8896600000734907E-2</c:v>
                </c:pt>
                <c:pt idx="287">
                  <c:v>2.1186400001170114E-2</c:v>
                </c:pt>
                <c:pt idx="288">
                  <c:v>2.5376999998115934E-2</c:v>
                </c:pt>
                <c:pt idx="289">
                  <c:v>2.2567599997273646E-2</c:v>
                </c:pt>
                <c:pt idx="290">
                  <c:v>1.6285599995171651E-2</c:v>
                </c:pt>
                <c:pt idx="291">
                  <c:v>1.7285599999013357E-2</c:v>
                </c:pt>
                <c:pt idx="292">
                  <c:v>2.0285599995986558E-2</c:v>
                </c:pt>
                <c:pt idx="293">
                  <c:v>2.4285599996801466E-2</c:v>
                </c:pt>
                <c:pt idx="294">
                  <c:v>2.7285599993774667E-2</c:v>
                </c:pt>
                <c:pt idx="295">
                  <c:v>3.0285599998023827E-2</c:v>
                </c:pt>
                <c:pt idx="296">
                  <c:v>1.153619999968214E-2</c:v>
                </c:pt>
                <c:pt idx="297">
                  <c:v>1.153619999968214E-2</c:v>
                </c:pt>
                <c:pt idx="298">
                  <c:v>1.5536200000497047E-2</c:v>
                </c:pt>
                <c:pt idx="299">
                  <c:v>1.6536199997062795E-2</c:v>
                </c:pt>
                <c:pt idx="300">
                  <c:v>1.9536200001311954E-2</c:v>
                </c:pt>
                <c:pt idx="301">
                  <c:v>2.0536199997877702E-2</c:v>
                </c:pt>
                <c:pt idx="302">
                  <c:v>2.3536200002126861E-2</c:v>
                </c:pt>
                <c:pt idx="303">
                  <c:v>2.3536200002126861E-2</c:v>
                </c:pt>
                <c:pt idx="304">
                  <c:v>2.4536199998692609E-2</c:v>
                </c:pt>
                <c:pt idx="305">
                  <c:v>3.2536200000322424E-2</c:v>
                </c:pt>
                <c:pt idx="306">
                  <c:v>1.572679999662796E-2</c:v>
                </c:pt>
                <c:pt idx="307">
                  <c:v>1.5016600002127234E-2</c:v>
                </c:pt>
                <c:pt idx="308">
                  <c:v>1.6016599998692982E-2</c:v>
                </c:pt>
                <c:pt idx="309">
                  <c:v>2.0016599999507889E-2</c:v>
                </c:pt>
                <c:pt idx="310">
                  <c:v>2.4016600000322796E-2</c:v>
                </c:pt>
                <c:pt idx="311">
                  <c:v>2.9016599997703452E-2</c:v>
                </c:pt>
                <c:pt idx="312">
                  <c:v>2.9016599997703452E-2</c:v>
                </c:pt>
                <c:pt idx="313">
                  <c:v>3.1016599998110905E-2</c:v>
                </c:pt>
                <c:pt idx="314">
                  <c:v>2.0256800002243835E-2</c:v>
                </c:pt>
                <c:pt idx="319">
                  <c:v>1.6945999996096361E-2</c:v>
                </c:pt>
                <c:pt idx="321">
                  <c:v>1.9136599999910686E-2</c:v>
                </c:pt>
                <c:pt idx="322">
                  <c:v>5.3272000004653819E-3</c:v>
                </c:pt>
                <c:pt idx="323">
                  <c:v>2.199560000008205E-2</c:v>
                </c:pt>
                <c:pt idx="328">
                  <c:v>1.1107800004538149E-2</c:v>
                </c:pt>
                <c:pt idx="329">
                  <c:v>1.1107800004538149E-2</c:v>
                </c:pt>
                <c:pt idx="330">
                  <c:v>1.5107800005353056E-2</c:v>
                </c:pt>
                <c:pt idx="334">
                  <c:v>1.0157400000025518E-2</c:v>
                </c:pt>
                <c:pt idx="335">
                  <c:v>1.2157400000432972E-2</c:v>
                </c:pt>
                <c:pt idx="336">
                  <c:v>1.315739999699872E-2</c:v>
                </c:pt>
                <c:pt idx="337">
                  <c:v>1.4157400000840425E-2</c:v>
                </c:pt>
                <c:pt idx="338">
                  <c:v>2.1157399998628534E-2</c:v>
                </c:pt>
                <c:pt idx="339">
                  <c:v>2.1157399998628534E-2</c:v>
                </c:pt>
                <c:pt idx="340">
                  <c:v>2.8157399996416643E-2</c:v>
                </c:pt>
                <c:pt idx="341">
                  <c:v>1.4252699998905882E-2</c:v>
                </c:pt>
                <c:pt idx="342">
                  <c:v>2.5385999979334883E-3</c:v>
                </c:pt>
                <c:pt idx="343">
                  <c:v>-3.3660999979474582E-3</c:v>
                </c:pt>
                <c:pt idx="347">
                  <c:v>2.7397600002586842E-2</c:v>
                </c:pt>
                <c:pt idx="349">
                  <c:v>-2.2107999975560233E-3</c:v>
                </c:pt>
                <c:pt idx="350">
                  <c:v>4.8387999995611608E-3</c:v>
                </c:pt>
                <c:pt idx="351">
                  <c:v>1.4838800001598429E-2</c:v>
                </c:pt>
                <c:pt idx="352">
                  <c:v>3.08387999975821E-2</c:v>
                </c:pt>
                <c:pt idx="353">
                  <c:v>1.8507199994928669E-2</c:v>
                </c:pt>
                <c:pt idx="354">
                  <c:v>3.3747400004358497E-2</c:v>
                </c:pt>
                <c:pt idx="355">
                  <c:v>1.6128600000229198E-2</c:v>
                </c:pt>
                <c:pt idx="356">
                  <c:v>1.017820000561187E-2</c:v>
                </c:pt>
                <c:pt idx="358">
                  <c:v>-1.6312000007019378E-3</c:v>
                </c:pt>
                <c:pt idx="359">
                  <c:v>5.0372000041534193E-3</c:v>
                </c:pt>
                <c:pt idx="360">
                  <c:v>1.6037200002756435E-2</c:v>
                </c:pt>
                <c:pt idx="361">
                  <c:v>1.9037199999729637E-2</c:v>
                </c:pt>
                <c:pt idx="362">
                  <c:v>6.2277999968500808E-3</c:v>
                </c:pt>
                <c:pt idx="363">
                  <c:v>7.2278000006917864E-3</c:v>
                </c:pt>
                <c:pt idx="364">
                  <c:v>-2.676900003280025E-3</c:v>
                </c:pt>
                <c:pt idx="365">
                  <c:v>1.3086799997836351E-2</c:v>
                </c:pt>
                <c:pt idx="366">
                  <c:v>1.3086799997836351E-2</c:v>
                </c:pt>
                <c:pt idx="367">
                  <c:v>3.0086799997661728E-2</c:v>
                </c:pt>
                <c:pt idx="368">
                  <c:v>9.8661000010906719E-3</c:v>
                </c:pt>
                <c:pt idx="369">
                  <c:v>1.1078800001996569E-2</c:v>
                </c:pt>
                <c:pt idx="370">
                  <c:v>1.1078800001996569E-2</c:v>
                </c:pt>
                <c:pt idx="372">
                  <c:v>3.1078799998795148E-2</c:v>
                </c:pt>
                <c:pt idx="373">
                  <c:v>-1.8716000049607828E-3</c:v>
                </c:pt>
                <c:pt idx="374">
                  <c:v>1.283999954466708E-4</c:v>
                </c:pt>
                <c:pt idx="375">
                  <c:v>2.1283999958541244E-3</c:v>
                </c:pt>
                <c:pt idx="376">
                  <c:v>1.192839999566786E-2</c:v>
                </c:pt>
                <c:pt idx="377">
                  <c:v>-1.4681000000564381E-2</c:v>
                </c:pt>
                <c:pt idx="378">
                  <c:v>2.3189999992609955E-3</c:v>
                </c:pt>
                <c:pt idx="379">
                  <c:v>6.3189999927999452E-3</c:v>
                </c:pt>
                <c:pt idx="380">
                  <c:v>1.1318999997456558E-2</c:v>
                </c:pt>
                <c:pt idx="381">
                  <c:v>1.3318999997864012E-2</c:v>
                </c:pt>
                <c:pt idx="382">
                  <c:v>2.0227599998179357E-2</c:v>
                </c:pt>
                <c:pt idx="383">
                  <c:v>2.5478199997451156E-2</c:v>
                </c:pt>
                <c:pt idx="385">
                  <c:v>5.0539000003482215E-3</c:v>
                </c:pt>
                <c:pt idx="387">
                  <c:v>9.8840999999083579E-3</c:v>
                </c:pt>
                <c:pt idx="389">
                  <c:v>1.7124300000432413E-2</c:v>
                </c:pt>
                <c:pt idx="391">
                  <c:v>1.3219599997682963E-2</c:v>
                </c:pt>
                <c:pt idx="393">
                  <c:v>-2.1670799993444234E-2</c:v>
                </c:pt>
                <c:pt idx="394">
                  <c:v>-1.8670799996471033E-2</c:v>
                </c:pt>
                <c:pt idx="395">
                  <c:v>-2.6707999932114035E-3</c:v>
                </c:pt>
                <c:pt idx="396">
                  <c:v>3.3292000007349998E-3</c:v>
                </c:pt>
                <c:pt idx="397">
                  <c:v>6.329200004984159E-3</c:v>
                </c:pt>
                <c:pt idx="398">
                  <c:v>6.329200004984159E-3</c:v>
                </c:pt>
                <c:pt idx="399">
                  <c:v>7.329200001549907E-3</c:v>
                </c:pt>
                <c:pt idx="400">
                  <c:v>8.3292000053916126E-3</c:v>
                </c:pt>
                <c:pt idx="402">
                  <c:v>3.5693999961949885E-3</c:v>
                </c:pt>
                <c:pt idx="405">
                  <c:v>4.0498000016668811E-3</c:v>
                </c:pt>
                <c:pt idx="406">
                  <c:v>6.0497999947983772E-3</c:v>
                </c:pt>
                <c:pt idx="408">
                  <c:v>7.6398000019253232E-3</c:v>
                </c:pt>
                <c:pt idx="411">
                  <c:v>-8.2152999966638163E-3</c:v>
                </c:pt>
                <c:pt idx="412">
                  <c:v>2.0705999995698221E-3</c:v>
                </c:pt>
                <c:pt idx="413">
                  <c:v>7.4659000019892119E-3</c:v>
                </c:pt>
                <c:pt idx="416">
                  <c:v>2.3108000023057684E-3</c:v>
                </c:pt>
                <c:pt idx="419">
                  <c:v>-4.1000000055646524E-4</c:v>
                </c:pt>
                <c:pt idx="420">
                  <c:v>1.280140000017127E-2</c:v>
                </c:pt>
                <c:pt idx="421">
                  <c:v>-2.1004100002755877E-2</c:v>
                </c:pt>
                <c:pt idx="422">
                  <c:v>-2.6908800005912781E-2</c:v>
                </c:pt>
                <c:pt idx="425">
                  <c:v>4.4410000045900233E-3</c:v>
                </c:pt>
                <c:pt idx="426">
                  <c:v>-2.4838399993313942E-2</c:v>
                </c:pt>
                <c:pt idx="427">
                  <c:v>-7.3725000038393773E-3</c:v>
                </c:pt>
                <c:pt idx="429">
                  <c:v>-1.8082700000377372E-2</c:v>
                </c:pt>
                <c:pt idx="431">
                  <c:v>3.9628000013181008E-3</c:v>
                </c:pt>
                <c:pt idx="434">
                  <c:v>-3.0163999981596135E-3</c:v>
                </c:pt>
                <c:pt idx="440">
                  <c:v>8.6339999688789248E-4</c:v>
                </c:pt>
                <c:pt idx="465">
                  <c:v>5.9419999888632447E-4</c:v>
                </c:pt>
                <c:pt idx="471">
                  <c:v>6.1889999778941274E-4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9-4C46-B98C-E0419741DB7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12">
                  <c:v>-5.751000004238449E-3</c:v>
                </c:pt>
                <c:pt idx="113">
                  <c:v>-4.4651000062003732E-3</c:v>
                </c:pt>
                <c:pt idx="122">
                  <c:v>-6.6684000048553571E-3</c:v>
                </c:pt>
                <c:pt idx="123">
                  <c:v>-4.6999999976833351E-3</c:v>
                </c:pt>
                <c:pt idx="124">
                  <c:v>2.3000000001047738E-3</c:v>
                </c:pt>
                <c:pt idx="125">
                  <c:v>-3.7964000075589865E-3</c:v>
                </c:pt>
                <c:pt idx="132">
                  <c:v>-4.2241000046487898E-3</c:v>
                </c:pt>
                <c:pt idx="151">
                  <c:v>-3.3181999970111065E-3</c:v>
                </c:pt>
                <c:pt idx="154">
                  <c:v>-2.469400002155453E-3</c:v>
                </c:pt>
                <c:pt idx="162">
                  <c:v>-2.5580000001355074E-3</c:v>
                </c:pt>
                <c:pt idx="163">
                  <c:v>-2.2580000004381873E-3</c:v>
                </c:pt>
                <c:pt idx="166">
                  <c:v>-1.4034999985597096E-3</c:v>
                </c:pt>
                <c:pt idx="169">
                  <c:v>-2.4679999987711199E-3</c:v>
                </c:pt>
                <c:pt idx="170">
                  <c:v>-1.6726999965612777E-3</c:v>
                </c:pt>
                <c:pt idx="178">
                  <c:v>-2.1323000037227757E-3</c:v>
                </c:pt>
                <c:pt idx="179">
                  <c:v>-1.4322999995783903E-3</c:v>
                </c:pt>
                <c:pt idx="180">
                  <c:v>1.4260000170907006E-4</c:v>
                </c:pt>
                <c:pt idx="182">
                  <c:v>1.3762000016868114E-3</c:v>
                </c:pt>
                <c:pt idx="185">
                  <c:v>2.2116999971331097E-3</c:v>
                </c:pt>
                <c:pt idx="186">
                  <c:v>1.1364999954821542E-3</c:v>
                </c:pt>
                <c:pt idx="187">
                  <c:v>1.4318000030471012E-3</c:v>
                </c:pt>
                <c:pt idx="194">
                  <c:v>4.4248700003663544E-2</c:v>
                </c:pt>
                <c:pt idx="195">
                  <c:v>1.9063999934587628E-3</c:v>
                </c:pt>
                <c:pt idx="216">
                  <c:v>3.5237999982200563E-3</c:v>
                </c:pt>
                <c:pt idx="217">
                  <c:v>4.8123000015038997E-3</c:v>
                </c:pt>
                <c:pt idx="235">
                  <c:v>1.1300300000584684E-2</c:v>
                </c:pt>
                <c:pt idx="238">
                  <c:v>1.3128400001733098E-2</c:v>
                </c:pt>
                <c:pt idx="242">
                  <c:v>1.888860000326531E-2</c:v>
                </c:pt>
                <c:pt idx="243">
                  <c:v>2.548440000100527E-2</c:v>
                </c:pt>
                <c:pt idx="245">
                  <c:v>1.9980700002633967E-2</c:v>
                </c:pt>
                <c:pt idx="246">
                  <c:v>2.3875200000475161E-2</c:v>
                </c:pt>
                <c:pt idx="247">
                  <c:v>1.5539600004558451E-2</c:v>
                </c:pt>
                <c:pt idx="248">
                  <c:v>1.6889200000150595E-2</c:v>
                </c:pt>
                <c:pt idx="315">
                  <c:v>1.8040999995719176E-2</c:v>
                </c:pt>
                <c:pt idx="316">
                  <c:v>1.8050999999104533E-2</c:v>
                </c:pt>
                <c:pt idx="317">
                  <c:v>1.707919999898877E-2</c:v>
                </c:pt>
                <c:pt idx="318">
                  <c:v>1.7109199994592927E-2</c:v>
                </c:pt>
                <c:pt idx="324">
                  <c:v>1.5732100000604987E-2</c:v>
                </c:pt>
                <c:pt idx="325">
                  <c:v>1.6727399997762404E-2</c:v>
                </c:pt>
                <c:pt idx="326">
                  <c:v>1.5691199994762428E-2</c:v>
                </c:pt>
                <c:pt idx="327">
                  <c:v>1.5711199994257186E-2</c:v>
                </c:pt>
                <c:pt idx="331">
                  <c:v>1.40668000021833E-2</c:v>
                </c:pt>
                <c:pt idx="332">
                  <c:v>1.4466799999354407E-2</c:v>
                </c:pt>
                <c:pt idx="333">
                  <c:v>1.4766799999051727E-2</c:v>
                </c:pt>
                <c:pt idx="344">
                  <c:v>1.2606999996933155E-2</c:v>
                </c:pt>
                <c:pt idx="345">
                  <c:v>1.3606999993498903E-2</c:v>
                </c:pt>
                <c:pt idx="346">
                  <c:v>1.4706999994814396E-2</c:v>
                </c:pt>
                <c:pt idx="348">
                  <c:v>0</c:v>
                </c:pt>
                <c:pt idx="357">
                  <c:v>1.3378200004808605E-2</c:v>
                </c:pt>
                <c:pt idx="371">
                  <c:v>1.1378800001693889E-2</c:v>
                </c:pt>
                <c:pt idx="384">
                  <c:v>1.3673499997821636E-2</c:v>
                </c:pt>
                <c:pt idx="386">
                  <c:v>9.7081999992951751E-3</c:v>
                </c:pt>
                <c:pt idx="407">
                  <c:v>5.3979999938746914E-4</c:v>
                </c:pt>
                <c:pt idx="409">
                  <c:v>8.1397999965702184E-3</c:v>
                </c:pt>
                <c:pt idx="410">
                  <c:v>1.0239800001727417E-2</c:v>
                </c:pt>
                <c:pt idx="414">
                  <c:v>3.6296000034781173E-3</c:v>
                </c:pt>
                <c:pt idx="415">
                  <c:v>5.4201999955694191E-3</c:v>
                </c:pt>
                <c:pt idx="417">
                  <c:v>7.5108000019099563E-3</c:v>
                </c:pt>
                <c:pt idx="418">
                  <c:v>1.8550599997979589E-2</c:v>
                </c:pt>
                <c:pt idx="423">
                  <c:v>3.9119999564718455E-4</c:v>
                </c:pt>
                <c:pt idx="424">
                  <c:v>7.2911999959615059E-3</c:v>
                </c:pt>
                <c:pt idx="430">
                  <c:v>3.9172999968286604E-3</c:v>
                </c:pt>
                <c:pt idx="443">
                  <c:v>3.580999982659705E-4</c:v>
                </c:pt>
                <c:pt idx="452">
                  <c:v>-3.1761999998707324E-3</c:v>
                </c:pt>
                <c:pt idx="455">
                  <c:v>-1.4312999992398545E-3</c:v>
                </c:pt>
                <c:pt idx="472">
                  <c:v>-1.4865999983157963E-3</c:v>
                </c:pt>
                <c:pt idx="473">
                  <c:v>-2.3043999972287565E-3</c:v>
                </c:pt>
                <c:pt idx="479">
                  <c:v>-7.4440000025788322E-4</c:v>
                </c:pt>
                <c:pt idx="480">
                  <c:v>-2.4488999988534488E-3</c:v>
                </c:pt>
                <c:pt idx="481">
                  <c:v>-1.0236000016448088E-3</c:v>
                </c:pt>
                <c:pt idx="484">
                  <c:v>-2.0785000015166588E-3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9-4C46-B98C-E0419741DB7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428">
                  <c:v>3.4228000076836906E-3</c:v>
                </c:pt>
                <c:pt idx="432">
                  <c:v>1.9770000653807074E-4</c:v>
                </c:pt>
                <c:pt idx="433">
                  <c:v>-5.0699999701464549E-4</c:v>
                </c:pt>
                <c:pt idx="435">
                  <c:v>-2.6463999965926632E-3</c:v>
                </c:pt>
                <c:pt idx="436">
                  <c:v>-1.2563999989652075E-3</c:v>
                </c:pt>
                <c:pt idx="437">
                  <c:v>-3.5477999990689568E-3</c:v>
                </c:pt>
                <c:pt idx="438">
                  <c:v>2.7021999994758517E-3</c:v>
                </c:pt>
                <c:pt idx="439">
                  <c:v>-7.2150000050896779E-4</c:v>
                </c:pt>
                <c:pt idx="441">
                  <c:v>-1.1756000021705404E-3</c:v>
                </c:pt>
                <c:pt idx="442">
                  <c:v>-1.1302999992039986E-3</c:v>
                </c:pt>
                <c:pt idx="444">
                  <c:v>3.580999982659705E-4</c:v>
                </c:pt>
                <c:pt idx="445">
                  <c:v>-1.6699999832781032E-4</c:v>
                </c:pt>
                <c:pt idx="446">
                  <c:v>-9.9639999825740233E-4</c:v>
                </c:pt>
                <c:pt idx="447">
                  <c:v>-1.2171999987913296E-3</c:v>
                </c:pt>
                <c:pt idx="448">
                  <c:v>-1.655400003073737E-3</c:v>
                </c:pt>
                <c:pt idx="449">
                  <c:v>-1.655400003073737E-3</c:v>
                </c:pt>
                <c:pt idx="450">
                  <c:v>-1.3554000033764169E-3</c:v>
                </c:pt>
                <c:pt idx="451">
                  <c:v>-1.8036000037682243E-3</c:v>
                </c:pt>
                <c:pt idx="453">
                  <c:v>-1.1996999965049326E-3</c:v>
                </c:pt>
                <c:pt idx="454">
                  <c:v>-1.5043999956105836E-3</c:v>
                </c:pt>
                <c:pt idx="456">
                  <c:v>-1.4406999980565161E-3</c:v>
                </c:pt>
                <c:pt idx="457">
                  <c:v>-1.745399997162167E-3</c:v>
                </c:pt>
                <c:pt idx="458">
                  <c:v>-2.4501000007148832E-3</c:v>
                </c:pt>
                <c:pt idx="459">
                  <c:v>-1.454800003557466E-3</c:v>
                </c:pt>
                <c:pt idx="460">
                  <c:v>-1.7261999964830466E-3</c:v>
                </c:pt>
                <c:pt idx="461">
                  <c:v>-1.3261999993119389E-3</c:v>
                </c:pt>
                <c:pt idx="462">
                  <c:v>-7.2619999991729856E-4</c:v>
                </c:pt>
                <c:pt idx="463">
                  <c:v>-2.8499998734332621E-5</c:v>
                </c:pt>
                <c:pt idx="464">
                  <c:v>2.7750000299420208E-4</c:v>
                </c:pt>
                <c:pt idx="466">
                  <c:v>-1.8748000002233312E-3</c:v>
                </c:pt>
                <c:pt idx="467">
                  <c:v>-2.1311000018613413E-3</c:v>
                </c:pt>
                <c:pt idx="468">
                  <c:v>-1.731099997414276E-3</c:v>
                </c:pt>
                <c:pt idx="469">
                  <c:v>-1.6310999999404885E-3</c:v>
                </c:pt>
                <c:pt idx="470">
                  <c:v>1.4100999978836626E-3</c:v>
                </c:pt>
                <c:pt idx="474">
                  <c:v>4.847999953199178E-4</c:v>
                </c:pt>
                <c:pt idx="475">
                  <c:v>-2.9240000003483146E-3</c:v>
                </c:pt>
                <c:pt idx="476">
                  <c:v>-1.1508999959914945E-3</c:v>
                </c:pt>
                <c:pt idx="477">
                  <c:v>-1.4556000023731031E-3</c:v>
                </c:pt>
                <c:pt idx="478">
                  <c:v>-3.4359999699518085E-4</c:v>
                </c:pt>
                <c:pt idx="482">
                  <c:v>-1.6239999968092889E-3</c:v>
                </c:pt>
                <c:pt idx="483">
                  <c:v>-1.3739999994868413E-3</c:v>
                </c:pt>
                <c:pt idx="485">
                  <c:v>-2.487899997504428E-3</c:v>
                </c:pt>
                <c:pt idx="486">
                  <c:v>-2.0478999940678477E-3</c:v>
                </c:pt>
                <c:pt idx="487">
                  <c:v>-1.7259000014746562E-3</c:v>
                </c:pt>
                <c:pt idx="488">
                  <c:v>6.537000008393079E-4</c:v>
                </c:pt>
                <c:pt idx="489">
                  <c:v>9.6919991483446211E-4</c:v>
                </c:pt>
                <c:pt idx="490">
                  <c:v>-1.1549996270332485E-4</c:v>
                </c:pt>
                <c:pt idx="491">
                  <c:v>2.2574999966309406E-3</c:v>
                </c:pt>
                <c:pt idx="492">
                  <c:v>9.4340000214288011E-4</c:v>
                </c:pt>
                <c:pt idx="493">
                  <c:v>9.4340000214288011E-4</c:v>
                </c:pt>
                <c:pt idx="494">
                  <c:v>-0.13456129999394761</c:v>
                </c:pt>
                <c:pt idx="495">
                  <c:v>2.0340000046417117E-3</c:v>
                </c:pt>
                <c:pt idx="496">
                  <c:v>2.0340000046417117E-3</c:v>
                </c:pt>
                <c:pt idx="497">
                  <c:v>1.6787999993539415E-3</c:v>
                </c:pt>
                <c:pt idx="498">
                  <c:v>7.8106001164996997E-3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9-4C46-B98C-E0419741DB7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  <c:pt idx="320">
                  <c:v>1.7636599994148128E-2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9-4C46-B98C-E0419741DB7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9-4C46-B98C-E0419741DB7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6404.5</c:v>
                </c:pt>
                <c:pt idx="433">
                  <c:v>6405</c:v>
                </c:pt>
                <c:pt idx="434">
                  <c:v>6406</c:v>
                </c:pt>
                <c:pt idx="435">
                  <c:v>6406</c:v>
                </c:pt>
                <c:pt idx="436">
                  <c:v>6406</c:v>
                </c:pt>
                <c:pt idx="437">
                  <c:v>6437</c:v>
                </c:pt>
                <c:pt idx="438">
                  <c:v>6437</c:v>
                </c:pt>
                <c:pt idx="439">
                  <c:v>6572.5</c:v>
                </c:pt>
                <c:pt idx="440">
                  <c:v>6589</c:v>
                </c:pt>
                <c:pt idx="441">
                  <c:v>6724</c:v>
                </c:pt>
                <c:pt idx="442">
                  <c:v>6724.5</c:v>
                </c:pt>
                <c:pt idx="443">
                  <c:v>6738.5</c:v>
                </c:pt>
                <c:pt idx="444">
                  <c:v>6738.5</c:v>
                </c:pt>
                <c:pt idx="445">
                  <c:v>6755</c:v>
                </c:pt>
                <c:pt idx="446">
                  <c:v>6756</c:v>
                </c:pt>
                <c:pt idx="447">
                  <c:v>6788</c:v>
                </c:pt>
                <c:pt idx="448">
                  <c:v>6891</c:v>
                </c:pt>
                <c:pt idx="449">
                  <c:v>6891</c:v>
                </c:pt>
                <c:pt idx="450">
                  <c:v>6891</c:v>
                </c:pt>
                <c:pt idx="451">
                  <c:v>6894</c:v>
                </c:pt>
                <c:pt idx="452">
                  <c:v>6923</c:v>
                </c:pt>
                <c:pt idx="453">
                  <c:v>6925.5</c:v>
                </c:pt>
                <c:pt idx="454">
                  <c:v>6926</c:v>
                </c:pt>
                <c:pt idx="455">
                  <c:v>6939.5</c:v>
                </c:pt>
                <c:pt idx="456">
                  <c:v>6940.5</c:v>
                </c:pt>
                <c:pt idx="457">
                  <c:v>6941</c:v>
                </c:pt>
                <c:pt idx="458">
                  <c:v>6941.5</c:v>
                </c:pt>
                <c:pt idx="459">
                  <c:v>6942</c:v>
                </c:pt>
                <c:pt idx="460">
                  <c:v>7073</c:v>
                </c:pt>
                <c:pt idx="461">
                  <c:v>7073</c:v>
                </c:pt>
                <c:pt idx="462">
                  <c:v>7073</c:v>
                </c:pt>
                <c:pt idx="463">
                  <c:v>7077.5</c:v>
                </c:pt>
                <c:pt idx="464">
                  <c:v>7087.5</c:v>
                </c:pt>
                <c:pt idx="465">
                  <c:v>7107</c:v>
                </c:pt>
                <c:pt idx="466">
                  <c:v>7242</c:v>
                </c:pt>
                <c:pt idx="467">
                  <c:v>7256.5</c:v>
                </c:pt>
                <c:pt idx="468">
                  <c:v>7256.5</c:v>
                </c:pt>
                <c:pt idx="469">
                  <c:v>7256.5</c:v>
                </c:pt>
                <c:pt idx="470">
                  <c:v>7258.5</c:v>
                </c:pt>
                <c:pt idx="471">
                  <c:v>7306.5</c:v>
                </c:pt>
                <c:pt idx="472">
                  <c:v>7339</c:v>
                </c:pt>
                <c:pt idx="473">
                  <c:v>7426</c:v>
                </c:pt>
                <c:pt idx="474">
                  <c:v>7458</c:v>
                </c:pt>
                <c:pt idx="475">
                  <c:v>7460</c:v>
                </c:pt>
                <c:pt idx="476">
                  <c:v>7473.5</c:v>
                </c:pt>
                <c:pt idx="477">
                  <c:v>7474</c:v>
                </c:pt>
                <c:pt idx="478">
                  <c:v>7994</c:v>
                </c:pt>
                <c:pt idx="479">
                  <c:v>8026</c:v>
                </c:pt>
                <c:pt idx="480">
                  <c:v>8143.5</c:v>
                </c:pt>
                <c:pt idx="481">
                  <c:v>8194</c:v>
                </c:pt>
                <c:pt idx="482">
                  <c:v>8310</c:v>
                </c:pt>
                <c:pt idx="483">
                  <c:v>8310</c:v>
                </c:pt>
                <c:pt idx="484">
                  <c:v>8327.5</c:v>
                </c:pt>
                <c:pt idx="485">
                  <c:v>8378.5</c:v>
                </c:pt>
                <c:pt idx="486">
                  <c:v>8378.5</c:v>
                </c:pt>
                <c:pt idx="487">
                  <c:v>8448.5</c:v>
                </c:pt>
                <c:pt idx="488">
                  <c:v>8664.5</c:v>
                </c:pt>
                <c:pt idx="489">
                  <c:v>9232</c:v>
                </c:pt>
                <c:pt idx="490">
                  <c:v>9232.5</c:v>
                </c:pt>
                <c:pt idx="491">
                  <c:v>9387.5</c:v>
                </c:pt>
                <c:pt idx="492">
                  <c:v>9389</c:v>
                </c:pt>
                <c:pt idx="493">
                  <c:v>9389</c:v>
                </c:pt>
                <c:pt idx="494">
                  <c:v>9389.5</c:v>
                </c:pt>
                <c:pt idx="495">
                  <c:v>9390</c:v>
                </c:pt>
                <c:pt idx="496">
                  <c:v>9390</c:v>
                </c:pt>
                <c:pt idx="497">
                  <c:v>9598</c:v>
                </c:pt>
                <c:pt idx="498">
                  <c:v>9701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9-4C46-B98C-E0419741DB7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1'!$AW$2:$AW$101</c:f>
              <c:numCache>
                <c:formatCode>General</c:formatCode>
                <c:ptCount val="100"/>
                <c:pt idx="0">
                  <c:v>-15000</c:v>
                </c:pt>
                <c:pt idx="1">
                  <c:v>-14750</c:v>
                </c:pt>
                <c:pt idx="2">
                  <c:v>-14500</c:v>
                </c:pt>
                <c:pt idx="3">
                  <c:v>-14250</c:v>
                </c:pt>
                <c:pt idx="4">
                  <c:v>-14000</c:v>
                </c:pt>
                <c:pt idx="5">
                  <c:v>-13750</c:v>
                </c:pt>
                <c:pt idx="6">
                  <c:v>-13500</c:v>
                </c:pt>
                <c:pt idx="7">
                  <c:v>-13250</c:v>
                </c:pt>
                <c:pt idx="8">
                  <c:v>-13000</c:v>
                </c:pt>
                <c:pt idx="9">
                  <c:v>-12750</c:v>
                </c:pt>
                <c:pt idx="10">
                  <c:v>-12500</c:v>
                </c:pt>
                <c:pt idx="11">
                  <c:v>-12250</c:v>
                </c:pt>
                <c:pt idx="12">
                  <c:v>-12000</c:v>
                </c:pt>
                <c:pt idx="13">
                  <c:v>-11750</c:v>
                </c:pt>
                <c:pt idx="14">
                  <c:v>-11500</c:v>
                </c:pt>
                <c:pt idx="15">
                  <c:v>-11250</c:v>
                </c:pt>
                <c:pt idx="16">
                  <c:v>-11000</c:v>
                </c:pt>
                <c:pt idx="17">
                  <c:v>-10750</c:v>
                </c:pt>
                <c:pt idx="18">
                  <c:v>-10500</c:v>
                </c:pt>
                <c:pt idx="19">
                  <c:v>-10250</c:v>
                </c:pt>
                <c:pt idx="20">
                  <c:v>-10000</c:v>
                </c:pt>
                <c:pt idx="21">
                  <c:v>-9750</c:v>
                </c:pt>
                <c:pt idx="22">
                  <c:v>-9500</c:v>
                </c:pt>
                <c:pt idx="23">
                  <c:v>-9250</c:v>
                </c:pt>
                <c:pt idx="24">
                  <c:v>-9000</c:v>
                </c:pt>
                <c:pt idx="25">
                  <c:v>-8750</c:v>
                </c:pt>
                <c:pt idx="26">
                  <c:v>-8500</c:v>
                </c:pt>
                <c:pt idx="27">
                  <c:v>-8250</c:v>
                </c:pt>
                <c:pt idx="28">
                  <c:v>-8000</c:v>
                </c:pt>
                <c:pt idx="29">
                  <c:v>-7750</c:v>
                </c:pt>
                <c:pt idx="30">
                  <c:v>-7500</c:v>
                </c:pt>
                <c:pt idx="31">
                  <c:v>-7250</c:v>
                </c:pt>
                <c:pt idx="32">
                  <c:v>-7000</c:v>
                </c:pt>
                <c:pt idx="33">
                  <c:v>-6750</c:v>
                </c:pt>
                <c:pt idx="34">
                  <c:v>-6500</c:v>
                </c:pt>
                <c:pt idx="35">
                  <c:v>-6250</c:v>
                </c:pt>
                <c:pt idx="36">
                  <c:v>-6000</c:v>
                </c:pt>
                <c:pt idx="37">
                  <c:v>-5750</c:v>
                </c:pt>
                <c:pt idx="38">
                  <c:v>-5500</c:v>
                </c:pt>
                <c:pt idx="39">
                  <c:v>-5250</c:v>
                </c:pt>
                <c:pt idx="40">
                  <c:v>-5000</c:v>
                </c:pt>
                <c:pt idx="41">
                  <c:v>-4750</c:v>
                </c:pt>
                <c:pt idx="42">
                  <c:v>-4500</c:v>
                </c:pt>
                <c:pt idx="43">
                  <c:v>-4250</c:v>
                </c:pt>
                <c:pt idx="44">
                  <c:v>-4000</c:v>
                </c:pt>
                <c:pt idx="45">
                  <c:v>-3750</c:v>
                </c:pt>
                <c:pt idx="46">
                  <c:v>-3500</c:v>
                </c:pt>
                <c:pt idx="47">
                  <c:v>-3250</c:v>
                </c:pt>
                <c:pt idx="48">
                  <c:v>-3000</c:v>
                </c:pt>
                <c:pt idx="49">
                  <c:v>-2750</c:v>
                </c:pt>
                <c:pt idx="50">
                  <c:v>-2500</c:v>
                </c:pt>
                <c:pt idx="51">
                  <c:v>-2250</c:v>
                </c:pt>
                <c:pt idx="52">
                  <c:v>-2000</c:v>
                </c:pt>
                <c:pt idx="53">
                  <c:v>-1750</c:v>
                </c:pt>
                <c:pt idx="54">
                  <c:v>-1500</c:v>
                </c:pt>
                <c:pt idx="55">
                  <c:v>-1250</c:v>
                </c:pt>
                <c:pt idx="56">
                  <c:v>-1000</c:v>
                </c:pt>
                <c:pt idx="57">
                  <c:v>-750</c:v>
                </c:pt>
                <c:pt idx="58">
                  <c:v>-500</c:v>
                </c:pt>
                <c:pt idx="59">
                  <c:v>-250</c:v>
                </c:pt>
                <c:pt idx="60">
                  <c:v>0</c:v>
                </c:pt>
                <c:pt idx="61">
                  <c:v>250</c:v>
                </c:pt>
                <c:pt idx="62">
                  <c:v>500</c:v>
                </c:pt>
                <c:pt idx="63">
                  <c:v>750</c:v>
                </c:pt>
                <c:pt idx="64">
                  <c:v>1000</c:v>
                </c:pt>
                <c:pt idx="65">
                  <c:v>1250</c:v>
                </c:pt>
                <c:pt idx="66">
                  <c:v>1500</c:v>
                </c:pt>
                <c:pt idx="67">
                  <c:v>1750</c:v>
                </c:pt>
                <c:pt idx="68">
                  <c:v>2000</c:v>
                </c:pt>
                <c:pt idx="69">
                  <c:v>2250</c:v>
                </c:pt>
                <c:pt idx="70">
                  <c:v>2500</c:v>
                </c:pt>
                <c:pt idx="71">
                  <c:v>2750</c:v>
                </c:pt>
                <c:pt idx="72">
                  <c:v>3000</c:v>
                </c:pt>
                <c:pt idx="73">
                  <c:v>3250</c:v>
                </c:pt>
                <c:pt idx="74">
                  <c:v>3500</c:v>
                </c:pt>
                <c:pt idx="75">
                  <c:v>3750</c:v>
                </c:pt>
                <c:pt idx="76">
                  <c:v>4000</c:v>
                </c:pt>
                <c:pt idx="77">
                  <c:v>4250</c:v>
                </c:pt>
                <c:pt idx="78">
                  <c:v>4500</c:v>
                </c:pt>
                <c:pt idx="79">
                  <c:v>4750</c:v>
                </c:pt>
                <c:pt idx="80">
                  <c:v>5000</c:v>
                </c:pt>
                <c:pt idx="81">
                  <c:v>5250</c:v>
                </c:pt>
                <c:pt idx="82">
                  <c:v>5500</c:v>
                </c:pt>
                <c:pt idx="83">
                  <c:v>5750</c:v>
                </c:pt>
                <c:pt idx="84">
                  <c:v>6000</c:v>
                </c:pt>
                <c:pt idx="85">
                  <c:v>6250</c:v>
                </c:pt>
                <c:pt idx="86">
                  <c:v>6500</c:v>
                </c:pt>
                <c:pt idx="87">
                  <c:v>6750</c:v>
                </c:pt>
                <c:pt idx="88">
                  <c:v>7000</c:v>
                </c:pt>
                <c:pt idx="89">
                  <c:v>7250</c:v>
                </c:pt>
                <c:pt idx="90">
                  <c:v>7500</c:v>
                </c:pt>
                <c:pt idx="91">
                  <c:v>7750</c:v>
                </c:pt>
                <c:pt idx="92">
                  <c:v>8000</c:v>
                </c:pt>
                <c:pt idx="93">
                  <c:v>8250</c:v>
                </c:pt>
                <c:pt idx="94">
                  <c:v>8500</c:v>
                </c:pt>
                <c:pt idx="95">
                  <c:v>8750</c:v>
                </c:pt>
                <c:pt idx="96">
                  <c:v>9000</c:v>
                </c:pt>
                <c:pt idx="97">
                  <c:v>9250</c:v>
                </c:pt>
                <c:pt idx="98">
                  <c:v>9500</c:v>
                </c:pt>
                <c:pt idx="99">
                  <c:v>9750</c:v>
                </c:pt>
              </c:numCache>
            </c:numRef>
          </c:xVal>
          <c:yVal>
            <c:numRef>
              <c:f>'Active 1'!$AX$2:$AX$101</c:f>
              <c:numCache>
                <c:formatCode>General</c:formatCode>
                <c:ptCount val="100"/>
                <c:pt idx="0">
                  <c:v>-6.288489059916246E-3</c:v>
                </c:pt>
                <c:pt idx="1">
                  <c:v>-4.4645878447082173E-3</c:v>
                </c:pt>
                <c:pt idx="2">
                  <c:v>-2.2038886495378274E-3</c:v>
                </c:pt>
                <c:pt idx="3">
                  <c:v>6.0941133013013788E-4</c:v>
                </c:pt>
                <c:pt idx="4">
                  <c:v>4.165275637068709E-3</c:v>
                </c:pt>
                <c:pt idx="5">
                  <c:v>8.7030990874482645E-3</c:v>
                </c:pt>
                <c:pt idx="6">
                  <c:v>1.3131308272392287E-2</c:v>
                </c:pt>
                <c:pt idx="7">
                  <c:v>1.4162724029671996E-2</c:v>
                </c:pt>
                <c:pt idx="8">
                  <c:v>1.2589275245463981E-2</c:v>
                </c:pt>
                <c:pt idx="9">
                  <c:v>1.0419511689127992E-2</c:v>
                </c:pt>
                <c:pt idx="10">
                  <c:v>8.1960900551857757E-3</c:v>
                </c:pt>
                <c:pt idx="11">
                  <c:v>6.0529529385811073E-3</c:v>
                </c:pt>
                <c:pt idx="12">
                  <c:v>4.0352036763954754E-3</c:v>
                </c:pt>
                <c:pt idx="13">
                  <c:v>2.1575046604531611E-3</c:v>
                </c:pt>
                <c:pt idx="14">
                  <c:v>4.2109573136042775E-4</c:v>
                </c:pt>
                <c:pt idx="15">
                  <c:v>-1.1793040029367814E-3</c:v>
                </c:pt>
                <c:pt idx="16">
                  <c:v>-2.6471065902462197E-3</c:v>
                </c:pt>
                <c:pt idx="17">
                  <c:v>-3.9773292460665785E-3</c:v>
                </c:pt>
                <c:pt idx="18">
                  <c:v>-5.1575102091295571E-3</c:v>
                </c:pt>
                <c:pt idx="19">
                  <c:v>-6.1752498502851711E-3</c:v>
                </c:pt>
                <c:pt idx="20">
                  <c:v>-7.026287958724205E-3</c:v>
                </c:pt>
                <c:pt idx="21">
                  <c:v>-7.7171494596930167E-3</c:v>
                </c:pt>
                <c:pt idx="22">
                  <c:v>-8.2606311645024525E-3</c:v>
                </c:pt>
                <c:pt idx="23">
                  <c:v>-8.6670981758503671E-3</c:v>
                </c:pt>
                <c:pt idx="24">
                  <c:v>-8.9368474048875796E-3</c:v>
                </c:pt>
                <c:pt idx="25">
                  <c:v>-9.057891903113709E-3</c:v>
                </c:pt>
                <c:pt idx="26">
                  <c:v>-9.0101408385084101E-3</c:v>
                </c:pt>
                <c:pt idx="27">
                  <c:v>-8.7728124882437523E-3</c:v>
                </c:pt>
                <c:pt idx="28">
                  <c:v>-8.329585356891293E-3</c:v>
                </c:pt>
                <c:pt idx="29">
                  <c:v>-7.6675133122952131E-3</c:v>
                </c:pt>
                <c:pt idx="30">
                  <c:v>-6.7704504736004287E-3</c:v>
                </c:pt>
                <c:pt idx="31">
                  <c:v>-5.6119170053555347E-3</c:v>
                </c:pt>
                <c:pt idx="32">
                  <c:v>-4.1517300679714802E-3</c:v>
                </c:pt>
                <c:pt idx="33">
                  <c:v>-2.3345984986184202E-3</c:v>
                </c:pt>
                <c:pt idx="34">
                  <c:v>-8.3543000675551354E-5</c:v>
                </c:pt>
                <c:pt idx="35">
                  <c:v>2.7157047599957415E-3</c:v>
                </c:pt>
                <c:pt idx="36">
                  <c:v>6.2498859773228149E-3</c:v>
                </c:pt>
                <c:pt idx="37">
                  <c:v>1.0763994430727937E-2</c:v>
                </c:pt>
                <c:pt idx="38">
                  <c:v>1.5252110458405219E-2</c:v>
                </c:pt>
                <c:pt idx="39">
                  <c:v>1.640981902471679E-2</c:v>
                </c:pt>
                <c:pt idx="40">
                  <c:v>1.4882340028352641E-2</c:v>
                </c:pt>
                <c:pt idx="41">
                  <c:v>1.2724137569765228E-2</c:v>
                </c:pt>
                <c:pt idx="42">
                  <c:v>1.0504987666378918E-2</c:v>
                </c:pt>
                <c:pt idx="43">
                  <c:v>8.3638152568153209E-3</c:v>
                </c:pt>
                <c:pt idx="44">
                  <c:v>6.3472408194814528E-3</c:v>
                </c:pt>
                <c:pt idx="45">
                  <c:v>4.4705044640253461E-3</c:v>
                </c:pt>
                <c:pt idx="46">
                  <c:v>2.7351547513681969E-3</c:v>
                </c:pt>
                <c:pt idx="47">
                  <c:v>1.13599600423336E-3</c:v>
                </c:pt>
                <c:pt idx="48">
                  <c:v>-3.3056798527230421E-4</c:v>
                </c:pt>
                <c:pt idx="49">
                  <c:v>-1.6598446934633984E-3</c:v>
                </c:pt>
                <c:pt idx="50">
                  <c:v>-2.8395124211572928E-3</c:v>
                </c:pt>
                <c:pt idx="51">
                  <c:v>-3.8570330837978681E-3</c:v>
                </c:pt>
                <c:pt idx="52">
                  <c:v>-4.7078168611909658E-3</c:v>
                </c:pt>
                <c:pt idx="53">
                  <c:v>-5.398089001930481E-3</c:v>
                </c:pt>
                <c:pt idx="54">
                  <c:v>-5.9405737276579549E-3</c:v>
                </c:pt>
                <c:pt idx="55">
                  <c:v>-6.3458450475297086E-3</c:v>
                </c:pt>
                <c:pt idx="56">
                  <c:v>-6.6145797052601209E-3</c:v>
                </c:pt>
                <c:pt idx="57">
                  <c:v>-6.7351373636886118E-3</c:v>
                </c:pt>
                <c:pt idx="58">
                  <c:v>-6.6875703386897085E-3</c:v>
                </c:pt>
                <c:pt idx="59">
                  <c:v>-6.4510155197173404E-3</c:v>
                </c:pt>
                <c:pt idx="60">
                  <c:v>-6.0089936387564659E-3</c:v>
                </c:pt>
                <c:pt idx="61">
                  <c:v>-5.3485342645340469E-3</c:v>
                </c:pt>
                <c:pt idx="62">
                  <c:v>-4.4537096739798929E-3</c:v>
                </c:pt>
                <c:pt idx="63">
                  <c:v>-3.2984336519328401E-3</c:v>
                </c:pt>
                <c:pt idx="64">
                  <c:v>-1.842962698679544E-3</c:v>
                </c:pt>
                <c:pt idx="65">
                  <c:v>-3.2528195789867376E-5</c:v>
                </c:pt>
                <c:pt idx="66">
                  <c:v>2.2089909873508149E-3</c:v>
                </c:pt>
                <c:pt idx="67">
                  <c:v>4.9943586291769908E-3</c:v>
                </c:pt>
                <c:pt idx="68">
                  <c:v>8.5071544306408418E-3</c:v>
                </c:pt>
                <c:pt idx="69">
                  <c:v>1.2996936261861568E-2</c:v>
                </c:pt>
                <c:pt idx="70">
                  <c:v>1.7540764979774231E-2</c:v>
                </c:pt>
                <c:pt idx="71">
                  <c:v>1.8826022746186999E-2</c:v>
                </c:pt>
                <c:pt idx="72">
                  <c:v>1.7346603957490762E-2</c:v>
                </c:pt>
                <c:pt idx="73">
                  <c:v>1.5200394346059977E-2</c:v>
                </c:pt>
                <c:pt idx="74">
                  <c:v>1.2985633779065248E-2</c:v>
                </c:pt>
                <c:pt idx="75">
                  <c:v>1.0846466878160824E-2</c:v>
                </c:pt>
                <c:pt idx="76">
                  <c:v>8.8310807533435592E-3</c:v>
                </c:pt>
                <c:pt idx="77">
                  <c:v>6.9553081260093682E-3</c:v>
                </c:pt>
                <c:pt idx="78">
                  <c:v>5.2210119169056176E-3</c:v>
                </c:pt>
                <c:pt idx="79">
                  <c:v>3.6230900973605951E-3</c:v>
                </c:pt>
                <c:pt idx="80">
                  <c:v>2.1577692687720267E-3</c:v>
                </c:pt>
                <c:pt idx="81">
                  <c:v>8.2945099204947536E-4</c:v>
                </c:pt>
                <c:pt idx="82">
                  <c:v>-3.4969075136999025E-4</c:v>
                </c:pt>
                <c:pt idx="83">
                  <c:v>-1.3669877840551438E-3</c:v>
                </c:pt>
                <c:pt idx="84">
                  <c:v>-2.2175235804609032E-3</c:v>
                </c:pt>
                <c:pt idx="85">
                  <c:v>-2.9072193163258708E-3</c:v>
                </c:pt>
                <c:pt idx="86">
                  <c:v>-3.4487178741558029E-3</c:v>
                </c:pt>
                <c:pt idx="87">
                  <c:v>-3.8527943583016016E-3</c:v>
                </c:pt>
                <c:pt idx="88">
                  <c:v>-4.1205029254973366E-3</c:v>
                </c:pt>
                <c:pt idx="89">
                  <c:v>-4.2405539573903209E-3</c:v>
                </c:pt>
                <c:pt idx="90">
                  <c:v>-4.1931504899445273E-3</c:v>
                </c:pt>
                <c:pt idx="91">
                  <c:v>-3.9573534743115365E-3</c:v>
                </c:pt>
                <c:pt idx="92">
                  <c:v>-3.5165249814968838E-3</c:v>
                </c:pt>
                <c:pt idx="93">
                  <c:v>-2.8576636362823461E-3</c:v>
                </c:pt>
                <c:pt idx="94">
                  <c:v>-1.9650525401503412E-3</c:v>
                </c:pt>
                <c:pt idx="95">
                  <c:v>-8.1299586025958444E-4</c:v>
                </c:pt>
                <c:pt idx="96">
                  <c:v>6.3781117583101496E-4</c:v>
                </c:pt>
                <c:pt idx="97">
                  <c:v>2.4416203866754749E-3</c:v>
                </c:pt>
                <c:pt idx="98">
                  <c:v>4.673709266020433E-3</c:v>
                </c:pt>
                <c:pt idx="99">
                  <c:v>7.4453659336681209E-3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9-4C46-B98C-E0419741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6544"/>
        <c:axId val="1"/>
      </c:scatterChart>
      <c:valAx>
        <c:axId val="60630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48953332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590167082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0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25876460767946"/>
          <c:y val="0.92073298764483702"/>
          <c:w val="0.782971619365609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317286843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A!$H$21:$H$990</c:f>
              <c:numCache>
                <c:formatCode>General</c:formatCode>
                <c:ptCount val="970"/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22">
                  <c:v>-2.8913599999214057E-3</c:v>
                </c:pt>
                <c:pt idx="23">
                  <c:v>9.3622399981541093E-3</c:v>
                </c:pt>
                <c:pt idx="26">
                  <c:v>1.4233280002372339E-2</c:v>
                </c:pt>
                <c:pt idx="27">
                  <c:v>2.5328559997433331E-2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4">
                  <c:v>-2.6305600040359423E-3</c:v>
                </c:pt>
                <c:pt idx="65">
                  <c:v>-2.1515199987334199E-3</c:v>
                </c:pt>
                <c:pt idx="90">
                  <c:v>-7.9060799980652519E-3</c:v>
                </c:pt>
                <c:pt idx="103">
                  <c:v>-1.7060800018953159E-3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09-446B-85C6-AE77049DFE2B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plus>
            <c:min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A!$I$21:$I$990</c:f>
              <c:numCache>
                <c:formatCode>General</c:formatCode>
                <c:ptCount val="970"/>
                <c:pt idx="0">
                  <c:v>-1.4248000006773509E-3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4">
                  <c:v>7.6395999967644457E-3</c:v>
                </c:pt>
                <c:pt idx="25">
                  <c:v>8.7348800007021055E-3</c:v>
                </c:pt>
                <c:pt idx="28">
                  <c:v>1.4091679997363826E-2</c:v>
                </c:pt>
                <c:pt idx="29">
                  <c:v>1.3186960000894032E-2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9">
                  <c:v>2.1159999960218556E-3</c:v>
                </c:pt>
                <c:pt idx="126">
                  <c:v>-3.1932799975038506E-3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2">
                  <c:v>-5.5726400023559108E-3</c:v>
                </c:pt>
                <c:pt idx="438">
                  <c:v>-1.7001599990180694E-3</c:v>
                </c:pt>
                <c:pt idx="455">
                  <c:v>-1.9900800034520216E-3</c:v>
                </c:pt>
                <c:pt idx="46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09-446B-85C6-AE77049DFE2B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A!$J$21:$J$990</c:f>
              <c:numCache>
                <c:formatCode>General</c:formatCode>
                <c:ptCount val="970"/>
                <c:pt idx="91">
                  <c:v>-7.0749600054114126E-3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12">
                  <c:v>-8.0376000041724183E-3</c:v>
                </c:pt>
                <c:pt idx="113">
                  <c:v>-6.751760003680829E-3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32">
                  <c:v>-6.5301600043312646E-3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4">
                  <c:v>-5.0318400026299059E-3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2">
                  <c:v>-2.2114399980637245E-3</c:v>
                </c:pt>
                <c:pt idx="449">
                  <c:v>-5.7531200000084937E-3</c:v>
                </c:pt>
                <c:pt idx="450">
                  <c:v>-4.0088800014927983E-3</c:v>
                </c:pt>
                <c:pt idx="462">
                  <c:v>-4.0801599971018732E-3</c:v>
                </c:pt>
                <c:pt idx="463">
                  <c:v>-4.901439999230206E-3</c:v>
                </c:pt>
                <c:pt idx="466">
                  <c:v>-3.3654400031082332E-3</c:v>
                </c:pt>
                <c:pt idx="467">
                  <c:v>-5.0746400011121295E-3</c:v>
                </c:pt>
                <c:pt idx="468">
                  <c:v>-3.6513599989120848E-3</c:v>
                </c:pt>
                <c:pt idx="471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09-446B-85C6-AE77049DFE2B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A!$K$21:$K$990</c:f>
              <c:numCache>
                <c:formatCode>General</c:formatCode>
                <c:ptCount val="970"/>
                <c:pt idx="428">
                  <c:v>8.8928000332089141E-4</c:v>
                </c:pt>
                <c:pt idx="433">
                  <c:v>-5.2026400007889606E-3</c:v>
                </c:pt>
                <c:pt idx="434">
                  <c:v>-3.8126400031615049E-3</c:v>
                </c:pt>
                <c:pt idx="435">
                  <c:v>-6.1052799937897362E-3</c:v>
                </c:pt>
                <c:pt idx="436">
                  <c:v>1.447200047550723E-4</c:v>
                </c:pt>
                <c:pt idx="437">
                  <c:v>-3.2844000015757047E-3</c:v>
                </c:pt>
                <c:pt idx="439">
                  <c:v>-3.7445600028149784E-3</c:v>
                </c:pt>
                <c:pt idx="440">
                  <c:v>-3.699280001455918E-3</c:v>
                </c:pt>
                <c:pt idx="441">
                  <c:v>-2.2114399980637245E-3</c:v>
                </c:pt>
                <c:pt idx="443">
                  <c:v>-2.7372000040486455E-3</c:v>
                </c:pt>
                <c:pt idx="444">
                  <c:v>-3.5666399999172427E-3</c:v>
                </c:pt>
                <c:pt idx="445">
                  <c:v>-3.7887200014665723E-3</c:v>
                </c:pt>
                <c:pt idx="446">
                  <c:v>-4.2310400021960959E-3</c:v>
                </c:pt>
                <c:pt idx="447">
                  <c:v>-4.2310400021960959E-3</c:v>
                </c:pt>
                <c:pt idx="448">
                  <c:v>-3.9310400024987757E-3</c:v>
                </c:pt>
                <c:pt idx="451">
                  <c:v>-4.3091199986520223E-3</c:v>
                </c:pt>
                <c:pt idx="452">
                  <c:v>-3.9091200014809147E-3</c:v>
                </c:pt>
                <c:pt idx="453">
                  <c:v>-3.3091200020862743E-3</c:v>
                </c:pt>
                <c:pt idx="454">
                  <c:v>-2.3059999948600307E-3</c:v>
                </c:pt>
                <c:pt idx="456">
                  <c:v>-4.4644800000241958E-3</c:v>
                </c:pt>
                <c:pt idx="457">
                  <c:v>-4.7213600046234205E-3</c:v>
                </c:pt>
                <c:pt idx="458">
                  <c:v>-4.3213600001763552E-3</c:v>
                </c:pt>
                <c:pt idx="459">
                  <c:v>-4.2213600027025677E-3</c:v>
                </c:pt>
                <c:pt idx="460">
                  <c:v>-1.1802400040323846E-3</c:v>
                </c:pt>
                <c:pt idx="464">
                  <c:v>-2.1135200004209764E-3</c:v>
                </c:pt>
                <c:pt idx="465">
                  <c:v>-2.9633599988301285E-3</c:v>
                </c:pt>
                <c:pt idx="469">
                  <c:v>-4.2563999959384091E-3</c:v>
                </c:pt>
                <c:pt idx="470">
                  <c:v>-4.0063999986159615E-3</c:v>
                </c:pt>
                <c:pt idx="472">
                  <c:v>-5.1230399985797703E-3</c:v>
                </c:pt>
                <c:pt idx="473">
                  <c:v>-4.68303999514319E-3</c:v>
                </c:pt>
                <c:pt idx="474">
                  <c:v>-4.3638400020427071E-3</c:v>
                </c:pt>
                <c:pt idx="475">
                  <c:v>-1.9928800029447302E-3</c:v>
                </c:pt>
                <c:pt idx="476">
                  <c:v>-4.1800000326475129E-4</c:v>
                </c:pt>
                <c:pt idx="477">
                  <c:v>-1.7321600025752559E-3</c:v>
                </c:pt>
                <c:pt idx="478">
                  <c:v>-6.415999960154295E-4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09-446B-85C6-AE77049DFE2B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09-446B-85C6-AE77049DFE2B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09-446B-85C6-AE77049DFE2B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09-446B-85C6-AE77049DFE2B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A!$O$21:$O$990</c:f>
              <c:numCache>
                <c:formatCode>General</c:formatCode>
                <c:ptCount val="970"/>
                <c:pt idx="0">
                  <c:v>-1.5306535242031159E-2</c:v>
                </c:pt>
                <c:pt idx="1">
                  <c:v>-1.5068625244053689E-2</c:v>
                </c:pt>
                <c:pt idx="2">
                  <c:v>-1.4950647957385411E-2</c:v>
                </c:pt>
                <c:pt idx="3">
                  <c:v>-1.4855809862301242E-2</c:v>
                </c:pt>
                <c:pt idx="4">
                  <c:v>-1.4841144177494412E-2</c:v>
                </c:pt>
                <c:pt idx="5">
                  <c:v>-1.475315006865343E-2</c:v>
                </c:pt>
                <c:pt idx="6">
                  <c:v>-1.4742395233128421E-2</c:v>
                </c:pt>
                <c:pt idx="7">
                  <c:v>-1.4742069329021603E-2</c:v>
                </c:pt>
                <c:pt idx="8">
                  <c:v>-1.4730662685282957E-2</c:v>
                </c:pt>
                <c:pt idx="9">
                  <c:v>-1.473033678117614E-2</c:v>
                </c:pt>
                <c:pt idx="10">
                  <c:v>-1.472186327439886E-2</c:v>
                </c:pt>
                <c:pt idx="11">
                  <c:v>-1.4676562603551095E-2</c:v>
                </c:pt>
                <c:pt idx="12">
                  <c:v>-1.4665807768026087E-2</c:v>
                </c:pt>
                <c:pt idx="13">
                  <c:v>-1.4550763618319175E-2</c:v>
                </c:pt>
                <c:pt idx="14">
                  <c:v>-1.4541312399221438E-2</c:v>
                </c:pt>
                <c:pt idx="15">
                  <c:v>-1.4422683304339524E-2</c:v>
                </c:pt>
                <c:pt idx="16">
                  <c:v>-1.380542092602538E-2</c:v>
                </c:pt>
                <c:pt idx="17">
                  <c:v>-1.3805095021918561E-2</c:v>
                </c:pt>
                <c:pt idx="18">
                  <c:v>-1.3576636243038828E-2</c:v>
                </c:pt>
                <c:pt idx="19">
                  <c:v>-1.3531009668084246E-2</c:v>
                </c:pt>
                <c:pt idx="20">
                  <c:v>-1.328006350583404E-2</c:v>
                </c:pt>
                <c:pt idx="21">
                  <c:v>-1.3279737601727222E-2</c:v>
                </c:pt>
                <c:pt idx="22">
                  <c:v>-1.3009563097174727E-2</c:v>
                </c:pt>
                <c:pt idx="23">
                  <c:v>-1.2888978577651901E-2</c:v>
                </c:pt>
                <c:pt idx="24">
                  <c:v>-1.2583606429563014E-2</c:v>
                </c:pt>
                <c:pt idx="25">
                  <c:v>-1.2583280525456195E-2</c:v>
                </c:pt>
                <c:pt idx="26">
                  <c:v>-1.2410551348842417E-2</c:v>
                </c:pt>
                <c:pt idx="27">
                  <c:v>-1.2410225444735599E-2</c:v>
                </c:pt>
                <c:pt idx="28">
                  <c:v>-1.2400774225637862E-2</c:v>
                </c:pt>
                <c:pt idx="29">
                  <c:v>-1.2400448321531046E-2</c:v>
                </c:pt>
                <c:pt idx="30">
                  <c:v>-1.2222830583314991E-2</c:v>
                </c:pt>
                <c:pt idx="31">
                  <c:v>-1.2222504679208171E-2</c:v>
                </c:pt>
                <c:pt idx="32">
                  <c:v>-1.2214031172430893E-2</c:v>
                </c:pt>
                <c:pt idx="33">
                  <c:v>-1.2213705268324073E-2</c:v>
                </c:pt>
                <c:pt idx="34">
                  <c:v>-1.22124016518968E-2</c:v>
                </c:pt>
                <c:pt idx="35">
                  <c:v>-1.2212075747789982E-2</c:v>
                </c:pt>
                <c:pt idx="36">
                  <c:v>-1.2211749843683162E-2</c:v>
                </c:pt>
                <c:pt idx="37">
                  <c:v>-1.2211423939576345E-2</c:v>
                </c:pt>
                <c:pt idx="38">
                  <c:v>-1.2203602241012702E-2</c:v>
                </c:pt>
                <c:pt idx="39">
                  <c:v>-1.2203276336905884E-2</c:v>
                </c:pt>
                <c:pt idx="40">
                  <c:v>-1.2202950432799065E-2</c:v>
                </c:pt>
                <c:pt idx="41">
                  <c:v>-1.2201972720478609E-2</c:v>
                </c:pt>
                <c:pt idx="42">
                  <c:v>-1.2193173309594511E-2</c:v>
                </c:pt>
                <c:pt idx="43">
                  <c:v>-1.2190566076739963E-2</c:v>
                </c:pt>
                <c:pt idx="44">
                  <c:v>-1.2171663638544494E-2</c:v>
                </c:pt>
                <c:pt idx="45">
                  <c:v>-1.2105505104860349E-2</c:v>
                </c:pt>
                <c:pt idx="46">
                  <c:v>-1.2103549680219438E-2</c:v>
                </c:pt>
                <c:pt idx="47">
                  <c:v>-1.209442436522852E-2</c:v>
                </c:pt>
                <c:pt idx="48">
                  <c:v>-1.2094098461121703E-2</c:v>
                </c:pt>
                <c:pt idx="49">
                  <c:v>-1.2092143036480792E-2</c:v>
                </c:pt>
                <c:pt idx="50">
                  <c:v>-1.2083995433810332E-2</c:v>
                </c:pt>
                <c:pt idx="51">
                  <c:v>-1.206313757097395E-2</c:v>
                </c:pt>
                <c:pt idx="52">
                  <c:v>-1.2062811666867131E-2</c:v>
                </c:pt>
                <c:pt idx="53">
                  <c:v>-1.2061833954546675E-2</c:v>
                </c:pt>
                <c:pt idx="54">
                  <c:v>-1.198329106480343E-2</c:v>
                </c:pt>
                <c:pt idx="55">
                  <c:v>-1.1982965160696612E-2</c:v>
                </c:pt>
                <c:pt idx="56">
                  <c:v>-1.1964062722501142E-2</c:v>
                </c:pt>
                <c:pt idx="57">
                  <c:v>-1.1963736818394324E-2</c:v>
                </c:pt>
                <c:pt idx="58">
                  <c:v>-1.1963410914287504E-2</c:v>
                </c:pt>
                <c:pt idx="59">
                  <c:v>-1.1962759106073868E-2</c:v>
                </c:pt>
                <c:pt idx="60">
                  <c:v>-1.194320485966476E-2</c:v>
                </c:pt>
                <c:pt idx="61">
                  <c:v>-1.1612738095350853E-2</c:v>
                </c:pt>
                <c:pt idx="62">
                  <c:v>-1.147455475405983E-2</c:v>
                </c:pt>
                <c:pt idx="63">
                  <c:v>-1.1474228849953012E-2</c:v>
                </c:pt>
                <c:pt idx="64">
                  <c:v>-1.061090887099094E-2</c:v>
                </c:pt>
                <c:pt idx="65">
                  <c:v>-1.0588747391727285E-2</c:v>
                </c:pt>
                <c:pt idx="66">
                  <c:v>-1.0503360515740853E-2</c:v>
                </c:pt>
                <c:pt idx="67">
                  <c:v>-1.0381472379790752E-2</c:v>
                </c:pt>
                <c:pt idx="68">
                  <c:v>-1.0359310900527097E-2</c:v>
                </c:pt>
                <c:pt idx="69">
                  <c:v>-1.0359310900527097E-2</c:v>
                </c:pt>
                <c:pt idx="70">
                  <c:v>-1.0349533777322544E-2</c:v>
                </c:pt>
                <c:pt idx="71">
                  <c:v>-1.0348881969108907E-2</c:v>
                </c:pt>
                <c:pt idx="72">
                  <c:v>-1.0348881969108907E-2</c:v>
                </c:pt>
                <c:pt idx="73">
                  <c:v>-1.0348556065002089E-2</c:v>
                </c:pt>
                <c:pt idx="74">
                  <c:v>-1.0348556065002089E-2</c:v>
                </c:pt>
                <c:pt idx="75">
                  <c:v>-1.0339756654117991E-2</c:v>
                </c:pt>
                <c:pt idx="76">
                  <c:v>-1.0339756654117991E-2</c:v>
                </c:pt>
                <c:pt idx="77">
                  <c:v>-1.0319876503602065E-2</c:v>
                </c:pt>
                <c:pt idx="78">
                  <c:v>-1.0319224695388428E-2</c:v>
                </c:pt>
                <c:pt idx="79">
                  <c:v>-1.0283701147745216E-2</c:v>
                </c:pt>
                <c:pt idx="80">
                  <c:v>-1.0273924024540663E-2</c:v>
                </c:pt>
                <c:pt idx="81">
                  <c:v>-1.0273598120433845E-2</c:v>
                </c:pt>
                <c:pt idx="82">
                  <c:v>-1.0273272216327026E-2</c:v>
                </c:pt>
                <c:pt idx="83">
                  <c:v>-1.0160509395367842E-2</c:v>
                </c:pt>
                <c:pt idx="84">
                  <c:v>-1.0153665409124655E-2</c:v>
                </c:pt>
                <c:pt idx="85">
                  <c:v>-1.0142584669492829E-2</c:v>
                </c:pt>
                <c:pt idx="86">
                  <c:v>-1.0142258765386009E-2</c:v>
                </c:pt>
                <c:pt idx="87">
                  <c:v>-1.0101520752033704E-2</c:v>
                </c:pt>
                <c:pt idx="88">
                  <c:v>-1.0101194847926886E-2</c:v>
                </c:pt>
                <c:pt idx="89">
                  <c:v>-9.9232512056040122E-3</c:v>
                </c:pt>
                <c:pt idx="90">
                  <c:v>-9.7909341382357209E-3</c:v>
                </c:pt>
                <c:pt idx="91">
                  <c:v>-9.5859404550469162E-3</c:v>
                </c:pt>
                <c:pt idx="92">
                  <c:v>-9.5849627427264609E-3</c:v>
                </c:pt>
                <c:pt idx="93">
                  <c:v>-9.5758374277355451E-3</c:v>
                </c:pt>
                <c:pt idx="94">
                  <c:v>-9.5331439897423272E-3</c:v>
                </c:pt>
                <c:pt idx="95">
                  <c:v>-9.5331439897423272E-3</c:v>
                </c:pt>
                <c:pt idx="96">
                  <c:v>-9.4767625792627364E-3</c:v>
                </c:pt>
                <c:pt idx="97">
                  <c:v>-9.357155772060366E-3</c:v>
                </c:pt>
                <c:pt idx="98">
                  <c:v>-9.3480304570694485E-3</c:v>
                </c:pt>
                <c:pt idx="99">
                  <c:v>-9.2838273480262135E-3</c:v>
                </c:pt>
                <c:pt idx="100">
                  <c:v>-9.0856776510805978E-3</c:v>
                </c:pt>
                <c:pt idx="101">
                  <c:v>-9.0856776510805978E-3</c:v>
                </c:pt>
                <c:pt idx="102">
                  <c:v>-9.0856776510805978E-3</c:v>
                </c:pt>
                <c:pt idx="103">
                  <c:v>-8.9761738711895984E-3</c:v>
                </c:pt>
                <c:pt idx="104">
                  <c:v>-8.9755220629759609E-3</c:v>
                </c:pt>
                <c:pt idx="105">
                  <c:v>-8.8784026391440628E-3</c:v>
                </c:pt>
                <c:pt idx="106">
                  <c:v>-8.7578181196212371E-3</c:v>
                </c:pt>
                <c:pt idx="107">
                  <c:v>-8.7578181196212371E-3</c:v>
                </c:pt>
                <c:pt idx="108">
                  <c:v>-8.73630844857122E-3</c:v>
                </c:pt>
                <c:pt idx="109">
                  <c:v>-8.7255536130462098E-3</c:v>
                </c:pt>
                <c:pt idx="110">
                  <c:v>-8.6496179561575126E-3</c:v>
                </c:pt>
                <c:pt idx="111">
                  <c:v>-8.6496179561575126E-3</c:v>
                </c:pt>
                <c:pt idx="114">
                  <c:v>-8.6170275454756674E-3</c:v>
                </c:pt>
                <c:pt idx="115">
                  <c:v>-8.5401141762665132E-3</c:v>
                </c:pt>
                <c:pt idx="116">
                  <c:v>-8.5186045052164944E-3</c:v>
                </c:pt>
                <c:pt idx="117">
                  <c:v>-8.5081755737983055E-3</c:v>
                </c:pt>
                <c:pt idx="118">
                  <c:v>-8.5081755737983055E-3</c:v>
                </c:pt>
                <c:pt idx="119">
                  <c:v>-8.5081755737983055E-3</c:v>
                </c:pt>
                <c:pt idx="120">
                  <c:v>-8.4315881086959692E-3</c:v>
                </c:pt>
                <c:pt idx="121">
                  <c:v>-8.430284492268696E-3</c:v>
                </c:pt>
                <c:pt idx="125">
                  <c:v>-8.3413126711072583E-3</c:v>
                </c:pt>
                <c:pt idx="127">
                  <c:v>-8.3123072056004166E-3</c:v>
                </c:pt>
                <c:pt idx="128">
                  <c:v>-8.3119813014935987E-3</c:v>
                </c:pt>
                <c:pt idx="129">
                  <c:v>-8.3119813014935987E-3</c:v>
                </c:pt>
                <c:pt idx="131">
                  <c:v>-8.3119813014935987E-3</c:v>
                </c:pt>
                <c:pt idx="132">
                  <c:v>-8.3116553973867791E-3</c:v>
                </c:pt>
                <c:pt idx="134">
                  <c:v>-8.3113294932799613E-3</c:v>
                </c:pt>
                <c:pt idx="135">
                  <c:v>-8.3110035891731434E-3</c:v>
                </c:pt>
                <c:pt idx="136">
                  <c:v>-8.3110035891731434E-3</c:v>
                </c:pt>
                <c:pt idx="137">
                  <c:v>-8.3106776850663238E-3</c:v>
                </c:pt>
                <c:pt idx="138">
                  <c:v>-8.3103517809595059E-3</c:v>
                </c:pt>
                <c:pt idx="139">
                  <c:v>-8.3096999727458685E-3</c:v>
                </c:pt>
                <c:pt idx="140">
                  <c:v>-8.3005746577549527E-3</c:v>
                </c:pt>
                <c:pt idx="142">
                  <c:v>-8.2898198222299442E-3</c:v>
                </c:pt>
                <c:pt idx="143">
                  <c:v>-8.2793908908117535E-3</c:v>
                </c:pt>
                <c:pt idx="144">
                  <c:v>-8.2780872743844804E-3</c:v>
                </c:pt>
                <c:pt idx="146">
                  <c:v>-8.2702655758208361E-3</c:v>
                </c:pt>
                <c:pt idx="147">
                  <c:v>-8.2699396717140182E-3</c:v>
                </c:pt>
                <c:pt idx="148">
                  <c:v>-8.268636055286745E-3</c:v>
                </c:pt>
                <c:pt idx="153">
                  <c:v>-8.1584804671821082E-3</c:v>
                </c:pt>
                <c:pt idx="164">
                  <c:v>-8.0284447285615471E-3</c:v>
                </c:pt>
                <c:pt idx="165">
                  <c:v>-7.9727151262955921E-3</c:v>
                </c:pt>
                <c:pt idx="175">
                  <c:v>-7.9091638254659945E-3</c:v>
                </c:pt>
                <c:pt idx="180">
                  <c:v>-7.8100889769931866E-3</c:v>
                </c:pt>
                <c:pt idx="181">
                  <c:v>-7.7119918408408332E-3</c:v>
                </c:pt>
                <c:pt idx="183">
                  <c:v>-7.7005851971021872E-3</c:v>
                </c:pt>
                <c:pt idx="188">
                  <c:v>-7.6904821697908153E-3</c:v>
                </c:pt>
                <c:pt idx="189">
                  <c:v>-7.6904821697908153E-3</c:v>
                </c:pt>
                <c:pt idx="199">
                  <c:v>-7.5813042940066347E-3</c:v>
                </c:pt>
                <c:pt idx="204">
                  <c:v>-7.5043909247974805E-3</c:v>
                </c:pt>
                <c:pt idx="205">
                  <c:v>-7.5043909247974805E-3</c:v>
                </c:pt>
                <c:pt idx="210">
                  <c:v>-7.4939619933792907E-3</c:v>
                </c:pt>
                <c:pt idx="220">
                  <c:v>-7.38478411759511E-3</c:v>
                </c:pt>
                <c:pt idx="223">
                  <c:v>-7.3629485424382742E-3</c:v>
                </c:pt>
                <c:pt idx="225">
                  <c:v>-7.274628529490474E-3</c:v>
                </c:pt>
                <c:pt idx="227">
                  <c:v>-7.2550742830813676E-3</c:v>
                </c:pt>
                <c:pt idx="231">
                  <c:v>-7.2329128038177122E-3</c:v>
                </c:pt>
                <c:pt idx="234">
                  <c:v>-7.2120549409813318E-3</c:v>
                </c:pt>
                <c:pt idx="243">
                  <c:v>-6.8630116425787728E-3</c:v>
                </c:pt>
                <c:pt idx="245">
                  <c:v>-6.8072820403128178E-3</c:v>
                </c:pt>
                <c:pt idx="246">
                  <c:v>-6.7860982733696186E-3</c:v>
                </c:pt>
                <c:pt idx="249">
                  <c:v>-6.6550848224286021E-3</c:v>
                </c:pt>
                <c:pt idx="250">
                  <c:v>-6.6550848224286021E-3</c:v>
                </c:pt>
                <c:pt idx="251">
                  <c:v>-6.6550848224286021E-3</c:v>
                </c:pt>
                <c:pt idx="252">
                  <c:v>-6.6550848224286021E-3</c:v>
                </c:pt>
                <c:pt idx="253">
                  <c:v>-6.6550848224286021E-3</c:v>
                </c:pt>
                <c:pt idx="254">
                  <c:v>-6.6550848224286021E-3</c:v>
                </c:pt>
                <c:pt idx="255">
                  <c:v>-6.6550848224286021E-3</c:v>
                </c:pt>
                <c:pt idx="256">
                  <c:v>-6.6550848224286021E-3</c:v>
                </c:pt>
                <c:pt idx="257">
                  <c:v>-6.6550848224286021E-3</c:v>
                </c:pt>
                <c:pt idx="258">
                  <c:v>-6.6550848224286021E-3</c:v>
                </c:pt>
                <c:pt idx="259">
                  <c:v>-6.6550848224286021E-3</c:v>
                </c:pt>
                <c:pt idx="260">
                  <c:v>-6.6550848224286021E-3</c:v>
                </c:pt>
                <c:pt idx="261">
                  <c:v>-6.6550848224286021E-3</c:v>
                </c:pt>
                <c:pt idx="262">
                  <c:v>-6.6550848224286021E-3</c:v>
                </c:pt>
                <c:pt idx="263">
                  <c:v>-6.6544330142149647E-3</c:v>
                </c:pt>
                <c:pt idx="264">
                  <c:v>-6.6544330142149647E-3</c:v>
                </c:pt>
                <c:pt idx="265">
                  <c:v>-6.6544330142149647E-3</c:v>
                </c:pt>
                <c:pt idx="266">
                  <c:v>-6.6544330142149647E-3</c:v>
                </c:pt>
                <c:pt idx="267">
                  <c:v>-6.6544330142149647E-3</c:v>
                </c:pt>
                <c:pt idx="268">
                  <c:v>-6.6544330142149647E-3</c:v>
                </c:pt>
                <c:pt idx="269">
                  <c:v>-6.6544330142149647E-3</c:v>
                </c:pt>
                <c:pt idx="270">
                  <c:v>-6.6544330142149647E-3</c:v>
                </c:pt>
                <c:pt idx="271">
                  <c:v>-6.6544330142149647E-3</c:v>
                </c:pt>
                <c:pt idx="272">
                  <c:v>-6.6544330142149647E-3</c:v>
                </c:pt>
                <c:pt idx="273">
                  <c:v>-6.6544330142149647E-3</c:v>
                </c:pt>
                <c:pt idx="274">
                  <c:v>-6.6544330142149647E-3</c:v>
                </c:pt>
                <c:pt idx="275">
                  <c:v>-6.6544330142149647E-3</c:v>
                </c:pt>
                <c:pt idx="276">
                  <c:v>-6.6544330142149647E-3</c:v>
                </c:pt>
                <c:pt idx="277">
                  <c:v>-6.6453076992240481E-3</c:v>
                </c:pt>
                <c:pt idx="278">
                  <c:v>-6.6446558910104115E-3</c:v>
                </c:pt>
                <c:pt idx="279">
                  <c:v>-6.6446558910104115E-3</c:v>
                </c:pt>
                <c:pt idx="280">
                  <c:v>-6.6446558910104115E-3</c:v>
                </c:pt>
                <c:pt idx="281">
                  <c:v>-6.6446558910104115E-3</c:v>
                </c:pt>
                <c:pt idx="282">
                  <c:v>-6.6342269595922208E-3</c:v>
                </c:pt>
                <c:pt idx="285">
                  <c:v>-6.4478098104920681E-3</c:v>
                </c:pt>
                <c:pt idx="286">
                  <c:v>-6.4478098104920681E-3</c:v>
                </c:pt>
                <c:pt idx="287">
                  <c:v>-6.426300139442051E-3</c:v>
                </c:pt>
                <c:pt idx="288">
                  <c:v>-6.4256483312284136E-3</c:v>
                </c:pt>
                <c:pt idx="289">
                  <c:v>-6.4249965230147761E-3</c:v>
                </c:pt>
                <c:pt idx="290">
                  <c:v>-6.4054422766056697E-3</c:v>
                </c:pt>
                <c:pt idx="291">
                  <c:v>-6.4054422766056697E-3</c:v>
                </c:pt>
                <c:pt idx="292">
                  <c:v>-6.4054422766056697E-3</c:v>
                </c:pt>
                <c:pt idx="293">
                  <c:v>-6.4054422766056697E-3</c:v>
                </c:pt>
                <c:pt idx="294">
                  <c:v>-6.4054422766056697E-3</c:v>
                </c:pt>
                <c:pt idx="295">
                  <c:v>-6.4054422766056697E-3</c:v>
                </c:pt>
                <c:pt idx="316">
                  <c:v>-6.2366239492737128E-3</c:v>
                </c:pt>
                <c:pt idx="318">
                  <c:v>-6.2059889632327791E-3</c:v>
                </c:pt>
                <c:pt idx="325">
                  <c:v>-6.1101731558281542E-3</c:v>
                </c:pt>
                <c:pt idx="327">
                  <c:v>-6.0951815669145065E-3</c:v>
                </c:pt>
                <c:pt idx="332">
                  <c:v>-6.0782345533599465E-3</c:v>
                </c:pt>
                <c:pt idx="345">
                  <c:v>-6.0671538137281192E-3</c:v>
                </c:pt>
                <c:pt idx="348">
                  <c:v>-6.0371706359008213E-3</c:v>
                </c:pt>
                <c:pt idx="357">
                  <c:v>-5.9680789652553105E-3</c:v>
                </c:pt>
                <c:pt idx="368">
                  <c:v>-5.8562938566165826E-3</c:v>
                </c:pt>
                <c:pt idx="388">
                  <c:v>-5.5108355033890262E-3</c:v>
                </c:pt>
                <c:pt idx="390">
                  <c:v>-5.4997547637571989E-3</c:v>
                </c:pt>
                <c:pt idx="392">
                  <c:v>-5.499428859650381E-3</c:v>
                </c:pt>
                <c:pt idx="403">
                  <c:v>-5.4127383672366736E-3</c:v>
                </c:pt>
                <c:pt idx="404">
                  <c:v>-5.4117606549162174E-3</c:v>
                </c:pt>
                <c:pt idx="407">
                  <c:v>-5.2928056559274836E-3</c:v>
                </c:pt>
                <c:pt idx="409">
                  <c:v>-5.2928056559274836E-3</c:v>
                </c:pt>
                <c:pt idx="410">
                  <c:v>-5.2928056559274836E-3</c:v>
                </c:pt>
                <c:pt idx="412">
                  <c:v>-5.2810731080820197E-3</c:v>
                </c:pt>
                <c:pt idx="413">
                  <c:v>-5.280747203975201E-3</c:v>
                </c:pt>
                <c:pt idx="414">
                  <c:v>-5.2712959848774665E-3</c:v>
                </c:pt>
                <c:pt idx="415">
                  <c:v>-5.2706441766638291E-3</c:v>
                </c:pt>
                <c:pt idx="416">
                  <c:v>-5.2699923684501916E-3</c:v>
                </c:pt>
                <c:pt idx="417">
                  <c:v>-5.2699923684501916E-3</c:v>
                </c:pt>
                <c:pt idx="418">
                  <c:v>-5.0855306439909504E-3</c:v>
                </c:pt>
                <c:pt idx="419">
                  <c:v>-5.0535920415227418E-3</c:v>
                </c:pt>
                <c:pt idx="420">
                  <c:v>-4.9434364534181058E-3</c:v>
                </c:pt>
                <c:pt idx="421">
                  <c:v>-4.9222526864749067E-3</c:v>
                </c:pt>
                <c:pt idx="422">
                  <c:v>-4.9219267823680888E-3</c:v>
                </c:pt>
                <c:pt idx="423">
                  <c:v>-4.9219267823680888E-3</c:v>
                </c:pt>
                <c:pt idx="424">
                  <c:v>-4.9219267823680888E-3</c:v>
                </c:pt>
                <c:pt idx="425">
                  <c:v>-4.8352362899543814E-3</c:v>
                </c:pt>
                <c:pt idx="426">
                  <c:v>-4.8019940710588987E-3</c:v>
                </c:pt>
                <c:pt idx="427">
                  <c:v>-4.6054738946473741E-3</c:v>
                </c:pt>
                <c:pt idx="428">
                  <c:v>-4.6051479905405554E-3</c:v>
                </c:pt>
                <c:pt idx="429">
                  <c:v>-4.5839642235973562E-3</c:v>
                </c:pt>
                <c:pt idx="430">
                  <c:v>-4.5839642235973562E-3</c:v>
                </c:pt>
                <c:pt idx="431">
                  <c:v>-4.3444247050857957E-3</c:v>
                </c:pt>
                <c:pt idx="432">
                  <c:v>-4.2349209251947972E-3</c:v>
                </c:pt>
                <c:pt idx="433">
                  <c:v>-4.2349209251947972E-3</c:v>
                </c:pt>
                <c:pt idx="434">
                  <c:v>-4.2349209251947972E-3</c:v>
                </c:pt>
                <c:pt idx="435">
                  <c:v>-4.2147148705720533E-3</c:v>
                </c:pt>
                <c:pt idx="436">
                  <c:v>-4.2147148705720533E-3</c:v>
                </c:pt>
                <c:pt idx="437">
                  <c:v>-4.1263948576242531E-3</c:v>
                </c:pt>
                <c:pt idx="438">
                  <c:v>-4.1156400220992446E-3</c:v>
                </c:pt>
                <c:pt idx="439">
                  <c:v>-4.0276459132582631E-3</c:v>
                </c:pt>
                <c:pt idx="440">
                  <c:v>-4.0273200091514453E-3</c:v>
                </c:pt>
                <c:pt idx="441">
                  <c:v>-4.0181946941605286E-3</c:v>
                </c:pt>
                <c:pt idx="442">
                  <c:v>-4.0181946941605286E-3</c:v>
                </c:pt>
                <c:pt idx="443">
                  <c:v>-4.0074398586355192E-3</c:v>
                </c:pt>
                <c:pt idx="444">
                  <c:v>-4.0067880504218827E-3</c:v>
                </c:pt>
                <c:pt idx="445">
                  <c:v>-3.9859301875855022E-3</c:v>
                </c:pt>
                <c:pt idx="446">
                  <c:v>-3.9187939415809012E-3</c:v>
                </c:pt>
                <c:pt idx="447">
                  <c:v>-3.9187939415809012E-3</c:v>
                </c:pt>
                <c:pt idx="448">
                  <c:v>-3.9187939415809012E-3</c:v>
                </c:pt>
                <c:pt idx="449">
                  <c:v>-3.8979360787445207E-3</c:v>
                </c:pt>
                <c:pt idx="450">
                  <c:v>-3.8871812432195113E-3</c:v>
                </c:pt>
                <c:pt idx="451">
                  <c:v>-3.8001648466989861E-3</c:v>
                </c:pt>
                <c:pt idx="452">
                  <c:v>-3.8001648466989861E-3</c:v>
                </c:pt>
                <c:pt idx="453">
                  <c:v>-3.8001648466989861E-3</c:v>
                </c:pt>
                <c:pt idx="454">
                  <c:v>-3.7907136276012507E-3</c:v>
                </c:pt>
                <c:pt idx="455">
                  <c:v>-3.7780033674353307E-3</c:v>
                </c:pt>
                <c:pt idx="456">
                  <c:v>-3.6900092585943501E-3</c:v>
                </c:pt>
                <c:pt idx="457">
                  <c:v>-3.6805580394966148E-3</c:v>
                </c:pt>
                <c:pt idx="458">
                  <c:v>-3.6805580394966148E-3</c:v>
                </c:pt>
                <c:pt idx="459">
                  <c:v>-3.6805580394966148E-3</c:v>
                </c:pt>
                <c:pt idx="460">
                  <c:v>-3.6792544230693407E-3</c:v>
                </c:pt>
                <c:pt idx="461">
                  <c:v>-3.6479676288147696E-3</c:v>
                </c:pt>
                <c:pt idx="462">
                  <c:v>-3.6267838618715704E-3</c:v>
                </c:pt>
                <c:pt idx="463">
                  <c:v>-3.5700765472851601E-3</c:v>
                </c:pt>
                <c:pt idx="464">
                  <c:v>-3.5492186844487796E-3</c:v>
                </c:pt>
                <c:pt idx="465">
                  <c:v>-3.1998494819394019E-3</c:v>
                </c:pt>
                <c:pt idx="466">
                  <c:v>-3.1789916191030214E-3</c:v>
                </c:pt>
                <c:pt idx="467">
                  <c:v>-3.1024041540006859E-3</c:v>
                </c:pt>
                <c:pt idx="468">
                  <c:v>-3.069487839212022E-3</c:v>
                </c:pt>
                <c:pt idx="469">
                  <c:v>-2.9938780864301419E-3</c:v>
                </c:pt>
                <c:pt idx="470">
                  <c:v>-2.9938780864301419E-3</c:v>
                </c:pt>
                <c:pt idx="471">
                  <c:v>-2.9824714426914959E-3</c:v>
                </c:pt>
                <c:pt idx="472">
                  <c:v>-2.9492292237960141E-3</c:v>
                </c:pt>
                <c:pt idx="473">
                  <c:v>-2.9492292237960141E-3</c:v>
                </c:pt>
                <c:pt idx="474">
                  <c:v>-2.9036026488414319E-3</c:v>
                </c:pt>
                <c:pt idx="475">
                  <c:v>-2.7628120746958614E-3</c:v>
                </c:pt>
                <c:pt idx="476">
                  <c:v>-2.2915547362363838E-3</c:v>
                </c:pt>
                <c:pt idx="477">
                  <c:v>-2.2905770239159285E-3</c:v>
                </c:pt>
                <c:pt idx="478">
                  <c:v>-2.289925215702291E-3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09-446B-85C6-AE77049DFE2B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09-446B-85C6-AE77049D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36264"/>
        <c:axId val="1"/>
      </c:scatterChart>
      <c:valAx>
        <c:axId val="78143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7223641359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436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84615384615385"/>
          <c:y val="0.92"/>
          <c:w val="0.784280936454849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Her - O-C Diagr.</a:t>
            </a:r>
          </a:p>
        </c:rich>
      </c:tx>
      <c:layout>
        <c:manualLayout>
          <c:xMode val="edge"/>
          <c:yMode val="edge"/>
          <c:x val="0.37625456250356021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7993317563523564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A!$H$21:$H$990</c:f>
              <c:numCache>
                <c:formatCode>General</c:formatCode>
                <c:ptCount val="970"/>
                <c:pt idx="1">
                  <c:v>-4.8704000037105288E-3</c:v>
                </c:pt>
                <c:pt idx="2">
                  <c:v>-3.3790400011639576E-3</c:v>
                </c:pt>
                <c:pt idx="3">
                  <c:v>-1.2652560002607061E-2</c:v>
                </c:pt>
                <c:pt idx="4">
                  <c:v>-8.3649599982891232E-3</c:v>
                </c:pt>
                <c:pt idx="5">
                  <c:v>-1.463936000072863E-2</c:v>
                </c:pt>
                <c:pt idx="6">
                  <c:v>-5.49511999997776E-3</c:v>
                </c:pt>
                <c:pt idx="7">
                  <c:v>-7.3998400039272383E-3</c:v>
                </c:pt>
                <c:pt idx="8">
                  <c:v>-5.0650400007725693E-3</c:v>
                </c:pt>
                <c:pt idx="9">
                  <c:v>-4.9697600006766152E-3</c:v>
                </c:pt>
                <c:pt idx="10">
                  <c:v>-5.4924800024309661E-3</c:v>
                </c:pt>
                <c:pt idx="11">
                  <c:v>-3.2485599986102898E-3</c:v>
                </c:pt>
                <c:pt idx="12">
                  <c:v>-1.1104320001322776E-2</c:v>
                </c:pt>
                <c:pt idx="16">
                  <c:v>-7.5651200022548437E-3</c:v>
                </c:pt>
                <c:pt idx="17">
                  <c:v>-1.1469839999335818E-2</c:v>
                </c:pt>
                <c:pt idx="18">
                  <c:v>5.3214399958960712E-3</c:v>
                </c:pt>
                <c:pt idx="22">
                  <c:v>-2.8913599999214057E-3</c:v>
                </c:pt>
                <c:pt idx="23">
                  <c:v>9.3622399981541093E-3</c:v>
                </c:pt>
                <c:pt idx="26">
                  <c:v>1.4233280002372339E-2</c:v>
                </c:pt>
                <c:pt idx="27">
                  <c:v>2.5328559997433331E-2</c:v>
                </c:pt>
                <c:pt idx="30">
                  <c:v>9.114559998124605E-3</c:v>
                </c:pt>
                <c:pt idx="31">
                  <c:v>2.5209839997842209E-2</c:v>
                </c:pt>
                <c:pt idx="32">
                  <c:v>2.6871199988818262E-3</c:v>
                </c:pt>
                <c:pt idx="33">
                  <c:v>1.7823999987740535E-3</c:v>
                </c:pt>
                <c:pt idx="34">
                  <c:v>1.9163519998983247E-2</c:v>
                </c:pt>
                <c:pt idx="35">
                  <c:v>1.1258800001087366E-2</c:v>
                </c:pt>
                <c:pt idx="36">
                  <c:v>-5.645920002280036E-3</c:v>
                </c:pt>
                <c:pt idx="37">
                  <c:v>4.4493599998531863E-3</c:v>
                </c:pt>
                <c:pt idx="38">
                  <c:v>1.6736079996917397E-2</c:v>
                </c:pt>
                <c:pt idx="39">
                  <c:v>1.6831359997013351E-2</c:v>
                </c:pt>
                <c:pt idx="40">
                  <c:v>3.5926640000980115E-2</c:v>
                </c:pt>
                <c:pt idx="41">
                  <c:v>5.2124799985904247E-3</c:v>
                </c:pt>
                <c:pt idx="42">
                  <c:v>1.0785040001792368E-2</c:v>
                </c:pt>
                <c:pt idx="43">
                  <c:v>-1.1452720002125716E-2</c:v>
                </c:pt>
                <c:pt idx="44">
                  <c:v>-9.9264800046512391E-3</c:v>
                </c:pt>
                <c:pt idx="45">
                  <c:v>3.4153599990531802E-3</c:v>
                </c:pt>
                <c:pt idx="46">
                  <c:v>1.2987039997824468E-2</c:v>
                </c:pt>
                <c:pt idx="47">
                  <c:v>6.6548800023156218E-3</c:v>
                </c:pt>
                <c:pt idx="48">
                  <c:v>7.750159998977324E-3</c:v>
                </c:pt>
                <c:pt idx="49">
                  <c:v>-5.6781599996611476E-3</c:v>
                </c:pt>
                <c:pt idx="50">
                  <c:v>2.0703839996713214E-2</c:v>
                </c:pt>
                <c:pt idx="51">
                  <c:v>-3.1982400032575242E-3</c:v>
                </c:pt>
                <c:pt idx="52">
                  <c:v>1.1897039999894332E-2</c:v>
                </c:pt>
                <c:pt idx="53">
                  <c:v>1.4182880000589648E-2</c:v>
                </c:pt>
                <c:pt idx="54">
                  <c:v>1.1145359996589832E-2</c:v>
                </c:pt>
                <c:pt idx="55">
                  <c:v>1.1240640000323765E-2</c:v>
                </c:pt>
                <c:pt idx="56">
                  <c:v>9.76688000082504E-3</c:v>
                </c:pt>
                <c:pt idx="57">
                  <c:v>2.3862160000135191E-2</c:v>
                </c:pt>
                <c:pt idx="58">
                  <c:v>6.9574399967677891E-3</c:v>
                </c:pt>
                <c:pt idx="59">
                  <c:v>1.3148000001820037E-2</c:v>
                </c:pt>
                <c:pt idx="60">
                  <c:v>1.586479999605217E-2</c:v>
                </c:pt>
                <c:pt idx="64">
                  <c:v>-2.6305600040359423E-3</c:v>
                </c:pt>
                <c:pt idx="65">
                  <c:v>-2.1515199987334199E-3</c:v>
                </c:pt>
                <c:pt idx="90">
                  <c:v>-7.9060799980652519E-3</c:v>
                </c:pt>
                <c:pt idx="103">
                  <c:v>-1.7060800018953159E-3</c:v>
                </c:pt>
                <c:pt idx="110">
                  <c:v>-9.2355200031306595E-3</c:v>
                </c:pt>
                <c:pt idx="111">
                  <c:v>7.6447999890660867E-4</c:v>
                </c:pt>
                <c:pt idx="114">
                  <c:v>-1.6707520000636578E-2</c:v>
                </c:pt>
                <c:pt idx="115">
                  <c:v>-1.0221440003078897E-2</c:v>
                </c:pt>
                <c:pt idx="116">
                  <c:v>-1.393295999878319E-2</c:v>
                </c:pt>
                <c:pt idx="117">
                  <c:v>-8.8840000025811605E-3</c:v>
                </c:pt>
                <c:pt idx="118">
                  <c:v>-7.8839999987394549E-3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1-4030-BE38-BD7502DDA68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plus>
            <c:minus>
              <c:numRef>
                <c:f>A!$D$21:$D$990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1">
                    <c:v>1E-4</c:v>
                  </c:pt>
                  <c:pt idx="153">
                    <c:v>0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0</c:v>
                  </c:pt>
                  <c:pt idx="165">
                    <c:v>0</c:v>
                  </c:pt>
                  <c:pt idx="175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2.9999999999999997E-4</c:v>
                  </c:pt>
                  <c:pt idx="183">
                    <c:v>0</c:v>
                  </c:pt>
                  <c:pt idx="185">
                    <c:v>5.0000000000000001E-4</c:v>
                  </c:pt>
                  <c:pt idx="188">
                    <c:v>0</c:v>
                  </c:pt>
                  <c:pt idx="189">
                    <c:v>0</c:v>
                  </c:pt>
                  <c:pt idx="195">
                    <c:v>4.0000000000000002E-4</c:v>
                  </c:pt>
                  <c:pt idx="199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10">
                    <c:v>0</c:v>
                  </c:pt>
                  <c:pt idx="217">
                    <c:v>6.9999999999999999E-4</c:v>
                  </c:pt>
                  <c:pt idx="220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7">
                    <c:v>0</c:v>
                  </c:pt>
                  <c:pt idx="231">
                    <c:v>0</c:v>
                  </c:pt>
                  <c:pt idx="234">
                    <c:v>0</c:v>
                  </c:pt>
                  <c:pt idx="238">
                    <c:v>8.9999999999999998E-4</c:v>
                  </c:pt>
                  <c:pt idx="242">
                    <c:v>6.9999999999999999E-4</c:v>
                  </c:pt>
                  <c:pt idx="243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2.3E-3</c:v>
                  </c:pt>
                  <c:pt idx="248">
                    <c:v>1.9E-3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0</c:v>
                  </c:pt>
                  <c:pt idx="260">
                    <c:v>0</c:v>
                  </c:pt>
                  <c:pt idx="261">
                    <c:v>0</c:v>
                  </c:pt>
                  <c:pt idx="262">
                    <c:v>0</c:v>
                  </c:pt>
                  <c:pt idx="263">
                    <c:v>0</c:v>
                  </c:pt>
                  <c:pt idx="264">
                    <c:v>0</c:v>
                  </c:pt>
                  <c:pt idx="265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68">
                    <c:v>0</c:v>
                  </c:pt>
                  <c:pt idx="269">
                    <c:v>0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0</c:v>
                  </c:pt>
                  <c:pt idx="278">
                    <c:v>0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0</c:v>
                  </c:pt>
                  <c:pt idx="285">
                    <c:v>0</c:v>
                  </c:pt>
                  <c:pt idx="286">
                    <c:v>0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0</c:v>
                  </c:pt>
                  <c:pt idx="294">
                    <c:v>0</c:v>
                  </c:pt>
                  <c:pt idx="295">
                    <c:v>0</c:v>
                  </c:pt>
                  <c:pt idx="315">
                    <c:v>3.6999999999999999E-4</c:v>
                  </c:pt>
                  <c:pt idx="316">
                    <c:v>0</c:v>
                  </c:pt>
                  <c:pt idx="317">
                    <c:v>3.1E-4</c:v>
                  </c:pt>
                  <c:pt idx="318">
                    <c:v>0</c:v>
                  </c:pt>
                  <c:pt idx="325">
                    <c:v>0</c:v>
                  </c:pt>
                  <c:pt idx="326">
                    <c:v>1.2999999999999999E-4</c:v>
                  </c:pt>
                  <c:pt idx="327">
                    <c:v>0</c:v>
                  </c:pt>
                  <c:pt idx="332">
                    <c:v>0</c:v>
                  </c:pt>
                  <c:pt idx="345">
                    <c:v>0</c:v>
                  </c:pt>
                  <c:pt idx="348">
                    <c:v>4.8000000000000001E-4</c:v>
                  </c:pt>
                  <c:pt idx="357">
                    <c:v>0</c:v>
                  </c:pt>
                  <c:pt idx="368">
                    <c:v>0</c:v>
                  </c:pt>
                  <c:pt idx="376">
                    <c:v>1E-3</c:v>
                  </c:pt>
                  <c:pt idx="382">
                    <c:v>4.0000000000000001E-3</c:v>
                  </c:pt>
                  <c:pt idx="383">
                    <c:v>5.0000000000000001E-3</c:v>
                  </c:pt>
                  <c:pt idx="384">
                    <c:v>1.5E-3</c:v>
                  </c:pt>
                  <c:pt idx="386">
                    <c:v>5.0000000000000001E-4</c:v>
                  </c:pt>
                  <c:pt idx="388">
                    <c:v>0</c:v>
                  </c:pt>
                  <c:pt idx="390">
                    <c:v>0</c:v>
                  </c:pt>
                  <c:pt idx="392">
                    <c:v>0</c:v>
                  </c:pt>
                  <c:pt idx="401">
                    <c:v>2E-3</c:v>
                  </c:pt>
                  <c:pt idx="403">
                    <c:v>0</c:v>
                  </c:pt>
                  <c:pt idx="404">
                    <c:v>0</c:v>
                  </c:pt>
                  <c:pt idx="407">
                    <c:v>0</c:v>
                  </c:pt>
                  <c:pt idx="408">
                    <c:v>6.9999999999999999E-4</c:v>
                  </c:pt>
                  <c:pt idx="409">
                    <c:v>0</c:v>
                  </c:pt>
                  <c:pt idx="410">
                    <c:v>0</c:v>
                  </c:pt>
                  <c:pt idx="411">
                    <c:v>6.0000000000000001E-3</c:v>
                  </c:pt>
                  <c:pt idx="412">
                    <c:v>0</c:v>
                  </c:pt>
                  <c:pt idx="413">
                    <c:v>1E-3</c:v>
                  </c:pt>
                  <c:pt idx="414">
                    <c:v>0</c:v>
                  </c:pt>
                  <c:pt idx="415">
                    <c:v>5.0000000000000001E-4</c:v>
                  </c:pt>
                  <c:pt idx="416">
                    <c:v>0</c:v>
                  </c:pt>
                  <c:pt idx="418">
                    <c:v>0</c:v>
                  </c:pt>
                  <c:pt idx="419">
                    <c:v>6.0000000000000001E-3</c:v>
                  </c:pt>
                  <c:pt idx="420">
                    <c:v>0</c:v>
                  </c:pt>
                  <c:pt idx="421">
                    <c:v>0</c:v>
                  </c:pt>
                  <c:pt idx="422">
                    <c:v>0</c:v>
                  </c:pt>
                  <c:pt idx="423">
                    <c:v>0</c:v>
                  </c:pt>
                  <c:pt idx="424">
                    <c:v>0</c:v>
                  </c:pt>
                  <c:pt idx="425">
                    <c:v>0</c:v>
                  </c:pt>
                  <c:pt idx="426">
                    <c:v>0</c:v>
                  </c:pt>
                  <c:pt idx="427">
                    <c:v>0</c:v>
                  </c:pt>
                  <c:pt idx="428">
                    <c:v>0</c:v>
                  </c:pt>
                  <c:pt idx="429">
                    <c:v>0</c:v>
                  </c:pt>
                  <c:pt idx="430">
                    <c:v>1E-3</c:v>
                  </c:pt>
                  <c:pt idx="431">
                    <c:v>0</c:v>
                  </c:pt>
                  <c:pt idx="432">
                    <c:v>0</c:v>
                  </c:pt>
                  <c:pt idx="433">
                    <c:v>0</c:v>
                  </c:pt>
                  <c:pt idx="434">
                    <c:v>0</c:v>
                  </c:pt>
                  <c:pt idx="435">
                    <c:v>0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0</c:v>
                  </c:pt>
                  <c:pt idx="439">
                    <c:v>4.0000000000000003E-5</c:v>
                  </c:pt>
                  <c:pt idx="440">
                    <c:v>6.0000000000000002E-5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0</c:v>
                  </c:pt>
                  <c:pt idx="444">
                    <c:v>0</c:v>
                  </c:pt>
                  <c:pt idx="445">
                    <c:v>0</c:v>
                  </c:pt>
                  <c:pt idx="446">
                    <c:v>2.9999999999999997E-4</c:v>
                  </c:pt>
                  <c:pt idx="447">
                    <c:v>2.9999999999999997E-4</c:v>
                  </c:pt>
                  <c:pt idx="448">
                    <c:v>2.9999999999999997E-4</c:v>
                  </c:pt>
                  <c:pt idx="449">
                    <c:v>5.3E-3</c:v>
                  </c:pt>
                  <c:pt idx="450">
                    <c:v>4.0000000000000002E-4</c:v>
                  </c:pt>
                  <c:pt idx="451">
                    <c:v>2.9999999999999997E-4</c:v>
                  </c:pt>
                  <c:pt idx="452">
                    <c:v>4.0000000000000002E-4</c:v>
                  </c:pt>
                  <c:pt idx="453">
                    <c:v>2.0000000000000001E-4</c:v>
                  </c:pt>
                  <c:pt idx="454">
                    <c:v>0</c:v>
                  </c:pt>
                  <c:pt idx="455">
                    <c:v>0</c:v>
                  </c:pt>
                  <c:pt idx="456">
                    <c:v>5.0000000000000001E-4</c:v>
                  </c:pt>
                  <c:pt idx="457">
                    <c:v>5.0000000000000001E-4</c:v>
                  </c:pt>
                  <c:pt idx="458">
                    <c:v>5.0000000000000001E-4</c:v>
                  </c:pt>
                  <c:pt idx="459">
                    <c:v>5.0000000000000001E-4</c:v>
                  </c:pt>
                  <c:pt idx="460">
                    <c:v>2.8999999999999998E-3</c:v>
                  </c:pt>
                  <c:pt idx="461">
                    <c:v>0</c:v>
                  </c:pt>
                  <c:pt idx="462">
                    <c:v>0</c:v>
                  </c:pt>
                  <c:pt idx="463">
                    <c:v>4.0000000000000002E-4</c:v>
                  </c:pt>
                  <c:pt idx="464">
                    <c:v>1E-4</c:v>
                  </c:pt>
                  <c:pt idx="465">
                    <c:v>0</c:v>
                  </c:pt>
                  <c:pt idx="466">
                    <c:v>1.6000000000000001E-3</c:v>
                  </c:pt>
                  <c:pt idx="467">
                    <c:v>6.4999999999999997E-3</c:v>
                  </c:pt>
                  <c:pt idx="468">
                    <c:v>1.5299999999999999E-2</c:v>
                  </c:pt>
                  <c:pt idx="469">
                    <c:v>2.0000000000000001E-4</c:v>
                  </c:pt>
                  <c:pt idx="470">
                    <c:v>1E-4</c:v>
                  </c:pt>
                  <c:pt idx="471">
                    <c:v>8.0000000000000004E-4</c:v>
                  </c:pt>
                  <c:pt idx="472">
                    <c:v>2.9999999999999997E-4</c:v>
                  </c:pt>
                  <c:pt idx="473">
                    <c:v>2.9999999999999997E-4</c:v>
                  </c:pt>
                  <c:pt idx="474">
                    <c:v>2.9999999999999997E-4</c:v>
                  </c:pt>
                  <c:pt idx="475">
                    <c:v>1.4E-3</c:v>
                  </c:pt>
                  <c:pt idx="476">
                    <c:v>1E-3</c:v>
                  </c:pt>
                  <c:pt idx="477">
                    <c:v>5.0000000000000001E-4</c:v>
                  </c:pt>
                  <c:pt idx="47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A!$I$21:$I$990</c:f>
              <c:numCache>
                <c:formatCode>General</c:formatCode>
                <c:ptCount val="970"/>
                <c:pt idx="0">
                  <c:v>-1.4248000006773509E-3</c:v>
                </c:pt>
                <c:pt idx="13">
                  <c:v>-1.44704800004547E-2</c:v>
                </c:pt>
                <c:pt idx="14">
                  <c:v>-1.4707360001921188E-2</c:v>
                </c:pt>
                <c:pt idx="15">
                  <c:v>-1.2025440002616961E-2</c:v>
                </c:pt>
                <c:pt idx="19">
                  <c:v>6.6063999838661402E-4</c:v>
                </c:pt>
                <c:pt idx="20">
                  <c:v>1.0262399991916027E-3</c:v>
                </c:pt>
                <c:pt idx="21">
                  <c:v>8.1215199970756657E-3</c:v>
                </c:pt>
                <c:pt idx="24">
                  <c:v>7.6395999967644457E-3</c:v>
                </c:pt>
                <c:pt idx="25">
                  <c:v>8.7348800007021055E-3</c:v>
                </c:pt>
                <c:pt idx="28">
                  <c:v>1.4091679997363826E-2</c:v>
                </c:pt>
                <c:pt idx="29">
                  <c:v>1.3186960000894032E-2</c:v>
                </c:pt>
                <c:pt idx="61">
                  <c:v>6.478719998995075E-3</c:v>
                </c:pt>
                <c:pt idx="62">
                  <c:v>-2.1225600030447822E-3</c:v>
                </c:pt>
                <c:pt idx="63">
                  <c:v>-2.0272799993108492E-3</c:v>
                </c:pt>
                <c:pt idx="66">
                  <c:v>-6.188160004967358E-3</c:v>
                </c:pt>
                <c:pt idx="67">
                  <c:v>-4.5534400051110424E-3</c:v>
                </c:pt>
                <c:pt idx="68">
                  <c:v>-3.0743999959668145E-3</c:v>
                </c:pt>
                <c:pt idx="69">
                  <c:v>-7.4399998993612826E-5</c:v>
                </c:pt>
                <c:pt idx="70">
                  <c:v>8.784000005107373E-3</c:v>
                </c:pt>
                <c:pt idx="71">
                  <c:v>5.9745600010501221E-3</c:v>
                </c:pt>
                <c:pt idx="72">
                  <c:v>6.9745599976158701E-3</c:v>
                </c:pt>
                <c:pt idx="73">
                  <c:v>6.9840003561694175E-5</c:v>
                </c:pt>
                <c:pt idx="74">
                  <c:v>1.0069840005598962E-2</c:v>
                </c:pt>
                <c:pt idx="75">
                  <c:v>-8.3576000033644959E-3</c:v>
                </c:pt>
                <c:pt idx="76">
                  <c:v>1.6423999986727722E-3</c:v>
                </c:pt>
                <c:pt idx="77">
                  <c:v>4.5447999582393095E-4</c:v>
                </c:pt>
                <c:pt idx="78">
                  <c:v>-3.5496000054990873E-4</c:v>
                </c:pt>
                <c:pt idx="79">
                  <c:v>-4.9694400004227646E-3</c:v>
                </c:pt>
                <c:pt idx="80">
                  <c:v>6.8889599933754653E-3</c:v>
                </c:pt>
                <c:pt idx="81">
                  <c:v>9.8424000316299498E-4</c:v>
                </c:pt>
                <c:pt idx="82">
                  <c:v>-2.9204800011939369E-3</c:v>
                </c:pt>
                <c:pt idx="83">
                  <c:v>-5.9536000044317916E-3</c:v>
                </c:pt>
                <c:pt idx="84">
                  <c:v>1.0047279996797442E-2</c:v>
                </c:pt>
                <c:pt idx="85">
                  <c:v>1.3286800000059884E-2</c:v>
                </c:pt>
                <c:pt idx="86">
                  <c:v>-4.6179199998732656E-3</c:v>
                </c:pt>
                <c:pt idx="87">
                  <c:v>2.9207999614300206E-4</c:v>
                </c:pt>
                <c:pt idx="88">
                  <c:v>-6.6126400051871315E-3</c:v>
                </c:pt>
                <c:pt idx="89">
                  <c:v>3.4102400022675283E-3</c:v>
                </c:pt>
                <c:pt idx="92">
                  <c:v>5.310879998432938E-3</c:v>
                </c:pt>
                <c:pt idx="93">
                  <c:v>-9.02128000598168E-3</c:v>
                </c:pt>
                <c:pt idx="94">
                  <c:v>1.4603999952669255E-3</c:v>
                </c:pt>
                <c:pt idx="95">
                  <c:v>1.5460399998119101E-2</c:v>
                </c:pt>
                <c:pt idx="100">
                  <c:v>-5.7201599993277341E-3</c:v>
                </c:pt>
                <c:pt idx="101">
                  <c:v>-4.7201600027619861E-3</c:v>
                </c:pt>
                <c:pt idx="102">
                  <c:v>-1.7201599985128269E-3</c:v>
                </c:pt>
                <c:pt idx="104">
                  <c:v>-1.4515520000713877E-2</c:v>
                </c:pt>
                <c:pt idx="105">
                  <c:v>-9.1220800022711046E-3</c:v>
                </c:pt>
                <c:pt idx="106">
                  <c:v>-1.3868479996745009E-2</c:v>
                </c:pt>
                <c:pt idx="107">
                  <c:v>-1.0868479999771807E-2</c:v>
                </c:pt>
                <c:pt idx="108">
                  <c:v>-5.5800000045564957E-3</c:v>
                </c:pt>
                <c:pt idx="109">
                  <c:v>-2.4435760002234019E-2</c:v>
                </c:pt>
                <c:pt idx="119">
                  <c:v>2.1159999960218556E-3</c:v>
                </c:pt>
                <c:pt idx="126">
                  <c:v>-3.1932799975038506E-3</c:v>
                </c:pt>
                <c:pt idx="129">
                  <c:v>4.7456000174861401E-4</c:v>
                </c:pt>
                <c:pt idx="130">
                  <c:v>4.4745600025635213E-3</c:v>
                </c:pt>
                <c:pt idx="131">
                  <c:v>6.4745600029709749E-3</c:v>
                </c:pt>
                <c:pt idx="133">
                  <c:v>-8.3348800035309978E-3</c:v>
                </c:pt>
                <c:pt idx="149">
                  <c:v>-7.2228799981530756E-3</c:v>
                </c:pt>
                <c:pt idx="150">
                  <c:v>-8.0323200018028729E-3</c:v>
                </c:pt>
                <c:pt idx="152">
                  <c:v>-7.9833600029814988E-3</c:v>
                </c:pt>
                <c:pt idx="153">
                  <c:v>1.0351440003432799E-2</c:v>
                </c:pt>
                <c:pt idx="155">
                  <c:v>-1.5436000030604191E-3</c:v>
                </c:pt>
                <c:pt idx="156">
                  <c:v>-6.399360005161725E-3</c:v>
                </c:pt>
                <c:pt idx="157">
                  <c:v>-1.8113520003680605E-2</c:v>
                </c:pt>
                <c:pt idx="158">
                  <c:v>-3.2922960002906621E-2</c:v>
                </c:pt>
                <c:pt idx="159">
                  <c:v>-3.9229600006365217E-3</c:v>
                </c:pt>
                <c:pt idx="160">
                  <c:v>2.4984399999084417E-2</c:v>
                </c:pt>
                <c:pt idx="161">
                  <c:v>-1.1776080005802214E-2</c:v>
                </c:pt>
                <c:pt idx="165">
                  <c:v>5.6610399988130666E-3</c:v>
                </c:pt>
                <c:pt idx="167">
                  <c:v>-2.1920800063526258E-3</c:v>
                </c:pt>
                <c:pt idx="168">
                  <c:v>9.807919996092096E-3</c:v>
                </c:pt>
                <c:pt idx="171">
                  <c:v>-2.1713039997848682E-2</c:v>
                </c:pt>
                <c:pt idx="172">
                  <c:v>2.2869599997648038E-3</c:v>
                </c:pt>
                <c:pt idx="173">
                  <c:v>-7.8546400036429986E-3</c:v>
                </c:pt>
                <c:pt idx="174">
                  <c:v>6.1453599992091767E-3</c:v>
                </c:pt>
                <c:pt idx="175">
                  <c:v>-1.0759359996882267E-2</c:v>
                </c:pt>
                <c:pt idx="176">
                  <c:v>2.4064000172074884E-4</c:v>
                </c:pt>
                <c:pt idx="177">
                  <c:v>4.2406400025356561E-3</c:v>
                </c:pt>
                <c:pt idx="181">
                  <c:v>-9.1149600048083812E-3</c:v>
                </c:pt>
                <c:pt idx="183">
                  <c:v>-7.7801599982194602E-3</c:v>
                </c:pt>
                <c:pt idx="184">
                  <c:v>3.1511999986832961E-4</c:v>
                </c:pt>
                <c:pt idx="188">
                  <c:v>-2.8264799984754063E-3</c:v>
                </c:pt>
                <c:pt idx="189">
                  <c:v>6.1735199997201562E-3</c:v>
                </c:pt>
                <c:pt idx="190">
                  <c:v>-1.6822399993543513E-3</c:v>
                </c:pt>
                <c:pt idx="191">
                  <c:v>-1.6817679999803659E-2</c:v>
                </c:pt>
                <c:pt idx="192">
                  <c:v>-2.5309600023319945E-3</c:v>
                </c:pt>
                <c:pt idx="193">
                  <c:v>4.6595999956480227E-3</c:v>
                </c:pt>
                <c:pt idx="196">
                  <c:v>6.9480800011660904E-3</c:v>
                </c:pt>
                <c:pt idx="197">
                  <c:v>4.0433600006508641E-3</c:v>
                </c:pt>
                <c:pt idx="198">
                  <c:v>9.1386399944894947E-3</c:v>
                </c:pt>
                <c:pt idx="199">
                  <c:v>1.2092319993826095E-2</c:v>
                </c:pt>
                <c:pt idx="200">
                  <c:v>2.7187600004253909E-2</c:v>
                </c:pt>
                <c:pt idx="201">
                  <c:v>3.0282879997685086E-2</c:v>
                </c:pt>
                <c:pt idx="202">
                  <c:v>8.9996800015796907E-3</c:v>
                </c:pt>
                <c:pt idx="203">
                  <c:v>-9.0504000399960205E-4</c:v>
                </c:pt>
                <c:pt idx="204">
                  <c:v>-4.4215999951120466E-3</c:v>
                </c:pt>
                <c:pt idx="205">
                  <c:v>-1.421599998138845E-3</c:v>
                </c:pt>
                <c:pt idx="206">
                  <c:v>-7.7537600009236485E-3</c:v>
                </c:pt>
                <c:pt idx="207">
                  <c:v>-8.6584800010314211E-3</c:v>
                </c:pt>
                <c:pt idx="208">
                  <c:v>-3.5632000071927905E-3</c:v>
                </c:pt>
                <c:pt idx="209">
                  <c:v>-6.4679200004320592E-3</c:v>
                </c:pt>
                <c:pt idx="210">
                  <c:v>4.6273600019048899E-3</c:v>
                </c:pt>
                <c:pt idx="211">
                  <c:v>-1.0418960002425592E-2</c:v>
                </c:pt>
                <c:pt idx="212">
                  <c:v>-2.3236800043378025E-3</c:v>
                </c:pt>
                <c:pt idx="213">
                  <c:v>-3.236800039303489E-4</c:v>
                </c:pt>
                <c:pt idx="214">
                  <c:v>2.6763199930428527E-3</c:v>
                </c:pt>
                <c:pt idx="215">
                  <c:v>-2.5228400001651607E-2</c:v>
                </c:pt>
                <c:pt idx="218">
                  <c:v>-1.2700400002358947E-2</c:v>
                </c:pt>
                <c:pt idx="219">
                  <c:v>1.3450879996526055E-2</c:v>
                </c:pt>
                <c:pt idx="220">
                  <c:v>-2.4538399957236834E-3</c:v>
                </c:pt>
                <c:pt idx="221">
                  <c:v>1.1641440003586467E-2</c:v>
                </c:pt>
                <c:pt idx="222">
                  <c:v>6.8809599979431368E-3</c:v>
                </c:pt>
                <c:pt idx="223">
                  <c:v>1.9299199993838556E-3</c:v>
                </c:pt>
                <c:pt idx="224">
                  <c:v>1.0767999992822297E-3</c:v>
                </c:pt>
                <c:pt idx="225">
                  <c:v>-1.624920000176644E-2</c:v>
                </c:pt>
                <c:pt idx="226">
                  <c:v>-5.3240000124787912E-4</c:v>
                </c:pt>
                <c:pt idx="227">
                  <c:v>4.4676000034087338E-3</c:v>
                </c:pt>
                <c:pt idx="228">
                  <c:v>9.943999997631181E-3</c:v>
                </c:pt>
                <c:pt idx="229">
                  <c:v>8.8023999996948987E-3</c:v>
                </c:pt>
                <c:pt idx="230">
                  <c:v>1.8802400001732167E-2</c:v>
                </c:pt>
                <c:pt idx="231">
                  <c:v>1.9466399971861392E-3</c:v>
                </c:pt>
                <c:pt idx="232">
                  <c:v>1.0419199970783666E-3</c:v>
                </c:pt>
                <c:pt idx="233">
                  <c:v>-1.1767520001740195E-2</c:v>
                </c:pt>
                <c:pt idx="234">
                  <c:v>-1.8955439998535439E-2</c:v>
                </c:pt>
                <c:pt idx="236">
                  <c:v>-2.037407999887364E-2</c:v>
                </c:pt>
                <c:pt idx="237">
                  <c:v>4.9144000004162081E-3</c:v>
                </c:pt>
                <c:pt idx="239">
                  <c:v>-2.1312000171747059E-4</c:v>
                </c:pt>
                <c:pt idx="240">
                  <c:v>1.2977439997484908E-2</c:v>
                </c:pt>
                <c:pt idx="241">
                  <c:v>1.6654079998261295E-2</c:v>
                </c:pt>
                <c:pt idx="244">
                  <c:v>1.7382320002070628E-2</c:v>
                </c:pt>
                <c:pt idx="249">
                  <c:v>1.3878079997084569E-2</c:v>
                </c:pt>
                <c:pt idx="250">
                  <c:v>1.4878080000926275E-2</c:v>
                </c:pt>
                <c:pt idx="251">
                  <c:v>1.4878080000926275E-2</c:v>
                </c:pt>
                <c:pt idx="252">
                  <c:v>1.8878079994465224E-2</c:v>
                </c:pt>
                <c:pt idx="253">
                  <c:v>1.987807999830693E-2</c:v>
                </c:pt>
                <c:pt idx="254">
                  <c:v>2.0878079994872678E-2</c:v>
                </c:pt>
                <c:pt idx="255">
                  <c:v>2.2878079995280132E-2</c:v>
                </c:pt>
                <c:pt idx="256">
                  <c:v>2.3878079999121837E-2</c:v>
                </c:pt>
                <c:pt idx="257">
                  <c:v>2.3878079999121837E-2</c:v>
                </c:pt>
                <c:pt idx="258">
                  <c:v>2.4878079995687585E-2</c:v>
                </c:pt>
                <c:pt idx="259">
                  <c:v>2.7878079999936745E-2</c:v>
                </c:pt>
                <c:pt idx="260">
                  <c:v>2.9878080000344198E-2</c:v>
                </c:pt>
                <c:pt idx="261">
                  <c:v>3.1878080000751652E-2</c:v>
                </c:pt>
                <c:pt idx="262">
                  <c:v>3.9878079995105509E-2</c:v>
                </c:pt>
                <c:pt idx="263">
                  <c:v>1.006863999646157E-2</c:v>
                </c:pt>
                <c:pt idx="264">
                  <c:v>1.2068639996869024E-2</c:v>
                </c:pt>
                <c:pt idx="265">
                  <c:v>1.6068639997683931E-2</c:v>
                </c:pt>
                <c:pt idx="266">
                  <c:v>1.6068639997683931E-2</c:v>
                </c:pt>
                <c:pt idx="267">
                  <c:v>1.7068640001525637E-2</c:v>
                </c:pt>
                <c:pt idx="268">
                  <c:v>2.3068640002747998E-2</c:v>
                </c:pt>
                <c:pt idx="269">
                  <c:v>2.4068639999313746E-2</c:v>
                </c:pt>
                <c:pt idx="270">
                  <c:v>2.6068639999721199E-2</c:v>
                </c:pt>
                <c:pt idx="271">
                  <c:v>2.6068639999721199E-2</c:v>
                </c:pt>
                <c:pt idx="272">
                  <c:v>2.7068639996286947E-2</c:v>
                </c:pt>
                <c:pt idx="273">
                  <c:v>2.8068640000128653E-2</c:v>
                </c:pt>
                <c:pt idx="274">
                  <c:v>3.1068639997101855E-2</c:v>
                </c:pt>
                <c:pt idx="275">
                  <c:v>3.4068640001351014E-2</c:v>
                </c:pt>
                <c:pt idx="276">
                  <c:v>3.8068640002165921E-2</c:v>
                </c:pt>
                <c:pt idx="277">
                  <c:v>2.4736480001593009E-2</c:v>
                </c:pt>
                <c:pt idx="278">
                  <c:v>1.0927039998932742E-2</c:v>
                </c:pt>
                <c:pt idx="279">
                  <c:v>1.7927040003996808E-2</c:v>
                </c:pt>
                <c:pt idx="280">
                  <c:v>1.9927040004404262E-2</c:v>
                </c:pt>
                <c:pt idx="281">
                  <c:v>2.3927039997943211E-2</c:v>
                </c:pt>
                <c:pt idx="282">
                  <c:v>9.9760000011883676E-3</c:v>
                </c:pt>
                <c:pt idx="283">
                  <c:v>8.7505600022268482E-3</c:v>
                </c:pt>
                <c:pt idx="284">
                  <c:v>-1.6154160002770368E-2</c:v>
                </c:pt>
                <c:pt idx="285">
                  <c:v>1.7476159999205265E-2</c:v>
                </c:pt>
                <c:pt idx="286">
                  <c:v>2.6476159997400828E-2</c:v>
                </c:pt>
                <c:pt idx="287">
                  <c:v>1.8764640000881627E-2</c:v>
                </c:pt>
                <c:pt idx="288">
                  <c:v>2.2955199994612485E-2</c:v>
                </c:pt>
                <c:pt idx="289">
                  <c:v>2.0145759997831192E-2</c:v>
                </c:pt>
                <c:pt idx="290">
                  <c:v>1.3862559993867762E-2</c:v>
                </c:pt>
                <c:pt idx="291">
                  <c:v>1.4862559997709468E-2</c:v>
                </c:pt>
                <c:pt idx="292">
                  <c:v>1.786255999468267E-2</c:v>
                </c:pt>
                <c:pt idx="293">
                  <c:v>2.1862559995497577E-2</c:v>
                </c:pt>
                <c:pt idx="294">
                  <c:v>2.4862559992470779E-2</c:v>
                </c:pt>
                <c:pt idx="295">
                  <c:v>2.7862559996719938E-2</c:v>
                </c:pt>
                <c:pt idx="296">
                  <c:v>9.1091200010851026E-3</c:v>
                </c:pt>
                <c:pt idx="297">
                  <c:v>9.1091200010851026E-3</c:v>
                </c:pt>
                <c:pt idx="298">
                  <c:v>1.310912000190001E-2</c:v>
                </c:pt>
                <c:pt idx="299">
                  <c:v>1.4109119998465758E-2</c:v>
                </c:pt>
                <c:pt idx="300">
                  <c:v>1.7109120002714917E-2</c:v>
                </c:pt>
                <c:pt idx="301">
                  <c:v>1.8109119999280665E-2</c:v>
                </c:pt>
                <c:pt idx="302">
                  <c:v>2.1109120003529824E-2</c:v>
                </c:pt>
                <c:pt idx="303">
                  <c:v>2.1109120003529824E-2</c:v>
                </c:pt>
                <c:pt idx="304">
                  <c:v>2.2109120000095572E-2</c:v>
                </c:pt>
                <c:pt idx="305">
                  <c:v>3.0109120001725387E-2</c:v>
                </c:pt>
                <c:pt idx="306">
                  <c:v>1.3299679994815961E-2</c:v>
                </c:pt>
                <c:pt idx="307">
                  <c:v>1.2588160003360827E-2</c:v>
                </c:pt>
                <c:pt idx="308">
                  <c:v>1.3588159999926575E-2</c:v>
                </c:pt>
                <c:pt idx="309">
                  <c:v>1.7588160000741482E-2</c:v>
                </c:pt>
                <c:pt idx="310">
                  <c:v>2.1588160001556389E-2</c:v>
                </c:pt>
                <c:pt idx="311">
                  <c:v>2.6588159998937044E-2</c:v>
                </c:pt>
                <c:pt idx="312">
                  <c:v>2.6588159998937044E-2</c:v>
                </c:pt>
                <c:pt idx="313">
                  <c:v>2.8588159999344498E-2</c:v>
                </c:pt>
                <c:pt idx="314">
                  <c:v>1.7827679999754764E-2</c:v>
                </c:pt>
                <c:pt idx="319">
                  <c:v>1.4509599997836631E-2</c:v>
                </c:pt>
                <c:pt idx="321">
                  <c:v>1.670016000571195E-2</c:v>
                </c:pt>
                <c:pt idx="322">
                  <c:v>2.8907199957757257E-3</c:v>
                </c:pt>
                <c:pt idx="323">
                  <c:v>1.955855999403866E-2</c:v>
                </c:pt>
                <c:pt idx="328">
                  <c:v>8.6652800018782727E-3</c:v>
                </c:pt>
                <c:pt idx="329">
                  <c:v>8.6652800018782727E-3</c:v>
                </c:pt>
                <c:pt idx="330">
                  <c:v>1.266528000269318E-2</c:v>
                </c:pt>
                <c:pt idx="334">
                  <c:v>7.7142399968579412E-3</c:v>
                </c:pt>
                <c:pt idx="335">
                  <c:v>9.7142399972653948E-3</c:v>
                </c:pt>
                <c:pt idx="336">
                  <c:v>1.0714239993831143E-2</c:v>
                </c:pt>
                <c:pt idx="337">
                  <c:v>1.1714239997672848E-2</c:v>
                </c:pt>
                <c:pt idx="338">
                  <c:v>1.8714239995460957E-2</c:v>
                </c:pt>
                <c:pt idx="339">
                  <c:v>1.8714239995460957E-2</c:v>
                </c:pt>
                <c:pt idx="340">
                  <c:v>2.5714239993249066E-2</c:v>
                </c:pt>
                <c:pt idx="341">
                  <c:v>1.1809520001406781E-2</c:v>
                </c:pt>
                <c:pt idx="342">
                  <c:v>9.5360002887900919E-5</c:v>
                </c:pt>
                <c:pt idx="343">
                  <c:v>-5.8093600018764846E-3</c:v>
                </c:pt>
                <c:pt idx="347">
                  <c:v>2.4953759995696601E-2</c:v>
                </c:pt>
                <c:pt idx="349">
                  <c:v>-4.6580799971707165E-3</c:v>
                </c:pt>
                <c:pt idx="350">
                  <c:v>2.3908799994387664E-3</c:v>
                </c:pt>
                <c:pt idx="351">
                  <c:v>1.2390880001476035E-2</c:v>
                </c:pt>
                <c:pt idx="352">
                  <c:v>2.8390879997459706E-2</c:v>
                </c:pt>
                <c:pt idx="353">
                  <c:v>1.6058719993452542E-2</c:v>
                </c:pt>
                <c:pt idx="354">
                  <c:v>3.1298239999159705E-2</c:v>
                </c:pt>
                <c:pt idx="355">
                  <c:v>1.3679360003152397E-2</c:v>
                </c:pt>
                <c:pt idx="356">
                  <c:v>7.7283200007514097E-3</c:v>
                </c:pt>
                <c:pt idx="358">
                  <c:v>-4.0811200015014037E-3</c:v>
                </c:pt>
                <c:pt idx="359">
                  <c:v>2.5867200020002201E-3</c:v>
                </c:pt>
                <c:pt idx="360">
                  <c:v>1.3586720000603236E-2</c:v>
                </c:pt>
                <c:pt idx="361">
                  <c:v>1.6586719997576438E-2</c:v>
                </c:pt>
                <c:pt idx="362">
                  <c:v>3.7772799987578765E-3</c:v>
                </c:pt>
                <c:pt idx="363">
                  <c:v>4.7772800025995821E-3</c:v>
                </c:pt>
                <c:pt idx="364">
                  <c:v>-5.1274400029797107E-3</c:v>
                </c:pt>
                <c:pt idx="365">
                  <c:v>1.0635679995175451E-2</c:v>
                </c:pt>
                <c:pt idx="366">
                  <c:v>1.0635679995175451E-2</c:v>
                </c:pt>
                <c:pt idx="367">
                  <c:v>2.7635679995000828E-2</c:v>
                </c:pt>
                <c:pt idx="368">
                  <c:v>7.4093599978368729E-3</c:v>
                </c:pt>
                <c:pt idx="369">
                  <c:v>8.6148799964576028E-3</c:v>
                </c:pt>
                <c:pt idx="370">
                  <c:v>8.6148799964576028E-3</c:v>
                </c:pt>
                <c:pt idx="372">
                  <c:v>2.8614879993256181E-2</c:v>
                </c:pt>
                <c:pt idx="373">
                  <c:v>-4.3361600037314929E-3</c:v>
                </c:pt>
                <c:pt idx="374">
                  <c:v>-2.3361600033240393E-3</c:v>
                </c:pt>
                <c:pt idx="375">
                  <c:v>-3.3616000291658565E-4</c:v>
                </c:pt>
                <c:pt idx="376">
                  <c:v>9.4638399968971498E-3</c:v>
                </c:pt>
                <c:pt idx="377">
                  <c:v>-1.7145599995274097E-2</c:v>
                </c:pt>
                <c:pt idx="378">
                  <c:v>-1.4559999544871971E-4</c:v>
                </c:pt>
                <c:pt idx="379">
                  <c:v>3.8543999980902299E-3</c:v>
                </c:pt>
                <c:pt idx="380">
                  <c:v>8.8544000027468428E-3</c:v>
                </c:pt>
                <c:pt idx="381">
                  <c:v>1.0854400003154296E-2</c:v>
                </c:pt>
                <c:pt idx="382">
                  <c:v>1.7761759998393245E-2</c:v>
                </c:pt>
                <c:pt idx="383">
                  <c:v>2.3008320000371896E-2</c:v>
                </c:pt>
                <c:pt idx="385">
                  <c:v>2.5826400014921091E-3</c:v>
                </c:pt>
                <c:pt idx="387">
                  <c:v>7.4061600025743246E-3</c:v>
                </c:pt>
                <c:pt idx="389">
                  <c:v>1.4645679999375716E-2</c:v>
                </c:pt>
                <c:pt idx="391">
                  <c:v>1.0740959995018784E-2</c:v>
                </c:pt>
                <c:pt idx="393">
                  <c:v>-2.4154079997970257E-2</c:v>
                </c:pt>
                <c:pt idx="394">
                  <c:v>-2.1154080000997055E-2</c:v>
                </c:pt>
                <c:pt idx="395">
                  <c:v>-5.1540799977374263E-3</c:v>
                </c:pt>
                <c:pt idx="396">
                  <c:v>8.4591999620897695E-4</c:v>
                </c:pt>
                <c:pt idx="397">
                  <c:v>3.8459200004581362E-3</c:v>
                </c:pt>
                <c:pt idx="398">
                  <c:v>3.8459200004581362E-3</c:v>
                </c:pt>
                <c:pt idx="399">
                  <c:v>4.8459199970238842E-3</c:v>
                </c:pt>
                <c:pt idx="400">
                  <c:v>5.8459200008655898E-3</c:v>
                </c:pt>
                <c:pt idx="402">
                  <c:v>1.0854399952222593E-3</c:v>
                </c:pt>
                <c:pt idx="405">
                  <c:v>1.5644800005247816E-3</c:v>
                </c:pt>
                <c:pt idx="406">
                  <c:v>3.5644799936562777E-3</c:v>
                </c:pt>
                <c:pt idx="408">
                  <c:v>5.1484799987520091E-3</c:v>
                </c:pt>
                <c:pt idx="411">
                  <c:v>-1.0707280001952313E-2</c:v>
                </c:pt>
                <c:pt idx="412">
                  <c:v>-4.2144000326516107E-4</c:v>
                </c:pt>
                <c:pt idx="413">
                  <c:v>4.9738400048227049E-3</c:v>
                </c:pt>
                <c:pt idx="416">
                  <c:v>-1.8192000425187871E-4</c:v>
                </c:pt>
                <c:pt idx="419">
                  <c:v>-2.9160000049159862E-3</c:v>
                </c:pt>
                <c:pt idx="420">
                  <c:v>1.028863999817986E-2</c:v>
                </c:pt>
                <c:pt idx="421">
                  <c:v>-2.3518160000094213E-2</c:v>
                </c:pt>
                <c:pt idx="422">
                  <c:v>-2.9422880004858598E-2</c:v>
                </c:pt>
                <c:pt idx="425">
                  <c:v>1.9216000000596978E-3</c:v>
                </c:pt>
                <c:pt idx="426">
                  <c:v>-2.7359840001736302E-2</c:v>
                </c:pt>
                <c:pt idx="427">
                  <c:v>-9.9060000065946952E-3</c:v>
                </c:pt>
                <c:pt idx="429">
                  <c:v>-2.0617520000087097E-2</c:v>
                </c:pt>
                <c:pt idx="431">
                  <c:v>1.4132799988146871E-3</c:v>
                </c:pt>
                <c:pt idx="432">
                  <c:v>-5.5726400023559108E-3</c:v>
                </c:pt>
                <c:pt idx="438">
                  <c:v>-1.7001599990180694E-3</c:v>
                </c:pt>
                <c:pt idx="455">
                  <c:v>-1.9900800034520216E-3</c:v>
                </c:pt>
                <c:pt idx="461">
                  <c:v>-1.9733599983737804E-3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1-4030-BE38-BD7502DDA68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A!$J$21:$J$990</c:f>
              <c:numCache>
                <c:formatCode>General</c:formatCode>
                <c:ptCount val="970"/>
                <c:pt idx="91">
                  <c:v>-7.0749600054114126E-3</c:v>
                </c:pt>
                <c:pt idx="96">
                  <c:v>-8.0561599970678799E-3</c:v>
                </c:pt>
                <c:pt idx="97">
                  <c:v>-9.3884000016259961E-3</c:v>
                </c:pt>
                <c:pt idx="98">
                  <c:v>-9.8205600006622262E-3</c:v>
                </c:pt>
                <c:pt idx="99">
                  <c:v>-9.6504000030108728E-3</c:v>
                </c:pt>
                <c:pt idx="112">
                  <c:v>-8.0376000041724183E-3</c:v>
                </c:pt>
                <c:pt idx="113">
                  <c:v>-6.751760003680829E-3</c:v>
                </c:pt>
                <c:pt idx="120">
                  <c:v>-4.6931999968364835E-3</c:v>
                </c:pt>
                <c:pt idx="121">
                  <c:v>-7.6120800003991462E-3</c:v>
                </c:pt>
                <c:pt idx="122">
                  <c:v>-8.9678400036063977E-3</c:v>
                </c:pt>
                <c:pt idx="123">
                  <c:v>-6.9999999977881089E-3</c:v>
                </c:pt>
                <c:pt idx="124">
                  <c:v>0</c:v>
                </c:pt>
                <c:pt idx="125">
                  <c:v>-6.1006400064798072E-3</c:v>
                </c:pt>
                <c:pt idx="127">
                  <c:v>-6.4207200048258528E-3</c:v>
                </c:pt>
                <c:pt idx="128">
                  <c:v>-6.5254399960394949E-3</c:v>
                </c:pt>
                <c:pt idx="132">
                  <c:v>-6.5301600043312646E-3</c:v>
                </c:pt>
                <c:pt idx="134">
                  <c:v>-6.7348800002946518E-3</c:v>
                </c:pt>
                <c:pt idx="135">
                  <c:v>-6.739600001310464E-3</c:v>
                </c:pt>
                <c:pt idx="136">
                  <c:v>-6.5395999990869313E-3</c:v>
                </c:pt>
                <c:pt idx="137">
                  <c:v>-6.7443200023262762E-3</c:v>
                </c:pt>
                <c:pt idx="138">
                  <c:v>-6.3490400061709806E-3</c:v>
                </c:pt>
                <c:pt idx="139">
                  <c:v>-6.8584800028475001E-3</c:v>
                </c:pt>
                <c:pt idx="140">
                  <c:v>-3.3906399985426106E-3</c:v>
                </c:pt>
                <c:pt idx="141">
                  <c:v>-5.8464000030653551E-3</c:v>
                </c:pt>
                <c:pt idx="142">
                  <c:v>4.153599998971913E-3</c:v>
                </c:pt>
                <c:pt idx="143">
                  <c:v>-4.4974400007049553E-3</c:v>
                </c:pt>
                <c:pt idx="144">
                  <c:v>-6.2163199982023798E-3</c:v>
                </c:pt>
                <c:pt idx="145">
                  <c:v>-4.1163200003211387E-3</c:v>
                </c:pt>
                <c:pt idx="146">
                  <c:v>-7.7295999944908544E-3</c:v>
                </c:pt>
                <c:pt idx="147">
                  <c:v>-7.7343200027826242E-3</c:v>
                </c:pt>
                <c:pt idx="148">
                  <c:v>3.3467999965068884E-3</c:v>
                </c:pt>
                <c:pt idx="151">
                  <c:v>-5.6323199969483539E-3</c:v>
                </c:pt>
                <c:pt idx="154">
                  <c:v>-4.785440003615804E-3</c:v>
                </c:pt>
                <c:pt idx="162">
                  <c:v>-4.8807999992277473E-3</c:v>
                </c:pt>
                <c:pt idx="163">
                  <c:v>-4.5807999995304272E-3</c:v>
                </c:pt>
                <c:pt idx="164">
                  <c:v>-5.0318400026299059E-3</c:v>
                </c:pt>
                <c:pt idx="166">
                  <c:v>-3.7316000016289763E-3</c:v>
                </c:pt>
                <c:pt idx="169">
                  <c:v>-4.7967999998945743E-3</c:v>
                </c:pt>
                <c:pt idx="170">
                  <c:v>-4.0015199992922135E-3</c:v>
                </c:pt>
                <c:pt idx="178">
                  <c:v>-4.4664800007012673E-3</c:v>
                </c:pt>
                <c:pt idx="179">
                  <c:v>-3.7664799965568818E-3</c:v>
                </c:pt>
                <c:pt idx="180">
                  <c:v>-2.1942399980616756E-3</c:v>
                </c:pt>
                <c:pt idx="182">
                  <c:v>-9.6687999757705256E-4</c:v>
                </c:pt>
                <c:pt idx="185">
                  <c:v>-1.3208000746089965E-4</c:v>
                </c:pt>
                <c:pt idx="186">
                  <c:v>-1.2075999984517694E-3</c:v>
                </c:pt>
                <c:pt idx="187">
                  <c:v>-9.1231999977026135E-4</c:v>
                </c:pt>
                <c:pt idx="194">
                  <c:v>4.1899119998561218E-2</c:v>
                </c:pt>
                <c:pt idx="195">
                  <c:v>-4.4336000428302214E-4</c:v>
                </c:pt>
                <c:pt idx="216">
                  <c:v>1.1668799998005852E-3</c:v>
                </c:pt>
                <c:pt idx="217">
                  <c:v>2.4544800035073422E-3</c:v>
                </c:pt>
                <c:pt idx="235">
                  <c:v>8.9232800019090064E-3</c:v>
                </c:pt>
                <c:pt idx="238">
                  <c:v>1.0743840000941418E-2</c:v>
                </c:pt>
                <c:pt idx="242">
                  <c:v>1.6495360003318638E-2</c:v>
                </c:pt>
                <c:pt idx="243">
                  <c:v>2.3089440001058392E-2</c:v>
                </c:pt>
                <c:pt idx="245">
                  <c:v>1.7582320004294161E-2</c:v>
                </c:pt>
                <c:pt idx="246">
                  <c:v>2.1475519999512471E-2</c:v>
                </c:pt>
                <c:pt idx="247">
                  <c:v>1.3132960004440974E-2</c:v>
                </c:pt>
                <c:pt idx="248">
                  <c:v>1.4481919999525417E-2</c:v>
                </c:pt>
                <c:pt idx="315">
                  <c:v>1.5607599998475052E-2</c:v>
                </c:pt>
                <c:pt idx="316">
                  <c:v>1.561760000186041E-2</c:v>
                </c:pt>
                <c:pt idx="317">
                  <c:v>1.4643919996160548E-2</c:v>
                </c:pt>
                <c:pt idx="318">
                  <c:v>1.4673919991764706E-2</c:v>
                </c:pt>
                <c:pt idx="324">
                  <c:v>1.3290959999721963E-2</c:v>
                </c:pt>
                <c:pt idx="325">
                  <c:v>1.4286240002547856E-2</c:v>
                </c:pt>
                <c:pt idx="326">
                  <c:v>1.3249119998363312E-2</c:v>
                </c:pt>
                <c:pt idx="327">
                  <c:v>1.326911999785807E-2</c:v>
                </c:pt>
                <c:pt idx="331">
                  <c:v>1.1623680002230685E-2</c:v>
                </c:pt>
                <c:pt idx="332">
                  <c:v>1.2023679999401793E-2</c:v>
                </c:pt>
                <c:pt idx="333">
                  <c:v>1.2323679999099113E-2</c:v>
                </c:pt>
                <c:pt idx="344">
                  <c:v>1.0163200000533834E-2</c:v>
                </c:pt>
                <c:pt idx="345">
                  <c:v>1.1163199997099582E-2</c:v>
                </c:pt>
                <c:pt idx="346">
                  <c:v>1.2263199998415075E-2</c:v>
                </c:pt>
                <c:pt idx="348">
                  <c:v>0</c:v>
                </c:pt>
                <c:pt idx="357">
                  <c:v>1.0928319999948144E-2</c:v>
                </c:pt>
                <c:pt idx="371">
                  <c:v>8.914879996154923E-3</c:v>
                </c:pt>
                <c:pt idx="384">
                  <c:v>1.1203599999134894E-2</c:v>
                </c:pt>
                <c:pt idx="386">
                  <c:v>7.2363200015388429E-3</c:v>
                </c:pt>
                <c:pt idx="407">
                  <c:v>-1.9515200037858449E-3</c:v>
                </c:pt>
                <c:pt idx="409">
                  <c:v>5.6484799933969043E-3</c:v>
                </c:pt>
                <c:pt idx="410">
                  <c:v>7.7484799985541031E-3</c:v>
                </c:pt>
                <c:pt idx="414">
                  <c:v>1.1369600033503957E-3</c:v>
                </c:pt>
                <c:pt idx="415">
                  <c:v>2.9275199922267348E-3</c:v>
                </c:pt>
                <c:pt idx="417">
                  <c:v>5.0180799953523092E-3</c:v>
                </c:pt>
                <c:pt idx="418">
                  <c:v>1.6046559998358134E-2</c:v>
                </c:pt>
                <c:pt idx="423">
                  <c:v>-2.1228800032986328E-3</c:v>
                </c:pt>
                <c:pt idx="424">
                  <c:v>4.7771199970156886E-3</c:v>
                </c:pt>
                <c:pt idx="430">
                  <c:v>1.382479997118935E-3</c:v>
                </c:pt>
                <c:pt idx="442">
                  <c:v>-2.2114399980637245E-3</c:v>
                </c:pt>
                <c:pt idx="449">
                  <c:v>-5.7531200000084937E-3</c:v>
                </c:pt>
                <c:pt idx="450">
                  <c:v>-4.0088800014927983E-3</c:v>
                </c:pt>
                <c:pt idx="462">
                  <c:v>-4.0801599971018732E-3</c:v>
                </c:pt>
                <c:pt idx="463">
                  <c:v>-4.901439999230206E-3</c:v>
                </c:pt>
                <c:pt idx="466">
                  <c:v>-3.3654400031082332E-3</c:v>
                </c:pt>
                <c:pt idx="467">
                  <c:v>-5.0746400011121295E-3</c:v>
                </c:pt>
                <c:pt idx="468">
                  <c:v>-3.6513599989120848E-3</c:v>
                </c:pt>
                <c:pt idx="471">
                  <c:v>-4.7115999986999668E-3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21-4030-BE38-BD7502DDA68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A!$K$21:$K$990</c:f>
              <c:numCache>
                <c:formatCode>General</c:formatCode>
                <c:ptCount val="970"/>
                <c:pt idx="428">
                  <c:v>8.8928000332089141E-4</c:v>
                </c:pt>
                <c:pt idx="433">
                  <c:v>-5.2026400007889606E-3</c:v>
                </c:pt>
                <c:pt idx="434">
                  <c:v>-3.8126400031615049E-3</c:v>
                </c:pt>
                <c:pt idx="435">
                  <c:v>-6.1052799937897362E-3</c:v>
                </c:pt>
                <c:pt idx="436">
                  <c:v>1.447200047550723E-4</c:v>
                </c:pt>
                <c:pt idx="437">
                  <c:v>-3.2844000015757047E-3</c:v>
                </c:pt>
                <c:pt idx="439">
                  <c:v>-3.7445600028149784E-3</c:v>
                </c:pt>
                <c:pt idx="440">
                  <c:v>-3.699280001455918E-3</c:v>
                </c:pt>
                <c:pt idx="441">
                  <c:v>-2.2114399980637245E-3</c:v>
                </c:pt>
                <c:pt idx="443">
                  <c:v>-2.7372000040486455E-3</c:v>
                </c:pt>
                <c:pt idx="444">
                  <c:v>-3.5666399999172427E-3</c:v>
                </c:pt>
                <c:pt idx="445">
                  <c:v>-3.7887200014665723E-3</c:v>
                </c:pt>
                <c:pt idx="446">
                  <c:v>-4.2310400021960959E-3</c:v>
                </c:pt>
                <c:pt idx="447">
                  <c:v>-4.2310400021960959E-3</c:v>
                </c:pt>
                <c:pt idx="448">
                  <c:v>-3.9310400024987757E-3</c:v>
                </c:pt>
                <c:pt idx="451">
                  <c:v>-4.3091199986520223E-3</c:v>
                </c:pt>
                <c:pt idx="452">
                  <c:v>-3.9091200014809147E-3</c:v>
                </c:pt>
                <c:pt idx="453">
                  <c:v>-3.3091200020862743E-3</c:v>
                </c:pt>
                <c:pt idx="454">
                  <c:v>-2.3059999948600307E-3</c:v>
                </c:pt>
                <c:pt idx="456">
                  <c:v>-4.4644800000241958E-3</c:v>
                </c:pt>
                <c:pt idx="457">
                  <c:v>-4.7213600046234205E-3</c:v>
                </c:pt>
                <c:pt idx="458">
                  <c:v>-4.3213600001763552E-3</c:v>
                </c:pt>
                <c:pt idx="459">
                  <c:v>-4.2213600027025677E-3</c:v>
                </c:pt>
                <c:pt idx="460">
                  <c:v>-1.1802400040323846E-3</c:v>
                </c:pt>
                <c:pt idx="464">
                  <c:v>-2.1135200004209764E-3</c:v>
                </c:pt>
                <c:pt idx="465">
                  <c:v>-2.9633599988301285E-3</c:v>
                </c:pt>
                <c:pt idx="469">
                  <c:v>-4.2563999959384091E-3</c:v>
                </c:pt>
                <c:pt idx="470">
                  <c:v>-4.0063999986159615E-3</c:v>
                </c:pt>
                <c:pt idx="472">
                  <c:v>-5.1230399985797703E-3</c:v>
                </c:pt>
                <c:pt idx="473">
                  <c:v>-4.68303999514319E-3</c:v>
                </c:pt>
                <c:pt idx="474">
                  <c:v>-4.3638400020427071E-3</c:v>
                </c:pt>
                <c:pt idx="475">
                  <c:v>-1.9928800029447302E-3</c:v>
                </c:pt>
                <c:pt idx="476">
                  <c:v>-4.1800000326475129E-4</c:v>
                </c:pt>
                <c:pt idx="477">
                  <c:v>-1.7321600025752559E-3</c:v>
                </c:pt>
                <c:pt idx="478">
                  <c:v>-6.415999960154295E-4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21-4030-BE38-BD7502DDA68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A!$L$21:$L$990</c:f>
              <c:numCache>
                <c:formatCode>General</c:formatCode>
                <c:ptCount val="970"/>
                <c:pt idx="320">
                  <c:v>1.5200159999949392E-2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21-4030-BE38-BD7502DDA68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21-4030-BE38-BD7502DDA68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21-4030-BE38-BD7502DDA68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A!$F$21:$F$990</c:f>
              <c:numCache>
                <c:formatCode>General</c:formatCode>
                <c:ptCount val="970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A!$O$21:$O$990</c:f>
              <c:numCache>
                <c:formatCode>General</c:formatCode>
                <c:ptCount val="970"/>
                <c:pt idx="0">
                  <c:v>-1.5306535242031159E-2</c:v>
                </c:pt>
                <c:pt idx="1">
                  <c:v>-1.5068625244053689E-2</c:v>
                </c:pt>
                <c:pt idx="2">
                  <c:v>-1.4950647957385411E-2</c:v>
                </c:pt>
                <c:pt idx="3">
                  <c:v>-1.4855809862301242E-2</c:v>
                </c:pt>
                <c:pt idx="4">
                  <c:v>-1.4841144177494412E-2</c:v>
                </c:pt>
                <c:pt idx="5">
                  <c:v>-1.475315006865343E-2</c:v>
                </c:pt>
                <c:pt idx="6">
                  <c:v>-1.4742395233128421E-2</c:v>
                </c:pt>
                <c:pt idx="7">
                  <c:v>-1.4742069329021603E-2</c:v>
                </c:pt>
                <c:pt idx="8">
                  <c:v>-1.4730662685282957E-2</c:v>
                </c:pt>
                <c:pt idx="9">
                  <c:v>-1.473033678117614E-2</c:v>
                </c:pt>
                <c:pt idx="10">
                  <c:v>-1.472186327439886E-2</c:v>
                </c:pt>
                <c:pt idx="11">
                  <c:v>-1.4676562603551095E-2</c:v>
                </c:pt>
                <c:pt idx="12">
                  <c:v>-1.4665807768026087E-2</c:v>
                </c:pt>
                <c:pt idx="13">
                  <c:v>-1.4550763618319175E-2</c:v>
                </c:pt>
                <c:pt idx="14">
                  <c:v>-1.4541312399221438E-2</c:v>
                </c:pt>
                <c:pt idx="15">
                  <c:v>-1.4422683304339524E-2</c:v>
                </c:pt>
                <c:pt idx="16">
                  <c:v>-1.380542092602538E-2</c:v>
                </c:pt>
                <c:pt idx="17">
                  <c:v>-1.3805095021918561E-2</c:v>
                </c:pt>
                <c:pt idx="18">
                  <c:v>-1.3576636243038828E-2</c:v>
                </c:pt>
                <c:pt idx="19">
                  <c:v>-1.3531009668084246E-2</c:v>
                </c:pt>
                <c:pt idx="20">
                  <c:v>-1.328006350583404E-2</c:v>
                </c:pt>
                <c:pt idx="21">
                  <c:v>-1.3279737601727222E-2</c:v>
                </c:pt>
                <c:pt idx="22">
                  <c:v>-1.3009563097174727E-2</c:v>
                </c:pt>
                <c:pt idx="23">
                  <c:v>-1.2888978577651901E-2</c:v>
                </c:pt>
                <c:pt idx="24">
                  <c:v>-1.2583606429563014E-2</c:v>
                </c:pt>
                <c:pt idx="25">
                  <c:v>-1.2583280525456195E-2</c:v>
                </c:pt>
                <c:pt idx="26">
                  <c:v>-1.2410551348842417E-2</c:v>
                </c:pt>
                <c:pt idx="27">
                  <c:v>-1.2410225444735599E-2</c:v>
                </c:pt>
                <c:pt idx="28">
                  <c:v>-1.2400774225637862E-2</c:v>
                </c:pt>
                <c:pt idx="29">
                  <c:v>-1.2400448321531046E-2</c:v>
                </c:pt>
                <c:pt idx="30">
                  <c:v>-1.2222830583314991E-2</c:v>
                </c:pt>
                <c:pt idx="31">
                  <c:v>-1.2222504679208171E-2</c:v>
                </c:pt>
                <c:pt idx="32">
                  <c:v>-1.2214031172430893E-2</c:v>
                </c:pt>
                <c:pt idx="33">
                  <c:v>-1.2213705268324073E-2</c:v>
                </c:pt>
                <c:pt idx="34">
                  <c:v>-1.22124016518968E-2</c:v>
                </c:pt>
                <c:pt idx="35">
                  <c:v>-1.2212075747789982E-2</c:v>
                </c:pt>
                <c:pt idx="36">
                  <c:v>-1.2211749843683162E-2</c:v>
                </c:pt>
                <c:pt idx="37">
                  <c:v>-1.2211423939576345E-2</c:v>
                </c:pt>
                <c:pt idx="38">
                  <c:v>-1.2203602241012702E-2</c:v>
                </c:pt>
                <c:pt idx="39">
                  <c:v>-1.2203276336905884E-2</c:v>
                </c:pt>
                <c:pt idx="40">
                  <c:v>-1.2202950432799065E-2</c:v>
                </c:pt>
                <c:pt idx="41">
                  <c:v>-1.2201972720478609E-2</c:v>
                </c:pt>
                <c:pt idx="42">
                  <c:v>-1.2193173309594511E-2</c:v>
                </c:pt>
                <c:pt idx="43">
                  <c:v>-1.2190566076739963E-2</c:v>
                </c:pt>
                <c:pt idx="44">
                  <c:v>-1.2171663638544494E-2</c:v>
                </c:pt>
                <c:pt idx="45">
                  <c:v>-1.2105505104860349E-2</c:v>
                </c:pt>
                <c:pt idx="46">
                  <c:v>-1.2103549680219438E-2</c:v>
                </c:pt>
                <c:pt idx="47">
                  <c:v>-1.209442436522852E-2</c:v>
                </c:pt>
                <c:pt idx="48">
                  <c:v>-1.2094098461121703E-2</c:v>
                </c:pt>
                <c:pt idx="49">
                  <c:v>-1.2092143036480792E-2</c:v>
                </c:pt>
                <c:pt idx="50">
                  <c:v>-1.2083995433810332E-2</c:v>
                </c:pt>
                <c:pt idx="51">
                  <c:v>-1.206313757097395E-2</c:v>
                </c:pt>
                <c:pt idx="52">
                  <c:v>-1.2062811666867131E-2</c:v>
                </c:pt>
                <c:pt idx="53">
                  <c:v>-1.2061833954546675E-2</c:v>
                </c:pt>
                <c:pt idx="54">
                  <c:v>-1.198329106480343E-2</c:v>
                </c:pt>
                <c:pt idx="55">
                  <c:v>-1.1982965160696612E-2</c:v>
                </c:pt>
                <c:pt idx="56">
                  <c:v>-1.1964062722501142E-2</c:v>
                </c:pt>
                <c:pt idx="57">
                  <c:v>-1.1963736818394324E-2</c:v>
                </c:pt>
                <c:pt idx="58">
                  <c:v>-1.1963410914287504E-2</c:v>
                </c:pt>
                <c:pt idx="59">
                  <c:v>-1.1962759106073868E-2</c:v>
                </c:pt>
                <c:pt idx="60">
                  <c:v>-1.194320485966476E-2</c:v>
                </c:pt>
                <c:pt idx="61">
                  <c:v>-1.1612738095350853E-2</c:v>
                </c:pt>
                <c:pt idx="62">
                  <c:v>-1.147455475405983E-2</c:v>
                </c:pt>
                <c:pt idx="63">
                  <c:v>-1.1474228849953012E-2</c:v>
                </c:pt>
                <c:pt idx="64">
                  <c:v>-1.061090887099094E-2</c:v>
                </c:pt>
                <c:pt idx="65">
                  <c:v>-1.0588747391727285E-2</c:v>
                </c:pt>
                <c:pt idx="66">
                  <c:v>-1.0503360515740853E-2</c:v>
                </c:pt>
                <c:pt idx="67">
                  <c:v>-1.0381472379790752E-2</c:v>
                </c:pt>
                <c:pt idx="68">
                  <c:v>-1.0359310900527097E-2</c:v>
                </c:pt>
                <c:pt idx="69">
                  <c:v>-1.0359310900527097E-2</c:v>
                </c:pt>
                <c:pt idx="70">
                  <c:v>-1.0349533777322544E-2</c:v>
                </c:pt>
                <c:pt idx="71">
                  <c:v>-1.0348881969108907E-2</c:v>
                </c:pt>
                <c:pt idx="72">
                  <c:v>-1.0348881969108907E-2</c:v>
                </c:pt>
                <c:pt idx="73">
                  <c:v>-1.0348556065002089E-2</c:v>
                </c:pt>
                <c:pt idx="74">
                  <c:v>-1.0348556065002089E-2</c:v>
                </c:pt>
                <c:pt idx="75">
                  <c:v>-1.0339756654117991E-2</c:v>
                </c:pt>
                <c:pt idx="76">
                  <c:v>-1.0339756654117991E-2</c:v>
                </c:pt>
                <c:pt idx="77">
                  <c:v>-1.0319876503602065E-2</c:v>
                </c:pt>
                <c:pt idx="78">
                  <c:v>-1.0319224695388428E-2</c:v>
                </c:pt>
                <c:pt idx="79">
                  <c:v>-1.0283701147745216E-2</c:v>
                </c:pt>
                <c:pt idx="80">
                  <c:v>-1.0273924024540663E-2</c:v>
                </c:pt>
                <c:pt idx="81">
                  <c:v>-1.0273598120433845E-2</c:v>
                </c:pt>
                <c:pt idx="82">
                  <c:v>-1.0273272216327026E-2</c:v>
                </c:pt>
                <c:pt idx="83">
                  <c:v>-1.0160509395367842E-2</c:v>
                </c:pt>
                <c:pt idx="84">
                  <c:v>-1.0153665409124655E-2</c:v>
                </c:pt>
                <c:pt idx="85">
                  <c:v>-1.0142584669492829E-2</c:v>
                </c:pt>
                <c:pt idx="86">
                  <c:v>-1.0142258765386009E-2</c:v>
                </c:pt>
                <c:pt idx="87">
                  <c:v>-1.0101520752033704E-2</c:v>
                </c:pt>
                <c:pt idx="88">
                  <c:v>-1.0101194847926886E-2</c:v>
                </c:pt>
                <c:pt idx="89">
                  <c:v>-9.9232512056040122E-3</c:v>
                </c:pt>
                <c:pt idx="90">
                  <c:v>-9.7909341382357209E-3</c:v>
                </c:pt>
                <c:pt idx="91">
                  <c:v>-9.5859404550469162E-3</c:v>
                </c:pt>
                <c:pt idx="92">
                  <c:v>-9.5849627427264609E-3</c:v>
                </c:pt>
                <c:pt idx="93">
                  <c:v>-9.5758374277355451E-3</c:v>
                </c:pt>
                <c:pt idx="94">
                  <c:v>-9.5331439897423272E-3</c:v>
                </c:pt>
                <c:pt idx="95">
                  <c:v>-9.5331439897423272E-3</c:v>
                </c:pt>
                <c:pt idx="96">
                  <c:v>-9.4767625792627364E-3</c:v>
                </c:pt>
                <c:pt idx="97">
                  <c:v>-9.357155772060366E-3</c:v>
                </c:pt>
                <c:pt idx="98">
                  <c:v>-9.3480304570694485E-3</c:v>
                </c:pt>
                <c:pt idx="99">
                  <c:v>-9.2838273480262135E-3</c:v>
                </c:pt>
                <c:pt idx="100">
                  <c:v>-9.0856776510805978E-3</c:v>
                </c:pt>
                <c:pt idx="101">
                  <c:v>-9.0856776510805978E-3</c:v>
                </c:pt>
                <c:pt idx="102">
                  <c:v>-9.0856776510805978E-3</c:v>
                </c:pt>
                <c:pt idx="103">
                  <c:v>-8.9761738711895984E-3</c:v>
                </c:pt>
                <c:pt idx="104">
                  <c:v>-8.9755220629759609E-3</c:v>
                </c:pt>
                <c:pt idx="105">
                  <c:v>-8.8784026391440628E-3</c:v>
                </c:pt>
                <c:pt idx="106">
                  <c:v>-8.7578181196212371E-3</c:v>
                </c:pt>
                <c:pt idx="107">
                  <c:v>-8.7578181196212371E-3</c:v>
                </c:pt>
                <c:pt idx="108">
                  <c:v>-8.73630844857122E-3</c:v>
                </c:pt>
                <c:pt idx="109">
                  <c:v>-8.7255536130462098E-3</c:v>
                </c:pt>
                <c:pt idx="110">
                  <c:v>-8.6496179561575126E-3</c:v>
                </c:pt>
                <c:pt idx="111">
                  <c:v>-8.6496179561575126E-3</c:v>
                </c:pt>
                <c:pt idx="114">
                  <c:v>-8.6170275454756674E-3</c:v>
                </c:pt>
                <c:pt idx="115">
                  <c:v>-8.5401141762665132E-3</c:v>
                </c:pt>
                <c:pt idx="116">
                  <c:v>-8.5186045052164944E-3</c:v>
                </c:pt>
                <c:pt idx="117">
                  <c:v>-8.5081755737983055E-3</c:v>
                </c:pt>
                <c:pt idx="118">
                  <c:v>-8.5081755737983055E-3</c:v>
                </c:pt>
                <c:pt idx="119">
                  <c:v>-8.5081755737983055E-3</c:v>
                </c:pt>
                <c:pt idx="120">
                  <c:v>-8.4315881086959692E-3</c:v>
                </c:pt>
                <c:pt idx="121">
                  <c:v>-8.430284492268696E-3</c:v>
                </c:pt>
                <c:pt idx="125">
                  <c:v>-8.3413126711072583E-3</c:v>
                </c:pt>
                <c:pt idx="127">
                  <c:v>-8.3123072056004166E-3</c:v>
                </c:pt>
                <c:pt idx="128">
                  <c:v>-8.3119813014935987E-3</c:v>
                </c:pt>
                <c:pt idx="129">
                  <c:v>-8.3119813014935987E-3</c:v>
                </c:pt>
                <c:pt idx="131">
                  <c:v>-8.3119813014935987E-3</c:v>
                </c:pt>
                <c:pt idx="132">
                  <c:v>-8.3116553973867791E-3</c:v>
                </c:pt>
                <c:pt idx="134">
                  <c:v>-8.3113294932799613E-3</c:v>
                </c:pt>
                <c:pt idx="135">
                  <c:v>-8.3110035891731434E-3</c:v>
                </c:pt>
                <c:pt idx="136">
                  <c:v>-8.3110035891731434E-3</c:v>
                </c:pt>
                <c:pt idx="137">
                  <c:v>-8.3106776850663238E-3</c:v>
                </c:pt>
                <c:pt idx="138">
                  <c:v>-8.3103517809595059E-3</c:v>
                </c:pt>
                <c:pt idx="139">
                  <c:v>-8.3096999727458685E-3</c:v>
                </c:pt>
                <c:pt idx="140">
                  <c:v>-8.3005746577549527E-3</c:v>
                </c:pt>
                <c:pt idx="142">
                  <c:v>-8.2898198222299442E-3</c:v>
                </c:pt>
                <c:pt idx="143">
                  <c:v>-8.2793908908117535E-3</c:v>
                </c:pt>
                <c:pt idx="144">
                  <c:v>-8.2780872743844804E-3</c:v>
                </c:pt>
                <c:pt idx="146">
                  <c:v>-8.2702655758208361E-3</c:v>
                </c:pt>
                <c:pt idx="147">
                  <c:v>-8.2699396717140182E-3</c:v>
                </c:pt>
                <c:pt idx="148">
                  <c:v>-8.268636055286745E-3</c:v>
                </c:pt>
                <c:pt idx="153">
                  <c:v>-8.1584804671821082E-3</c:v>
                </c:pt>
                <c:pt idx="164">
                  <c:v>-8.0284447285615471E-3</c:v>
                </c:pt>
                <c:pt idx="165">
                  <c:v>-7.9727151262955921E-3</c:v>
                </c:pt>
                <c:pt idx="175">
                  <c:v>-7.9091638254659945E-3</c:v>
                </c:pt>
                <c:pt idx="180">
                  <c:v>-7.8100889769931866E-3</c:v>
                </c:pt>
                <c:pt idx="181">
                  <c:v>-7.7119918408408332E-3</c:v>
                </c:pt>
                <c:pt idx="183">
                  <c:v>-7.7005851971021872E-3</c:v>
                </c:pt>
                <c:pt idx="188">
                  <c:v>-7.6904821697908153E-3</c:v>
                </c:pt>
                <c:pt idx="189">
                  <c:v>-7.6904821697908153E-3</c:v>
                </c:pt>
                <c:pt idx="199">
                  <c:v>-7.5813042940066347E-3</c:v>
                </c:pt>
                <c:pt idx="204">
                  <c:v>-7.5043909247974805E-3</c:v>
                </c:pt>
                <c:pt idx="205">
                  <c:v>-7.5043909247974805E-3</c:v>
                </c:pt>
                <c:pt idx="210">
                  <c:v>-7.4939619933792907E-3</c:v>
                </c:pt>
                <c:pt idx="220">
                  <c:v>-7.38478411759511E-3</c:v>
                </c:pt>
                <c:pt idx="223">
                  <c:v>-7.3629485424382742E-3</c:v>
                </c:pt>
                <c:pt idx="225">
                  <c:v>-7.274628529490474E-3</c:v>
                </c:pt>
                <c:pt idx="227">
                  <c:v>-7.2550742830813676E-3</c:v>
                </c:pt>
                <c:pt idx="231">
                  <c:v>-7.2329128038177122E-3</c:v>
                </c:pt>
                <c:pt idx="234">
                  <c:v>-7.2120549409813318E-3</c:v>
                </c:pt>
                <c:pt idx="243">
                  <c:v>-6.8630116425787728E-3</c:v>
                </c:pt>
                <c:pt idx="245">
                  <c:v>-6.8072820403128178E-3</c:v>
                </c:pt>
                <c:pt idx="246">
                  <c:v>-6.7860982733696186E-3</c:v>
                </c:pt>
                <c:pt idx="249">
                  <c:v>-6.6550848224286021E-3</c:v>
                </c:pt>
                <c:pt idx="250">
                  <c:v>-6.6550848224286021E-3</c:v>
                </c:pt>
                <c:pt idx="251">
                  <c:v>-6.6550848224286021E-3</c:v>
                </c:pt>
                <c:pt idx="252">
                  <c:v>-6.6550848224286021E-3</c:v>
                </c:pt>
                <c:pt idx="253">
                  <c:v>-6.6550848224286021E-3</c:v>
                </c:pt>
                <c:pt idx="254">
                  <c:v>-6.6550848224286021E-3</c:v>
                </c:pt>
                <c:pt idx="255">
                  <c:v>-6.6550848224286021E-3</c:v>
                </c:pt>
                <c:pt idx="256">
                  <c:v>-6.6550848224286021E-3</c:v>
                </c:pt>
                <c:pt idx="257">
                  <c:v>-6.6550848224286021E-3</c:v>
                </c:pt>
                <c:pt idx="258">
                  <c:v>-6.6550848224286021E-3</c:v>
                </c:pt>
                <c:pt idx="259">
                  <c:v>-6.6550848224286021E-3</c:v>
                </c:pt>
                <c:pt idx="260">
                  <c:v>-6.6550848224286021E-3</c:v>
                </c:pt>
                <c:pt idx="261">
                  <c:v>-6.6550848224286021E-3</c:v>
                </c:pt>
                <c:pt idx="262">
                  <c:v>-6.6550848224286021E-3</c:v>
                </c:pt>
                <c:pt idx="263">
                  <c:v>-6.6544330142149647E-3</c:v>
                </c:pt>
                <c:pt idx="264">
                  <c:v>-6.6544330142149647E-3</c:v>
                </c:pt>
                <c:pt idx="265">
                  <c:v>-6.6544330142149647E-3</c:v>
                </c:pt>
                <c:pt idx="266">
                  <c:v>-6.6544330142149647E-3</c:v>
                </c:pt>
                <c:pt idx="267">
                  <c:v>-6.6544330142149647E-3</c:v>
                </c:pt>
                <c:pt idx="268">
                  <c:v>-6.6544330142149647E-3</c:v>
                </c:pt>
                <c:pt idx="269">
                  <c:v>-6.6544330142149647E-3</c:v>
                </c:pt>
                <c:pt idx="270">
                  <c:v>-6.6544330142149647E-3</c:v>
                </c:pt>
                <c:pt idx="271">
                  <c:v>-6.6544330142149647E-3</c:v>
                </c:pt>
                <c:pt idx="272">
                  <c:v>-6.6544330142149647E-3</c:v>
                </c:pt>
                <c:pt idx="273">
                  <c:v>-6.6544330142149647E-3</c:v>
                </c:pt>
                <c:pt idx="274">
                  <c:v>-6.6544330142149647E-3</c:v>
                </c:pt>
                <c:pt idx="275">
                  <c:v>-6.6544330142149647E-3</c:v>
                </c:pt>
                <c:pt idx="276">
                  <c:v>-6.6544330142149647E-3</c:v>
                </c:pt>
                <c:pt idx="277">
                  <c:v>-6.6453076992240481E-3</c:v>
                </c:pt>
                <c:pt idx="278">
                  <c:v>-6.6446558910104115E-3</c:v>
                </c:pt>
                <c:pt idx="279">
                  <c:v>-6.6446558910104115E-3</c:v>
                </c:pt>
                <c:pt idx="280">
                  <c:v>-6.6446558910104115E-3</c:v>
                </c:pt>
                <c:pt idx="281">
                  <c:v>-6.6446558910104115E-3</c:v>
                </c:pt>
                <c:pt idx="282">
                  <c:v>-6.6342269595922208E-3</c:v>
                </c:pt>
                <c:pt idx="285">
                  <c:v>-6.4478098104920681E-3</c:v>
                </c:pt>
                <c:pt idx="286">
                  <c:v>-6.4478098104920681E-3</c:v>
                </c:pt>
                <c:pt idx="287">
                  <c:v>-6.426300139442051E-3</c:v>
                </c:pt>
                <c:pt idx="288">
                  <c:v>-6.4256483312284136E-3</c:v>
                </c:pt>
                <c:pt idx="289">
                  <c:v>-6.4249965230147761E-3</c:v>
                </c:pt>
                <c:pt idx="290">
                  <c:v>-6.4054422766056697E-3</c:v>
                </c:pt>
                <c:pt idx="291">
                  <c:v>-6.4054422766056697E-3</c:v>
                </c:pt>
                <c:pt idx="292">
                  <c:v>-6.4054422766056697E-3</c:v>
                </c:pt>
                <c:pt idx="293">
                  <c:v>-6.4054422766056697E-3</c:v>
                </c:pt>
                <c:pt idx="294">
                  <c:v>-6.4054422766056697E-3</c:v>
                </c:pt>
                <c:pt idx="295">
                  <c:v>-6.4054422766056697E-3</c:v>
                </c:pt>
                <c:pt idx="316">
                  <c:v>-6.2366239492737128E-3</c:v>
                </c:pt>
                <c:pt idx="318">
                  <c:v>-6.2059889632327791E-3</c:v>
                </c:pt>
                <c:pt idx="325">
                  <c:v>-6.1101731558281542E-3</c:v>
                </c:pt>
                <c:pt idx="327">
                  <c:v>-6.0951815669145065E-3</c:v>
                </c:pt>
                <c:pt idx="332">
                  <c:v>-6.0782345533599465E-3</c:v>
                </c:pt>
                <c:pt idx="345">
                  <c:v>-6.0671538137281192E-3</c:v>
                </c:pt>
                <c:pt idx="348">
                  <c:v>-6.0371706359008213E-3</c:v>
                </c:pt>
                <c:pt idx="357">
                  <c:v>-5.9680789652553105E-3</c:v>
                </c:pt>
                <c:pt idx="368">
                  <c:v>-5.8562938566165826E-3</c:v>
                </c:pt>
                <c:pt idx="388">
                  <c:v>-5.5108355033890262E-3</c:v>
                </c:pt>
                <c:pt idx="390">
                  <c:v>-5.4997547637571989E-3</c:v>
                </c:pt>
                <c:pt idx="392">
                  <c:v>-5.499428859650381E-3</c:v>
                </c:pt>
                <c:pt idx="403">
                  <c:v>-5.4127383672366736E-3</c:v>
                </c:pt>
                <c:pt idx="404">
                  <c:v>-5.4117606549162174E-3</c:v>
                </c:pt>
                <c:pt idx="407">
                  <c:v>-5.2928056559274836E-3</c:v>
                </c:pt>
                <c:pt idx="409">
                  <c:v>-5.2928056559274836E-3</c:v>
                </c:pt>
                <c:pt idx="410">
                  <c:v>-5.2928056559274836E-3</c:v>
                </c:pt>
                <c:pt idx="412">
                  <c:v>-5.2810731080820197E-3</c:v>
                </c:pt>
                <c:pt idx="413">
                  <c:v>-5.280747203975201E-3</c:v>
                </c:pt>
                <c:pt idx="414">
                  <c:v>-5.2712959848774665E-3</c:v>
                </c:pt>
                <c:pt idx="415">
                  <c:v>-5.2706441766638291E-3</c:v>
                </c:pt>
                <c:pt idx="416">
                  <c:v>-5.2699923684501916E-3</c:v>
                </c:pt>
                <c:pt idx="417">
                  <c:v>-5.2699923684501916E-3</c:v>
                </c:pt>
                <c:pt idx="418">
                  <c:v>-5.0855306439909504E-3</c:v>
                </c:pt>
                <c:pt idx="419">
                  <c:v>-5.0535920415227418E-3</c:v>
                </c:pt>
                <c:pt idx="420">
                  <c:v>-4.9434364534181058E-3</c:v>
                </c:pt>
                <c:pt idx="421">
                  <c:v>-4.9222526864749067E-3</c:v>
                </c:pt>
                <c:pt idx="422">
                  <c:v>-4.9219267823680888E-3</c:v>
                </c:pt>
                <c:pt idx="423">
                  <c:v>-4.9219267823680888E-3</c:v>
                </c:pt>
                <c:pt idx="424">
                  <c:v>-4.9219267823680888E-3</c:v>
                </c:pt>
                <c:pt idx="425">
                  <c:v>-4.8352362899543814E-3</c:v>
                </c:pt>
                <c:pt idx="426">
                  <c:v>-4.8019940710588987E-3</c:v>
                </c:pt>
                <c:pt idx="427">
                  <c:v>-4.6054738946473741E-3</c:v>
                </c:pt>
                <c:pt idx="428">
                  <c:v>-4.6051479905405554E-3</c:v>
                </c:pt>
                <c:pt idx="429">
                  <c:v>-4.5839642235973562E-3</c:v>
                </c:pt>
                <c:pt idx="430">
                  <c:v>-4.5839642235973562E-3</c:v>
                </c:pt>
                <c:pt idx="431">
                  <c:v>-4.3444247050857957E-3</c:v>
                </c:pt>
                <c:pt idx="432">
                  <c:v>-4.2349209251947972E-3</c:v>
                </c:pt>
                <c:pt idx="433">
                  <c:v>-4.2349209251947972E-3</c:v>
                </c:pt>
                <c:pt idx="434">
                  <c:v>-4.2349209251947972E-3</c:v>
                </c:pt>
                <c:pt idx="435">
                  <c:v>-4.2147148705720533E-3</c:v>
                </c:pt>
                <c:pt idx="436">
                  <c:v>-4.2147148705720533E-3</c:v>
                </c:pt>
                <c:pt idx="437">
                  <c:v>-4.1263948576242531E-3</c:v>
                </c:pt>
                <c:pt idx="438">
                  <c:v>-4.1156400220992446E-3</c:v>
                </c:pt>
                <c:pt idx="439">
                  <c:v>-4.0276459132582631E-3</c:v>
                </c:pt>
                <c:pt idx="440">
                  <c:v>-4.0273200091514453E-3</c:v>
                </c:pt>
                <c:pt idx="441">
                  <c:v>-4.0181946941605286E-3</c:v>
                </c:pt>
                <c:pt idx="442">
                  <c:v>-4.0181946941605286E-3</c:v>
                </c:pt>
                <c:pt idx="443">
                  <c:v>-4.0074398586355192E-3</c:v>
                </c:pt>
                <c:pt idx="444">
                  <c:v>-4.0067880504218827E-3</c:v>
                </c:pt>
                <c:pt idx="445">
                  <c:v>-3.9859301875855022E-3</c:v>
                </c:pt>
                <c:pt idx="446">
                  <c:v>-3.9187939415809012E-3</c:v>
                </c:pt>
                <c:pt idx="447">
                  <c:v>-3.9187939415809012E-3</c:v>
                </c:pt>
                <c:pt idx="448">
                  <c:v>-3.9187939415809012E-3</c:v>
                </c:pt>
                <c:pt idx="449">
                  <c:v>-3.8979360787445207E-3</c:v>
                </c:pt>
                <c:pt idx="450">
                  <c:v>-3.8871812432195113E-3</c:v>
                </c:pt>
                <c:pt idx="451">
                  <c:v>-3.8001648466989861E-3</c:v>
                </c:pt>
                <c:pt idx="452">
                  <c:v>-3.8001648466989861E-3</c:v>
                </c:pt>
                <c:pt idx="453">
                  <c:v>-3.8001648466989861E-3</c:v>
                </c:pt>
                <c:pt idx="454">
                  <c:v>-3.7907136276012507E-3</c:v>
                </c:pt>
                <c:pt idx="455">
                  <c:v>-3.7780033674353307E-3</c:v>
                </c:pt>
                <c:pt idx="456">
                  <c:v>-3.6900092585943501E-3</c:v>
                </c:pt>
                <c:pt idx="457">
                  <c:v>-3.6805580394966148E-3</c:v>
                </c:pt>
                <c:pt idx="458">
                  <c:v>-3.6805580394966148E-3</c:v>
                </c:pt>
                <c:pt idx="459">
                  <c:v>-3.6805580394966148E-3</c:v>
                </c:pt>
                <c:pt idx="460">
                  <c:v>-3.6792544230693407E-3</c:v>
                </c:pt>
                <c:pt idx="461">
                  <c:v>-3.6479676288147696E-3</c:v>
                </c:pt>
                <c:pt idx="462">
                  <c:v>-3.6267838618715704E-3</c:v>
                </c:pt>
                <c:pt idx="463">
                  <c:v>-3.5700765472851601E-3</c:v>
                </c:pt>
                <c:pt idx="464">
                  <c:v>-3.5492186844487796E-3</c:v>
                </c:pt>
                <c:pt idx="465">
                  <c:v>-3.1998494819394019E-3</c:v>
                </c:pt>
                <c:pt idx="466">
                  <c:v>-3.1789916191030214E-3</c:v>
                </c:pt>
                <c:pt idx="467">
                  <c:v>-3.1024041540006859E-3</c:v>
                </c:pt>
                <c:pt idx="468">
                  <c:v>-3.069487839212022E-3</c:v>
                </c:pt>
                <c:pt idx="469">
                  <c:v>-2.9938780864301419E-3</c:v>
                </c:pt>
                <c:pt idx="470">
                  <c:v>-2.9938780864301419E-3</c:v>
                </c:pt>
                <c:pt idx="471">
                  <c:v>-2.9824714426914959E-3</c:v>
                </c:pt>
                <c:pt idx="472">
                  <c:v>-2.9492292237960141E-3</c:v>
                </c:pt>
                <c:pt idx="473">
                  <c:v>-2.9492292237960141E-3</c:v>
                </c:pt>
                <c:pt idx="474">
                  <c:v>-2.9036026488414319E-3</c:v>
                </c:pt>
                <c:pt idx="475">
                  <c:v>-2.7628120746958614E-3</c:v>
                </c:pt>
                <c:pt idx="476">
                  <c:v>-2.2915547362363838E-3</c:v>
                </c:pt>
                <c:pt idx="477">
                  <c:v>-2.2905770239159285E-3</c:v>
                </c:pt>
                <c:pt idx="478">
                  <c:v>-2.289925215702291E-3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21-4030-BE38-BD7502DDA68A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-10580</c:v>
                </c:pt>
                <c:pt idx="1">
                  <c:v>-10215</c:v>
                </c:pt>
                <c:pt idx="2">
                  <c:v>-10034</c:v>
                </c:pt>
                <c:pt idx="3">
                  <c:v>-9888.5</c:v>
                </c:pt>
                <c:pt idx="4">
                  <c:v>-9866</c:v>
                </c:pt>
                <c:pt idx="5">
                  <c:v>-9731</c:v>
                </c:pt>
                <c:pt idx="6">
                  <c:v>-9714.5</c:v>
                </c:pt>
                <c:pt idx="7">
                  <c:v>-9714</c:v>
                </c:pt>
                <c:pt idx="8">
                  <c:v>-9696.5</c:v>
                </c:pt>
                <c:pt idx="9">
                  <c:v>-9696</c:v>
                </c:pt>
                <c:pt idx="10">
                  <c:v>-9683</c:v>
                </c:pt>
                <c:pt idx="11">
                  <c:v>-9613.5</c:v>
                </c:pt>
                <c:pt idx="12">
                  <c:v>-9597</c:v>
                </c:pt>
                <c:pt idx="13">
                  <c:v>-9420.5</c:v>
                </c:pt>
                <c:pt idx="14">
                  <c:v>-9406</c:v>
                </c:pt>
                <c:pt idx="15">
                  <c:v>-9224</c:v>
                </c:pt>
                <c:pt idx="16">
                  <c:v>-8277</c:v>
                </c:pt>
                <c:pt idx="17">
                  <c:v>-8276.5</c:v>
                </c:pt>
                <c:pt idx="18">
                  <c:v>-7926</c:v>
                </c:pt>
                <c:pt idx="19">
                  <c:v>-7856</c:v>
                </c:pt>
                <c:pt idx="20">
                  <c:v>-7471</c:v>
                </c:pt>
                <c:pt idx="21">
                  <c:v>-7470.5</c:v>
                </c:pt>
                <c:pt idx="22">
                  <c:v>-7056</c:v>
                </c:pt>
                <c:pt idx="23">
                  <c:v>-6871</c:v>
                </c:pt>
                <c:pt idx="24">
                  <c:v>-6402.5</c:v>
                </c:pt>
                <c:pt idx="25">
                  <c:v>-6402</c:v>
                </c:pt>
                <c:pt idx="26">
                  <c:v>-6137</c:v>
                </c:pt>
                <c:pt idx="27">
                  <c:v>-6136.5</c:v>
                </c:pt>
                <c:pt idx="28">
                  <c:v>-6122</c:v>
                </c:pt>
                <c:pt idx="29">
                  <c:v>-6121.5</c:v>
                </c:pt>
                <c:pt idx="30">
                  <c:v>-5849</c:v>
                </c:pt>
                <c:pt idx="31">
                  <c:v>-5848.5</c:v>
                </c:pt>
                <c:pt idx="32">
                  <c:v>-5835.5</c:v>
                </c:pt>
                <c:pt idx="33">
                  <c:v>-5835</c:v>
                </c:pt>
                <c:pt idx="34">
                  <c:v>-5833</c:v>
                </c:pt>
                <c:pt idx="35">
                  <c:v>-5832.5</c:v>
                </c:pt>
                <c:pt idx="36">
                  <c:v>-5832</c:v>
                </c:pt>
                <c:pt idx="37">
                  <c:v>-5831.5</c:v>
                </c:pt>
                <c:pt idx="38">
                  <c:v>-5819.5</c:v>
                </c:pt>
                <c:pt idx="39">
                  <c:v>-5819</c:v>
                </c:pt>
                <c:pt idx="40">
                  <c:v>-5818.5</c:v>
                </c:pt>
                <c:pt idx="41">
                  <c:v>-5817</c:v>
                </c:pt>
                <c:pt idx="42">
                  <c:v>-5803.5</c:v>
                </c:pt>
                <c:pt idx="43">
                  <c:v>-5799.5</c:v>
                </c:pt>
                <c:pt idx="44">
                  <c:v>-5770.5</c:v>
                </c:pt>
                <c:pt idx="45">
                  <c:v>-5669</c:v>
                </c:pt>
                <c:pt idx="46">
                  <c:v>-5666</c:v>
                </c:pt>
                <c:pt idx="47">
                  <c:v>-5652</c:v>
                </c:pt>
                <c:pt idx="48">
                  <c:v>-5651.5</c:v>
                </c:pt>
                <c:pt idx="49">
                  <c:v>-5648.5</c:v>
                </c:pt>
                <c:pt idx="50">
                  <c:v>-5636</c:v>
                </c:pt>
                <c:pt idx="51">
                  <c:v>-5604</c:v>
                </c:pt>
                <c:pt idx="52">
                  <c:v>-5603.5</c:v>
                </c:pt>
                <c:pt idx="53">
                  <c:v>-5602</c:v>
                </c:pt>
                <c:pt idx="54">
                  <c:v>-5481.5</c:v>
                </c:pt>
                <c:pt idx="55">
                  <c:v>-5481</c:v>
                </c:pt>
                <c:pt idx="56">
                  <c:v>-5452</c:v>
                </c:pt>
                <c:pt idx="57">
                  <c:v>-5451.5</c:v>
                </c:pt>
                <c:pt idx="58">
                  <c:v>-5451</c:v>
                </c:pt>
                <c:pt idx="59">
                  <c:v>-5450</c:v>
                </c:pt>
                <c:pt idx="60">
                  <c:v>-5420</c:v>
                </c:pt>
                <c:pt idx="61">
                  <c:v>-4913</c:v>
                </c:pt>
                <c:pt idx="62">
                  <c:v>-4701</c:v>
                </c:pt>
                <c:pt idx="63">
                  <c:v>-4700.5</c:v>
                </c:pt>
                <c:pt idx="64">
                  <c:v>-3376</c:v>
                </c:pt>
                <c:pt idx="65">
                  <c:v>-3342</c:v>
                </c:pt>
                <c:pt idx="66">
                  <c:v>-3211</c:v>
                </c:pt>
                <c:pt idx="67">
                  <c:v>-3024</c:v>
                </c:pt>
                <c:pt idx="68">
                  <c:v>-2990</c:v>
                </c:pt>
                <c:pt idx="69">
                  <c:v>-2990</c:v>
                </c:pt>
                <c:pt idx="70">
                  <c:v>-2975</c:v>
                </c:pt>
                <c:pt idx="71">
                  <c:v>-2974</c:v>
                </c:pt>
                <c:pt idx="72">
                  <c:v>-2974</c:v>
                </c:pt>
                <c:pt idx="73">
                  <c:v>-2973.5</c:v>
                </c:pt>
                <c:pt idx="74">
                  <c:v>-2973.5</c:v>
                </c:pt>
                <c:pt idx="75">
                  <c:v>-2960</c:v>
                </c:pt>
                <c:pt idx="76">
                  <c:v>-2960</c:v>
                </c:pt>
                <c:pt idx="77">
                  <c:v>-2929.5</c:v>
                </c:pt>
                <c:pt idx="78">
                  <c:v>-2928.5</c:v>
                </c:pt>
                <c:pt idx="79">
                  <c:v>-2874</c:v>
                </c:pt>
                <c:pt idx="80">
                  <c:v>-2859</c:v>
                </c:pt>
                <c:pt idx="81">
                  <c:v>-2858.5</c:v>
                </c:pt>
                <c:pt idx="82">
                  <c:v>-2858</c:v>
                </c:pt>
                <c:pt idx="83">
                  <c:v>-2685</c:v>
                </c:pt>
                <c:pt idx="84">
                  <c:v>-2674.5</c:v>
                </c:pt>
                <c:pt idx="85">
                  <c:v>-2657.5</c:v>
                </c:pt>
                <c:pt idx="86">
                  <c:v>-2657</c:v>
                </c:pt>
                <c:pt idx="87">
                  <c:v>-2594.5</c:v>
                </c:pt>
                <c:pt idx="88">
                  <c:v>-2594</c:v>
                </c:pt>
                <c:pt idx="89">
                  <c:v>-2321</c:v>
                </c:pt>
                <c:pt idx="90">
                  <c:v>-2118</c:v>
                </c:pt>
                <c:pt idx="91">
                  <c:v>-1803.5</c:v>
                </c:pt>
                <c:pt idx="92">
                  <c:v>-1802</c:v>
                </c:pt>
                <c:pt idx="93">
                  <c:v>-1788</c:v>
                </c:pt>
                <c:pt idx="94">
                  <c:v>-1722.5</c:v>
                </c:pt>
                <c:pt idx="95">
                  <c:v>-1722.5</c:v>
                </c:pt>
                <c:pt idx="96">
                  <c:v>-1636</c:v>
                </c:pt>
                <c:pt idx="97">
                  <c:v>-1452.5</c:v>
                </c:pt>
                <c:pt idx="98">
                  <c:v>-1438.5</c:v>
                </c:pt>
                <c:pt idx="99">
                  <c:v>-1340</c:v>
                </c:pt>
                <c:pt idx="100">
                  <c:v>-1036</c:v>
                </c:pt>
                <c:pt idx="101">
                  <c:v>-1036</c:v>
                </c:pt>
                <c:pt idx="102">
                  <c:v>-1036</c:v>
                </c:pt>
                <c:pt idx="103">
                  <c:v>-868</c:v>
                </c:pt>
                <c:pt idx="104">
                  <c:v>-867</c:v>
                </c:pt>
                <c:pt idx="105">
                  <c:v>-718</c:v>
                </c:pt>
                <c:pt idx="106">
                  <c:v>-533</c:v>
                </c:pt>
                <c:pt idx="107">
                  <c:v>-533</c:v>
                </c:pt>
                <c:pt idx="108">
                  <c:v>-500</c:v>
                </c:pt>
                <c:pt idx="109">
                  <c:v>-483.5</c:v>
                </c:pt>
                <c:pt idx="110">
                  <c:v>-367</c:v>
                </c:pt>
                <c:pt idx="111">
                  <c:v>-367</c:v>
                </c:pt>
                <c:pt idx="112">
                  <c:v>-335</c:v>
                </c:pt>
                <c:pt idx="113">
                  <c:v>-333.5</c:v>
                </c:pt>
                <c:pt idx="114">
                  <c:v>-317</c:v>
                </c:pt>
                <c:pt idx="115">
                  <c:v>-199</c:v>
                </c:pt>
                <c:pt idx="116">
                  <c:v>-166</c:v>
                </c:pt>
                <c:pt idx="117">
                  <c:v>-150</c:v>
                </c:pt>
                <c:pt idx="118">
                  <c:v>-150</c:v>
                </c:pt>
                <c:pt idx="119">
                  <c:v>-150</c:v>
                </c:pt>
                <c:pt idx="120">
                  <c:v>-32.5</c:v>
                </c:pt>
                <c:pt idx="121">
                  <c:v>-30.5</c:v>
                </c:pt>
                <c:pt idx="122">
                  <c:v>-14</c:v>
                </c:pt>
                <c:pt idx="123">
                  <c:v>0</c:v>
                </c:pt>
                <c:pt idx="124">
                  <c:v>0</c:v>
                </c:pt>
                <c:pt idx="125">
                  <c:v>106</c:v>
                </c:pt>
                <c:pt idx="126">
                  <c:v>137</c:v>
                </c:pt>
                <c:pt idx="127">
                  <c:v>150.5</c:v>
                </c:pt>
                <c:pt idx="128">
                  <c:v>151</c:v>
                </c:pt>
                <c:pt idx="129">
                  <c:v>151</c:v>
                </c:pt>
                <c:pt idx="130">
                  <c:v>151</c:v>
                </c:pt>
                <c:pt idx="131">
                  <c:v>151</c:v>
                </c:pt>
                <c:pt idx="132">
                  <c:v>151.5</c:v>
                </c:pt>
                <c:pt idx="133">
                  <c:v>152</c:v>
                </c:pt>
                <c:pt idx="134">
                  <c:v>152</c:v>
                </c:pt>
                <c:pt idx="135">
                  <c:v>152.5</c:v>
                </c:pt>
                <c:pt idx="136">
                  <c:v>152.5</c:v>
                </c:pt>
                <c:pt idx="137">
                  <c:v>153</c:v>
                </c:pt>
                <c:pt idx="138">
                  <c:v>153.5</c:v>
                </c:pt>
                <c:pt idx="139">
                  <c:v>154.5</c:v>
                </c:pt>
                <c:pt idx="140">
                  <c:v>168.5</c:v>
                </c:pt>
                <c:pt idx="141">
                  <c:v>185</c:v>
                </c:pt>
                <c:pt idx="142">
                  <c:v>185</c:v>
                </c:pt>
                <c:pt idx="143">
                  <c:v>201</c:v>
                </c:pt>
                <c:pt idx="144">
                  <c:v>203</c:v>
                </c:pt>
                <c:pt idx="145">
                  <c:v>203</c:v>
                </c:pt>
                <c:pt idx="146">
                  <c:v>215</c:v>
                </c:pt>
                <c:pt idx="147">
                  <c:v>215.5</c:v>
                </c:pt>
                <c:pt idx="148">
                  <c:v>217.5</c:v>
                </c:pt>
                <c:pt idx="149">
                  <c:v>352</c:v>
                </c:pt>
                <c:pt idx="150">
                  <c:v>353</c:v>
                </c:pt>
                <c:pt idx="151">
                  <c:v>353</c:v>
                </c:pt>
                <c:pt idx="152">
                  <c:v>369</c:v>
                </c:pt>
                <c:pt idx="153">
                  <c:v>386.5</c:v>
                </c:pt>
                <c:pt idx="154">
                  <c:v>401</c:v>
                </c:pt>
                <c:pt idx="155">
                  <c:v>502.5</c:v>
                </c:pt>
                <c:pt idx="156">
                  <c:v>519</c:v>
                </c:pt>
                <c:pt idx="157">
                  <c:v>520.5</c:v>
                </c:pt>
                <c:pt idx="158">
                  <c:v>521.5</c:v>
                </c:pt>
                <c:pt idx="159">
                  <c:v>521.5</c:v>
                </c:pt>
                <c:pt idx="160">
                  <c:v>552.5</c:v>
                </c:pt>
                <c:pt idx="161">
                  <c:v>569.5</c:v>
                </c:pt>
                <c:pt idx="162">
                  <c:v>570</c:v>
                </c:pt>
                <c:pt idx="163">
                  <c:v>570</c:v>
                </c:pt>
                <c:pt idx="164">
                  <c:v>586</c:v>
                </c:pt>
                <c:pt idx="165">
                  <c:v>671.5</c:v>
                </c:pt>
                <c:pt idx="166">
                  <c:v>702.5</c:v>
                </c:pt>
                <c:pt idx="167">
                  <c:v>719.5</c:v>
                </c:pt>
                <c:pt idx="168">
                  <c:v>719.5</c:v>
                </c:pt>
                <c:pt idx="169">
                  <c:v>720</c:v>
                </c:pt>
                <c:pt idx="170">
                  <c:v>720.5</c:v>
                </c:pt>
                <c:pt idx="171">
                  <c:v>753.5</c:v>
                </c:pt>
                <c:pt idx="172">
                  <c:v>753.5</c:v>
                </c:pt>
                <c:pt idx="173">
                  <c:v>768.5</c:v>
                </c:pt>
                <c:pt idx="174">
                  <c:v>768.5</c:v>
                </c:pt>
                <c:pt idx="175">
                  <c:v>769</c:v>
                </c:pt>
                <c:pt idx="176">
                  <c:v>769</c:v>
                </c:pt>
                <c:pt idx="177">
                  <c:v>769</c:v>
                </c:pt>
                <c:pt idx="178">
                  <c:v>854.5</c:v>
                </c:pt>
                <c:pt idx="179">
                  <c:v>854.5</c:v>
                </c:pt>
                <c:pt idx="180">
                  <c:v>921</c:v>
                </c:pt>
                <c:pt idx="181">
                  <c:v>1071.5</c:v>
                </c:pt>
                <c:pt idx="182">
                  <c:v>1077</c:v>
                </c:pt>
                <c:pt idx="183">
                  <c:v>1089</c:v>
                </c:pt>
                <c:pt idx="184">
                  <c:v>1089.5</c:v>
                </c:pt>
                <c:pt idx="185">
                  <c:v>1094.5</c:v>
                </c:pt>
                <c:pt idx="186">
                  <c:v>1102.5</c:v>
                </c:pt>
                <c:pt idx="187">
                  <c:v>1103</c:v>
                </c:pt>
                <c:pt idx="188">
                  <c:v>1104.5</c:v>
                </c:pt>
                <c:pt idx="189">
                  <c:v>1104.5</c:v>
                </c:pt>
                <c:pt idx="190">
                  <c:v>1121</c:v>
                </c:pt>
                <c:pt idx="191">
                  <c:v>1209.5</c:v>
                </c:pt>
                <c:pt idx="192">
                  <c:v>1221.5</c:v>
                </c:pt>
                <c:pt idx="193">
                  <c:v>1222.5</c:v>
                </c:pt>
                <c:pt idx="194">
                  <c:v>1239.5</c:v>
                </c:pt>
                <c:pt idx="195">
                  <c:v>1244</c:v>
                </c:pt>
                <c:pt idx="196">
                  <c:v>1255.5</c:v>
                </c:pt>
                <c:pt idx="197">
                  <c:v>1256</c:v>
                </c:pt>
                <c:pt idx="198">
                  <c:v>1256.5</c:v>
                </c:pt>
                <c:pt idx="199">
                  <c:v>1272</c:v>
                </c:pt>
                <c:pt idx="200">
                  <c:v>1272.5</c:v>
                </c:pt>
                <c:pt idx="201">
                  <c:v>1273</c:v>
                </c:pt>
                <c:pt idx="202">
                  <c:v>1303</c:v>
                </c:pt>
                <c:pt idx="203">
                  <c:v>1303.5</c:v>
                </c:pt>
                <c:pt idx="204">
                  <c:v>1390</c:v>
                </c:pt>
                <c:pt idx="205">
                  <c:v>1390</c:v>
                </c:pt>
                <c:pt idx="206">
                  <c:v>1404</c:v>
                </c:pt>
                <c:pt idx="207">
                  <c:v>1404.5</c:v>
                </c:pt>
                <c:pt idx="208">
                  <c:v>1405</c:v>
                </c:pt>
                <c:pt idx="209">
                  <c:v>1405.5</c:v>
                </c:pt>
                <c:pt idx="210">
                  <c:v>1406</c:v>
                </c:pt>
                <c:pt idx="211">
                  <c:v>1421.5</c:v>
                </c:pt>
                <c:pt idx="212">
                  <c:v>1422</c:v>
                </c:pt>
                <c:pt idx="213">
                  <c:v>1422</c:v>
                </c:pt>
                <c:pt idx="214">
                  <c:v>1422</c:v>
                </c:pt>
                <c:pt idx="215">
                  <c:v>1422.5</c:v>
                </c:pt>
                <c:pt idx="216">
                  <c:v>1423</c:v>
                </c:pt>
                <c:pt idx="217">
                  <c:v>1445.5</c:v>
                </c:pt>
                <c:pt idx="218">
                  <c:v>1472.5</c:v>
                </c:pt>
                <c:pt idx="219">
                  <c:v>1573</c:v>
                </c:pt>
                <c:pt idx="220">
                  <c:v>1573.5</c:v>
                </c:pt>
                <c:pt idx="221">
                  <c:v>1574</c:v>
                </c:pt>
                <c:pt idx="222">
                  <c:v>1591</c:v>
                </c:pt>
                <c:pt idx="223">
                  <c:v>1607</c:v>
                </c:pt>
                <c:pt idx="224">
                  <c:v>1655</c:v>
                </c:pt>
                <c:pt idx="225">
                  <c:v>1742.5</c:v>
                </c:pt>
                <c:pt idx="226">
                  <c:v>1772.5</c:v>
                </c:pt>
                <c:pt idx="227">
                  <c:v>1772.5</c:v>
                </c:pt>
                <c:pt idx="228">
                  <c:v>1775</c:v>
                </c:pt>
                <c:pt idx="229">
                  <c:v>1790</c:v>
                </c:pt>
                <c:pt idx="230">
                  <c:v>1790</c:v>
                </c:pt>
                <c:pt idx="231">
                  <c:v>1806.5</c:v>
                </c:pt>
                <c:pt idx="232">
                  <c:v>1807</c:v>
                </c:pt>
                <c:pt idx="233">
                  <c:v>1808</c:v>
                </c:pt>
                <c:pt idx="234">
                  <c:v>1838.5</c:v>
                </c:pt>
                <c:pt idx="235">
                  <c:v>1925.5</c:v>
                </c:pt>
                <c:pt idx="236">
                  <c:v>1957</c:v>
                </c:pt>
                <c:pt idx="237">
                  <c:v>1990</c:v>
                </c:pt>
                <c:pt idx="238">
                  <c:v>2114</c:v>
                </c:pt>
                <c:pt idx="239">
                  <c:v>2173</c:v>
                </c:pt>
                <c:pt idx="240">
                  <c:v>2174</c:v>
                </c:pt>
                <c:pt idx="241">
                  <c:v>2293</c:v>
                </c:pt>
                <c:pt idx="242">
                  <c:v>2331</c:v>
                </c:pt>
                <c:pt idx="243">
                  <c:v>2374</c:v>
                </c:pt>
                <c:pt idx="244">
                  <c:v>2459.5</c:v>
                </c:pt>
                <c:pt idx="245">
                  <c:v>2459.5</c:v>
                </c:pt>
                <c:pt idx="246">
                  <c:v>2492</c:v>
                </c:pt>
                <c:pt idx="247">
                  <c:v>2666</c:v>
                </c:pt>
                <c:pt idx="248">
                  <c:v>2682</c:v>
                </c:pt>
                <c:pt idx="249">
                  <c:v>2693</c:v>
                </c:pt>
                <c:pt idx="250">
                  <c:v>2693</c:v>
                </c:pt>
                <c:pt idx="251">
                  <c:v>2693</c:v>
                </c:pt>
                <c:pt idx="252">
                  <c:v>2693</c:v>
                </c:pt>
                <c:pt idx="253">
                  <c:v>2693</c:v>
                </c:pt>
                <c:pt idx="254">
                  <c:v>2693</c:v>
                </c:pt>
                <c:pt idx="255">
                  <c:v>2693</c:v>
                </c:pt>
                <c:pt idx="256">
                  <c:v>2693</c:v>
                </c:pt>
                <c:pt idx="257">
                  <c:v>2693</c:v>
                </c:pt>
                <c:pt idx="258">
                  <c:v>2693</c:v>
                </c:pt>
                <c:pt idx="259">
                  <c:v>2693</c:v>
                </c:pt>
                <c:pt idx="260">
                  <c:v>2693</c:v>
                </c:pt>
                <c:pt idx="261">
                  <c:v>2693</c:v>
                </c:pt>
                <c:pt idx="262">
                  <c:v>2693</c:v>
                </c:pt>
                <c:pt idx="263">
                  <c:v>2694</c:v>
                </c:pt>
                <c:pt idx="264">
                  <c:v>2694</c:v>
                </c:pt>
                <c:pt idx="265">
                  <c:v>2694</c:v>
                </c:pt>
                <c:pt idx="266">
                  <c:v>2694</c:v>
                </c:pt>
                <c:pt idx="267">
                  <c:v>2694</c:v>
                </c:pt>
                <c:pt idx="268">
                  <c:v>2694</c:v>
                </c:pt>
                <c:pt idx="269">
                  <c:v>2694</c:v>
                </c:pt>
                <c:pt idx="270">
                  <c:v>2694</c:v>
                </c:pt>
                <c:pt idx="271">
                  <c:v>2694</c:v>
                </c:pt>
                <c:pt idx="272">
                  <c:v>2694</c:v>
                </c:pt>
                <c:pt idx="273">
                  <c:v>2694</c:v>
                </c:pt>
                <c:pt idx="274">
                  <c:v>2694</c:v>
                </c:pt>
                <c:pt idx="275">
                  <c:v>2694</c:v>
                </c:pt>
                <c:pt idx="276">
                  <c:v>2694</c:v>
                </c:pt>
                <c:pt idx="277">
                  <c:v>2708</c:v>
                </c:pt>
                <c:pt idx="278">
                  <c:v>2709</c:v>
                </c:pt>
                <c:pt idx="279">
                  <c:v>2709</c:v>
                </c:pt>
                <c:pt idx="280">
                  <c:v>2709</c:v>
                </c:pt>
                <c:pt idx="281">
                  <c:v>2709</c:v>
                </c:pt>
                <c:pt idx="282">
                  <c:v>2725</c:v>
                </c:pt>
                <c:pt idx="283">
                  <c:v>2876</c:v>
                </c:pt>
                <c:pt idx="284">
                  <c:v>2876.5</c:v>
                </c:pt>
                <c:pt idx="285">
                  <c:v>3011</c:v>
                </c:pt>
                <c:pt idx="286">
                  <c:v>3011</c:v>
                </c:pt>
                <c:pt idx="287">
                  <c:v>3044</c:v>
                </c:pt>
                <c:pt idx="288">
                  <c:v>3045</c:v>
                </c:pt>
                <c:pt idx="289">
                  <c:v>3046</c:v>
                </c:pt>
                <c:pt idx="290">
                  <c:v>3076</c:v>
                </c:pt>
                <c:pt idx="291">
                  <c:v>3076</c:v>
                </c:pt>
                <c:pt idx="292">
                  <c:v>3076</c:v>
                </c:pt>
                <c:pt idx="293">
                  <c:v>3076</c:v>
                </c:pt>
                <c:pt idx="294">
                  <c:v>3076</c:v>
                </c:pt>
                <c:pt idx="295">
                  <c:v>3076</c:v>
                </c:pt>
                <c:pt idx="296">
                  <c:v>3177</c:v>
                </c:pt>
                <c:pt idx="297">
                  <c:v>3177</c:v>
                </c:pt>
                <c:pt idx="298">
                  <c:v>3177</c:v>
                </c:pt>
                <c:pt idx="299">
                  <c:v>3177</c:v>
                </c:pt>
                <c:pt idx="300">
                  <c:v>3177</c:v>
                </c:pt>
                <c:pt idx="301">
                  <c:v>3177</c:v>
                </c:pt>
                <c:pt idx="302">
                  <c:v>3177</c:v>
                </c:pt>
                <c:pt idx="303">
                  <c:v>3177</c:v>
                </c:pt>
                <c:pt idx="304">
                  <c:v>3177</c:v>
                </c:pt>
                <c:pt idx="305">
                  <c:v>3177</c:v>
                </c:pt>
                <c:pt idx="306">
                  <c:v>3178</c:v>
                </c:pt>
                <c:pt idx="307">
                  <c:v>3211</c:v>
                </c:pt>
                <c:pt idx="308">
                  <c:v>3211</c:v>
                </c:pt>
                <c:pt idx="309">
                  <c:v>3211</c:v>
                </c:pt>
                <c:pt idx="310">
                  <c:v>3211</c:v>
                </c:pt>
                <c:pt idx="311">
                  <c:v>3211</c:v>
                </c:pt>
                <c:pt idx="312">
                  <c:v>3211</c:v>
                </c:pt>
                <c:pt idx="313">
                  <c:v>3211</c:v>
                </c:pt>
                <c:pt idx="314">
                  <c:v>3228</c:v>
                </c:pt>
                <c:pt idx="315">
                  <c:v>3335</c:v>
                </c:pt>
                <c:pt idx="316">
                  <c:v>3335</c:v>
                </c:pt>
                <c:pt idx="317">
                  <c:v>3382</c:v>
                </c:pt>
                <c:pt idx="318">
                  <c:v>3382</c:v>
                </c:pt>
                <c:pt idx="319">
                  <c:v>3410</c:v>
                </c:pt>
                <c:pt idx="320">
                  <c:v>3411</c:v>
                </c:pt>
                <c:pt idx="321">
                  <c:v>3411</c:v>
                </c:pt>
                <c:pt idx="322">
                  <c:v>3412</c:v>
                </c:pt>
                <c:pt idx="323">
                  <c:v>3426</c:v>
                </c:pt>
                <c:pt idx="324">
                  <c:v>3528.5</c:v>
                </c:pt>
                <c:pt idx="325">
                  <c:v>3529</c:v>
                </c:pt>
                <c:pt idx="326">
                  <c:v>3552</c:v>
                </c:pt>
                <c:pt idx="327">
                  <c:v>3552</c:v>
                </c:pt>
                <c:pt idx="328">
                  <c:v>3563</c:v>
                </c:pt>
                <c:pt idx="329">
                  <c:v>3563</c:v>
                </c:pt>
                <c:pt idx="330">
                  <c:v>3563</c:v>
                </c:pt>
                <c:pt idx="331">
                  <c:v>3578</c:v>
                </c:pt>
                <c:pt idx="332">
                  <c:v>3578</c:v>
                </c:pt>
                <c:pt idx="333">
                  <c:v>3578</c:v>
                </c:pt>
                <c:pt idx="334">
                  <c:v>3579</c:v>
                </c:pt>
                <c:pt idx="335">
                  <c:v>3579</c:v>
                </c:pt>
                <c:pt idx="336">
                  <c:v>3579</c:v>
                </c:pt>
                <c:pt idx="337">
                  <c:v>3579</c:v>
                </c:pt>
                <c:pt idx="338">
                  <c:v>3579</c:v>
                </c:pt>
                <c:pt idx="339">
                  <c:v>3579</c:v>
                </c:pt>
                <c:pt idx="340">
                  <c:v>3579</c:v>
                </c:pt>
                <c:pt idx="341">
                  <c:v>3579.5</c:v>
                </c:pt>
                <c:pt idx="342">
                  <c:v>3581</c:v>
                </c:pt>
                <c:pt idx="343">
                  <c:v>3581.5</c:v>
                </c:pt>
                <c:pt idx="344">
                  <c:v>3595</c:v>
                </c:pt>
                <c:pt idx="345">
                  <c:v>3595</c:v>
                </c:pt>
                <c:pt idx="346">
                  <c:v>3595</c:v>
                </c:pt>
                <c:pt idx="347">
                  <c:v>3596</c:v>
                </c:pt>
                <c:pt idx="348">
                  <c:v>3641</c:v>
                </c:pt>
                <c:pt idx="349">
                  <c:v>3682</c:v>
                </c:pt>
                <c:pt idx="350">
                  <c:v>3698</c:v>
                </c:pt>
                <c:pt idx="351">
                  <c:v>3698</c:v>
                </c:pt>
                <c:pt idx="352">
                  <c:v>3698</c:v>
                </c:pt>
                <c:pt idx="353">
                  <c:v>3712</c:v>
                </c:pt>
                <c:pt idx="354">
                  <c:v>3729</c:v>
                </c:pt>
                <c:pt idx="355">
                  <c:v>3731</c:v>
                </c:pt>
                <c:pt idx="356">
                  <c:v>3747</c:v>
                </c:pt>
                <c:pt idx="357">
                  <c:v>3747</c:v>
                </c:pt>
                <c:pt idx="358">
                  <c:v>3748</c:v>
                </c:pt>
                <c:pt idx="359">
                  <c:v>3762</c:v>
                </c:pt>
                <c:pt idx="360">
                  <c:v>3762</c:v>
                </c:pt>
                <c:pt idx="361">
                  <c:v>3762</c:v>
                </c:pt>
                <c:pt idx="362">
                  <c:v>3763</c:v>
                </c:pt>
                <c:pt idx="363">
                  <c:v>3763</c:v>
                </c:pt>
                <c:pt idx="364">
                  <c:v>3763.5</c:v>
                </c:pt>
                <c:pt idx="365">
                  <c:v>3778</c:v>
                </c:pt>
                <c:pt idx="366">
                  <c:v>3778</c:v>
                </c:pt>
                <c:pt idx="367">
                  <c:v>3778</c:v>
                </c:pt>
                <c:pt idx="368">
                  <c:v>3918.5</c:v>
                </c:pt>
                <c:pt idx="369">
                  <c:v>4098</c:v>
                </c:pt>
                <c:pt idx="370">
                  <c:v>4098</c:v>
                </c:pt>
                <c:pt idx="371">
                  <c:v>4098</c:v>
                </c:pt>
                <c:pt idx="372">
                  <c:v>4098</c:v>
                </c:pt>
                <c:pt idx="373">
                  <c:v>4114</c:v>
                </c:pt>
                <c:pt idx="374">
                  <c:v>4114</c:v>
                </c:pt>
                <c:pt idx="375">
                  <c:v>4114</c:v>
                </c:pt>
                <c:pt idx="376">
                  <c:v>4114</c:v>
                </c:pt>
                <c:pt idx="377">
                  <c:v>4115</c:v>
                </c:pt>
                <c:pt idx="378">
                  <c:v>4115</c:v>
                </c:pt>
                <c:pt idx="379">
                  <c:v>4115</c:v>
                </c:pt>
                <c:pt idx="380">
                  <c:v>4115</c:v>
                </c:pt>
                <c:pt idx="381">
                  <c:v>4115</c:v>
                </c:pt>
                <c:pt idx="382">
                  <c:v>4146</c:v>
                </c:pt>
                <c:pt idx="383">
                  <c:v>4247</c:v>
                </c:pt>
                <c:pt idx="384">
                  <c:v>4247.5</c:v>
                </c:pt>
                <c:pt idx="385">
                  <c:v>4281.5</c:v>
                </c:pt>
                <c:pt idx="386">
                  <c:v>4297</c:v>
                </c:pt>
                <c:pt idx="387">
                  <c:v>4448.5</c:v>
                </c:pt>
                <c:pt idx="388">
                  <c:v>4448.5</c:v>
                </c:pt>
                <c:pt idx="389">
                  <c:v>4465.5</c:v>
                </c:pt>
                <c:pt idx="390">
                  <c:v>4465.5</c:v>
                </c:pt>
                <c:pt idx="391">
                  <c:v>4466</c:v>
                </c:pt>
                <c:pt idx="392">
                  <c:v>4466</c:v>
                </c:pt>
                <c:pt idx="393">
                  <c:v>4582</c:v>
                </c:pt>
                <c:pt idx="394">
                  <c:v>4582</c:v>
                </c:pt>
                <c:pt idx="395">
                  <c:v>4582</c:v>
                </c:pt>
                <c:pt idx="396">
                  <c:v>4582</c:v>
                </c:pt>
                <c:pt idx="397">
                  <c:v>4582</c:v>
                </c:pt>
                <c:pt idx="398">
                  <c:v>4582</c:v>
                </c:pt>
                <c:pt idx="399">
                  <c:v>4582</c:v>
                </c:pt>
                <c:pt idx="400">
                  <c:v>4582</c:v>
                </c:pt>
                <c:pt idx="401">
                  <c:v>4588.5</c:v>
                </c:pt>
                <c:pt idx="402">
                  <c:v>4599</c:v>
                </c:pt>
                <c:pt idx="403">
                  <c:v>4599</c:v>
                </c:pt>
                <c:pt idx="404">
                  <c:v>4600.5</c:v>
                </c:pt>
                <c:pt idx="405">
                  <c:v>4633</c:v>
                </c:pt>
                <c:pt idx="406">
                  <c:v>4633</c:v>
                </c:pt>
                <c:pt idx="407">
                  <c:v>4783</c:v>
                </c:pt>
                <c:pt idx="408">
                  <c:v>4783</c:v>
                </c:pt>
                <c:pt idx="409">
                  <c:v>4783</c:v>
                </c:pt>
                <c:pt idx="410">
                  <c:v>4783</c:v>
                </c:pt>
                <c:pt idx="411">
                  <c:v>4799.5</c:v>
                </c:pt>
                <c:pt idx="412">
                  <c:v>4801</c:v>
                </c:pt>
                <c:pt idx="413">
                  <c:v>4801.5</c:v>
                </c:pt>
                <c:pt idx="414">
                  <c:v>4816</c:v>
                </c:pt>
                <c:pt idx="415">
                  <c:v>4817</c:v>
                </c:pt>
                <c:pt idx="416">
                  <c:v>4818</c:v>
                </c:pt>
                <c:pt idx="417">
                  <c:v>4818</c:v>
                </c:pt>
                <c:pt idx="418">
                  <c:v>5101</c:v>
                </c:pt>
                <c:pt idx="419">
                  <c:v>5150</c:v>
                </c:pt>
                <c:pt idx="420">
                  <c:v>5319</c:v>
                </c:pt>
                <c:pt idx="421">
                  <c:v>5351.5</c:v>
                </c:pt>
                <c:pt idx="422">
                  <c:v>5352</c:v>
                </c:pt>
                <c:pt idx="423">
                  <c:v>5352</c:v>
                </c:pt>
                <c:pt idx="424">
                  <c:v>5352</c:v>
                </c:pt>
                <c:pt idx="425">
                  <c:v>5485</c:v>
                </c:pt>
                <c:pt idx="426">
                  <c:v>5536</c:v>
                </c:pt>
                <c:pt idx="427">
                  <c:v>5837.5</c:v>
                </c:pt>
                <c:pt idx="428">
                  <c:v>5838</c:v>
                </c:pt>
                <c:pt idx="429">
                  <c:v>5870.5</c:v>
                </c:pt>
                <c:pt idx="430">
                  <c:v>5870.5</c:v>
                </c:pt>
                <c:pt idx="431">
                  <c:v>6238</c:v>
                </c:pt>
                <c:pt idx="432">
                  <c:v>6406</c:v>
                </c:pt>
                <c:pt idx="433">
                  <c:v>6406</c:v>
                </c:pt>
                <c:pt idx="434">
                  <c:v>6406</c:v>
                </c:pt>
                <c:pt idx="435">
                  <c:v>6437</c:v>
                </c:pt>
                <c:pt idx="436">
                  <c:v>6437</c:v>
                </c:pt>
                <c:pt idx="437">
                  <c:v>6572.5</c:v>
                </c:pt>
                <c:pt idx="438">
                  <c:v>6589</c:v>
                </c:pt>
                <c:pt idx="439">
                  <c:v>6724</c:v>
                </c:pt>
                <c:pt idx="440">
                  <c:v>6724.5</c:v>
                </c:pt>
                <c:pt idx="441">
                  <c:v>6738.5</c:v>
                </c:pt>
                <c:pt idx="442">
                  <c:v>6738.5</c:v>
                </c:pt>
                <c:pt idx="443">
                  <c:v>6755</c:v>
                </c:pt>
                <c:pt idx="444">
                  <c:v>6756</c:v>
                </c:pt>
                <c:pt idx="445">
                  <c:v>6788</c:v>
                </c:pt>
                <c:pt idx="446">
                  <c:v>6891</c:v>
                </c:pt>
                <c:pt idx="447">
                  <c:v>6891</c:v>
                </c:pt>
                <c:pt idx="448">
                  <c:v>6891</c:v>
                </c:pt>
                <c:pt idx="449">
                  <c:v>6923</c:v>
                </c:pt>
                <c:pt idx="450">
                  <c:v>6939.5</c:v>
                </c:pt>
                <c:pt idx="451">
                  <c:v>7073</c:v>
                </c:pt>
                <c:pt idx="452">
                  <c:v>7073</c:v>
                </c:pt>
                <c:pt idx="453">
                  <c:v>7073</c:v>
                </c:pt>
                <c:pt idx="454">
                  <c:v>7087.5</c:v>
                </c:pt>
                <c:pt idx="455">
                  <c:v>7107</c:v>
                </c:pt>
                <c:pt idx="456">
                  <c:v>7242</c:v>
                </c:pt>
                <c:pt idx="457">
                  <c:v>7256.5</c:v>
                </c:pt>
                <c:pt idx="458">
                  <c:v>7256.5</c:v>
                </c:pt>
                <c:pt idx="459">
                  <c:v>7256.5</c:v>
                </c:pt>
                <c:pt idx="460">
                  <c:v>7258.5</c:v>
                </c:pt>
                <c:pt idx="461">
                  <c:v>7306.5</c:v>
                </c:pt>
                <c:pt idx="462">
                  <c:v>7339</c:v>
                </c:pt>
                <c:pt idx="463">
                  <c:v>7426</c:v>
                </c:pt>
                <c:pt idx="464">
                  <c:v>7458</c:v>
                </c:pt>
                <c:pt idx="465">
                  <c:v>7994</c:v>
                </c:pt>
                <c:pt idx="466">
                  <c:v>8026</c:v>
                </c:pt>
                <c:pt idx="467">
                  <c:v>8143.5</c:v>
                </c:pt>
                <c:pt idx="468">
                  <c:v>8194</c:v>
                </c:pt>
                <c:pt idx="469">
                  <c:v>8310</c:v>
                </c:pt>
                <c:pt idx="470">
                  <c:v>8310</c:v>
                </c:pt>
                <c:pt idx="471">
                  <c:v>8327.5</c:v>
                </c:pt>
                <c:pt idx="472">
                  <c:v>8378.5</c:v>
                </c:pt>
                <c:pt idx="473">
                  <c:v>8378.5</c:v>
                </c:pt>
                <c:pt idx="474">
                  <c:v>8448.5</c:v>
                </c:pt>
                <c:pt idx="475">
                  <c:v>8664.5</c:v>
                </c:pt>
                <c:pt idx="476">
                  <c:v>9387.5</c:v>
                </c:pt>
                <c:pt idx="477">
                  <c:v>9389</c:v>
                </c:pt>
                <c:pt idx="478">
                  <c:v>9390</c:v>
                </c:pt>
              </c:numCache>
            </c:numRef>
          </c:xVal>
          <c:yVal>
            <c:numRef>
              <c:f>A!$U$21:$U$992</c:f>
              <c:numCache>
                <c:formatCode>General</c:formatCode>
                <c:ptCount val="972"/>
                <c:pt idx="348">
                  <c:v>0.46604895999917062</c:v>
                </c:pt>
                <c:pt idx="401">
                  <c:v>-0.3917154400041909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21-4030-BE38-BD7502DD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439144"/>
        <c:axId val="1"/>
      </c:scatterChart>
      <c:valAx>
        <c:axId val="781439144"/>
        <c:scaling>
          <c:orientation val="minMax"/>
          <c:max val="9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1163531520163"/>
              <c:y val="0.86769367019306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505036828659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143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9766277128548"/>
          <c:y val="0.92024539877300615"/>
          <c:w val="0.782971619365609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17</xdr:col>
      <xdr:colOff>342900</xdr:colOff>
      <xdr:row>18</xdr:row>
      <xdr:rowOff>66675</xdr:rowOff>
    </xdr:to>
    <xdr:graphicFrame macro="">
      <xdr:nvGraphicFramePr>
        <xdr:cNvPr id="58374" name="Chart 1026">
          <a:extLst>
            <a:ext uri="{FF2B5EF4-FFF2-40B4-BE49-F238E27FC236}">
              <a16:creationId xmlns:a16="http://schemas.microsoft.com/office/drawing/2014/main" id="{E000E2B3-E6F9-9C24-750F-C62A41E22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66675</xdr:rowOff>
    </xdr:from>
    <xdr:to>
      <xdr:col>26</xdr:col>
      <xdr:colOff>800100</xdr:colOff>
      <xdr:row>18</xdr:row>
      <xdr:rowOff>38100</xdr:rowOff>
    </xdr:to>
    <xdr:graphicFrame macro="">
      <xdr:nvGraphicFramePr>
        <xdr:cNvPr id="58376" name="Chart 1028">
          <a:extLst>
            <a:ext uri="{FF2B5EF4-FFF2-40B4-BE49-F238E27FC236}">
              <a16:creationId xmlns:a16="http://schemas.microsoft.com/office/drawing/2014/main" id="{3347B13D-FBF6-9861-0DEB-D551F2A8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76199</xdr:rowOff>
    </xdr:from>
    <xdr:to>
      <xdr:col>12</xdr:col>
      <xdr:colOff>238124</xdr:colOff>
      <xdr:row>21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FC226-DCA1-371C-981B-9F31C7A49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21</xdr:row>
      <xdr:rowOff>114299</xdr:rowOff>
    </xdr:from>
    <xdr:to>
      <xdr:col>12</xdr:col>
      <xdr:colOff>342900</xdr:colOff>
      <xdr:row>42</xdr:row>
      <xdr:rowOff>76199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D20EF2D9-D5A6-BDBC-B00D-91813EB82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295275</xdr:colOff>
      <xdr:row>0</xdr:row>
      <xdr:rowOff>0</xdr:rowOff>
    </xdr:from>
    <xdr:to>
      <xdr:col>25</xdr:col>
      <xdr:colOff>504825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7C36634C-8AEA-4D6F-D56F-EEFB3F56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1037" name="Chart 11">
          <a:extLst>
            <a:ext uri="{FF2B5EF4-FFF2-40B4-BE49-F238E27FC236}">
              <a16:creationId xmlns:a16="http://schemas.microsoft.com/office/drawing/2014/main" id="{B83CC251-DE1B-C9A3-8E48-E92073D13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8" TargetMode="External"/><Relationship Id="rId117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konkoly.hu/cgi-bin/IBVS?937" TargetMode="External"/><Relationship Id="rId47" Type="http://schemas.openxmlformats.org/officeDocument/2006/relationships/hyperlink" Target="http://www.bav-astro.de/sfs/BAVM_link.php?BAVMnr=28" TargetMode="External"/><Relationship Id="rId63" Type="http://schemas.openxmlformats.org/officeDocument/2006/relationships/hyperlink" Target="http://www.konkoly.hu/cgi-bin/IBVS?2545" TargetMode="External"/><Relationship Id="rId68" Type="http://schemas.openxmlformats.org/officeDocument/2006/relationships/hyperlink" Target="http://www.bav-astro.de/sfs/BAVM_link.php?BAVMnr=43" TargetMode="External"/><Relationship Id="rId84" Type="http://schemas.openxmlformats.org/officeDocument/2006/relationships/hyperlink" Target="http://www.bav-astro.de/sfs/BAVM_link.php?BAVMnr=60" TargetMode="External"/><Relationship Id="rId89" Type="http://schemas.openxmlformats.org/officeDocument/2006/relationships/hyperlink" Target="http://www.konkoly.hu/cgi-bin/IBVS?4380" TargetMode="External"/><Relationship Id="rId112" Type="http://schemas.openxmlformats.org/officeDocument/2006/relationships/hyperlink" Target="http://var.astro.cz/oejv/issues/oejv0074.pdf" TargetMode="External"/><Relationship Id="rId133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bav-astro.de/sfs/BAVM_link.php?BAVMnr=13" TargetMode="External"/><Relationship Id="rId107" Type="http://schemas.openxmlformats.org/officeDocument/2006/relationships/hyperlink" Target="http://www.bav-astro.de/sfs/BAVM_link.php?BAVMnr=179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25" TargetMode="External"/><Relationship Id="rId37" Type="http://schemas.openxmlformats.org/officeDocument/2006/relationships/hyperlink" Target="http://www.konkoly.hu/cgi-bin/IBVS?530" TargetMode="External"/><Relationship Id="rId53" Type="http://schemas.openxmlformats.org/officeDocument/2006/relationships/hyperlink" Target="http://www.konkoly.hu/cgi-bin/IBVS?1163" TargetMode="External"/><Relationship Id="rId58" Type="http://schemas.openxmlformats.org/officeDocument/2006/relationships/hyperlink" Target="http://www.bav-astro.de/sfs/BAVM_link.php?BAVMnr=31" TargetMode="External"/><Relationship Id="rId74" Type="http://schemas.openxmlformats.org/officeDocument/2006/relationships/hyperlink" Target="http://www.bav-astro.de/sfs/BAVM_link.php?BAVMnr=52" TargetMode="External"/><Relationship Id="rId79" Type="http://schemas.openxmlformats.org/officeDocument/2006/relationships/hyperlink" Target="http://www.bav-astro.de/sfs/BAVM_link.php?BAVMnr=56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var.astro.cz/oejv/issues/oejv0107.pdf" TargetMode="External"/><Relationship Id="rId128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var.astro.cz/oejv/issues/oejv0060.pdf" TargetMode="External"/><Relationship Id="rId95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bav-astro.de/sfs/BAVM_link.php?BAVMnr=10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konkoly.hu/cgi-bin/IBVS?148" TargetMode="External"/><Relationship Id="rId30" Type="http://schemas.openxmlformats.org/officeDocument/2006/relationships/hyperlink" Target="http://www.konkoly.hu/cgi-bin/IBVS?456" TargetMode="External"/><Relationship Id="rId35" Type="http://schemas.openxmlformats.org/officeDocument/2006/relationships/hyperlink" Target="http://www.konkoly.hu/cgi-bin/IBVS?951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379" TargetMode="External"/><Relationship Id="rId56" Type="http://schemas.openxmlformats.org/officeDocument/2006/relationships/hyperlink" Target="http://www.konkoly.hu/cgi-bin/IBVS?1358" TargetMode="External"/><Relationship Id="rId64" Type="http://schemas.openxmlformats.org/officeDocument/2006/relationships/hyperlink" Target="http://www.konkoly.hu/cgi-bin/IBVS?2545" TargetMode="External"/><Relationship Id="rId69" Type="http://schemas.openxmlformats.org/officeDocument/2006/relationships/hyperlink" Target="http://www.bav-astro.de/sfs/BAVM_link.php?BAVMnr=43" TargetMode="External"/><Relationship Id="rId77" Type="http://schemas.openxmlformats.org/officeDocument/2006/relationships/hyperlink" Target="http://www.bav-astro.de/sfs/BAVM_link.php?BAVMnr=52" TargetMode="External"/><Relationship Id="rId100" Type="http://schemas.openxmlformats.org/officeDocument/2006/relationships/hyperlink" Target="http://www.bav-astro.de/sfs/BAVM_link.php?BAVMnr=171" TargetMode="External"/><Relationship Id="rId105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var.astro.cz/oejv/issues/oejv0094.pdf" TargetMode="External"/><Relationship Id="rId126" Type="http://schemas.openxmlformats.org/officeDocument/2006/relationships/hyperlink" Target="http://var.astro.cz/oejv/issues/oejv0107.pdf" TargetMode="External"/><Relationship Id="rId134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28" TargetMode="External"/><Relationship Id="rId72" Type="http://schemas.openxmlformats.org/officeDocument/2006/relationships/hyperlink" Target="http://www.konkoly.hu/cgi-bin/IBVS?3552" TargetMode="External"/><Relationship Id="rId80" Type="http://schemas.openxmlformats.org/officeDocument/2006/relationships/hyperlink" Target="http://www.bav-astro.de/sfs/BAVM_link.php?BAVMnr=56" TargetMode="External"/><Relationship Id="rId85" Type="http://schemas.openxmlformats.org/officeDocument/2006/relationships/hyperlink" Target="http://www.bav-astro.de/sfs/BAVM_link.php?BAVMnr=62" TargetMode="External"/><Relationship Id="rId93" Type="http://schemas.openxmlformats.org/officeDocument/2006/relationships/hyperlink" Target="http://www.bav-astro.de/sfs/BAVM_link.php?BAVMnr=122" TargetMode="External"/><Relationship Id="rId98" Type="http://schemas.openxmlformats.org/officeDocument/2006/relationships/hyperlink" Target="http://www.bav-astro.de/sfs/BAVM_link.php?BAVMnr=154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8" TargetMode="External"/><Relationship Id="rId33" Type="http://schemas.openxmlformats.org/officeDocument/2006/relationships/hyperlink" Target="http://www.konkoly.hu/cgi-bin/IBVS?456" TargetMode="External"/><Relationship Id="rId38" Type="http://schemas.openxmlformats.org/officeDocument/2006/relationships/hyperlink" Target="http://www.konkoly.hu/cgi-bin/IBVS?951" TargetMode="External"/><Relationship Id="rId46" Type="http://schemas.openxmlformats.org/officeDocument/2006/relationships/hyperlink" Target="http://www.konkoly.hu/cgi-bin/IBVS?1379" TargetMode="External"/><Relationship Id="rId59" Type="http://schemas.openxmlformats.org/officeDocument/2006/relationships/hyperlink" Target="http://www.konkoly.hu/cgi-bin/IBVS?1924" TargetMode="External"/><Relationship Id="rId67" Type="http://schemas.openxmlformats.org/officeDocument/2006/relationships/hyperlink" Target="http://www.bav-astro.de/sfs/BAVM_link.php?BAVMnr=43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konkoly.hu/cgi-bin/IBVS?5801" TargetMode="External"/><Relationship Id="rId124" Type="http://schemas.openxmlformats.org/officeDocument/2006/relationships/hyperlink" Target="http://var.astro.cz/oejv/issues/oejv0107.pdf" TargetMode="External"/><Relationship Id="rId129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konkoly.hu/cgi-bin/IBVS?931" TargetMode="External"/><Relationship Id="rId54" Type="http://schemas.openxmlformats.org/officeDocument/2006/relationships/hyperlink" Target="http://www.konkoly.hu/cgi-bin/IBVS?1379" TargetMode="External"/><Relationship Id="rId62" Type="http://schemas.openxmlformats.org/officeDocument/2006/relationships/hyperlink" Target="http://www.bav-astro.de/sfs/BAVM_link.php?BAVMnr=36" TargetMode="External"/><Relationship Id="rId70" Type="http://schemas.openxmlformats.org/officeDocument/2006/relationships/hyperlink" Target="http://www.konkoly.hu/cgi-bin/IBVS?3552" TargetMode="External"/><Relationship Id="rId75" Type="http://schemas.openxmlformats.org/officeDocument/2006/relationships/hyperlink" Target="http://www.bav-astro.de/sfs/BAVM_link.php?BAVMnr=52" TargetMode="External"/><Relationship Id="rId83" Type="http://schemas.openxmlformats.org/officeDocument/2006/relationships/hyperlink" Target="http://www.bav-astro.de/sfs/BAVM_link.php?BAVMnr=60" TargetMode="External"/><Relationship Id="rId88" Type="http://schemas.openxmlformats.org/officeDocument/2006/relationships/hyperlink" Target="http://var.astro.cz/oejv/issues/oejv0060.pdf" TargetMode="External"/><Relationship Id="rId91" Type="http://schemas.openxmlformats.org/officeDocument/2006/relationships/hyperlink" Target="http://www.bav-astro.de/sfs/BAVM_link.php?BAVMnr=90" TargetMode="External"/><Relationship Id="rId96" Type="http://schemas.openxmlformats.org/officeDocument/2006/relationships/hyperlink" Target="http://www.bav-astro.de/sfs/BAVM_link.php?BAVMnr=143" TargetMode="External"/><Relationship Id="rId111" Type="http://schemas.openxmlformats.org/officeDocument/2006/relationships/hyperlink" Target="http://var.astro.cz/oejv/issues/oejv0074.pdf" TargetMode="External"/><Relationship Id="rId13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148" TargetMode="External"/><Relationship Id="rId36" Type="http://schemas.openxmlformats.org/officeDocument/2006/relationships/hyperlink" Target="http://www.bav-astro.de/sfs/BAVM_link.php?BAVMnr=25" TargetMode="External"/><Relationship Id="rId49" Type="http://schemas.openxmlformats.org/officeDocument/2006/relationships/hyperlink" Target="http://www.konkoly.hu/cgi-bin/IBVS?1053" TargetMode="External"/><Relationship Id="rId57" Type="http://schemas.openxmlformats.org/officeDocument/2006/relationships/hyperlink" Target="http://www.konkoly.hu/cgi-bin/IBVS?1379" TargetMode="External"/><Relationship Id="rId106" Type="http://schemas.openxmlformats.org/officeDocument/2006/relationships/hyperlink" Target="http://var.astro.cz/oejv/issues/oejv0074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ar.astro.cz/oejv/issues/oejv0094.pdf" TargetMode="External"/><Relationship Id="rId127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konkoly.hu/cgi-bin/IBVS?937" TargetMode="External"/><Relationship Id="rId52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konkoly.hu/cgi-bin/IBVS?2545" TargetMode="External"/><Relationship Id="rId65" Type="http://schemas.openxmlformats.org/officeDocument/2006/relationships/hyperlink" Target="http://www.bav-astro.de/sfs/BAVM_link.php?BAVMnr=39" TargetMode="External"/><Relationship Id="rId73" Type="http://schemas.openxmlformats.org/officeDocument/2006/relationships/hyperlink" Target="http://www.bav-astro.de/sfs/BAVM_link.php?BAVMnr=52" TargetMode="External"/><Relationship Id="rId78" Type="http://schemas.openxmlformats.org/officeDocument/2006/relationships/hyperlink" Target="http://www.bav-astro.de/sfs/BAVM_link.php?BAVMnr=52" TargetMode="External"/><Relationship Id="rId81" Type="http://schemas.openxmlformats.org/officeDocument/2006/relationships/hyperlink" Target="http://www.bav-astro.de/sfs/BAVM_link.php?BAVMnr=56" TargetMode="External"/><Relationship Id="rId86" Type="http://schemas.openxmlformats.org/officeDocument/2006/relationships/hyperlink" Target="http://var.astro.cz/oejv/issues/oejv0060.pdf" TargetMode="External"/><Relationship Id="rId94" Type="http://schemas.openxmlformats.org/officeDocument/2006/relationships/hyperlink" Target="http://www.bav-astro.de/sfs/BAVM_link.php?BAVMnr=122" TargetMode="External"/><Relationship Id="rId99" Type="http://schemas.openxmlformats.org/officeDocument/2006/relationships/hyperlink" Target="http://www.bav-astro.de/sfs/BAVM_link.php?BAVMnr=158" TargetMode="External"/><Relationship Id="rId101" Type="http://schemas.openxmlformats.org/officeDocument/2006/relationships/hyperlink" Target="http://www.bav-astro.de/sfs/BAVM_link.php?BAVMnr=174" TargetMode="External"/><Relationship Id="rId122" Type="http://schemas.openxmlformats.org/officeDocument/2006/relationships/hyperlink" Target="http://www.konkoly.hu/cgi-bin/IBVS?5893" TargetMode="External"/><Relationship Id="rId130" Type="http://schemas.openxmlformats.org/officeDocument/2006/relationships/hyperlink" Target="http://var.astro.cz/oejv/issues/oejv0137.pdf" TargetMode="External"/><Relationship Id="rId13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26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56" TargetMode="External"/><Relationship Id="rId50" Type="http://schemas.openxmlformats.org/officeDocument/2006/relationships/hyperlink" Target="http://www.konkoly.hu/cgi-bin/IBVS?1053" TargetMode="External"/><Relationship Id="rId55" Type="http://schemas.openxmlformats.org/officeDocument/2006/relationships/hyperlink" Target="http://www.bav-astro.de/sfs/BAVM_link.php?BAVMnr=29" TargetMode="External"/><Relationship Id="rId76" Type="http://schemas.openxmlformats.org/officeDocument/2006/relationships/hyperlink" Target="http://www.bav-astro.de/sfs/BAVM_link.php?BAVMnr=52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vsolj.cetus-net.org/no48.pdf" TargetMode="External"/><Relationship Id="rId125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3552" TargetMode="External"/><Relationship Id="rId92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456" TargetMode="External"/><Relationship Id="rId24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konkoly.hu/cgi-bin/IBVS?937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bav-astro.de/sfs/BAVM_link.php?BAVMnr=39" TargetMode="External"/><Relationship Id="rId87" Type="http://schemas.openxmlformats.org/officeDocument/2006/relationships/hyperlink" Target="http://var.astro.cz/oejv/issues/oejv0060.pdf" TargetMode="External"/><Relationship Id="rId110" Type="http://schemas.openxmlformats.org/officeDocument/2006/relationships/hyperlink" Target="http://var.astro.cz/oejv/issues/oejv0074.pdf" TargetMode="External"/><Relationship Id="rId115" Type="http://schemas.openxmlformats.org/officeDocument/2006/relationships/hyperlink" Target="http://www.bav-astro.de/sfs/BAVM_link.php?BAVMnr=186" TargetMode="External"/><Relationship Id="rId131" Type="http://schemas.openxmlformats.org/officeDocument/2006/relationships/hyperlink" Target="http://www.konkoly.hu/cgi-bin/IBVS?6044" TargetMode="External"/><Relationship Id="rId136" Type="http://schemas.openxmlformats.org/officeDocument/2006/relationships/hyperlink" Target="http://www.bav-astro.de/sfs/BAVM_link.php?BAVMnr=241" TargetMode="External"/><Relationship Id="rId61" Type="http://schemas.openxmlformats.org/officeDocument/2006/relationships/hyperlink" Target="http://www.konkoly.hu/cgi-bin/IBVS?2545" TargetMode="External"/><Relationship Id="rId82" Type="http://schemas.openxmlformats.org/officeDocument/2006/relationships/hyperlink" Target="http://www.bav-astro.de/sfs/BAVM_link.php?BAVMnr=56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0"/>
  <sheetViews>
    <sheetView tabSelected="1" workbookViewId="0">
      <pane xSplit="14" ySplit="22" topLeftCell="O50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/>
  <cols>
    <col min="1" max="1" width="15.42578125" customWidth="1"/>
    <col min="2" max="2" width="5.140625" style="4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0.28515625" style="4"/>
    <col min="27" max="27" width="12.140625" customWidth="1"/>
    <col min="28" max="28" width="9.42578125" customWidth="1"/>
    <col min="29" max="31" width="10.42578125" customWidth="1"/>
    <col min="32" max="32" width="10.5703125" customWidth="1"/>
    <col min="34" max="37" width="9.42578125" customWidth="1"/>
    <col min="53" max="53" width="11.85546875" customWidth="1"/>
    <col min="54" max="54" width="14.7109375" customWidth="1"/>
  </cols>
  <sheetData>
    <row r="1" spans="1:64" s="31" customFormat="1" ht="21" thickBot="1">
      <c r="A1" s="79" t="s">
        <v>131</v>
      </c>
      <c r="B1" s="77"/>
      <c r="S1" s="77"/>
      <c r="V1" s="31" t="s">
        <v>1597</v>
      </c>
      <c r="Y1" s="31" t="s">
        <v>1598</v>
      </c>
      <c r="Z1" s="77" t="s">
        <v>1600</v>
      </c>
      <c r="AA1" s="80" t="s">
        <v>1534</v>
      </c>
      <c r="AB1" s="81"/>
      <c r="AC1" s="81" t="s">
        <v>1535</v>
      </c>
      <c r="AD1" s="81" t="s">
        <v>1536</v>
      </c>
      <c r="AE1" s="82"/>
      <c r="AG1" s="83" t="s">
        <v>1596</v>
      </c>
      <c r="AH1" s="83" t="s">
        <v>1596</v>
      </c>
      <c r="AM1" s="83"/>
      <c r="AW1" s="84" t="s">
        <v>15</v>
      </c>
      <c r="AX1" s="85" t="s">
        <v>1537</v>
      </c>
      <c r="AY1" s="86" t="s">
        <v>1538</v>
      </c>
      <c r="AZ1" s="87" t="s">
        <v>1539</v>
      </c>
      <c r="BA1" s="88" t="s">
        <v>1540</v>
      </c>
      <c r="BB1" s="87" t="s">
        <v>1541</v>
      </c>
      <c r="BC1" s="88" t="s">
        <v>1542</v>
      </c>
      <c r="BD1" s="87" t="s">
        <v>1543</v>
      </c>
      <c r="BE1" s="89" t="s">
        <v>1544</v>
      </c>
      <c r="BF1" s="88" t="s">
        <v>1545</v>
      </c>
      <c r="BG1" s="87" t="s">
        <v>1546</v>
      </c>
      <c r="BH1" s="89" t="s">
        <v>1547</v>
      </c>
      <c r="BI1" s="88" t="s">
        <v>1548</v>
      </c>
      <c r="BJ1" s="87" t="s">
        <v>1549</v>
      </c>
      <c r="BK1" s="89" t="s">
        <v>1550</v>
      </c>
      <c r="BL1" s="88" t="s">
        <v>1551</v>
      </c>
    </row>
    <row r="2" spans="1:64" s="31" customFormat="1" ht="12.95" customHeight="1" thickBot="1">
      <c r="A2" s="31" t="s">
        <v>29</v>
      </c>
      <c r="B2" s="96" t="s">
        <v>129</v>
      </c>
      <c r="S2" s="77"/>
      <c r="AA2" s="97" t="s">
        <v>1552</v>
      </c>
      <c r="AB2" s="98">
        <f>C7</f>
        <v>40008.362000000001</v>
      </c>
      <c r="AC2" s="99" t="s">
        <v>1553</v>
      </c>
      <c r="AD2" s="98">
        <f>C8</f>
        <v>2.0598093999999998</v>
      </c>
      <c r="AE2" s="100" t="s">
        <v>1554</v>
      </c>
      <c r="AG2" s="31" t="s">
        <v>1599</v>
      </c>
      <c r="AH2" s="31" t="s">
        <v>1595</v>
      </c>
      <c r="AL2" s="77"/>
      <c r="AW2" s="31">
        <v>-15000</v>
      </c>
      <c r="AX2" s="31">
        <f t="shared" ref="AX2:AX65" si="0">AB$3+AB$4*AW2+AB$5*AW2^2+AZ2</f>
        <v>-6.288489059916246E-3</v>
      </c>
      <c r="AY2" s="31">
        <f t="shared" ref="AY2:AY65" si="1">AB$3+AB$4*AW2+AB$5*AW2^2</f>
        <v>1.516345787162072E-3</v>
      </c>
      <c r="AZ2" s="76">
        <f t="shared" ref="AZ2:AZ65" si="2">$AB$6*($AB$11/BA2*BB2+$AB$12)</f>
        <v>-7.8048348470783182E-3</v>
      </c>
      <c r="BA2" s="31">
        <f t="shared" ref="BA2:BA65" si="3">1+$AB$7*COS(BC2)</f>
        <v>0.43678146374124216</v>
      </c>
      <c r="BB2" s="31">
        <f t="shared" ref="BB2:BB65" si="4">SIN(BC2+RADIANS($AB$9))</f>
        <v>-0.99686451004410659</v>
      </c>
      <c r="BC2" s="31">
        <f t="shared" ref="BC2:BC65" si="5">2*ATAN(BD2)</f>
        <v>-2.5193259482352</v>
      </c>
      <c r="BD2" s="31">
        <f t="shared" ref="BD2:BD65" si="6">SQRT((1+$AB$7)/(1-$AB$7))*TAN(BE2/2)</f>
        <v>-3.1096692806725827</v>
      </c>
      <c r="BE2" s="31">
        <f t="shared" ref="BE2:BK17" si="7">$BL2+$AB$7*SIN(BF2)</f>
        <v>-14.414097279146564</v>
      </c>
      <c r="BF2" s="31">
        <f t="shared" si="7"/>
        <v>-14.414104431104098</v>
      </c>
      <c r="BG2" s="31">
        <f t="shared" si="7"/>
        <v>-14.414066689901295</v>
      </c>
      <c r="BH2" s="31">
        <f t="shared" si="7"/>
        <v>-14.414265795413046</v>
      </c>
      <c r="BI2" s="31">
        <f t="shared" si="7"/>
        <v>-14.41321382682821</v>
      </c>
      <c r="BJ2" s="31">
        <f t="shared" si="7"/>
        <v>-14.418728542806768</v>
      </c>
      <c r="BK2" s="31">
        <f t="shared" si="7"/>
        <v>-14.388511774081627</v>
      </c>
      <c r="BL2" s="31">
        <f t="shared" ref="BL2:BL65" si="8">RADIANS($AB$9)+$AB$18*(AW2-AB$15)</f>
        <v>-13.747366429287018</v>
      </c>
    </row>
    <row r="3" spans="1:64" s="31" customFormat="1" ht="12.95" customHeight="1" thickBot="1">
      <c r="B3" s="77"/>
      <c r="S3" s="77"/>
      <c r="AA3" s="101" t="s">
        <v>1555</v>
      </c>
      <c r="AB3" s="102">
        <f t="shared" ref="AB3:AB10" si="9">AC3*AD3</f>
        <v>5.7543209608961086E-3</v>
      </c>
      <c r="AC3" s="103">
        <v>0.57543209608961088</v>
      </c>
      <c r="AD3" s="31">
        <v>0.01</v>
      </c>
      <c r="AE3" s="104"/>
      <c r="AF3" s="105"/>
      <c r="AG3" s="103">
        <v>0.57543209608961088</v>
      </c>
      <c r="AH3" s="103">
        <v>0.57593418836865606</v>
      </c>
      <c r="AI3" s="103"/>
      <c r="AJ3" s="103"/>
      <c r="AK3" s="103"/>
      <c r="AL3" s="103"/>
      <c r="AM3" s="103"/>
      <c r="AW3" s="31">
        <v>-14750</v>
      </c>
      <c r="AX3" s="31">
        <f t="shared" si="0"/>
        <v>-4.4645878447082173E-3</v>
      </c>
      <c r="AY3" s="31">
        <f t="shared" si="1"/>
        <v>1.5820331977711467E-3</v>
      </c>
      <c r="AZ3" s="76">
        <f t="shared" si="2"/>
        <v>-6.0466210424793641E-3</v>
      </c>
      <c r="BA3" s="31">
        <f t="shared" si="3"/>
        <v>0.4848430625304162</v>
      </c>
      <c r="BB3" s="31">
        <f t="shared" si="4"/>
        <v>-0.98202903024898902</v>
      </c>
      <c r="BC3" s="31">
        <f t="shared" si="5"/>
        <v>-2.4086675073290498</v>
      </c>
      <c r="BD3" s="31">
        <f t="shared" si="6"/>
        <v>-2.6055296096544707</v>
      </c>
      <c r="BE3" s="31">
        <f t="shared" si="7"/>
        <v>-14.24064078071744</v>
      </c>
      <c r="BF3" s="31">
        <f t="shared" si="7"/>
        <v>-14.240640886108968</v>
      </c>
      <c r="BG3" s="31">
        <f t="shared" si="7"/>
        <v>-14.240639414029747</v>
      </c>
      <c r="BH3" s="31">
        <f t="shared" si="7"/>
        <v>-14.240659973728619</v>
      </c>
      <c r="BI3" s="31">
        <f t="shared" si="7"/>
        <v>-14.240372458497372</v>
      </c>
      <c r="BJ3" s="31">
        <f t="shared" si="7"/>
        <v>-14.244323422332062</v>
      </c>
      <c r="BK3" s="31">
        <f t="shared" si="7"/>
        <v>-14.128719320615536</v>
      </c>
      <c r="BL3" s="31">
        <f t="shared" si="8"/>
        <v>-13.55120672512753</v>
      </c>
    </row>
    <row r="4" spans="1:64" s="31" customFormat="1" ht="12.95" customHeight="1" thickTop="1" thickBot="1">
      <c r="A4" s="106" t="s">
        <v>5</v>
      </c>
      <c r="B4" s="77"/>
      <c r="C4" s="107">
        <v>40008.364300000001</v>
      </c>
      <c r="D4" s="108">
        <v>2.05980944</v>
      </c>
      <c r="S4" s="77"/>
      <c r="AA4" s="109" t="s">
        <v>1556</v>
      </c>
      <c r="AB4" s="110">
        <f t="shared" si="9"/>
        <v>3.0264900280415895E-7</v>
      </c>
      <c r="AC4" s="111">
        <v>0.30264900280415896</v>
      </c>
      <c r="AD4" s="112">
        <v>9.9999999999999995E-7</v>
      </c>
      <c r="AE4" s="104"/>
      <c r="AF4" s="113"/>
      <c r="AG4" s="111">
        <v>0.30264900280415896</v>
      </c>
      <c r="AH4" s="111">
        <v>0.30159984592028216</v>
      </c>
      <c r="AI4" s="111"/>
      <c r="AJ4" s="111"/>
      <c r="AK4" s="111"/>
      <c r="AL4" s="111"/>
      <c r="AM4" s="111"/>
      <c r="AW4" s="31">
        <v>-14500</v>
      </c>
      <c r="AX4" s="31">
        <f t="shared" si="0"/>
        <v>-2.2038886495378274E-3</v>
      </c>
      <c r="AY4" s="31">
        <f t="shared" si="1"/>
        <v>1.6478882527515158E-3</v>
      </c>
      <c r="AZ4" s="76">
        <f t="shared" si="2"/>
        <v>-3.8517769022893434E-3</v>
      </c>
      <c r="BA4" s="31">
        <f t="shared" si="3"/>
        <v>0.55485045200245842</v>
      </c>
      <c r="BB4" s="31">
        <f t="shared" si="4"/>
        <v>-0.94592939302469214</v>
      </c>
      <c r="BC4" s="31">
        <f t="shared" si="5"/>
        <v>-2.2681877840881928</v>
      </c>
      <c r="BD4" s="31">
        <f t="shared" si="6"/>
        <v>-2.1424362855827068</v>
      </c>
      <c r="BE4" s="31">
        <f t="shared" si="7"/>
        <v>-14.045263243900058</v>
      </c>
      <c r="BF4" s="31">
        <f t="shared" si="7"/>
        <v>-14.045262782165636</v>
      </c>
      <c r="BG4" s="31">
        <f t="shared" si="7"/>
        <v>-14.045255523953299</v>
      </c>
      <c r="BH4" s="31">
        <f t="shared" si="7"/>
        <v>-14.045141503844949</v>
      </c>
      <c r="BI4" s="31">
        <f t="shared" si="7"/>
        <v>-14.04336848593837</v>
      </c>
      <c r="BJ4" s="31">
        <f t="shared" si="7"/>
        <v>-14.019168040369312</v>
      </c>
      <c r="BK4" s="31">
        <f t="shared" si="7"/>
        <v>-13.846776138270469</v>
      </c>
      <c r="BL4" s="31">
        <f t="shared" si="8"/>
        <v>-13.355047020968044</v>
      </c>
    </row>
    <row r="5" spans="1:64" s="31" customFormat="1" ht="12.95" customHeight="1" thickTop="1">
      <c r="A5" s="114" t="s">
        <v>132</v>
      </c>
      <c r="C5" s="115">
        <v>-9.5</v>
      </c>
      <c r="D5" s="31" t="s">
        <v>133</v>
      </c>
      <c r="S5" s="77"/>
      <c r="AA5" s="109" t="s">
        <v>1557</v>
      </c>
      <c r="AB5" s="110">
        <f t="shared" si="9"/>
        <v>1.3411549703482125E-12</v>
      </c>
      <c r="AC5" s="111">
        <v>0.13411549703482126</v>
      </c>
      <c r="AD5" s="31">
        <v>9.9999999999999994E-12</v>
      </c>
      <c r="AE5" s="104"/>
      <c r="AF5" s="113"/>
      <c r="AG5" s="111">
        <v>0.13411549703482126</v>
      </c>
      <c r="AH5" s="111">
        <v>0.13406696234372983</v>
      </c>
      <c r="AI5" s="111"/>
      <c r="AJ5" s="111"/>
      <c r="AK5" s="111"/>
      <c r="AL5" s="111"/>
      <c r="AM5" s="111"/>
      <c r="AW5" s="31">
        <v>-14250</v>
      </c>
      <c r="AX5" s="31">
        <f t="shared" si="0"/>
        <v>6.0941133013013788E-4</v>
      </c>
      <c r="AY5" s="31">
        <f t="shared" si="1"/>
        <v>1.7139109521031777E-3</v>
      </c>
      <c r="AZ5" s="76">
        <f t="shared" si="2"/>
        <v>-1.1044996219730398E-3</v>
      </c>
      <c r="BA5" s="31">
        <f t="shared" si="3"/>
        <v>0.66468505757123908</v>
      </c>
      <c r="BB5" s="31">
        <f t="shared" si="4"/>
        <v>-0.86642818015239398</v>
      </c>
      <c r="BC5" s="31">
        <f t="shared" si="5"/>
        <v>-2.0757435132806337</v>
      </c>
      <c r="BD5" s="31">
        <f t="shared" si="6"/>
        <v>-1.6953395527931725</v>
      </c>
      <c r="BE5" s="31">
        <f t="shared" si="7"/>
        <v>-13.816703284775192</v>
      </c>
      <c r="BF5" s="31">
        <f t="shared" si="7"/>
        <v>-13.816532678916603</v>
      </c>
      <c r="BG5" s="31">
        <f t="shared" si="7"/>
        <v>-13.815752634224054</v>
      </c>
      <c r="BH5" s="31">
        <f t="shared" si="7"/>
        <v>-13.812209137565516</v>
      </c>
      <c r="BI5" s="31">
        <f t="shared" si="7"/>
        <v>-13.796559661512426</v>
      </c>
      <c r="BJ5" s="31">
        <f t="shared" si="7"/>
        <v>-13.734385690326677</v>
      </c>
      <c r="BK5" s="31">
        <f t="shared" si="7"/>
        <v>-13.545972487003398</v>
      </c>
      <c r="BL5" s="31">
        <f t="shared" si="8"/>
        <v>-13.158887316808558</v>
      </c>
    </row>
    <row r="6" spans="1:64" s="31" customFormat="1" ht="12.95" customHeight="1">
      <c r="A6" s="106" t="s">
        <v>6</v>
      </c>
      <c r="B6" s="77"/>
      <c r="S6" s="77"/>
      <c r="Y6" s="31">
        <v>1.4E-2</v>
      </c>
      <c r="Z6" s="31">
        <v>1E-3</v>
      </c>
      <c r="AA6" s="109" t="s">
        <v>1558</v>
      </c>
      <c r="AB6" s="110">
        <f t="shared" si="9"/>
        <v>1.3175903680495571E-2</v>
      </c>
      <c r="AC6" s="111">
        <v>1.3175903680495571</v>
      </c>
      <c r="AD6" s="31">
        <v>0.01</v>
      </c>
      <c r="AE6" s="104" t="s">
        <v>1554</v>
      </c>
      <c r="AF6" s="113"/>
      <c r="AG6" s="111">
        <v>1.3175903680495571</v>
      </c>
      <c r="AH6" s="111">
        <v>1.3185378539071435</v>
      </c>
      <c r="AI6" s="111"/>
      <c r="AJ6" s="111"/>
      <c r="AK6" s="111"/>
      <c r="AL6" s="111"/>
      <c r="AM6" s="111"/>
      <c r="AW6" s="31">
        <v>-14000</v>
      </c>
      <c r="AX6" s="31">
        <f t="shared" si="0"/>
        <v>4.165275637068709E-3</v>
      </c>
      <c r="AY6" s="31">
        <f t="shared" si="1"/>
        <v>1.780101295826133E-3</v>
      </c>
      <c r="AZ6" s="31">
        <f t="shared" si="2"/>
        <v>2.3851743412425762E-3</v>
      </c>
      <c r="BA6" s="31">
        <f t="shared" si="3"/>
        <v>0.85808011181783339</v>
      </c>
      <c r="BB6" s="31">
        <f t="shared" si="4"/>
        <v>-0.68109973165606286</v>
      </c>
      <c r="BC6" s="31">
        <f t="shared" si="5"/>
        <v>-1.7770034083773669</v>
      </c>
      <c r="BD6" s="31">
        <f t="shared" si="6"/>
        <v>-1.2308243873712923</v>
      </c>
      <c r="BE6" s="31">
        <f t="shared" si="7"/>
        <v>-13.531672100366789</v>
      </c>
      <c r="BF6" s="31">
        <f t="shared" si="7"/>
        <v>-13.529216116090165</v>
      </c>
      <c r="BG6" s="31">
        <f t="shared" si="7"/>
        <v>-13.523040141842721</v>
      </c>
      <c r="BH6" s="31">
        <f t="shared" si="7"/>
        <v>-13.507743099212693</v>
      </c>
      <c r="BI6" s="31">
        <f t="shared" si="7"/>
        <v>-13.471164240444294</v>
      </c>
      <c r="BJ6" s="31">
        <f t="shared" si="7"/>
        <v>-13.389864680764775</v>
      </c>
      <c r="BK6" s="31">
        <f t="shared" si="7"/>
        <v>-13.230322027675259</v>
      </c>
      <c r="BL6" s="31">
        <f t="shared" si="8"/>
        <v>-12.962727612649072</v>
      </c>
    </row>
    <row r="7" spans="1:64" s="31" customFormat="1" ht="12.95" customHeight="1">
      <c r="A7" s="31" t="s">
        <v>7</v>
      </c>
      <c r="B7" s="77"/>
      <c r="C7" s="31">
        <v>40008.362000000001</v>
      </c>
      <c r="D7" s="76" t="s">
        <v>1610</v>
      </c>
      <c r="S7" s="77"/>
      <c r="Y7" s="31">
        <v>0.66</v>
      </c>
      <c r="Z7" s="31">
        <v>0.04</v>
      </c>
      <c r="AA7" s="116" t="s">
        <v>1559</v>
      </c>
      <c r="AB7" s="117">
        <f t="shared" si="9"/>
        <v>0.69314142913824994</v>
      </c>
      <c r="AC7" s="111">
        <v>0.69314142913824994</v>
      </c>
      <c r="AD7" s="31">
        <v>1</v>
      </c>
      <c r="AE7" s="104"/>
      <c r="AF7" s="113"/>
      <c r="AG7" s="111">
        <v>0.69314142913824994</v>
      </c>
      <c r="AH7" s="111">
        <v>-0.69333758624111241</v>
      </c>
      <c r="AI7" s="111"/>
      <c r="AJ7" s="111"/>
      <c r="AK7" s="111"/>
      <c r="AL7" s="111"/>
      <c r="AM7" s="111"/>
      <c r="AW7" s="31">
        <v>-13750</v>
      </c>
      <c r="AX7" s="31">
        <f t="shared" si="0"/>
        <v>8.7030990874482645E-3</v>
      </c>
      <c r="AY7" s="31">
        <f t="shared" si="1"/>
        <v>1.8464592839203819E-3</v>
      </c>
      <c r="AZ7" s="31">
        <f t="shared" si="2"/>
        <v>6.8566398035278826E-3</v>
      </c>
      <c r="BA7" s="31">
        <f t="shared" si="3"/>
        <v>1.248487394624969</v>
      </c>
      <c r="BB7" s="31">
        <f t="shared" si="4"/>
        <v>-0.17548832908138201</v>
      </c>
      <c r="BC7" s="31">
        <f t="shared" si="5"/>
        <v>-1.2041416194206127</v>
      </c>
      <c r="BD7" s="31">
        <f t="shared" si="6"/>
        <v>-0.68718116374066052</v>
      </c>
      <c r="BE7" s="31">
        <f t="shared" si="7"/>
        <v>-13.135578731529657</v>
      </c>
      <c r="BF7" s="31">
        <f t="shared" si="7"/>
        <v>-13.127773765782392</v>
      </c>
      <c r="BG7" s="31">
        <f t="shared" si="7"/>
        <v>-13.114526540637337</v>
      </c>
      <c r="BH7" s="31">
        <f t="shared" si="7"/>
        <v>-13.092283061669661</v>
      </c>
      <c r="BI7" s="31">
        <f t="shared" si="7"/>
        <v>-13.055561170715791</v>
      </c>
      <c r="BJ7" s="31">
        <f t="shared" si="7"/>
        <v>-12.996438608468626</v>
      </c>
      <c r="BK7" s="31">
        <f t="shared" si="7"/>
        <v>-12.904407876467349</v>
      </c>
      <c r="BL7" s="31">
        <f t="shared" si="8"/>
        <v>-12.766567908489584</v>
      </c>
    </row>
    <row r="8" spans="1:64" s="31" customFormat="1" ht="12.95" customHeight="1">
      <c r="A8" s="31" t="s">
        <v>8</v>
      </c>
      <c r="B8" s="77"/>
      <c r="C8" s="31">
        <v>2.0598093999999998</v>
      </c>
      <c r="D8" s="76" t="s">
        <v>1610</v>
      </c>
      <c r="S8" s="77"/>
      <c r="Y8" s="31">
        <v>51.6</v>
      </c>
      <c r="Z8" s="31">
        <v>0.7</v>
      </c>
      <c r="AA8" s="109" t="s">
        <v>1560</v>
      </c>
      <c r="AB8" s="117">
        <f t="shared" si="9"/>
        <v>45.160232053772717</v>
      </c>
      <c r="AC8" s="111">
        <v>4.5160232053772713</v>
      </c>
      <c r="AD8" s="31">
        <v>10</v>
      </c>
      <c r="AE8" s="104" t="s">
        <v>1561</v>
      </c>
      <c r="AF8" s="113"/>
      <c r="AG8" s="111">
        <v>4.5160232053772713</v>
      </c>
      <c r="AH8" s="111">
        <v>4.5149044969129317</v>
      </c>
      <c r="AI8" s="111"/>
      <c r="AJ8" s="111"/>
      <c r="AK8" s="111"/>
      <c r="AL8" s="111"/>
      <c r="AM8" s="111"/>
      <c r="AW8" s="31">
        <v>-13500</v>
      </c>
      <c r="AX8" s="31">
        <f t="shared" si="0"/>
        <v>1.3131308272392287E-2</v>
      </c>
      <c r="AY8" s="31">
        <f t="shared" si="1"/>
        <v>1.9129849163859241E-3</v>
      </c>
      <c r="AZ8" s="31">
        <f t="shared" si="2"/>
        <v>1.1218323356006364E-2</v>
      </c>
      <c r="BA8" s="31">
        <f t="shared" si="3"/>
        <v>1.6928447808566827</v>
      </c>
      <c r="BB8" s="31">
        <f t="shared" si="4"/>
        <v>0.84064990527860484</v>
      </c>
      <c r="BC8" s="31">
        <f t="shared" si="5"/>
        <v>-2.9257719892971375E-2</v>
      </c>
      <c r="BD8" s="31">
        <f t="shared" si="6"/>
        <v>-1.4629903578443314E-2</v>
      </c>
      <c r="BE8" s="31">
        <f t="shared" si="7"/>
        <v>-12.578826894153059</v>
      </c>
      <c r="BF8" s="31">
        <f t="shared" si="7"/>
        <v>-12.578516615835408</v>
      </c>
      <c r="BG8" s="31">
        <f t="shared" si="7"/>
        <v>-12.578068943311914</v>
      </c>
      <c r="BH8" s="31">
        <f t="shared" si="7"/>
        <v>-12.577423041222879</v>
      </c>
      <c r="BI8" s="31">
        <f t="shared" si="7"/>
        <v>-12.57649114149622</v>
      </c>
      <c r="BJ8" s="31">
        <f t="shared" si="7"/>
        <v>-12.575146623113014</v>
      </c>
      <c r="BK8" s="31">
        <f t="shared" si="7"/>
        <v>-12.573206817608911</v>
      </c>
      <c r="BL8" s="31">
        <f t="shared" si="8"/>
        <v>-12.570408204330098</v>
      </c>
    </row>
    <row r="9" spans="1:64" s="31" customFormat="1" ht="12.95" customHeight="1">
      <c r="A9" s="118" t="s">
        <v>137</v>
      </c>
      <c r="B9" s="119">
        <v>450</v>
      </c>
      <c r="C9" s="120" t="str">
        <f>"F"&amp;B9</f>
        <v>F450</v>
      </c>
      <c r="D9" s="33" t="str">
        <f>"G"&amp;B9</f>
        <v>G450</v>
      </c>
      <c r="S9" s="77"/>
      <c r="Y9" s="31">
        <v>49</v>
      </c>
      <c r="Z9" s="31">
        <v>3</v>
      </c>
      <c r="AA9" s="121" t="s">
        <v>1562</v>
      </c>
      <c r="AB9" s="117">
        <f t="shared" si="9"/>
        <v>58.885155641769813</v>
      </c>
      <c r="AC9" s="111">
        <v>5.8885155641769815</v>
      </c>
      <c r="AD9" s="31">
        <v>10</v>
      </c>
      <c r="AE9" s="104" t="s">
        <v>1563</v>
      </c>
      <c r="AF9" s="113"/>
      <c r="AG9" s="111">
        <v>5.8885155641769815</v>
      </c>
      <c r="AH9" s="111">
        <v>23.889572366875136</v>
      </c>
      <c r="AI9" s="111"/>
      <c r="AJ9" s="111"/>
      <c r="AK9" s="111"/>
      <c r="AL9" s="111"/>
      <c r="AM9" s="111"/>
      <c r="AW9" s="31">
        <v>-13250</v>
      </c>
      <c r="AX9" s="31">
        <f t="shared" si="0"/>
        <v>1.4162724029671996E-2</v>
      </c>
      <c r="AY9" s="31">
        <f t="shared" si="1"/>
        <v>1.979678193222761E-3</v>
      </c>
      <c r="AZ9" s="31">
        <f t="shared" si="2"/>
        <v>1.2183045836449235E-2</v>
      </c>
      <c r="BA9" s="31">
        <f t="shared" si="3"/>
        <v>1.2707678696744027</v>
      </c>
      <c r="BB9" s="31">
        <f t="shared" si="4"/>
        <v>0.81013467518594706</v>
      </c>
      <c r="BC9" s="31">
        <f t="shared" si="5"/>
        <v>1.1694710028319579</v>
      </c>
      <c r="BD9" s="31">
        <f t="shared" si="6"/>
        <v>0.66195775871116902</v>
      </c>
      <c r="BE9" s="31">
        <f t="shared" si="7"/>
        <v>-12.017002306315485</v>
      </c>
      <c r="BF9" s="31">
        <f t="shared" si="7"/>
        <v>-12.024894404713779</v>
      </c>
      <c r="BG9" s="31">
        <f t="shared" si="7"/>
        <v>-12.038128779743522</v>
      </c>
      <c r="BH9" s="31">
        <f t="shared" si="7"/>
        <v>-12.060096319585915</v>
      </c>
      <c r="BI9" s="31">
        <f t="shared" si="7"/>
        <v>-12.095985560386662</v>
      </c>
      <c r="BJ9" s="31">
        <f t="shared" si="7"/>
        <v>-12.153269073011163</v>
      </c>
      <c r="BK9" s="31">
        <f t="shared" si="7"/>
        <v>-12.241898416807699</v>
      </c>
      <c r="BL9" s="31">
        <f t="shared" si="8"/>
        <v>-12.374248500170612</v>
      </c>
    </row>
    <row r="10" spans="1:64" s="31" customFormat="1" ht="12.95" customHeight="1" thickBot="1">
      <c r="C10" s="122" t="s">
        <v>25</v>
      </c>
      <c r="D10" s="122" t="s">
        <v>26</v>
      </c>
      <c r="S10" s="77"/>
      <c r="Y10" s="31">
        <v>44752</v>
      </c>
      <c r="Z10" s="31">
        <v>263</v>
      </c>
      <c r="AA10" s="123" t="s">
        <v>1564</v>
      </c>
      <c r="AB10" s="124">
        <f t="shared" si="9"/>
        <v>47898.370128392438</v>
      </c>
      <c r="AC10" s="125">
        <v>4.7898370128392438</v>
      </c>
      <c r="AD10" s="31">
        <v>10000</v>
      </c>
      <c r="AE10" s="104" t="s">
        <v>1565</v>
      </c>
      <c r="AF10" s="126"/>
      <c r="AG10" s="125">
        <v>4.7898370128392438</v>
      </c>
      <c r="AH10" s="125">
        <v>4.7897684367237208</v>
      </c>
      <c r="AI10" s="125"/>
      <c r="AJ10" s="125"/>
      <c r="AK10" s="125"/>
      <c r="AL10" s="125"/>
      <c r="AM10" s="125"/>
      <c r="AW10" s="31">
        <v>-13000</v>
      </c>
      <c r="AX10" s="31">
        <f t="shared" si="0"/>
        <v>1.2589275245463981E-2</v>
      </c>
      <c r="AY10" s="31">
        <f t="shared" si="1"/>
        <v>2.0465391144308905E-3</v>
      </c>
      <c r="AZ10" s="31">
        <f t="shared" si="2"/>
        <v>1.0542736131033091E-2</v>
      </c>
      <c r="BA10" s="31">
        <f t="shared" si="3"/>
        <v>0.86914091697465801</v>
      </c>
      <c r="BB10" s="31">
        <f t="shared" si="4"/>
        <v>0.34583194638739728</v>
      </c>
      <c r="BC10" s="31">
        <f t="shared" si="5"/>
        <v>1.760727510504617</v>
      </c>
      <c r="BD10" s="31">
        <f t="shared" si="6"/>
        <v>1.2105605493448792</v>
      </c>
      <c r="BE10" s="31">
        <f t="shared" si="7"/>
        <v>-11.614653834016448</v>
      </c>
      <c r="BF10" s="31">
        <f t="shared" si="7"/>
        <v>-11.617305108305017</v>
      </c>
      <c r="BG10" s="31">
        <f t="shared" si="7"/>
        <v>-11.623842519273072</v>
      </c>
      <c r="BH10" s="31">
        <f t="shared" si="7"/>
        <v>-11.639716805923117</v>
      </c>
      <c r="BI10" s="31">
        <f t="shared" si="7"/>
        <v>-11.676940314907394</v>
      </c>
      <c r="BJ10" s="31">
        <f t="shared" si="7"/>
        <v>-11.75822052158755</v>
      </c>
      <c r="BK10" s="31">
        <f t="shared" si="7"/>
        <v>-11.915666356915045</v>
      </c>
      <c r="BL10" s="31">
        <f t="shared" si="8"/>
        <v>-12.178088796011126</v>
      </c>
    </row>
    <row r="11" spans="1:64" s="31" customFormat="1" ht="12.95" customHeight="1">
      <c r="A11" s="31" t="s">
        <v>21</v>
      </c>
      <c r="C11" s="33">
        <f ca="1">INTERCEPT(INDIRECT($D$9):G989,INDIRECT($C$9):F989)</f>
        <v>1.7586887016148064E-2</v>
      </c>
      <c r="D11" s="77"/>
      <c r="S11" s="77"/>
      <c r="AA11" s="127" t="s">
        <v>1566</v>
      </c>
      <c r="AB11" s="128">
        <f>1-AB7^2</f>
        <v>0.51955495921218442</v>
      </c>
      <c r="AC11" s="128">
        <f>SUM(AE21:AE1950)</f>
        <v>2.5036795947080494E-2</v>
      </c>
      <c r="AD11" s="127" t="s">
        <v>1567</v>
      </c>
      <c r="AE11" s="104"/>
      <c r="AF11" s="128"/>
      <c r="AG11" s="128">
        <v>4.7861342057797917E-3</v>
      </c>
      <c r="AH11" s="128">
        <v>4.779696821434024E-3</v>
      </c>
      <c r="AI11" s="128"/>
      <c r="AJ11" s="128"/>
      <c r="AK11" s="128"/>
      <c r="AL11" s="128"/>
      <c r="AM11" s="128"/>
      <c r="AW11" s="31">
        <v>-12750</v>
      </c>
      <c r="AX11" s="31">
        <f t="shared" si="0"/>
        <v>1.0419511689127992E-2</v>
      </c>
      <c r="AY11" s="31">
        <f t="shared" si="1"/>
        <v>2.1135676800103135E-3</v>
      </c>
      <c r="AZ11" s="31">
        <f t="shared" si="2"/>
        <v>8.305944009117678E-3</v>
      </c>
      <c r="BA11" s="31">
        <f t="shared" si="3"/>
        <v>0.67053571702708581</v>
      </c>
      <c r="BB11" s="31">
        <f t="shared" si="4"/>
        <v>4.7710161866546336E-2</v>
      </c>
      <c r="BC11" s="31">
        <f t="shared" si="5"/>
        <v>2.0661245265410746</v>
      </c>
      <c r="BD11" s="31">
        <f t="shared" si="6"/>
        <v>1.6768572848612593</v>
      </c>
      <c r="BE11" s="31">
        <f t="shared" si="7"/>
        <v>-11.326423420622369</v>
      </c>
      <c r="BF11" s="31">
        <f t="shared" si="7"/>
        <v>-11.326621053249887</v>
      </c>
      <c r="BG11" s="31">
        <f t="shared" si="7"/>
        <v>-11.32749715799565</v>
      </c>
      <c r="BH11" s="31">
        <f t="shared" si="7"/>
        <v>-11.331354417104452</v>
      </c>
      <c r="BI11" s="31">
        <f t="shared" si="7"/>
        <v>-11.347853765702432</v>
      </c>
      <c r="BJ11" s="31">
        <f t="shared" si="7"/>
        <v>-11.411395471078976</v>
      </c>
      <c r="BK11" s="31">
        <f t="shared" si="7"/>
        <v>-11.599499615676201</v>
      </c>
      <c r="BL11" s="31">
        <f t="shared" si="8"/>
        <v>-11.981929091851638</v>
      </c>
    </row>
    <row r="12" spans="1:64" s="31" customFormat="1" ht="12.95" customHeight="1">
      <c r="A12" s="31" t="s">
        <v>22</v>
      </c>
      <c r="C12" s="33">
        <f ca="1">SLOPE(INDIRECT($D$9):G989,INDIRECT($C$9):F989)</f>
        <v>-2.7234640368516673E-6</v>
      </c>
      <c r="D12" s="77"/>
      <c r="E12" s="170" t="s">
        <v>1606</v>
      </c>
      <c r="F12" s="175" t="s">
        <v>1609</v>
      </c>
      <c r="S12" s="77"/>
      <c r="AA12" s="129" t="s">
        <v>1568</v>
      </c>
      <c r="AB12" s="128">
        <f>AB7*SIN(RADIANS(AB9))</f>
        <v>0.59342141119693481</v>
      </c>
      <c r="AE12" s="104"/>
      <c r="AW12" s="31">
        <v>-12500</v>
      </c>
      <c r="AX12" s="31">
        <f t="shared" si="0"/>
        <v>8.1960900551857757E-3</v>
      </c>
      <c r="AY12" s="31">
        <f t="shared" si="1"/>
        <v>2.1807638899610298E-3</v>
      </c>
      <c r="AZ12" s="31">
        <f t="shared" si="2"/>
        <v>6.0153261652247459E-3</v>
      </c>
      <c r="BA12" s="31">
        <f t="shared" si="3"/>
        <v>0.55840994764296881</v>
      </c>
      <c r="BB12" s="31">
        <f t="shared" si="4"/>
        <v>-0.14711817968979776</v>
      </c>
      <c r="BC12" s="31">
        <f t="shared" si="5"/>
        <v>2.2615069216072277</v>
      </c>
      <c r="BD12" s="31">
        <f t="shared" si="6"/>
        <v>2.1238957830517746</v>
      </c>
      <c r="BE12" s="31">
        <f t="shared" si="7"/>
        <v>-11.096129342763245</v>
      </c>
      <c r="BF12" s="31">
        <f t="shared" si="7"/>
        <v>-11.09613004505476</v>
      </c>
      <c r="BG12" s="31">
        <f t="shared" si="7"/>
        <v>-11.096140137561344</v>
      </c>
      <c r="BH12" s="31">
        <f t="shared" si="7"/>
        <v>-11.09628506385223</v>
      </c>
      <c r="BI12" s="31">
        <f t="shared" si="7"/>
        <v>-11.09834371482324</v>
      </c>
      <c r="BJ12" s="31">
        <f t="shared" si="7"/>
        <v>-11.124085141831831</v>
      </c>
      <c r="BK12" s="31">
        <f t="shared" si="7"/>
        <v>-11.298001111473708</v>
      </c>
      <c r="BL12" s="31">
        <f t="shared" si="8"/>
        <v>-11.785769387692154</v>
      </c>
    </row>
    <row r="13" spans="1:64" s="31" customFormat="1" ht="12.95" customHeight="1">
      <c r="A13" s="31" t="s">
        <v>24</v>
      </c>
      <c r="C13" s="77" t="s">
        <v>19</v>
      </c>
      <c r="E13" s="168" t="s">
        <v>152</v>
      </c>
      <c r="F13" s="171">
        <v>1</v>
      </c>
      <c r="S13" s="77"/>
      <c r="Y13" s="31">
        <v>2.36</v>
      </c>
      <c r="AA13" s="130" t="s">
        <v>1569</v>
      </c>
      <c r="AB13" s="131">
        <f>AB6*86400*300000/149600000</f>
        <v>2.2828838462462908</v>
      </c>
      <c r="AC13" s="31" t="s">
        <v>1570</v>
      </c>
      <c r="AE13" s="104"/>
      <c r="AW13" s="31">
        <v>-12250</v>
      </c>
      <c r="AX13" s="31">
        <f t="shared" si="0"/>
        <v>6.0529529385811073E-3</v>
      </c>
      <c r="AY13" s="31">
        <f t="shared" si="1"/>
        <v>2.2481277442830401E-3</v>
      </c>
      <c r="AZ13" s="31">
        <f t="shared" si="2"/>
        <v>3.8048251942980676E-3</v>
      </c>
      <c r="BA13" s="31">
        <f t="shared" si="3"/>
        <v>0.48721184439521859</v>
      </c>
      <c r="BB13" s="31">
        <f t="shared" si="4"/>
        <v>-0.28568499382011564</v>
      </c>
      <c r="BC13" s="31">
        <f t="shared" si="5"/>
        <v>2.4035739426225193</v>
      </c>
      <c r="BD13" s="31">
        <f t="shared" si="6"/>
        <v>2.5858239889321881</v>
      </c>
      <c r="BE13" s="31">
        <f t="shared" si="7"/>
        <v>-10.899654476627287</v>
      </c>
      <c r="BF13" s="31">
        <f t="shared" si="7"/>
        <v>-10.89965441247152</v>
      </c>
      <c r="BG13" s="31">
        <f t="shared" si="7"/>
        <v>-10.899655378908614</v>
      </c>
      <c r="BH13" s="31">
        <f t="shared" si="7"/>
        <v>-10.899640821609502</v>
      </c>
      <c r="BI13" s="31">
        <f t="shared" si="7"/>
        <v>-10.899860329831235</v>
      </c>
      <c r="BJ13" s="31">
        <f t="shared" si="7"/>
        <v>-10.896601890062948</v>
      </c>
      <c r="BK13" s="31">
        <f t="shared" si="7"/>
        <v>-11.015211156533505</v>
      </c>
      <c r="BL13" s="31">
        <f t="shared" si="8"/>
        <v>-11.589609683532668</v>
      </c>
    </row>
    <row r="14" spans="1:64" s="31" customFormat="1" ht="12.95" customHeight="1">
      <c r="E14" s="168" t="s">
        <v>134</v>
      </c>
      <c r="F14" s="172">
        <f ca="1">NOW()+15018.5+$C$5/24</f>
        <v>60680.771980092592</v>
      </c>
      <c r="R14" s="31" t="s">
        <v>165</v>
      </c>
      <c r="S14" s="77">
        <v>0.2</v>
      </c>
      <c r="AA14" s="130" t="s">
        <v>1571</v>
      </c>
      <c r="AB14" s="128">
        <f>2*AB5*365.24/C8</f>
        <v>4.7562016307914814E-10</v>
      </c>
      <c r="AC14" s="31" t="s">
        <v>1572</v>
      </c>
      <c r="AE14" s="104"/>
      <c r="AW14" s="31">
        <v>-12000</v>
      </c>
      <c r="AX14" s="31">
        <f t="shared" si="0"/>
        <v>4.0352036763954754E-3</v>
      </c>
      <c r="AY14" s="31">
        <f t="shared" si="1"/>
        <v>2.3156592429763438E-3</v>
      </c>
      <c r="AZ14" s="31">
        <f t="shared" si="2"/>
        <v>1.7195444334191319E-3</v>
      </c>
      <c r="BA14" s="31">
        <f t="shared" si="3"/>
        <v>0.43845462160927373</v>
      </c>
      <c r="BB14" s="31">
        <f t="shared" si="4"/>
        <v>-0.39065563098811001</v>
      </c>
      <c r="BC14" s="31">
        <f t="shared" si="5"/>
        <v>2.5151965189839851</v>
      </c>
      <c r="BD14" s="31">
        <f t="shared" si="6"/>
        <v>3.0877792026452826</v>
      </c>
      <c r="BE14" s="31">
        <f t="shared" si="7"/>
        <v>-10.725445561979702</v>
      </c>
      <c r="BF14" s="31">
        <f t="shared" si="7"/>
        <v>-10.725438455898129</v>
      </c>
      <c r="BG14" s="31">
        <f t="shared" si="7"/>
        <v>-10.725476875349869</v>
      </c>
      <c r="BH14" s="31">
        <f t="shared" si="7"/>
        <v>-10.725269221762934</v>
      </c>
      <c r="BI14" s="31">
        <f t="shared" si="7"/>
        <v>-10.726393430485196</v>
      </c>
      <c r="BJ14" s="31">
        <f t="shared" si="7"/>
        <v>-10.720360640141875</v>
      </c>
      <c r="BK14" s="31">
        <f t="shared" si="7"/>
        <v>-10.754452489117503</v>
      </c>
      <c r="BL14" s="31">
        <f t="shared" si="8"/>
        <v>-11.39344997937318</v>
      </c>
    </row>
    <row r="15" spans="1:64" s="31" customFormat="1" ht="12.95" customHeight="1">
      <c r="A15" s="106" t="s">
        <v>23</v>
      </c>
      <c r="C15" s="132">
        <f ca="1">(C7+C11)+(C8+C12)*INT(MAX(F21:F3530))</f>
        <v>59990.564155962391</v>
      </c>
      <c r="E15" s="168" t="s">
        <v>153</v>
      </c>
      <c r="F15" s="172">
        <f ca="1">ROUND(2*($F$14-$C$7)/$C$8,0)/2+$F$13</f>
        <v>10037</v>
      </c>
      <c r="R15" s="31" t="s">
        <v>144</v>
      </c>
      <c r="S15" s="77">
        <v>0.1</v>
      </c>
      <c r="AA15" s="129" t="s">
        <v>1573</v>
      </c>
      <c r="AB15" s="133">
        <f>(AB10-AB2)/AD2</f>
        <v>3830.4554433009375</v>
      </c>
      <c r="AC15" s="31" t="s">
        <v>1574</v>
      </c>
      <c r="AE15" s="104"/>
      <c r="AW15" s="31">
        <v>-11750</v>
      </c>
      <c r="AX15" s="31">
        <f t="shared" si="0"/>
        <v>2.1575046604531611E-3</v>
      </c>
      <c r="AY15" s="31">
        <f t="shared" si="1"/>
        <v>2.3833583860409409E-3</v>
      </c>
      <c r="AZ15" s="31">
        <f t="shared" si="2"/>
        <v>-2.258537255877797E-4</v>
      </c>
      <c r="BA15" s="31">
        <f t="shared" si="3"/>
        <v>0.40333426010546936</v>
      </c>
      <c r="BB15" s="31">
        <f t="shared" si="4"/>
        <v>-0.47398432874184143</v>
      </c>
      <c r="BC15" s="31">
        <f t="shared" si="5"/>
        <v>2.6076630073504199</v>
      </c>
      <c r="BD15" s="31">
        <f t="shared" si="6"/>
        <v>3.6563978784591642</v>
      </c>
      <c r="BE15" s="31">
        <f t="shared" si="7"/>
        <v>-10.566844614805422</v>
      </c>
      <c r="BF15" s="31">
        <f t="shared" si="7"/>
        <v>-10.566974039778001</v>
      </c>
      <c r="BG15" s="31">
        <f t="shared" si="7"/>
        <v>-10.566524974619352</v>
      </c>
      <c r="BH15" s="31">
        <f t="shared" si="7"/>
        <v>-10.568084989406991</v>
      </c>
      <c r="BI15" s="31">
        <f t="shared" si="7"/>
        <v>-10.562688289664841</v>
      </c>
      <c r="BJ15" s="31">
        <f t="shared" si="7"/>
        <v>-10.581638132835732</v>
      </c>
      <c r="BK15" s="31">
        <f t="shared" si="7"/>
        <v>-10.518202828555356</v>
      </c>
      <c r="BL15" s="31">
        <f t="shared" si="8"/>
        <v>-11.197290275213694</v>
      </c>
    </row>
    <row r="16" spans="1:64" s="31" customFormat="1" ht="12.95" customHeight="1">
      <c r="A16" s="106" t="s">
        <v>9</v>
      </c>
      <c r="C16" s="132">
        <f ca="1">+C8+C12</f>
        <v>2.0598066765359628</v>
      </c>
      <c r="E16" s="168" t="s">
        <v>135</v>
      </c>
      <c r="F16" s="172">
        <f ca="1">ROUND(2*($F$14-$C$15)/$C$16,0)/2+$F$13</f>
        <v>336</v>
      </c>
      <c r="R16" s="31" t="s">
        <v>163</v>
      </c>
      <c r="S16" s="77">
        <v>1</v>
      </c>
      <c r="AA16" s="127" t="s">
        <v>1575</v>
      </c>
      <c r="AB16" s="133">
        <f>365.24*AB8</f>
        <v>16494.323155319948</v>
      </c>
      <c r="AC16" s="31" t="s">
        <v>1554</v>
      </c>
      <c r="AD16" s="128"/>
      <c r="AE16" s="104"/>
      <c r="AW16" s="31">
        <v>-11500</v>
      </c>
      <c r="AX16" s="31">
        <f t="shared" si="0"/>
        <v>4.2109573136042775E-4</v>
      </c>
      <c r="AY16" s="31">
        <f t="shared" si="1"/>
        <v>2.4512251734768319E-3</v>
      </c>
      <c r="AZ16" s="31">
        <f t="shared" si="2"/>
        <v>-2.0301294421164041E-3</v>
      </c>
      <c r="BA16" s="31">
        <f t="shared" si="3"/>
        <v>0.37713773572083742</v>
      </c>
      <c r="BB16" s="31">
        <f t="shared" si="4"/>
        <v>-0.54260014220553043</v>
      </c>
      <c r="BC16" s="31">
        <f t="shared" si="5"/>
        <v>2.6873822729767562</v>
      </c>
      <c r="BD16" s="31">
        <f t="shared" si="6"/>
        <v>4.3272825963985344</v>
      </c>
      <c r="BE16" s="31">
        <f t="shared" si="7"/>
        <v>-10.419418354601369</v>
      </c>
      <c r="BF16" s="31">
        <f t="shared" si="7"/>
        <v>-10.42066253933759</v>
      </c>
      <c r="BG16" s="31">
        <f t="shared" si="7"/>
        <v>-10.417369826778845</v>
      </c>
      <c r="BH16" s="31">
        <f t="shared" si="7"/>
        <v>-10.426120714582995</v>
      </c>
      <c r="BI16" s="31">
        <f t="shared" si="7"/>
        <v>-10.403116496886058</v>
      </c>
      <c r="BJ16" s="31">
        <f t="shared" si="7"/>
        <v>-10.465479400327563</v>
      </c>
      <c r="BK16" s="31">
        <f t="shared" si="7"/>
        <v>-10.307999841318727</v>
      </c>
      <c r="BL16" s="31">
        <f t="shared" si="8"/>
        <v>-11.001130571054208</v>
      </c>
    </row>
    <row r="17" spans="1:64" s="31" customFormat="1" ht="12.95" customHeight="1" thickBot="1">
      <c r="A17" s="118" t="s">
        <v>130</v>
      </c>
      <c r="C17" s="31">
        <f>COUNT(C21:C2188)</f>
        <v>499</v>
      </c>
      <c r="E17" s="168" t="s">
        <v>1607</v>
      </c>
      <c r="F17" s="173">
        <f ca="1">+$C$15+$C$16*$F$16-15018.5-$C$5/24</f>
        <v>45664.55503261181</v>
      </c>
      <c r="R17" s="31" t="s">
        <v>161</v>
      </c>
      <c r="S17" s="77">
        <v>1</v>
      </c>
      <c r="AA17" s="127" t="s">
        <v>1576</v>
      </c>
      <c r="AB17" s="134">
        <f>AB13^3/AB8^2</f>
        <v>5.8336331564638215E-3</v>
      </c>
      <c r="AE17" s="104"/>
      <c r="AW17" s="31">
        <v>-11250</v>
      </c>
      <c r="AX17" s="31">
        <f t="shared" si="0"/>
        <v>-1.1793040029367814E-3</v>
      </c>
      <c r="AY17" s="31">
        <f t="shared" si="1"/>
        <v>2.5192596052840159E-3</v>
      </c>
      <c r="AZ17" s="31">
        <f t="shared" si="2"/>
        <v>-3.6985636082207973E-3</v>
      </c>
      <c r="BA17" s="31">
        <f t="shared" si="3"/>
        <v>0.357124886451057</v>
      </c>
      <c r="BB17" s="31">
        <f t="shared" si="4"/>
        <v>-0.60084669452122896</v>
      </c>
      <c r="BC17" s="31">
        <f t="shared" si="5"/>
        <v>2.7584127046217954</v>
      </c>
      <c r="BD17" s="31">
        <f t="shared" si="6"/>
        <v>5.1554596370663122</v>
      </c>
      <c r="BE17" s="31">
        <f t="shared" si="7"/>
        <v>-10.279826037783398</v>
      </c>
      <c r="BF17" s="31">
        <f t="shared" si="7"/>
        <v>-10.284452419130652</v>
      </c>
      <c r="BG17" s="31">
        <f t="shared" si="7"/>
        <v>-10.274285978719965</v>
      </c>
      <c r="BH17" s="31">
        <f t="shared" si="7"/>
        <v>-10.296786897026493</v>
      </c>
      <c r="BI17" s="31">
        <f t="shared" si="7"/>
        <v>-10.247735869868134</v>
      </c>
      <c r="BJ17" s="31">
        <f t="shared" si="7"/>
        <v>-10.35864676308595</v>
      </c>
      <c r="BK17" s="31">
        <f t="shared" si="7"/>
        <v>-10.12438216320265</v>
      </c>
      <c r="BL17" s="31">
        <f t="shared" si="8"/>
        <v>-10.80497086689472</v>
      </c>
    </row>
    <row r="18" spans="1:64" s="31" customFormat="1" ht="12.95" customHeight="1" thickTop="1" thickBot="1">
      <c r="A18" s="106" t="s">
        <v>10</v>
      </c>
      <c r="C18" s="107">
        <f ca="1">+C15</f>
        <v>59990.564155962391</v>
      </c>
      <c r="D18" s="167">
        <f ca="1">+C16</f>
        <v>2.0598066765359628</v>
      </c>
      <c r="E18" s="169" t="s">
        <v>1608</v>
      </c>
      <c r="F18" s="174">
        <f ca="1">+($C$15+$C$16*$F$16)-($C$16/2)-15018.5-$C$5/24</f>
        <v>45663.525129273541</v>
      </c>
      <c r="S18" s="77"/>
      <c r="AA18" s="135" t="s">
        <v>1577</v>
      </c>
      <c r="AB18" s="136">
        <f>2*PI()/(AB8*365.2422)*AD2</f>
        <v>7.8463881663794601E-4</v>
      </c>
      <c r="AC18" s="137" t="s">
        <v>1578</v>
      </c>
      <c r="AD18" s="137"/>
      <c r="AE18" s="138"/>
      <c r="AH18" s="77" t="s">
        <v>1579</v>
      </c>
      <c r="AW18" s="31">
        <v>-11000</v>
      </c>
      <c r="AX18" s="31">
        <f t="shared" si="0"/>
        <v>-2.6471065902462197E-3</v>
      </c>
      <c r="AY18" s="31">
        <f t="shared" si="1"/>
        <v>2.5874616814624942E-3</v>
      </c>
      <c r="AZ18" s="31">
        <f t="shared" si="2"/>
        <v>-5.2345682717087139E-3</v>
      </c>
      <c r="BA18" s="31">
        <f t="shared" si="3"/>
        <v>0.34165550255380428</v>
      </c>
      <c r="BB18" s="31">
        <f t="shared" si="4"/>
        <v>-0.65148018715646161</v>
      </c>
      <c r="BC18" s="31">
        <f t="shared" si="5"/>
        <v>2.8233866535735652</v>
      </c>
      <c r="BD18" s="31">
        <f t="shared" si="6"/>
        <v>6.2321125578497432</v>
      </c>
      <c r="BE18" s="31">
        <f t="shared" ref="BE18:BK33" si="10">$BL18+$AB$7*SIN(BF18)</f>
        <v>-10.145673138565336</v>
      </c>
      <c r="BF18" s="31">
        <f t="shared" si="10"/>
        <v>-10.156527700706524</v>
      </c>
      <c r="BG18" s="31">
        <f t="shared" si="10"/>
        <v>-10.135673327969528</v>
      </c>
      <c r="BH18" s="31">
        <f t="shared" si="10"/>
        <v>-10.176091497314131</v>
      </c>
      <c r="BI18" s="31">
        <f t="shared" si="10"/>
        <v>-10.098997346557532</v>
      </c>
      <c r="BJ18" s="31">
        <f t="shared" si="10"/>
        <v>-10.251199990368574</v>
      </c>
      <c r="BK18" s="31">
        <f t="shared" si="10"/>
        <v>-9.9668687397320337</v>
      </c>
      <c r="BL18" s="31">
        <f t="shared" si="8"/>
        <v>-10.608811162735234</v>
      </c>
    </row>
    <row r="19" spans="1:64" s="31" customFormat="1" ht="12.95" customHeight="1" thickTop="1">
      <c r="B19" s="77"/>
      <c r="E19" s="118"/>
      <c r="F19" s="139"/>
      <c r="S19" s="77"/>
      <c r="AA19" s="140"/>
      <c r="AC19" s="140"/>
      <c r="AH19" s="77" t="s">
        <v>1580</v>
      </c>
      <c r="AW19" s="31">
        <v>-10750</v>
      </c>
      <c r="AX19" s="31">
        <f t="shared" si="0"/>
        <v>-3.9773292460665785E-3</v>
      </c>
      <c r="AY19" s="31">
        <f t="shared" si="1"/>
        <v>2.655831402012265E-3</v>
      </c>
      <c r="AZ19" s="31">
        <f t="shared" si="2"/>
        <v>-6.6331606480788431E-3</v>
      </c>
      <c r="BA19" s="31">
        <f t="shared" si="3"/>
        <v>0.32975059168391674</v>
      </c>
      <c r="BB19" s="31">
        <f t="shared" si="4"/>
        <v>-0.69614923751143676</v>
      </c>
      <c r="BC19" s="31">
        <f t="shared" si="5"/>
        <v>2.8838723067550234</v>
      </c>
      <c r="BD19" s="31">
        <f t="shared" si="6"/>
        <v>7.7173486212697648</v>
      </c>
      <c r="BE19" s="31">
        <f t="shared" si="10"/>
        <v>-10.015709877116249</v>
      </c>
      <c r="BF19" s="31">
        <f t="shared" si="10"/>
        <v>-10.034537564049357</v>
      </c>
      <c r="BG19" s="31">
        <f t="shared" si="10"/>
        <v>-10.001772568122849</v>
      </c>
      <c r="BH19" s="31">
        <f t="shared" si="10"/>
        <v>-10.059281626039114</v>
      </c>
      <c r="BI19" s="31">
        <f t="shared" si="10"/>
        <v>-9.9597408747812395</v>
      </c>
      <c r="BJ19" s="31">
        <f t="shared" si="10"/>
        <v>-10.136867897910472</v>
      </c>
      <c r="BK19" s="31">
        <f t="shared" si="10"/>
        <v>-9.833977277200372</v>
      </c>
      <c r="BL19" s="31">
        <f t="shared" si="8"/>
        <v>-10.412651458575748</v>
      </c>
    </row>
    <row r="20" spans="1:64" s="31" customFormat="1" ht="12.95" customHeight="1" thickBot="1">
      <c r="A20" s="122" t="s">
        <v>11</v>
      </c>
      <c r="B20" s="122" t="s">
        <v>12</v>
      </c>
      <c r="C20" s="122" t="s">
        <v>13</v>
      </c>
      <c r="D20" s="122" t="s">
        <v>18</v>
      </c>
      <c r="E20" s="122" t="s">
        <v>14</v>
      </c>
      <c r="F20" s="122" t="s">
        <v>15</v>
      </c>
      <c r="G20" s="122" t="s">
        <v>16</v>
      </c>
      <c r="H20" s="86" t="s">
        <v>165</v>
      </c>
      <c r="I20" s="86" t="s">
        <v>144</v>
      </c>
      <c r="J20" s="86" t="s">
        <v>163</v>
      </c>
      <c r="K20" s="86" t="s">
        <v>161</v>
      </c>
      <c r="L20" s="86" t="s">
        <v>1</v>
      </c>
      <c r="M20" s="86" t="s">
        <v>2</v>
      </c>
      <c r="N20" s="86" t="s">
        <v>3</v>
      </c>
      <c r="O20" s="86" t="s">
        <v>28</v>
      </c>
      <c r="P20" s="86" t="s">
        <v>27</v>
      </c>
      <c r="Q20" s="122" t="s">
        <v>20</v>
      </c>
      <c r="S20" s="77"/>
      <c r="U20" s="141" t="s">
        <v>1530</v>
      </c>
      <c r="Z20" s="122" t="s">
        <v>15</v>
      </c>
      <c r="AA20" s="86" t="s">
        <v>1581</v>
      </c>
      <c r="AB20" s="86" t="s">
        <v>1582</v>
      </c>
      <c r="AC20" s="86" t="s">
        <v>1583</v>
      </c>
      <c r="AD20" s="86" t="s">
        <v>1584</v>
      </c>
      <c r="AE20" s="86" t="s">
        <v>1585</v>
      </c>
      <c r="AF20" s="86" t="s">
        <v>1586</v>
      </c>
      <c r="AG20" s="88"/>
      <c r="AH20" s="86" t="s">
        <v>1539</v>
      </c>
      <c r="AI20" s="86" t="s">
        <v>1540</v>
      </c>
      <c r="AJ20" s="86" t="s">
        <v>1541</v>
      </c>
      <c r="AK20" s="86" t="s">
        <v>1587</v>
      </c>
      <c r="AL20" s="86" t="s">
        <v>1542</v>
      </c>
      <c r="AM20" s="86" t="s">
        <v>1543</v>
      </c>
      <c r="AN20" s="122" t="s">
        <v>1588</v>
      </c>
      <c r="AO20" s="122" t="s">
        <v>1589</v>
      </c>
      <c r="AP20" s="122" t="s">
        <v>1590</v>
      </c>
      <c r="AQ20" s="122" t="s">
        <v>1591</v>
      </c>
      <c r="AR20" s="122" t="s">
        <v>1592</v>
      </c>
      <c r="AS20" s="122" t="s">
        <v>1593</v>
      </c>
      <c r="AT20" s="122" t="s">
        <v>1594</v>
      </c>
      <c r="AU20" s="122" t="s">
        <v>1551</v>
      </c>
      <c r="AV20" s="142"/>
      <c r="AW20" s="31">
        <v>-10500</v>
      </c>
      <c r="AX20" s="31">
        <f t="shared" si="0"/>
        <v>-5.1575102091295571E-3</v>
      </c>
      <c r="AY20" s="31">
        <f t="shared" si="1"/>
        <v>2.7243687669333298E-3</v>
      </c>
      <c r="AZ20" s="31">
        <f t="shared" si="2"/>
        <v>-7.8818789760628869E-3</v>
      </c>
      <c r="BA20" s="31">
        <f t="shared" si="3"/>
        <v>0.32080297521734558</v>
      </c>
      <c r="BB20" s="31">
        <f t="shared" si="4"/>
        <v>-0.73577777922672105</v>
      </c>
      <c r="BC20" s="31">
        <f t="shared" si="5"/>
        <v>2.9406672557903795</v>
      </c>
      <c r="BD20" s="31">
        <f t="shared" si="6"/>
        <v>9.9204330941725125</v>
      </c>
      <c r="BE20" s="31">
        <f t="shared" si="10"/>
        <v>-9.8897761300228897</v>
      </c>
      <c r="BF20" s="31">
        <f t="shared" si="10"/>
        <v>-9.9156044003688759</v>
      </c>
      <c r="BG20" s="31">
        <f t="shared" si="10"/>
        <v>-9.8738084042552323</v>
      </c>
      <c r="BH20" s="31">
        <f t="shared" si="10"/>
        <v>-9.9419128135903563</v>
      </c>
      <c r="BI20" s="31">
        <f t="shared" si="10"/>
        <v>-9.8320837453794763</v>
      </c>
      <c r="BJ20" s="31">
        <f t="shared" si="10"/>
        <v>-10.012645883566579</v>
      </c>
      <c r="BK20" s="31">
        <f t="shared" si="10"/>
        <v>-9.7232810966436105</v>
      </c>
      <c r="BL20" s="31">
        <f t="shared" si="8"/>
        <v>-10.216491754416262</v>
      </c>
    </row>
    <row r="21" spans="1:64" s="31" customFormat="1" ht="12.95" customHeight="1">
      <c r="A21" s="67" t="s">
        <v>175</v>
      </c>
      <c r="B21" s="66" t="s">
        <v>122</v>
      </c>
      <c r="C21" s="67">
        <v>18215.579000000002</v>
      </c>
      <c r="D21" s="67" t="s">
        <v>144</v>
      </c>
      <c r="E21" s="10">
        <f t="shared" ref="E21:E84" si="11">+(C21-C$7)/C$8</f>
        <v>-10579.999780562222</v>
      </c>
      <c r="F21" s="31">
        <f t="shared" ref="F21:F84" si="12">ROUND(2*E21,0)/2</f>
        <v>-10580</v>
      </c>
      <c r="G21" s="31">
        <f t="shared" ref="G21:G84" si="13">+C21-(C$7+F21*C$8)</f>
        <v>4.5199999658507295E-4</v>
      </c>
      <c r="I21" s="31">
        <f t="shared" ref="I21:I52" si="14">G21</f>
        <v>4.5199999658507295E-4</v>
      </c>
      <c r="O21" s="31">
        <f t="shared" ref="O21:O52" ca="1" si="15">+C$11+C$12*F21</f>
        <v>4.6401136526038708E-2</v>
      </c>
      <c r="Q21" s="32">
        <f t="shared" ref="Q21:Q84" si="16">+C21-15018.5</f>
        <v>3197.0790000000015</v>
      </c>
      <c r="S21" s="77">
        <f>S$15</f>
        <v>0.1</v>
      </c>
      <c r="Z21" s="31">
        <f t="shared" ref="Z21:Z84" si="17">F21</f>
        <v>-10580</v>
      </c>
      <c r="AA21" s="76">
        <f t="shared" ref="AA21:AA84" si="18">AB$3+AB$4*Z21+AB$5*Z21^2+AH21</f>
        <v>-4.7970342011041892E-3</v>
      </c>
      <c r="AB21" s="76">
        <f t="shared" ref="AB21:AB84" si="19">IF(S21&lt;&gt;0,G21-AH21, -9999)</f>
        <v>7.951452768140254E-3</v>
      </c>
      <c r="AC21" s="76">
        <f t="shared" ref="AC21:AC84" si="20">+G21-P21</f>
        <v>4.5199999658507295E-4</v>
      </c>
      <c r="AD21" s="76">
        <f t="shared" ref="AD21:AD84" si="21">IF(S21&lt;&gt;0,G21-AA21, -9999)</f>
        <v>5.2490341976892622E-3</v>
      </c>
      <c r="AE21" s="76">
        <f t="shared" ref="AE21:AE84" si="22">+(G21-AA21)^2*S21</f>
        <v>2.755236000851136E-6</v>
      </c>
      <c r="AF21" s="31">
        <f t="shared" ref="AF21:AF84" si="23">IF(S21&lt;&gt;0,G21-P21, -9999)</f>
        <v>4.5199999658507295E-4</v>
      </c>
      <c r="AG21" s="143"/>
      <c r="AH21" s="31">
        <f t="shared" ref="AH21:AH84" si="24">$AB$6*($AB$11/AI21*AJ21+$AB$12)</f>
        <v>-7.4994527715551819E-3</v>
      </c>
      <c r="AI21" s="31">
        <f t="shared" ref="AI21:AI84" si="25">1+$AB$7*COS(AL21)</f>
        <v>0.32337287558939676</v>
      </c>
      <c r="AJ21" s="31">
        <f t="shared" ref="AJ21:AJ84" si="26">SIN(AL21+RADIANS($AB$9))</f>
        <v>-0.7236069185777938</v>
      </c>
      <c r="AK21" s="31">
        <f t="shared" ref="AK21:AK84" si="27">$AB$7*SIN(AL21)</f>
        <v>0.1504020455301508</v>
      </c>
      <c r="AL21" s="31">
        <f t="shared" ref="AL21:AL84" si="28">2*ATAN(AM21)</f>
        <v>2.922866722518922</v>
      </c>
      <c r="AM21" s="31">
        <f t="shared" ref="AM21:AM84" si="29">SQRT((1+$AB$7)/(1-$AB$7))*TAN(AN21/2)</f>
        <v>9.1073798146864853</v>
      </c>
      <c r="AN21" s="76">
        <f t="shared" ref="AN21:AT30" si="30">$AU21+$AB$7*SIN(AO21)</f>
        <v>-9.929614426417146</v>
      </c>
      <c r="AO21" s="76">
        <f t="shared" si="30"/>
        <v>-9.9535115250907573</v>
      </c>
      <c r="AP21" s="76">
        <f t="shared" si="30"/>
        <v>-9.914027653063771</v>
      </c>
      <c r="AQ21" s="76">
        <f t="shared" si="30"/>
        <v>-9.9797592450883723</v>
      </c>
      <c r="AR21" s="76">
        <f t="shared" si="30"/>
        <v>-9.8715935775021979</v>
      </c>
      <c r="AS21" s="76">
        <f t="shared" si="30"/>
        <v>-10.05354411942081</v>
      </c>
      <c r="AT21" s="76">
        <f t="shared" si="30"/>
        <v>-9.7564728607795193</v>
      </c>
      <c r="AU21" s="76">
        <f t="shared" ref="AU21:AU84" si="31">RADIANS($AB$9)+$AB$18*(F21-AB$15)</f>
        <v>-10.279262859747297</v>
      </c>
      <c r="AW21" s="31">
        <v>-10250</v>
      </c>
      <c r="AX21" s="31">
        <f t="shared" si="0"/>
        <v>-6.1752498502851711E-3</v>
      </c>
      <c r="AY21" s="31">
        <f t="shared" si="1"/>
        <v>2.7930737762256884E-3</v>
      </c>
      <c r="AZ21" s="31">
        <f t="shared" si="2"/>
        <v>-8.9683236265108591E-3</v>
      </c>
      <c r="BA21" s="31">
        <f t="shared" si="3"/>
        <v>0.31437796185851319</v>
      </c>
      <c r="BB21" s="31">
        <f t="shared" si="4"/>
        <v>-0.77093562678066085</v>
      </c>
      <c r="BC21" s="31">
        <f t="shared" si="5"/>
        <v>2.9941616578981076</v>
      </c>
      <c r="BD21" s="31">
        <f t="shared" si="6"/>
        <v>13.541087665091871</v>
      </c>
      <c r="BE21" s="31">
        <f t="shared" si="10"/>
        <v>-9.7682991117002178</v>
      </c>
      <c r="BF21" s="31">
        <f t="shared" si="10"/>
        <v>-9.7969178584990004</v>
      </c>
      <c r="BG21" s="31">
        <f t="shared" si="10"/>
        <v>-9.7529585157785093</v>
      </c>
      <c r="BH21" s="31">
        <f t="shared" si="10"/>
        <v>-9.8207895368012732</v>
      </c>
      <c r="BI21" s="31">
        <f t="shared" si="10"/>
        <v>-9.7167917898243399</v>
      </c>
      <c r="BJ21" s="31">
        <f t="shared" si="10"/>
        <v>-9.8780613050395925</v>
      </c>
      <c r="BK21" s="31">
        <f t="shared" si="10"/>
        <v>-9.6315022100920356</v>
      </c>
      <c r="BL21" s="31">
        <f t="shared" si="8"/>
        <v>-10.020332050256775</v>
      </c>
    </row>
    <row r="22" spans="1:64" s="31" customFormat="1" ht="12.95" customHeight="1">
      <c r="A22" s="67" t="s">
        <v>181</v>
      </c>
      <c r="B22" s="66" t="s">
        <v>122</v>
      </c>
      <c r="C22" s="67">
        <v>18967.405999999999</v>
      </c>
      <c r="D22" s="67" t="s">
        <v>144</v>
      </c>
      <c r="E22" s="10">
        <f t="shared" si="11"/>
        <v>-10215.00144625032</v>
      </c>
      <c r="F22" s="31">
        <f t="shared" si="12"/>
        <v>-10215</v>
      </c>
      <c r="G22" s="31">
        <f t="shared" si="13"/>
        <v>-2.979000004415866E-3</v>
      </c>
      <c r="I22" s="31">
        <f t="shared" si="14"/>
        <v>-2.979000004415866E-3</v>
      </c>
      <c r="O22" s="31">
        <f t="shared" ca="1" si="15"/>
        <v>4.5407072152587845E-2</v>
      </c>
      <c r="Q22" s="32">
        <f t="shared" si="16"/>
        <v>3948.905999999999</v>
      </c>
      <c r="S22" s="77">
        <f t="shared" ref="S22:S33" si="32">S$14</f>
        <v>0.2</v>
      </c>
      <c r="Z22" s="31">
        <f t="shared" si="17"/>
        <v>-10215</v>
      </c>
      <c r="AA22" s="76">
        <f t="shared" si="18"/>
        <v>-6.3043900621614132E-3</v>
      </c>
      <c r="AB22" s="76">
        <f t="shared" si="19"/>
        <v>6.1280959132929951E-3</v>
      </c>
      <c r="AC22" s="76">
        <f t="shared" si="20"/>
        <v>-2.979000004415866E-3</v>
      </c>
      <c r="AD22" s="76">
        <f t="shared" si="21"/>
        <v>3.3253900577455472E-3</v>
      </c>
      <c r="AE22" s="76">
        <f t="shared" si="22"/>
        <v>2.2116438072305868E-6</v>
      </c>
      <c r="AF22" s="31">
        <f t="shared" si="23"/>
        <v>-2.979000004415866E-3</v>
      </c>
      <c r="AG22" s="143"/>
      <c r="AH22" s="31">
        <f t="shared" si="24"/>
        <v>-9.1070959177088611E-3</v>
      </c>
      <c r="AI22" s="31">
        <f t="shared" si="25"/>
        <v>0.31365834147590488</v>
      </c>
      <c r="AJ22" s="31">
        <f t="shared" si="26"/>
        <v>-0.77552933029275672</v>
      </c>
      <c r="AK22" s="31">
        <f t="shared" si="27"/>
        <v>9.68512703179982E-2</v>
      </c>
      <c r="AL22" s="31">
        <f t="shared" si="28"/>
        <v>3.0014059321255089</v>
      </c>
      <c r="AM22" s="31">
        <f t="shared" si="29"/>
        <v>14.243314343043675</v>
      </c>
      <c r="AN22" s="76">
        <f t="shared" si="30"/>
        <v>-9.7516703382943071</v>
      </c>
      <c r="AO22" s="76">
        <f t="shared" si="30"/>
        <v>-9.7801935365357302</v>
      </c>
      <c r="AP22" s="76">
        <f t="shared" si="30"/>
        <v>-9.7366378894214112</v>
      </c>
      <c r="AQ22" s="76">
        <f t="shared" si="30"/>
        <v>-9.8034290189534889</v>
      </c>
      <c r="AR22" s="76">
        <f t="shared" si="30"/>
        <v>-9.7016076150727066</v>
      </c>
      <c r="AS22" s="76">
        <f t="shared" si="30"/>
        <v>-9.8584501078686255</v>
      </c>
      <c r="AT22" s="76">
        <f t="shared" si="30"/>
        <v>-9.6199426252935467</v>
      </c>
      <c r="AU22" s="76">
        <f t="shared" si="31"/>
        <v>-9.9928696916744464</v>
      </c>
      <c r="AW22" s="31">
        <v>-10000</v>
      </c>
      <c r="AX22" s="31">
        <f t="shared" si="0"/>
        <v>-7.026287958724205E-3</v>
      </c>
      <c r="AY22" s="31">
        <f t="shared" si="1"/>
        <v>2.86194642988934E-3</v>
      </c>
      <c r="AZ22" s="31">
        <f t="shared" si="2"/>
        <v>-9.8882343886135451E-3</v>
      </c>
      <c r="BA22" s="31">
        <f t="shared" si="3"/>
        <v>0.31010838544958541</v>
      </c>
      <c r="BB22" s="31">
        <f t="shared" si="4"/>
        <v>-0.802137811157416</v>
      </c>
      <c r="BC22" s="31">
        <f t="shared" si="5"/>
        <v>3.0447195551574935</v>
      </c>
      <c r="BD22" s="31">
        <f t="shared" si="6"/>
        <v>20.629418501687063</v>
      </c>
      <c r="BE22" s="31">
        <f t="shared" si="10"/>
        <v>-9.6515314861663501</v>
      </c>
      <c r="BF22" s="31">
        <f t="shared" si="10"/>
        <v>-9.6764980199447841</v>
      </c>
      <c r="BG22" s="31">
        <f t="shared" si="10"/>
        <v>-9.6394743376037635</v>
      </c>
      <c r="BH22" s="31">
        <f t="shared" si="10"/>
        <v>-9.6945016351536584</v>
      </c>
      <c r="BI22" s="31">
        <f t="shared" si="10"/>
        <v>-9.612963568202769</v>
      </c>
      <c r="BJ22" s="31">
        <f t="shared" si="10"/>
        <v>-9.7344143996443169</v>
      </c>
      <c r="BK22" s="31">
        <f t="shared" si="10"/>
        <v>-9.5546370491229631</v>
      </c>
      <c r="BL22" s="31">
        <f t="shared" si="8"/>
        <v>-9.8241723460972885</v>
      </c>
    </row>
    <row r="23" spans="1:64" s="31" customFormat="1" ht="12.95" customHeight="1">
      <c r="A23" s="67" t="s">
        <v>185</v>
      </c>
      <c r="B23" s="66" t="s">
        <v>122</v>
      </c>
      <c r="C23" s="67">
        <v>19340.233</v>
      </c>
      <c r="D23" s="67" t="s">
        <v>144</v>
      </c>
      <c r="E23" s="10">
        <f t="shared" si="11"/>
        <v>-10034.000718707275</v>
      </c>
      <c r="F23" s="31">
        <f t="shared" si="12"/>
        <v>-10034</v>
      </c>
      <c r="G23" s="31">
        <f t="shared" si="13"/>
        <v>-1.4804000020376407E-3</v>
      </c>
      <c r="I23" s="31">
        <f t="shared" si="14"/>
        <v>-1.4804000020376407E-3</v>
      </c>
      <c r="O23" s="31">
        <f t="shared" ca="1" si="15"/>
        <v>4.4914125161917694E-2</v>
      </c>
      <c r="Q23" s="32">
        <f t="shared" si="16"/>
        <v>4321.7330000000002</v>
      </c>
      <c r="S23" s="77">
        <f t="shared" si="32"/>
        <v>0.2</v>
      </c>
      <c r="Z23" s="31">
        <f t="shared" si="17"/>
        <v>-10034</v>
      </c>
      <c r="AA23" s="76">
        <f t="shared" si="18"/>
        <v>-6.920201046420122E-3</v>
      </c>
      <c r="AB23" s="76">
        <f t="shared" si="19"/>
        <v>8.2923709439314628E-3</v>
      </c>
      <c r="AC23" s="76">
        <f t="shared" si="20"/>
        <v>-1.4804000020376407E-3</v>
      </c>
      <c r="AD23" s="76">
        <f t="shared" si="21"/>
        <v>5.4398010443824814E-3</v>
      </c>
      <c r="AE23" s="76">
        <f t="shared" si="22"/>
        <v>5.9182870804929472E-6</v>
      </c>
      <c r="AF23" s="31">
        <f t="shared" si="23"/>
        <v>-1.4804000020376407E-3</v>
      </c>
      <c r="AG23" s="143"/>
      <c r="AH23" s="31">
        <f t="shared" si="24"/>
        <v>-9.7727709459691035E-3</v>
      </c>
      <c r="AI23" s="31">
        <f t="shared" si="25"/>
        <v>0.31057465528577899</v>
      </c>
      <c r="AJ23" s="31">
        <f t="shared" si="26"/>
        <v>-0.79810548254659697</v>
      </c>
      <c r="AK23" s="31">
        <f t="shared" si="27"/>
        <v>7.1677994206682416E-2</v>
      </c>
      <c r="AL23" s="31">
        <f t="shared" si="28"/>
        <v>3.0379971096303762</v>
      </c>
      <c r="AM23" s="31">
        <f t="shared" si="29"/>
        <v>19.288580674646965</v>
      </c>
      <c r="AN23" s="76">
        <f t="shared" si="30"/>
        <v>-9.6671452236032618</v>
      </c>
      <c r="AO23" s="76">
        <f t="shared" si="30"/>
        <v>-9.693015343534773</v>
      </c>
      <c r="AP23" s="76">
        <f t="shared" si="30"/>
        <v>-9.6545024513380362</v>
      </c>
      <c r="AQ23" s="76">
        <f t="shared" si="30"/>
        <v>-9.711982189374007</v>
      </c>
      <c r="AR23" s="76">
        <f t="shared" si="30"/>
        <v>-9.626488681139703</v>
      </c>
      <c r="AS23" s="76">
        <f t="shared" si="30"/>
        <v>-9.7544024356823353</v>
      </c>
      <c r="AT23" s="76">
        <f t="shared" si="30"/>
        <v>-9.5643766028009054</v>
      </c>
      <c r="AU23" s="76">
        <f t="shared" si="31"/>
        <v>-9.8508500658629785</v>
      </c>
      <c r="AW23" s="31">
        <v>-9750</v>
      </c>
      <c r="AX23" s="31">
        <f t="shared" si="0"/>
        <v>-7.7171494596930167E-3</v>
      </c>
      <c r="AY23" s="31">
        <f t="shared" si="1"/>
        <v>2.930986727924286E-3</v>
      </c>
      <c r="AZ23" s="31">
        <f t="shared" si="2"/>
        <v>-1.0648136187617303E-2</v>
      </c>
      <c r="BA23" s="31">
        <f t="shared" si="3"/>
        <v>0.30767779180466526</v>
      </c>
      <c r="BB23" s="31">
        <f t="shared" si="4"/>
        <v>-0.83000475902015447</v>
      </c>
      <c r="BC23" s="31">
        <f t="shared" si="5"/>
        <v>3.0929690238420418</v>
      </c>
      <c r="BD23" s="31">
        <f t="shared" si="6"/>
        <v>41.124160247819233</v>
      </c>
      <c r="BE23" s="31">
        <f t="shared" si="10"/>
        <v>-9.5388919274413251</v>
      </c>
      <c r="BF23" s="31">
        <f t="shared" si="10"/>
        <v>-9.553709959676068</v>
      </c>
      <c r="BG23" s="31">
        <f t="shared" si="10"/>
        <v>-9.5321813340586328</v>
      </c>
      <c r="BH23" s="31">
        <f t="shared" si="10"/>
        <v>-9.5634787518982112</v>
      </c>
      <c r="BI23" s="31">
        <f t="shared" si="10"/>
        <v>-9.5180164913939329</v>
      </c>
      <c r="BJ23" s="31">
        <f t="shared" si="10"/>
        <v>-9.5841439051887445</v>
      </c>
      <c r="BK23" s="31">
        <f t="shared" si="10"/>
        <v>-9.4881100233447757</v>
      </c>
      <c r="BL23" s="31">
        <f t="shared" si="8"/>
        <v>-9.6280126419378025</v>
      </c>
    </row>
    <row r="24" spans="1:64" s="31" customFormat="1" ht="12.95" customHeight="1">
      <c r="A24" s="67" t="s">
        <v>190</v>
      </c>
      <c r="B24" s="66" t="s">
        <v>31</v>
      </c>
      <c r="C24" s="67">
        <v>19639.925999999999</v>
      </c>
      <c r="D24" s="67" t="s">
        <v>144</v>
      </c>
      <c r="E24" s="10">
        <f t="shared" si="11"/>
        <v>-9888.5052180070652</v>
      </c>
      <c r="F24" s="31">
        <f t="shared" si="12"/>
        <v>-9888.5</v>
      </c>
      <c r="G24" s="31">
        <f t="shared" si="13"/>
        <v>-1.0748100005002925E-2</v>
      </c>
      <c r="I24" s="31">
        <f t="shared" si="14"/>
        <v>-1.0748100005002925E-2</v>
      </c>
      <c r="O24" s="31">
        <f t="shared" ca="1" si="15"/>
        <v>4.4517861144555776E-2</v>
      </c>
      <c r="Q24" s="32">
        <f t="shared" si="16"/>
        <v>4621.4259999999995</v>
      </c>
      <c r="S24" s="77">
        <f t="shared" si="32"/>
        <v>0.2</v>
      </c>
      <c r="Z24" s="31">
        <f t="shared" si="17"/>
        <v>-9888.5</v>
      </c>
      <c r="AA24" s="76">
        <f t="shared" si="18"/>
        <v>-7.353493729382733E-3</v>
      </c>
      <c r="AB24" s="76">
        <f t="shared" si="19"/>
        <v>-5.0188858392818426E-4</v>
      </c>
      <c r="AC24" s="76">
        <f t="shared" si="20"/>
        <v>-1.0748100005002925E-2</v>
      </c>
      <c r="AD24" s="76">
        <f t="shared" si="21"/>
        <v>-3.3946062756201921E-3</v>
      </c>
      <c r="AE24" s="76">
        <f t="shared" si="22"/>
        <v>2.3046703532959987E-6</v>
      </c>
      <c r="AF24" s="31">
        <f t="shared" si="23"/>
        <v>-1.0748100005002925E-2</v>
      </c>
      <c r="AG24" s="143"/>
      <c r="AH24" s="31">
        <f t="shared" si="24"/>
        <v>-1.0246211421074741E-2</v>
      </c>
      <c r="AI24" s="31">
        <f t="shared" si="25"/>
        <v>0.30881334249356196</v>
      </c>
      <c r="AJ24" s="31">
        <f t="shared" si="26"/>
        <v>-0.81493677014711963</v>
      </c>
      <c r="AK24" s="31">
        <f t="shared" si="27"/>
        <v>5.201966236812261E-2</v>
      </c>
      <c r="AL24" s="31">
        <f t="shared" si="28"/>
        <v>3.0664728920023445</v>
      </c>
      <c r="AM24" s="31">
        <f t="shared" si="29"/>
        <v>26.611631518258278</v>
      </c>
      <c r="AN24" s="76">
        <f t="shared" si="30"/>
        <v>-9.6008587037570798</v>
      </c>
      <c r="AO24" s="76">
        <f t="shared" si="30"/>
        <v>-9.6220119711370575</v>
      </c>
      <c r="AP24" s="76">
        <f t="shared" si="30"/>
        <v>-9.5909818530402084</v>
      </c>
      <c r="AQ24" s="76">
        <f t="shared" si="30"/>
        <v>-9.6365647712829787</v>
      </c>
      <c r="AR24" s="76">
        <f t="shared" si="30"/>
        <v>-9.5697293473712115</v>
      </c>
      <c r="AS24" s="76">
        <f t="shared" si="30"/>
        <v>-9.6680383126261837</v>
      </c>
      <c r="AT24" s="76">
        <f t="shared" si="30"/>
        <v>-9.523977806068606</v>
      </c>
      <c r="AU24" s="76">
        <f t="shared" si="31"/>
        <v>-9.736685118042157</v>
      </c>
      <c r="AW24" s="31">
        <v>-9500</v>
      </c>
      <c r="AX24" s="31">
        <f t="shared" si="0"/>
        <v>-8.2606311645024525E-3</v>
      </c>
      <c r="AY24" s="31">
        <f t="shared" si="1"/>
        <v>3.0001946703305249E-3</v>
      </c>
      <c r="AZ24" s="31">
        <f t="shared" si="2"/>
        <v>-1.1260825834832977E-2</v>
      </c>
      <c r="BA24" s="31">
        <f t="shared" si="3"/>
        <v>0.30685955384855945</v>
      </c>
      <c r="BB24" s="31">
        <f t="shared" si="4"/>
        <v>-0.85526172959693803</v>
      </c>
      <c r="BC24" s="31">
        <f t="shared" si="5"/>
        <v>3.1399085144639183</v>
      </c>
      <c r="BD24" s="31">
        <f t="shared" si="6"/>
        <v>1187.5500643332678</v>
      </c>
      <c r="BE24" s="31">
        <f t="shared" si="10"/>
        <v>-9.4287339490010105</v>
      </c>
      <c r="BF24" s="31">
        <f t="shared" si="10"/>
        <v>-9.4292777629336655</v>
      </c>
      <c r="BG24" s="31">
        <f t="shared" si="10"/>
        <v>-9.428493192121266</v>
      </c>
      <c r="BH24" s="31">
        <f t="shared" si="10"/>
        <v>-9.4296251083672047</v>
      </c>
      <c r="BI24" s="31">
        <f t="shared" si="10"/>
        <v>-9.4279920714158223</v>
      </c>
      <c r="BJ24" s="31">
        <f t="shared" si="10"/>
        <v>-9.4303480885456317</v>
      </c>
      <c r="BK24" s="31">
        <f t="shared" si="10"/>
        <v>-9.4269490190146481</v>
      </c>
      <c r="BL24" s="31">
        <f t="shared" si="8"/>
        <v>-9.4318529377783165</v>
      </c>
    </row>
    <row r="25" spans="1:64" s="31" customFormat="1" ht="12.95" customHeight="1">
      <c r="A25" s="67" t="s">
        <v>185</v>
      </c>
      <c r="B25" s="66" t="s">
        <v>122</v>
      </c>
      <c r="C25" s="67">
        <v>19686.276000000002</v>
      </c>
      <c r="D25" s="67" t="s">
        <v>144</v>
      </c>
      <c r="E25" s="10">
        <f t="shared" si="11"/>
        <v>-9866.0031360183129</v>
      </c>
      <c r="F25" s="31">
        <f t="shared" si="12"/>
        <v>-9866</v>
      </c>
      <c r="G25" s="31">
        <f t="shared" si="13"/>
        <v>-6.4596000011079013E-3</v>
      </c>
      <c r="I25" s="31">
        <f t="shared" si="14"/>
        <v>-6.4596000011079013E-3</v>
      </c>
      <c r="O25" s="31">
        <f t="shared" ca="1" si="15"/>
        <v>4.4456583203726613E-2</v>
      </c>
      <c r="Q25" s="32">
        <f t="shared" si="16"/>
        <v>4667.7760000000017</v>
      </c>
      <c r="S25" s="77">
        <f t="shared" si="32"/>
        <v>0.2</v>
      </c>
      <c r="Z25" s="31">
        <f t="shared" si="17"/>
        <v>-9866</v>
      </c>
      <c r="AA25" s="76">
        <f t="shared" si="18"/>
        <v>-7.4157446596779669E-3</v>
      </c>
      <c r="AB25" s="76">
        <f t="shared" si="19"/>
        <v>3.8550758412932776E-3</v>
      </c>
      <c r="AC25" s="76">
        <f t="shared" si="20"/>
        <v>-6.4596000011079013E-3</v>
      </c>
      <c r="AD25" s="76">
        <f t="shared" si="21"/>
        <v>9.5614465857006559E-4</v>
      </c>
      <c r="AE25" s="76">
        <f t="shared" si="22"/>
        <v>1.8284252162241347E-7</v>
      </c>
      <c r="AF25" s="31">
        <f t="shared" si="23"/>
        <v>-6.4596000011079013E-3</v>
      </c>
      <c r="AG25" s="143"/>
      <c r="AH25" s="31">
        <f t="shared" si="24"/>
        <v>-1.0314675842401179E-2</v>
      </c>
      <c r="AI25" s="31">
        <f t="shared" si="25"/>
        <v>0.30859407654912674</v>
      </c>
      <c r="AJ25" s="31">
        <f t="shared" si="26"/>
        <v>-0.81744446032742213</v>
      </c>
      <c r="AK25" s="31">
        <f t="shared" si="27"/>
        <v>4.9019279930052201E-2</v>
      </c>
      <c r="AL25" s="31">
        <f t="shared" si="28"/>
        <v>3.0708131116294664</v>
      </c>
      <c r="AM25" s="31">
        <f t="shared" si="29"/>
        <v>28.244954935380388</v>
      </c>
      <c r="AN25" s="76">
        <f t="shared" si="30"/>
        <v>-9.5907245579006606</v>
      </c>
      <c r="AO25" s="76">
        <f t="shared" si="30"/>
        <v>-9.6109599606686498</v>
      </c>
      <c r="AP25" s="76">
        <f t="shared" si="30"/>
        <v>-9.5813311464747652</v>
      </c>
      <c r="AQ25" s="76">
        <f t="shared" si="30"/>
        <v>-9.6247686196196636</v>
      </c>
      <c r="AR25" s="76">
        <f t="shared" si="30"/>
        <v>-9.5611932914139359</v>
      </c>
      <c r="AS25" s="76">
        <f t="shared" si="30"/>
        <v>-9.6545064975632044</v>
      </c>
      <c r="AT25" s="76">
        <f t="shared" si="30"/>
        <v>-9.5180025187821666</v>
      </c>
      <c r="AU25" s="76">
        <f t="shared" si="31"/>
        <v>-9.7190307446678048</v>
      </c>
      <c r="AW25" s="31">
        <v>-9250</v>
      </c>
      <c r="AX25" s="31">
        <f t="shared" si="0"/>
        <v>-8.6670981758503671E-3</v>
      </c>
      <c r="AY25" s="31">
        <f t="shared" si="1"/>
        <v>3.0695702571080573E-3</v>
      </c>
      <c r="AZ25" s="31">
        <f t="shared" si="2"/>
        <v>-1.1736668432958425E-2</v>
      </c>
      <c r="BA25" s="31">
        <f t="shared" si="3"/>
        <v>0.30756675520654975</v>
      </c>
      <c r="BB25" s="31">
        <f t="shared" si="4"/>
        <v>-0.87861196968984401</v>
      </c>
      <c r="BC25" s="31">
        <f t="shared" si="5"/>
        <v>-3.0963847660775503</v>
      </c>
      <c r="BD25" s="31">
        <f t="shared" si="6"/>
        <v>-44.232532704381832</v>
      </c>
      <c r="BE25" s="31">
        <f t="shared" si="10"/>
        <v>-9.31866756901759</v>
      </c>
      <c r="BF25" s="31">
        <f t="shared" si="10"/>
        <v>-9.3047825455470328</v>
      </c>
      <c r="BG25" s="31">
        <f t="shared" si="10"/>
        <v>-9.3249365336048022</v>
      </c>
      <c r="BH25" s="31">
        <f t="shared" si="10"/>
        <v>-9.2956676246332304</v>
      </c>
      <c r="BI25" s="31">
        <f t="shared" si="10"/>
        <v>-9.3381441565270364</v>
      </c>
      <c r="BJ25" s="31">
        <f t="shared" si="10"/>
        <v>-9.2764277511324629</v>
      </c>
      <c r="BK25" s="31">
        <f t="shared" si="10"/>
        <v>-9.3659761064695779</v>
      </c>
      <c r="BL25" s="31">
        <f t="shared" si="8"/>
        <v>-9.2356932336188287</v>
      </c>
    </row>
    <row r="26" spans="1:64" s="31" customFormat="1" ht="12.95" customHeight="1">
      <c r="A26" s="67" t="s">
        <v>190</v>
      </c>
      <c r="B26" s="66" t="s">
        <v>122</v>
      </c>
      <c r="C26" s="67">
        <v>19964.344000000001</v>
      </c>
      <c r="D26" s="67" t="s">
        <v>144</v>
      </c>
      <c r="E26" s="10">
        <f t="shared" si="11"/>
        <v>-9731.0061795037946</v>
      </c>
      <c r="F26" s="31">
        <f t="shared" si="12"/>
        <v>-9731</v>
      </c>
      <c r="G26" s="31">
        <f t="shared" si="13"/>
        <v>-1.272860000244691E-2</v>
      </c>
      <c r="I26" s="31">
        <f t="shared" si="14"/>
        <v>-1.272860000244691E-2</v>
      </c>
      <c r="O26" s="31">
        <f t="shared" ca="1" si="15"/>
        <v>4.4088915558751635E-2</v>
      </c>
      <c r="Q26" s="32">
        <f t="shared" si="16"/>
        <v>4945.844000000001</v>
      </c>
      <c r="S26" s="77">
        <f t="shared" si="32"/>
        <v>0.2</v>
      </c>
      <c r="Z26" s="31">
        <f t="shared" si="17"/>
        <v>-9731</v>
      </c>
      <c r="AA26" s="76">
        <f t="shared" si="18"/>
        <v>-7.763460141883935E-3</v>
      </c>
      <c r="AB26" s="76">
        <f t="shared" si="19"/>
        <v>-2.0288992153449804E-3</v>
      </c>
      <c r="AC26" s="76">
        <f t="shared" si="20"/>
        <v>-1.272860000244691E-2</v>
      </c>
      <c r="AD26" s="76">
        <f t="shared" si="21"/>
        <v>-4.9651398605629754E-3</v>
      </c>
      <c r="AE26" s="76">
        <f t="shared" si="22"/>
        <v>4.9305227669902648E-6</v>
      </c>
      <c r="AF26" s="31">
        <f t="shared" si="23"/>
        <v>-1.272860000244691E-2</v>
      </c>
      <c r="AG26" s="143"/>
      <c r="AH26" s="31">
        <f t="shared" si="24"/>
        <v>-1.069970078710193E-2</v>
      </c>
      <c r="AI26" s="31">
        <f t="shared" si="25"/>
        <v>0.30756103950665414</v>
      </c>
      <c r="AJ26" s="31">
        <f t="shared" si="26"/>
        <v>-0.8320065097762428</v>
      </c>
      <c r="AK26" s="31">
        <f t="shared" si="27"/>
        <v>3.1198185503488619E-2</v>
      </c>
      <c r="AL26" s="31">
        <f t="shared" si="28"/>
        <v>3.0965676012702277</v>
      </c>
      <c r="AM26" s="31">
        <f t="shared" si="29"/>
        <v>44.41221075105981</v>
      </c>
      <c r="AN26" s="76">
        <f t="shared" si="30"/>
        <v>-9.530459863017084</v>
      </c>
      <c r="AO26" s="76">
        <f t="shared" si="30"/>
        <v>-9.544294292875886</v>
      </c>
      <c r="AP26" s="76">
        <f t="shared" si="30"/>
        <v>-9.5242147207563157</v>
      </c>
      <c r="AQ26" s="76">
        <f t="shared" si="30"/>
        <v>-9.5533740129635838</v>
      </c>
      <c r="AR26" s="76">
        <f t="shared" si="30"/>
        <v>-9.5110585701929864</v>
      </c>
      <c r="AS26" s="76">
        <f t="shared" si="30"/>
        <v>-9.5725374275979753</v>
      </c>
      <c r="AT26" s="76">
        <f t="shared" si="30"/>
        <v>-9.4833378307009486</v>
      </c>
      <c r="AU26" s="76">
        <f t="shared" si="31"/>
        <v>-9.6131045044216812</v>
      </c>
      <c r="AW26" s="31">
        <v>-9000</v>
      </c>
      <c r="AX26" s="31">
        <f t="shared" si="0"/>
        <v>-8.9368474048875796E-3</v>
      </c>
      <c r="AY26" s="31">
        <f t="shared" si="1"/>
        <v>3.1391134882568835E-3</v>
      </c>
      <c r="AZ26" s="31">
        <f t="shared" si="2"/>
        <v>-1.2075960893144463E-2</v>
      </c>
      <c r="BA26" s="31">
        <f t="shared" si="3"/>
        <v>0.30987487032478322</v>
      </c>
      <c r="BB26" s="31">
        <f t="shared" si="4"/>
        <v>-0.90056395224468522</v>
      </c>
      <c r="BC26" s="31">
        <f t="shared" si="5"/>
        <v>-3.0482674568219386</v>
      </c>
      <c r="BD26" s="31">
        <f t="shared" si="6"/>
        <v>-21.414883222678689</v>
      </c>
      <c r="BE26" s="31">
        <f t="shared" si="10"/>
        <v>-9.2062741398466308</v>
      </c>
      <c r="BF26" s="31">
        <f t="shared" si="10"/>
        <v>-9.1818374259606905</v>
      </c>
      <c r="BG26" s="31">
        <f t="shared" si="10"/>
        <v>-9.2180048431332118</v>
      </c>
      <c r="BH26" s="31">
        <f t="shared" si="10"/>
        <v>-9.1643627185400565</v>
      </c>
      <c r="BI26" s="31">
        <f t="shared" si="10"/>
        <v>-9.2436980356242859</v>
      </c>
      <c r="BJ26" s="31">
        <f t="shared" si="10"/>
        <v>-9.1257938224535771</v>
      </c>
      <c r="BK26" s="31">
        <f t="shared" si="10"/>
        <v>-9.3000061417101687</v>
      </c>
      <c r="BL26" s="31">
        <f t="shared" si="8"/>
        <v>-9.0395335294593426</v>
      </c>
    </row>
    <row r="27" spans="1:64" s="31" customFormat="1" ht="12.95" customHeight="1">
      <c r="A27" s="67" t="s">
        <v>185</v>
      </c>
      <c r="B27" s="66" t="s">
        <v>31</v>
      </c>
      <c r="C27" s="67">
        <v>19998.34</v>
      </c>
      <c r="D27" s="67" t="s">
        <v>144</v>
      </c>
      <c r="E27" s="10">
        <f t="shared" si="11"/>
        <v>-9714.5017398211712</v>
      </c>
      <c r="F27" s="31">
        <f t="shared" si="12"/>
        <v>-9714.5</v>
      </c>
      <c r="G27" s="31">
        <f t="shared" si="13"/>
        <v>-3.5837000032188371E-3</v>
      </c>
      <c r="I27" s="31">
        <f t="shared" si="14"/>
        <v>-3.5837000032188371E-3</v>
      </c>
      <c r="O27" s="31">
        <f t="shared" ca="1" si="15"/>
        <v>4.4043978402143587E-2</v>
      </c>
      <c r="Q27" s="32">
        <f t="shared" si="16"/>
        <v>4979.84</v>
      </c>
      <c r="S27" s="77">
        <f t="shared" si="32"/>
        <v>0.2</v>
      </c>
      <c r="Z27" s="31">
        <f t="shared" si="17"/>
        <v>-9714.5</v>
      </c>
      <c r="AA27" s="76">
        <f t="shared" si="18"/>
        <v>-7.8029924118124105E-3</v>
      </c>
      <c r="AB27" s="76">
        <f t="shared" si="19"/>
        <v>7.1600964517797346E-3</v>
      </c>
      <c r="AC27" s="76">
        <f t="shared" si="20"/>
        <v>-3.5837000032188371E-3</v>
      </c>
      <c r="AD27" s="76">
        <f t="shared" si="21"/>
        <v>4.2192924085935734E-3</v>
      </c>
      <c r="AE27" s="76">
        <f t="shared" si="22"/>
        <v>3.5604856858430719E-6</v>
      </c>
      <c r="AF27" s="31">
        <f t="shared" si="23"/>
        <v>-3.5837000032188371E-3</v>
      </c>
      <c r="AG27" s="143"/>
      <c r="AH27" s="31">
        <f t="shared" si="24"/>
        <v>-1.0743796454998572E-2</v>
      </c>
      <c r="AI27" s="31">
        <f t="shared" si="25"/>
        <v>0.30746709371964087</v>
      </c>
      <c r="AJ27" s="31">
        <f t="shared" si="26"/>
        <v>-0.83373290559855595</v>
      </c>
      <c r="AK27" s="31">
        <f t="shared" si="27"/>
        <v>2.9038156048461477E-2</v>
      </c>
      <c r="AL27" s="31">
        <f t="shared" si="28"/>
        <v>3.0996868382099638</v>
      </c>
      <c r="AM27" s="31">
        <f t="shared" si="29"/>
        <v>47.719088398935384</v>
      </c>
      <c r="AN27" s="76">
        <f t="shared" si="30"/>
        <v>-9.523148473487197</v>
      </c>
      <c r="AO27" s="76">
        <f t="shared" si="30"/>
        <v>-9.5361099399209746</v>
      </c>
      <c r="AP27" s="76">
        <f t="shared" si="30"/>
        <v>-9.5173124942468128</v>
      </c>
      <c r="AQ27" s="76">
        <f t="shared" si="30"/>
        <v>-9.5445861160914411</v>
      </c>
      <c r="AR27" s="76">
        <f t="shared" si="30"/>
        <v>-9.5050379957343374</v>
      </c>
      <c r="AS27" s="76">
        <f t="shared" si="30"/>
        <v>-9.5624426206723179</v>
      </c>
      <c r="AT27" s="76">
        <f t="shared" si="30"/>
        <v>-9.4792170363725372</v>
      </c>
      <c r="AU27" s="76">
        <f t="shared" si="31"/>
        <v>-9.6001579639471544</v>
      </c>
      <c r="AW27" s="31">
        <v>-8750</v>
      </c>
      <c r="AX27" s="31">
        <f t="shared" si="0"/>
        <v>-9.057891903113709E-3</v>
      </c>
      <c r="AY27" s="31">
        <f t="shared" si="1"/>
        <v>3.2088243637770028E-3</v>
      </c>
      <c r="AZ27" s="31">
        <f t="shared" si="2"/>
        <v>-1.2266716266890711E-2</v>
      </c>
      <c r="BA27" s="31">
        <f t="shared" si="3"/>
        <v>0.31400197078224412</v>
      </c>
      <c r="BB27" s="31">
        <f t="shared" si="4"/>
        <v>-0.92130798856417251</v>
      </c>
      <c r="BC27" s="31">
        <f t="shared" si="5"/>
        <v>-2.9979014314294292</v>
      </c>
      <c r="BD27" s="31">
        <f t="shared" si="6"/>
        <v>-13.894777917978985</v>
      </c>
      <c r="BE27" s="31">
        <f t="shared" si="10"/>
        <v>-9.0898364662447779</v>
      </c>
      <c r="BF27" s="31">
        <f t="shared" si="10"/>
        <v>-9.0612504934172726</v>
      </c>
      <c r="BG27" s="31">
        <f t="shared" si="10"/>
        <v>-9.1050248481298066</v>
      </c>
      <c r="BH27" s="31">
        <f t="shared" si="10"/>
        <v>-9.0376982830122277</v>
      </c>
      <c r="BI27" s="31">
        <f t="shared" si="10"/>
        <v>-9.1406158550229897</v>
      </c>
      <c r="BJ27" s="31">
        <f t="shared" si="10"/>
        <v>-8.9815772126378857</v>
      </c>
      <c r="BK27" s="31">
        <f t="shared" si="10"/>
        <v>-9.2240456446932058</v>
      </c>
      <c r="BL27" s="31">
        <f t="shared" si="8"/>
        <v>-8.8433738252998566</v>
      </c>
    </row>
    <row r="28" spans="1:64" s="31" customFormat="1" ht="12.95" customHeight="1">
      <c r="A28" s="67" t="s">
        <v>185</v>
      </c>
      <c r="B28" s="66" t="s">
        <v>122</v>
      </c>
      <c r="C28" s="67">
        <v>19999.367999999999</v>
      </c>
      <c r="D28" s="67" t="s">
        <v>144</v>
      </c>
      <c r="E28" s="10">
        <f t="shared" si="11"/>
        <v>-9714.0026645183789</v>
      </c>
      <c r="F28" s="31">
        <f t="shared" si="12"/>
        <v>-9714</v>
      </c>
      <c r="G28" s="31">
        <f t="shared" si="13"/>
        <v>-5.488400005560834E-3</v>
      </c>
      <c r="I28" s="31">
        <f t="shared" si="14"/>
        <v>-5.488400005560834E-3</v>
      </c>
      <c r="O28" s="31">
        <f t="shared" ca="1" si="15"/>
        <v>4.4042616670125156E-2</v>
      </c>
      <c r="Q28" s="32">
        <f t="shared" si="16"/>
        <v>4980.8679999999986</v>
      </c>
      <c r="S28" s="77">
        <f t="shared" si="32"/>
        <v>0.2</v>
      </c>
      <c r="Z28" s="31">
        <f t="shared" si="17"/>
        <v>-9714</v>
      </c>
      <c r="AA28" s="76">
        <f t="shared" si="18"/>
        <v>-7.8041804651614484E-3</v>
      </c>
      <c r="AB28" s="76">
        <f t="shared" si="19"/>
        <v>5.2567227989735073E-3</v>
      </c>
      <c r="AC28" s="76">
        <f t="shared" si="20"/>
        <v>-5.488400005560834E-3</v>
      </c>
      <c r="AD28" s="76">
        <f t="shared" si="21"/>
        <v>2.3157804596006144E-3</v>
      </c>
      <c r="AE28" s="76">
        <f t="shared" si="22"/>
        <v>1.0725678274136068E-6</v>
      </c>
      <c r="AF28" s="31">
        <f t="shared" si="23"/>
        <v>-5.488400005560834E-3</v>
      </c>
      <c r="AG28" s="143"/>
      <c r="AH28" s="31">
        <f t="shared" si="24"/>
        <v>-1.0745122804534341E-2</v>
      </c>
      <c r="AI28" s="31">
        <f t="shared" si="25"/>
        <v>0.30746435440171971</v>
      </c>
      <c r="AJ28" s="31">
        <f t="shared" si="26"/>
        <v>-0.83378504943678799</v>
      </c>
      <c r="AK28" s="31">
        <f t="shared" si="27"/>
        <v>2.8972752088622065E-2</v>
      </c>
      <c r="AL28" s="31">
        <f t="shared" si="28"/>
        <v>3.0997812796868165</v>
      </c>
      <c r="AM28" s="31">
        <f t="shared" si="29"/>
        <v>47.826905448885505</v>
      </c>
      <c r="AN28" s="76">
        <f t="shared" si="30"/>
        <v>-9.5229270713495353</v>
      </c>
      <c r="AO28" s="76">
        <f t="shared" si="30"/>
        <v>-9.5358618237044244</v>
      </c>
      <c r="AP28" s="76">
        <f t="shared" si="30"/>
        <v>-9.5171035594275626</v>
      </c>
      <c r="AQ28" s="76">
        <f t="shared" si="30"/>
        <v>-9.5443196398870374</v>
      </c>
      <c r="AR28" s="76">
        <f t="shared" si="30"/>
        <v>-9.5048558558626173</v>
      </c>
      <c r="AS28" s="76">
        <f t="shared" si="30"/>
        <v>-9.5621365034854282</v>
      </c>
      <c r="AT28" s="76">
        <f t="shared" si="30"/>
        <v>-9.4790924877335527</v>
      </c>
      <c r="AU28" s="76">
        <f t="shared" si="31"/>
        <v>-9.5997656445388362</v>
      </c>
      <c r="AW28" s="31">
        <v>-8500</v>
      </c>
      <c r="AX28" s="31">
        <f t="shared" si="0"/>
        <v>-9.0101408385084101E-3</v>
      </c>
      <c r="AY28" s="31">
        <f t="shared" si="1"/>
        <v>3.2787028836684159E-3</v>
      </c>
      <c r="AZ28" s="31">
        <f t="shared" si="2"/>
        <v>-1.2288843722176826E-2</v>
      </c>
      <c r="BA28" s="31">
        <f t="shared" si="3"/>
        <v>0.3202597351529276</v>
      </c>
      <c r="BB28" s="31">
        <f t="shared" si="4"/>
        <v>-0.94070398587563242</v>
      </c>
      <c r="BC28" s="31">
        <f t="shared" si="5"/>
        <v>-2.9446328749724362</v>
      </c>
      <c r="BD28" s="31">
        <f t="shared" si="6"/>
        <v>-10.121509600056926</v>
      </c>
      <c r="BE28" s="31">
        <f t="shared" si="10"/>
        <v>-8.9686975877472364</v>
      </c>
      <c r="BF28" s="31">
        <f t="shared" si="10"/>
        <v>-8.9424910421146038</v>
      </c>
      <c r="BG28" s="31">
        <f t="shared" si="10"/>
        <v>-8.9847131693483639</v>
      </c>
      <c r="BH28" s="31">
        <f t="shared" si="10"/>
        <v>-8.9162268287795001</v>
      </c>
      <c r="BI28" s="31">
        <f t="shared" si="10"/>
        <v>-9.0262017844381308</v>
      </c>
      <c r="BJ28" s="31">
        <f t="shared" si="10"/>
        <v>-8.8462785191559909</v>
      </c>
      <c r="BK28" s="31">
        <f t="shared" si="10"/>
        <v>-9.1334843262757559</v>
      </c>
      <c r="BL28" s="31">
        <f t="shared" si="8"/>
        <v>-8.6472141211403706</v>
      </c>
    </row>
    <row r="29" spans="1:64" s="31" customFormat="1" ht="12.95" customHeight="1">
      <c r="A29" s="67" t="s">
        <v>185</v>
      </c>
      <c r="B29" s="66" t="s">
        <v>31</v>
      </c>
      <c r="C29" s="67">
        <v>20035.417000000001</v>
      </c>
      <c r="D29" s="67" t="s">
        <v>144</v>
      </c>
      <c r="E29" s="10">
        <f t="shared" si="11"/>
        <v>-9696.5015306756068</v>
      </c>
      <c r="F29" s="31">
        <f t="shared" si="12"/>
        <v>-9696.5</v>
      </c>
      <c r="G29" s="31">
        <f t="shared" si="13"/>
        <v>-3.1529000007139985E-3</v>
      </c>
      <c r="I29" s="31">
        <f t="shared" si="14"/>
        <v>-3.1529000007139985E-3</v>
      </c>
      <c r="O29" s="31">
        <f t="shared" ca="1" si="15"/>
        <v>4.3994956049480255E-2</v>
      </c>
      <c r="Q29" s="32">
        <f t="shared" si="16"/>
        <v>5016.9170000000013</v>
      </c>
      <c r="S29" s="77">
        <f t="shared" si="32"/>
        <v>0.2</v>
      </c>
      <c r="Z29" s="31">
        <f t="shared" si="17"/>
        <v>-9696.5</v>
      </c>
      <c r="AA29" s="76">
        <f t="shared" si="18"/>
        <v>-7.8453972242729965E-3</v>
      </c>
      <c r="AB29" s="76">
        <f t="shared" si="19"/>
        <v>7.6382803519313043E-3</v>
      </c>
      <c r="AC29" s="76">
        <f t="shared" si="20"/>
        <v>-3.1529000007139985E-3</v>
      </c>
      <c r="AD29" s="76">
        <f t="shared" si="21"/>
        <v>4.692497223558998E-3</v>
      </c>
      <c r="AE29" s="76">
        <f t="shared" si="22"/>
        <v>4.403906038621781E-6</v>
      </c>
      <c r="AF29" s="31">
        <f t="shared" si="23"/>
        <v>-3.1529000007139985E-3</v>
      </c>
      <c r="AG29" s="143"/>
      <c r="AH29" s="31">
        <f t="shared" si="24"/>
        <v>-1.0791180352645303E-2</v>
      </c>
      <c r="AI29" s="31">
        <f t="shared" si="25"/>
        <v>0.30737244604377278</v>
      </c>
      <c r="AJ29" s="31">
        <f t="shared" si="26"/>
        <v>-0.83560382713975268</v>
      </c>
      <c r="AK29" s="31">
        <f t="shared" si="27"/>
        <v>2.6685432138699061E-2</v>
      </c>
      <c r="AL29" s="31">
        <f t="shared" si="28"/>
        <v>3.1030838766250648</v>
      </c>
      <c r="AM29" s="31">
        <f t="shared" si="29"/>
        <v>51.929793600188553</v>
      </c>
      <c r="AN29" s="76">
        <f t="shared" si="30"/>
        <v>-9.5151834812557574</v>
      </c>
      <c r="AO29" s="76">
        <f t="shared" si="30"/>
        <v>-9.5271740146678194</v>
      </c>
      <c r="AP29" s="76">
        <f t="shared" si="30"/>
        <v>-9.5097987377673956</v>
      </c>
      <c r="AQ29" s="76">
        <f t="shared" si="30"/>
        <v>-9.5349867427712134</v>
      </c>
      <c r="AR29" s="76">
        <f t="shared" si="30"/>
        <v>-9.4984916061135429</v>
      </c>
      <c r="AS29" s="76">
        <f t="shared" si="30"/>
        <v>-9.5514148635066665</v>
      </c>
      <c r="AT29" s="76">
        <f t="shared" si="30"/>
        <v>-9.4747446921273468</v>
      </c>
      <c r="AU29" s="76">
        <f t="shared" si="31"/>
        <v>-9.586034465247673</v>
      </c>
      <c r="AW29" s="31">
        <v>-8250</v>
      </c>
      <c r="AX29" s="31">
        <f t="shared" si="0"/>
        <v>-8.7728124882437523E-3</v>
      </c>
      <c r="AY29" s="31">
        <f t="shared" si="1"/>
        <v>3.3487490479311224E-3</v>
      </c>
      <c r="AZ29" s="31">
        <f t="shared" si="2"/>
        <v>-1.2121561536174875E-2</v>
      </c>
      <c r="BA29" s="31">
        <f t="shared" si="3"/>
        <v>0.3290120173271418</v>
      </c>
      <c r="BB29" s="31">
        <f t="shared" si="4"/>
        <v>-0.95837232305273923</v>
      </c>
      <c r="BC29" s="31">
        <f t="shared" si="5"/>
        <v>-2.8880866423816114</v>
      </c>
      <c r="BD29" s="31">
        <f t="shared" si="6"/>
        <v>-7.8470629460915982</v>
      </c>
      <c r="BE29" s="31">
        <f t="shared" si="10"/>
        <v>-8.8430685178434043</v>
      </c>
      <c r="BF29" s="31">
        <f t="shared" si="10"/>
        <v>-8.8236640270646394</v>
      </c>
      <c r="BG29" s="31">
        <f t="shared" si="10"/>
        <v>-8.8572294748440434</v>
      </c>
      <c r="BH29" s="31">
        <f t="shared" si="10"/>
        <v>-8.7986747203171962</v>
      </c>
      <c r="BI29" s="31">
        <f t="shared" si="10"/>
        <v>-8.8994297966081497</v>
      </c>
      <c r="BJ29" s="31">
        <f t="shared" si="10"/>
        <v>-8.7212994395322632</v>
      </c>
      <c r="BK29" s="31">
        <f t="shared" si="10"/>
        <v>-9.024271917717531</v>
      </c>
      <c r="BL29" s="31">
        <f t="shared" si="8"/>
        <v>-8.4510544169808828</v>
      </c>
    </row>
    <row r="30" spans="1:64" s="31" customFormat="1" ht="12.95" customHeight="1">
      <c r="A30" s="67" t="s">
        <v>185</v>
      </c>
      <c r="B30" s="66" t="s">
        <v>122</v>
      </c>
      <c r="C30" s="67">
        <v>20036.447</v>
      </c>
      <c r="D30" s="67" t="s">
        <v>144</v>
      </c>
      <c r="E30" s="10">
        <f t="shared" si="11"/>
        <v>-9696.0014844091893</v>
      </c>
      <c r="F30" s="31">
        <f t="shared" si="12"/>
        <v>-9696</v>
      </c>
      <c r="G30" s="31">
        <f t="shared" si="13"/>
        <v>-3.0576000026485417E-3</v>
      </c>
      <c r="I30" s="31">
        <f t="shared" si="14"/>
        <v>-3.0576000026485417E-3</v>
      </c>
      <c r="O30" s="31">
        <f t="shared" ca="1" si="15"/>
        <v>4.3993594317461832E-2</v>
      </c>
      <c r="Q30" s="32">
        <f t="shared" si="16"/>
        <v>5017.9470000000001</v>
      </c>
      <c r="S30" s="77">
        <f t="shared" si="32"/>
        <v>0.2</v>
      </c>
      <c r="Z30" s="31">
        <f t="shared" si="17"/>
        <v>-9696</v>
      </c>
      <c r="AA30" s="76">
        <f t="shared" si="18"/>
        <v>-7.8465644379439488E-3</v>
      </c>
      <c r="AB30" s="76">
        <f t="shared" si="19"/>
        <v>7.734885883995235E-3</v>
      </c>
      <c r="AC30" s="76">
        <f t="shared" si="20"/>
        <v>-3.0576000026485417E-3</v>
      </c>
      <c r="AD30" s="76">
        <f t="shared" si="21"/>
        <v>4.7889644352954071E-3</v>
      </c>
      <c r="AE30" s="76">
        <f t="shared" si="22"/>
        <v>4.5868360725048514E-6</v>
      </c>
      <c r="AF30" s="31">
        <f t="shared" si="23"/>
        <v>-3.0576000026485417E-3</v>
      </c>
      <c r="AG30" s="143"/>
      <c r="AH30" s="31">
        <f t="shared" si="24"/>
        <v>-1.0792485886643777E-2</v>
      </c>
      <c r="AI30" s="31">
        <f t="shared" si="25"/>
        <v>0.3073699332053087</v>
      </c>
      <c r="AJ30" s="31">
        <f t="shared" si="26"/>
        <v>-0.83565561479144002</v>
      </c>
      <c r="AK30" s="31">
        <f t="shared" si="27"/>
        <v>2.6620130724641398E-2</v>
      </c>
      <c r="AL30" s="31">
        <f t="shared" si="28"/>
        <v>3.1031781571589252</v>
      </c>
      <c r="AM30" s="31">
        <f t="shared" si="29"/>
        <v>52.05727613689654</v>
      </c>
      <c r="AN30" s="76">
        <f t="shared" si="30"/>
        <v>-9.5149623884439052</v>
      </c>
      <c r="AO30" s="76">
        <f t="shared" si="30"/>
        <v>-9.5269256872924366</v>
      </c>
      <c r="AP30" s="76">
        <f t="shared" si="30"/>
        <v>-9.5095902482129802</v>
      </c>
      <c r="AQ30" s="76">
        <f t="shared" si="30"/>
        <v>-9.5347199152634659</v>
      </c>
      <c r="AR30" s="76">
        <f t="shared" si="30"/>
        <v>-9.4983100662879245</v>
      </c>
      <c r="AS30" s="76">
        <f t="shared" si="30"/>
        <v>-9.5511083215449553</v>
      </c>
      <c r="AT30" s="76">
        <f t="shared" si="30"/>
        <v>-9.4746207861424914</v>
      </c>
      <c r="AU30" s="76">
        <f t="shared" si="31"/>
        <v>-9.585642145839353</v>
      </c>
      <c r="AW30" s="31">
        <v>-8000</v>
      </c>
      <c r="AX30" s="31">
        <f t="shared" si="0"/>
        <v>-8.329585356891293E-3</v>
      </c>
      <c r="AY30" s="31">
        <f t="shared" si="1"/>
        <v>3.4189628565651224E-3</v>
      </c>
      <c r="AZ30" s="31">
        <f t="shared" si="2"/>
        <v>-1.1748548213456415E-2</v>
      </c>
      <c r="BA30" s="31">
        <f t="shared" si="3"/>
        <v>0.34068628075207086</v>
      </c>
      <c r="BB30" s="31">
        <f t="shared" si="4"/>
        <v>-0.97381423570056569</v>
      </c>
      <c r="BC30" s="31">
        <f t="shared" si="5"/>
        <v>-2.8278867846886429</v>
      </c>
      <c r="BD30" s="31">
        <f t="shared" si="6"/>
        <v>-6.3230284666852468</v>
      </c>
      <c r="BE30" s="31">
        <f t="shared" si="10"/>
        <v>-8.7133903774936243</v>
      </c>
      <c r="BF30" s="31">
        <f t="shared" si="10"/>
        <v>-8.7019942684844533</v>
      </c>
      <c r="BG30" s="31">
        <f t="shared" si="10"/>
        <v>-8.7237106245062286</v>
      </c>
      <c r="BH30" s="31">
        <f t="shared" si="10"/>
        <v>-8.6819629923111989</v>
      </c>
      <c r="BI30" s="31">
        <f t="shared" si="10"/>
        <v>-8.7609525524734497</v>
      </c>
      <c r="BJ30" s="31">
        <f t="shared" si="10"/>
        <v>-8.6063196419627417</v>
      </c>
      <c r="BK30" s="31">
        <f t="shared" si="10"/>
        <v>-8.8930735203744646</v>
      </c>
      <c r="BL30" s="31">
        <f t="shared" si="8"/>
        <v>-8.2548947128213968</v>
      </c>
    </row>
    <row r="31" spans="1:64" s="31" customFormat="1" ht="12.95" customHeight="1">
      <c r="A31" s="67" t="s">
        <v>185</v>
      </c>
      <c r="B31" s="66" t="s">
        <v>122</v>
      </c>
      <c r="C31" s="67">
        <v>20063.223999999998</v>
      </c>
      <c r="D31" s="67" t="s">
        <v>144</v>
      </c>
      <c r="E31" s="10">
        <f t="shared" si="11"/>
        <v>-9683.0017379277924</v>
      </c>
      <c r="F31" s="31">
        <f t="shared" si="12"/>
        <v>-9683</v>
      </c>
      <c r="G31" s="31">
        <f t="shared" si="13"/>
        <v>-3.5798000062641222E-3</v>
      </c>
      <c r="I31" s="31">
        <f t="shared" si="14"/>
        <v>-3.5798000062641222E-3</v>
      </c>
      <c r="O31" s="31">
        <f t="shared" ca="1" si="15"/>
        <v>4.3958189284982754E-2</v>
      </c>
      <c r="Q31" s="32">
        <f t="shared" si="16"/>
        <v>5044.7239999999983</v>
      </c>
      <c r="S31" s="77">
        <f t="shared" si="32"/>
        <v>0.2</v>
      </c>
      <c r="Z31" s="31">
        <f t="shared" si="17"/>
        <v>-9683</v>
      </c>
      <c r="AA31" s="76">
        <f t="shared" si="18"/>
        <v>-7.8767098011833809E-3</v>
      </c>
      <c r="AB31" s="76">
        <f t="shared" si="19"/>
        <v>7.2464278075073246E-3</v>
      </c>
      <c r="AC31" s="76">
        <f t="shared" si="20"/>
        <v>-3.5798000062641222E-3</v>
      </c>
      <c r="AD31" s="76">
        <f t="shared" si="21"/>
        <v>4.2969097949192587E-3</v>
      </c>
      <c r="AE31" s="76">
        <f t="shared" si="22"/>
        <v>3.692686757134613E-6</v>
      </c>
      <c r="AF31" s="31">
        <f t="shared" si="23"/>
        <v>-3.5798000062641222E-3</v>
      </c>
      <c r="AG31" s="143"/>
      <c r="AH31" s="31">
        <f t="shared" si="24"/>
        <v>-1.0826227813771447E-2</v>
      </c>
      <c r="AI31" s="31">
        <f t="shared" si="25"/>
        <v>0.3073067972446718</v>
      </c>
      <c r="AJ31" s="31">
        <f t="shared" si="26"/>
        <v>-0.83699867748186085</v>
      </c>
      <c r="AK31" s="31">
        <f t="shared" si="27"/>
        <v>2.4923235030414579E-2</v>
      </c>
      <c r="AL31" s="31">
        <f t="shared" si="28"/>
        <v>3.1056279750214415</v>
      </c>
      <c r="AM31" s="31">
        <f t="shared" si="29"/>
        <v>55.604123228882713</v>
      </c>
      <c r="AN31" s="76">
        <f t="shared" ref="AN31:AT40" si="33">$AU31+$AB$7*SIN(AO31)</f>
        <v>-9.50921681661519</v>
      </c>
      <c r="AO31" s="76">
        <f t="shared" si="33"/>
        <v>-9.520467230070965</v>
      </c>
      <c r="AP31" s="76">
        <f t="shared" si="33"/>
        <v>-9.5041736054330599</v>
      </c>
      <c r="AQ31" s="76">
        <f t="shared" si="33"/>
        <v>-9.5277791752852572</v>
      </c>
      <c r="AR31" s="76">
        <f t="shared" si="33"/>
        <v>-9.4935955286265674</v>
      </c>
      <c r="AS31" s="76">
        <f t="shared" si="33"/>
        <v>-9.5431343436710314</v>
      </c>
      <c r="AT31" s="76">
        <f t="shared" si="33"/>
        <v>-9.4714051074606953</v>
      </c>
      <c r="AU31" s="76">
        <f t="shared" si="31"/>
        <v>-9.5754418412230606</v>
      </c>
      <c r="AW31" s="31">
        <v>-7750</v>
      </c>
      <c r="AX31" s="31">
        <f t="shared" si="0"/>
        <v>-7.6675133122952131E-3</v>
      </c>
      <c r="AY31" s="31">
        <f t="shared" si="1"/>
        <v>3.4893443095704163E-3</v>
      </c>
      <c r="AZ31" s="31">
        <f t="shared" si="2"/>
        <v>-1.1156857621865629E-2</v>
      </c>
      <c r="BA31" s="31">
        <f t="shared" si="3"/>
        <v>0.35587167173442269</v>
      </c>
      <c r="BB31" s="31">
        <f t="shared" si="4"/>
        <v>-0.98646072367520266</v>
      </c>
      <c r="BC31" s="31">
        <f t="shared" si="5"/>
        <v>-2.7632780265965455</v>
      </c>
      <c r="BD31" s="31">
        <f t="shared" si="6"/>
        <v>-5.2234016482718539</v>
      </c>
      <c r="BE31" s="31">
        <f t="shared" si="10"/>
        <v>-8.5795670925469452</v>
      </c>
      <c r="BF31" s="31">
        <f t="shared" si="10"/>
        <v>-8.5745844583629811</v>
      </c>
      <c r="BG31" s="31">
        <f t="shared" si="10"/>
        <v>-8.5854122314305403</v>
      </c>
      <c r="BH31" s="31">
        <f t="shared" si="10"/>
        <v>-8.5617095747004175</v>
      </c>
      <c r="BI31" s="31">
        <f t="shared" si="10"/>
        <v>-8.612806720737499</v>
      </c>
      <c r="BJ31" s="31">
        <f t="shared" si="10"/>
        <v>-8.4985434195066052</v>
      </c>
      <c r="BK31" s="31">
        <f t="shared" si="10"/>
        <v>-8.7373975170832985</v>
      </c>
      <c r="BL31" s="31">
        <f t="shared" si="8"/>
        <v>-8.0587350086619107</v>
      </c>
    </row>
    <row r="32" spans="1:64" s="31" customFormat="1" ht="12.95" customHeight="1">
      <c r="A32" s="67" t="s">
        <v>185</v>
      </c>
      <c r="B32" s="66" t="s">
        <v>31</v>
      </c>
      <c r="C32" s="67">
        <v>20206.383000000002</v>
      </c>
      <c r="D32" s="67" t="s">
        <v>144</v>
      </c>
      <c r="E32" s="10">
        <f t="shared" si="11"/>
        <v>-9613.500647195804</v>
      </c>
      <c r="F32" s="31">
        <f t="shared" si="12"/>
        <v>-9613.5</v>
      </c>
      <c r="G32" s="31">
        <f t="shared" si="13"/>
        <v>-1.3331000009202398E-3</v>
      </c>
      <c r="I32" s="31">
        <f t="shared" si="14"/>
        <v>-1.3331000009202398E-3</v>
      </c>
      <c r="O32" s="31">
        <f t="shared" ca="1" si="15"/>
        <v>4.3768908534421572E-2</v>
      </c>
      <c r="Q32" s="32">
        <f t="shared" si="16"/>
        <v>5187.8830000000016</v>
      </c>
      <c r="S32" s="77">
        <f t="shared" si="32"/>
        <v>0.2</v>
      </c>
      <c r="Z32" s="31">
        <f t="shared" si="17"/>
        <v>-9613.5</v>
      </c>
      <c r="AA32" s="76">
        <f t="shared" si="18"/>
        <v>-8.0313298533732057E-3</v>
      </c>
      <c r="AB32" s="76">
        <f t="shared" si="19"/>
        <v>9.6669833387523912E-3</v>
      </c>
      <c r="AC32" s="76">
        <f t="shared" si="20"/>
        <v>-1.3331000009202398E-3</v>
      </c>
      <c r="AD32" s="76">
        <f t="shared" si="21"/>
        <v>6.6982298524529658E-3</v>
      </c>
      <c r="AE32" s="76">
        <f t="shared" si="22"/>
        <v>8.9732566312584162E-6</v>
      </c>
      <c r="AF32" s="31">
        <f t="shared" si="23"/>
        <v>-1.3331000009202398E-3</v>
      </c>
      <c r="AG32" s="143"/>
      <c r="AH32" s="31">
        <f t="shared" si="24"/>
        <v>-1.1000083339672631E-2</v>
      </c>
      <c r="AI32" s="31">
        <f t="shared" si="25"/>
        <v>0.30704045725206441</v>
      </c>
      <c r="AJ32" s="31">
        <f t="shared" si="26"/>
        <v>-0.8440710602660727</v>
      </c>
      <c r="AK32" s="31">
        <f t="shared" si="27"/>
        <v>1.5878063559125216E-2</v>
      </c>
      <c r="AL32" s="31">
        <f t="shared" si="28"/>
        <v>3.1186832560482625</v>
      </c>
      <c r="AM32" s="31">
        <f t="shared" si="29"/>
        <v>87.296600541039226</v>
      </c>
      <c r="AN32" s="76">
        <f t="shared" si="33"/>
        <v>-9.4785808218505601</v>
      </c>
      <c r="AO32" s="76">
        <f t="shared" si="33"/>
        <v>-9.4858837802622809</v>
      </c>
      <c r="AP32" s="76">
        <f t="shared" si="33"/>
        <v>-9.4753312605565405</v>
      </c>
      <c r="AQ32" s="76">
        <f t="shared" si="33"/>
        <v>-9.4905814037317526</v>
      </c>
      <c r="AR32" s="76">
        <f t="shared" si="33"/>
        <v>-9.4685464093803606</v>
      </c>
      <c r="AS32" s="76">
        <f t="shared" si="33"/>
        <v>-9.500394517467095</v>
      </c>
      <c r="AT32" s="76">
        <f t="shared" si="33"/>
        <v>-9.4543793111475303</v>
      </c>
      <c r="AU32" s="76">
        <f t="shared" si="31"/>
        <v>-9.5209094434667225</v>
      </c>
      <c r="AW32" s="31">
        <v>-7500</v>
      </c>
      <c r="AX32" s="31">
        <f t="shared" si="0"/>
        <v>-6.7704504736004287E-3</v>
      </c>
      <c r="AY32" s="31">
        <f t="shared" si="1"/>
        <v>3.5598934069470032E-3</v>
      </c>
      <c r="AZ32" s="31">
        <f t="shared" si="2"/>
        <v>-1.0330343880547432E-2</v>
      </c>
      <c r="BA32" s="31">
        <f t="shared" si="3"/>
        <v>0.37551180659870576</v>
      </c>
      <c r="BB32" s="31">
        <f t="shared" si="4"/>
        <v>-0.99556438083349463</v>
      </c>
      <c r="BC32" s="31">
        <f t="shared" si="5"/>
        <v>-2.6927582744186358</v>
      </c>
      <c r="BD32" s="31">
        <f t="shared" si="6"/>
        <v>-4.3809285425636579</v>
      </c>
      <c r="BE32" s="31">
        <f t="shared" si="10"/>
        <v>-8.4404346621070214</v>
      </c>
      <c r="BF32" s="31">
        <f t="shared" si="10"/>
        <v>-8.4390365734916681</v>
      </c>
      <c r="BG32" s="31">
        <f t="shared" si="10"/>
        <v>-8.4426789889423404</v>
      </c>
      <c r="BH32" s="31">
        <f t="shared" si="10"/>
        <v>-8.4331471914569835</v>
      </c>
      <c r="BI32" s="31">
        <f t="shared" si="10"/>
        <v>-8.457809739098554</v>
      </c>
      <c r="BJ32" s="31">
        <f t="shared" si="10"/>
        <v>-8.3919549848582697</v>
      </c>
      <c r="BK32" s="31">
        <f t="shared" si="10"/>
        <v>-8.55569113914434</v>
      </c>
      <c r="BL32" s="31">
        <f t="shared" si="8"/>
        <v>-7.8625753045024229</v>
      </c>
    </row>
    <row r="33" spans="1:64" s="31" customFormat="1" ht="12.95" customHeight="1">
      <c r="A33" s="67" t="s">
        <v>185</v>
      </c>
      <c r="B33" s="66" t="s">
        <v>122</v>
      </c>
      <c r="C33" s="67">
        <v>20240.362000000001</v>
      </c>
      <c r="D33" s="67" t="s">
        <v>144</v>
      </c>
      <c r="E33" s="10">
        <f t="shared" si="11"/>
        <v>-9597.0044607039872</v>
      </c>
      <c r="F33" s="31">
        <f t="shared" si="12"/>
        <v>-9597</v>
      </c>
      <c r="G33" s="31">
        <f t="shared" si="13"/>
        <v>-9.1882000015175436E-3</v>
      </c>
      <c r="I33" s="31">
        <f t="shared" si="14"/>
        <v>-9.1882000015175436E-3</v>
      </c>
      <c r="O33" s="31">
        <f t="shared" ca="1" si="15"/>
        <v>4.3723971377813517E-2</v>
      </c>
      <c r="Q33" s="32">
        <f t="shared" si="16"/>
        <v>5221.862000000001</v>
      </c>
      <c r="S33" s="77">
        <f t="shared" si="32"/>
        <v>0.2</v>
      </c>
      <c r="Z33" s="31">
        <f t="shared" si="17"/>
        <v>-9597</v>
      </c>
      <c r="AA33" s="76">
        <f t="shared" si="18"/>
        <v>-8.0664372565403975E-3</v>
      </c>
      <c r="AB33" s="76">
        <f t="shared" si="19"/>
        <v>1.8515593396188426E-3</v>
      </c>
      <c r="AC33" s="76">
        <f t="shared" si="20"/>
        <v>-9.1882000015175436E-3</v>
      </c>
      <c r="AD33" s="76">
        <f t="shared" si="21"/>
        <v>-1.1217627449771461E-3</v>
      </c>
      <c r="AE33" s="76">
        <f t="shared" si="22"/>
        <v>2.5167033120373235E-7</v>
      </c>
      <c r="AF33" s="31">
        <f t="shared" si="23"/>
        <v>-9.1882000015175436E-3</v>
      </c>
      <c r="AG33" s="143"/>
      <c r="AH33" s="31">
        <f t="shared" si="24"/>
        <v>-1.1039759341136386E-2</v>
      </c>
      <c r="AI33" s="31">
        <f t="shared" si="25"/>
        <v>0.30699468826754717</v>
      </c>
      <c r="AJ33" s="31">
        <f t="shared" si="26"/>
        <v>-0.84572452928794362</v>
      </c>
      <c r="AK33" s="31">
        <f t="shared" si="27"/>
        <v>1.3736036488792248E-2</v>
      </c>
      <c r="AL33" s="31">
        <f t="shared" si="28"/>
        <v>3.1217742801213779</v>
      </c>
      <c r="AM33" s="31">
        <f t="shared" si="29"/>
        <v>100.91315220381821</v>
      </c>
      <c r="AN33" s="76">
        <f t="shared" si="33"/>
        <v>-9.4713238459294935</v>
      </c>
      <c r="AO33" s="76">
        <f t="shared" si="33"/>
        <v>-9.4776620322209642</v>
      </c>
      <c r="AP33" s="76">
        <f t="shared" si="33"/>
        <v>-9.4685071749853211</v>
      </c>
      <c r="AQ33" s="76">
        <f t="shared" si="33"/>
        <v>-9.4817318018033419</v>
      </c>
      <c r="AR33" s="76">
        <f t="shared" si="33"/>
        <v>-9.4626307932240312</v>
      </c>
      <c r="AS33" s="76">
        <f t="shared" si="33"/>
        <v>-9.4902256264419762</v>
      </c>
      <c r="AT33" s="76">
        <f t="shared" si="33"/>
        <v>-9.4503704476689592</v>
      </c>
      <c r="AU33" s="76">
        <f t="shared" si="31"/>
        <v>-9.5079629029921957</v>
      </c>
      <c r="AW33" s="31">
        <v>-7250</v>
      </c>
      <c r="AX33" s="31">
        <f t="shared" si="0"/>
        <v>-5.6119170053555347E-3</v>
      </c>
      <c r="AY33" s="31">
        <f t="shared" si="1"/>
        <v>3.6306101486948844E-3</v>
      </c>
      <c r="AZ33" s="31">
        <f t="shared" si="2"/>
        <v>-9.2425271540504186E-3</v>
      </c>
      <c r="BA33" s="31">
        <f t="shared" si="3"/>
        <v>0.40118714770173058</v>
      </c>
      <c r="BB33" s="31">
        <f t="shared" si="4"/>
        <v>-0.99988379337200728</v>
      </c>
      <c r="BC33" s="31">
        <f t="shared" si="5"/>
        <v>-2.6137814268971438</v>
      </c>
      <c r="BD33" s="31">
        <f t="shared" si="6"/>
        <v>-3.7008538235839814</v>
      </c>
      <c r="BE33" s="31">
        <f t="shared" si="10"/>
        <v>-8.2936748374089628</v>
      </c>
      <c r="BF33" s="31">
        <f t="shared" si="10"/>
        <v>-8.2935127039445504</v>
      </c>
      <c r="BG33" s="31">
        <f t="shared" si="10"/>
        <v>-8.2940620957223405</v>
      </c>
      <c r="BH33" s="31">
        <f t="shared" si="10"/>
        <v>-8.2921978678491062</v>
      </c>
      <c r="BI33" s="31">
        <f t="shared" si="10"/>
        <v>-8.2984939971098726</v>
      </c>
      <c r="BJ33" s="31">
        <f t="shared" si="10"/>
        <v>-8.2768783739881489</v>
      </c>
      <c r="BK33" s="31">
        <f t="shared" si="10"/>
        <v>-8.3474000233921632</v>
      </c>
      <c r="BL33" s="31">
        <f t="shared" si="8"/>
        <v>-7.6664156003429369</v>
      </c>
    </row>
    <row r="34" spans="1:64" s="31" customFormat="1" ht="12.95" customHeight="1">
      <c r="A34" s="67" t="s">
        <v>218</v>
      </c>
      <c r="B34" s="66" t="s">
        <v>31</v>
      </c>
      <c r="C34" s="67">
        <v>20603.915000000001</v>
      </c>
      <c r="D34" s="67" t="s">
        <v>144</v>
      </c>
      <c r="E34" s="10">
        <f t="shared" si="11"/>
        <v>-9420.5060914859423</v>
      </c>
      <c r="F34" s="31">
        <f t="shared" si="12"/>
        <v>-9420.5</v>
      </c>
      <c r="G34" s="31">
        <f t="shared" si="13"/>
        <v>-1.254730000073323E-2</v>
      </c>
      <c r="I34" s="31">
        <f t="shared" si="14"/>
        <v>-1.254730000073323E-2</v>
      </c>
      <c r="O34" s="31">
        <f t="shared" ca="1" si="15"/>
        <v>4.3243279975309197E-2</v>
      </c>
      <c r="Q34" s="32">
        <f t="shared" si="16"/>
        <v>5585.4150000000009</v>
      </c>
      <c r="S34" s="77">
        <f>S$15</f>
        <v>0.1</v>
      </c>
      <c r="Z34" s="31">
        <f t="shared" si="17"/>
        <v>-9420.5</v>
      </c>
      <c r="AA34" s="76">
        <f t="shared" si="18"/>
        <v>-8.4044805946420411E-3</v>
      </c>
      <c r="AB34" s="76">
        <f t="shared" si="19"/>
        <v>-1.1205814781857434E-3</v>
      </c>
      <c r="AC34" s="76">
        <f t="shared" si="20"/>
        <v>-1.254730000073323E-2</v>
      </c>
      <c r="AD34" s="76">
        <f t="shared" si="21"/>
        <v>-4.1428194060911892E-3</v>
      </c>
      <c r="AE34" s="76">
        <f t="shared" si="22"/>
        <v>1.7162952631485754E-6</v>
      </c>
      <c r="AF34" s="31">
        <f t="shared" si="23"/>
        <v>-1.254730000073323E-2</v>
      </c>
      <c r="AG34" s="143"/>
      <c r="AH34" s="31">
        <f t="shared" si="24"/>
        <v>-1.1426718522547487E-2</v>
      </c>
      <c r="AI34" s="31">
        <f t="shared" si="25"/>
        <v>0.30691867804493245</v>
      </c>
      <c r="AJ34" s="31">
        <f t="shared" si="26"/>
        <v>-0.8628642172285883</v>
      </c>
      <c r="AK34" s="31">
        <f t="shared" si="27"/>
        <v>-9.1280854965050517E-3</v>
      </c>
      <c r="AL34" s="31">
        <f t="shared" si="28"/>
        <v>-3.1284231199629122</v>
      </c>
      <c r="AM34" s="31">
        <f t="shared" si="29"/>
        <v>-151.86347143922674</v>
      </c>
      <c r="AN34" s="76">
        <f t="shared" si="33"/>
        <v>-9.3938451396146174</v>
      </c>
      <c r="AO34" s="76">
        <f t="shared" si="33"/>
        <v>-9.3896105174089008</v>
      </c>
      <c r="AP34" s="76">
        <f t="shared" si="33"/>
        <v>-9.3957229971762715</v>
      </c>
      <c r="AQ34" s="76">
        <f t="shared" si="33"/>
        <v>-9.3868995103679342</v>
      </c>
      <c r="AR34" s="76">
        <f t="shared" si="33"/>
        <v>-9.3996356250435902</v>
      </c>
      <c r="AS34" s="76">
        <f t="shared" si="33"/>
        <v>-9.3812500479779164</v>
      </c>
      <c r="AT34" s="76">
        <f t="shared" si="33"/>
        <v>-9.4077879754879969</v>
      </c>
      <c r="AU34" s="76">
        <f t="shared" si="31"/>
        <v>-9.3694741518555986</v>
      </c>
      <c r="AW34" s="31">
        <v>-7000</v>
      </c>
      <c r="AX34" s="31">
        <f t="shared" si="0"/>
        <v>-4.1517300679714802E-3</v>
      </c>
      <c r="AY34" s="31">
        <f t="shared" si="1"/>
        <v>3.7014945348140585E-3</v>
      </c>
      <c r="AZ34" s="31">
        <f t="shared" si="2"/>
        <v>-7.8532246027855392E-3</v>
      </c>
      <c r="BA34" s="31">
        <f t="shared" si="3"/>
        <v>0.43553742217797331</v>
      </c>
      <c r="BB34" s="31">
        <f t="shared" si="4"/>
        <v>-0.99710393654635143</v>
      </c>
      <c r="BC34" s="31">
        <f t="shared" si="5"/>
        <v>-2.5224117698718107</v>
      </c>
      <c r="BD34" s="31">
        <f t="shared" si="6"/>
        <v>-3.1262115876657388</v>
      </c>
      <c r="BE34" s="31">
        <f t="shared" ref="BE34:BK70" si="34">$BL34+$AB$7*SIN(BF34)</f>
        <v>-8.1360116414241297</v>
      </c>
      <c r="BF34" s="31">
        <f t="shared" si="34"/>
        <v>-8.1360187293359072</v>
      </c>
      <c r="BG34" s="31">
        <f t="shared" si="34"/>
        <v>-8.1359819849708437</v>
      </c>
      <c r="BH34" s="31">
        <f t="shared" si="34"/>
        <v>-8.1361724205206762</v>
      </c>
      <c r="BI34" s="31">
        <f t="shared" si="34"/>
        <v>-8.1351840868772811</v>
      </c>
      <c r="BJ34" s="31">
        <f t="shared" si="34"/>
        <v>-8.140277292973261</v>
      </c>
      <c r="BK34" s="31">
        <f t="shared" si="34"/>
        <v>-8.1129894750187344</v>
      </c>
      <c r="BL34" s="31">
        <f t="shared" si="8"/>
        <v>-7.4702558961834509</v>
      </c>
    </row>
    <row r="35" spans="1:64" s="31" customFormat="1" ht="12.95" customHeight="1">
      <c r="A35" s="67" t="s">
        <v>222</v>
      </c>
      <c r="B35" s="66" t="s">
        <v>122</v>
      </c>
      <c r="C35" s="67">
        <v>20633.781999999999</v>
      </c>
      <c r="D35" s="67" t="s">
        <v>144</v>
      </c>
      <c r="E35" s="10">
        <f t="shared" si="11"/>
        <v>-9406.0062062052948</v>
      </c>
      <c r="F35" s="31">
        <f t="shared" si="12"/>
        <v>-9406</v>
      </c>
      <c r="G35" s="31">
        <f t="shared" si="13"/>
        <v>-1.2783600002876483E-2</v>
      </c>
      <c r="I35" s="31">
        <f t="shared" si="14"/>
        <v>-1.2783600002876483E-2</v>
      </c>
      <c r="O35" s="31">
        <f t="shared" ca="1" si="15"/>
        <v>4.3203789746774843E-2</v>
      </c>
      <c r="Q35" s="32">
        <f t="shared" si="16"/>
        <v>5615.2819999999992</v>
      </c>
      <c r="S35" s="77">
        <f>S$15</f>
        <v>0.1</v>
      </c>
      <c r="Z35" s="31">
        <f t="shared" si="17"/>
        <v>-9406</v>
      </c>
      <c r="AA35" s="76">
        <f t="shared" si="18"/>
        <v>-8.4292463475426557E-3</v>
      </c>
      <c r="AB35" s="76">
        <f t="shared" si="19"/>
        <v>-1.3280934310714344E-3</v>
      </c>
      <c r="AC35" s="76">
        <f t="shared" si="20"/>
        <v>-1.2783600002876483E-2</v>
      </c>
      <c r="AD35" s="76">
        <f t="shared" si="21"/>
        <v>-4.3543536553338272E-3</v>
      </c>
      <c r="AE35" s="76">
        <f t="shared" si="22"/>
        <v>1.8960395755719065E-6</v>
      </c>
      <c r="AF35" s="31">
        <f t="shared" si="23"/>
        <v>-1.2783600002876483E-2</v>
      </c>
      <c r="AG35" s="143"/>
      <c r="AH35" s="31">
        <f t="shared" si="24"/>
        <v>-1.1455506571805048E-2</v>
      </c>
      <c r="AI35" s="31">
        <f t="shared" si="25"/>
        <v>0.30694598228567094</v>
      </c>
      <c r="AJ35" s="31">
        <f t="shared" si="26"/>
        <v>-0.86423178964254366</v>
      </c>
      <c r="AK35" s="31">
        <f t="shared" si="27"/>
        <v>-1.1007693575043775E-2</v>
      </c>
      <c r="AL35" s="31">
        <f t="shared" si="28"/>
        <v>-3.1257111092772263</v>
      </c>
      <c r="AM35" s="31">
        <f t="shared" si="29"/>
        <v>-125.92969066610981</v>
      </c>
      <c r="AN35" s="76">
        <f t="shared" si="33"/>
        <v>-9.3874762296631538</v>
      </c>
      <c r="AO35" s="76">
        <f t="shared" si="33"/>
        <v>-9.3823794783478327</v>
      </c>
      <c r="AP35" s="76">
        <f t="shared" si="33"/>
        <v>-9.3897381290549724</v>
      </c>
      <c r="AQ35" s="76">
        <f t="shared" si="33"/>
        <v>-9.379113052839207</v>
      </c>
      <c r="AR35" s="76">
        <f t="shared" si="33"/>
        <v>-9.3944531463166356</v>
      </c>
      <c r="AS35" s="76">
        <f t="shared" si="33"/>
        <v>-9.3723024533020887</v>
      </c>
      <c r="AT35" s="76">
        <f t="shared" si="33"/>
        <v>-9.4042820586014706</v>
      </c>
      <c r="AU35" s="76">
        <f t="shared" si="31"/>
        <v>-9.3580968890143481</v>
      </c>
      <c r="AW35" s="31">
        <v>-6750</v>
      </c>
      <c r="AX35" s="31">
        <f t="shared" si="0"/>
        <v>-2.3345984986184202E-3</v>
      </c>
      <c r="AY35" s="31">
        <f t="shared" si="1"/>
        <v>3.7725465653045262E-3</v>
      </c>
      <c r="AZ35" s="31">
        <f t="shared" si="2"/>
        <v>-6.1071450639229464E-3</v>
      </c>
      <c r="BA35" s="31">
        <f t="shared" si="3"/>
        <v>0.4830848724285346</v>
      </c>
      <c r="BB35" s="31">
        <f t="shared" si="4"/>
        <v>-0.98273898663275605</v>
      </c>
      <c r="BC35" s="31">
        <f t="shared" si="5"/>
        <v>-2.4124668297204384</v>
      </c>
      <c r="BD35" s="31">
        <f t="shared" si="6"/>
        <v>-2.6203992785690184</v>
      </c>
      <c r="BE35" s="31">
        <f t="shared" si="34"/>
        <v>-7.9631140853364197</v>
      </c>
      <c r="BF35" s="31">
        <f t="shared" si="34"/>
        <v>-7.9631142319047346</v>
      </c>
      <c r="BG35" s="31">
        <f t="shared" si="34"/>
        <v>-7.9631122904377794</v>
      </c>
      <c r="BH35" s="31">
        <f t="shared" si="34"/>
        <v>-7.9631380046248612</v>
      </c>
      <c r="BI35" s="31">
        <f t="shared" si="34"/>
        <v>-7.9627969366252316</v>
      </c>
      <c r="BJ35" s="31">
        <f t="shared" si="34"/>
        <v>-7.9672376201133286</v>
      </c>
      <c r="BK35" s="31">
        <f t="shared" si="34"/>
        <v>-7.8539266206048337</v>
      </c>
      <c r="BL35" s="31">
        <f t="shared" si="8"/>
        <v>-7.2740961920239648</v>
      </c>
    </row>
    <row r="36" spans="1:64" s="31" customFormat="1" ht="12.95" customHeight="1">
      <c r="A36" s="67" t="s">
        <v>218</v>
      </c>
      <c r="B36" s="66" t="s">
        <v>122</v>
      </c>
      <c r="C36" s="67">
        <v>21008.67</v>
      </c>
      <c r="D36" s="67" t="s">
        <v>144</v>
      </c>
      <c r="E36" s="10">
        <f t="shared" si="11"/>
        <v>-9224.0049006476056</v>
      </c>
      <c r="F36" s="31">
        <f t="shared" si="12"/>
        <v>-9224</v>
      </c>
      <c r="G36" s="31">
        <f t="shared" si="13"/>
        <v>-1.0094400004163617E-2</v>
      </c>
      <c r="I36" s="31">
        <f t="shared" si="14"/>
        <v>-1.0094400004163617E-2</v>
      </c>
      <c r="O36" s="31">
        <f t="shared" ca="1" si="15"/>
        <v>4.2708119292067845E-2</v>
      </c>
      <c r="Q36" s="32">
        <f t="shared" si="16"/>
        <v>5990.1699999999983</v>
      </c>
      <c r="S36" s="77">
        <f>S$15</f>
        <v>0.1</v>
      </c>
      <c r="Z36" s="31">
        <f t="shared" si="17"/>
        <v>-9224</v>
      </c>
      <c r="AA36" s="76">
        <f t="shared" si="18"/>
        <v>-8.7016323901202876E-3</v>
      </c>
      <c r="AB36" s="76">
        <f t="shared" si="19"/>
        <v>1.6840273282176573E-3</v>
      </c>
      <c r="AC36" s="76">
        <f t="shared" si="20"/>
        <v>-1.0094400004163617E-2</v>
      </c>
      <c r="AD36" s="76">
        <f t="shared" si="21"/>
        <v>-1.3927676140433297E-3</v>
      </c>
      <c r="AE36" s="76">
        <f t="shared" si="22"/>
        <v>1.9398016267279493E-7</v>
      </c>
      <c r="AF36" s="31">
        <f t="shared" si="23"/>
        <v>-1.0094400004163617E-2</v>
      </c>
      <c r="AG36" s="143"/>
      <c r="AH36" s="31">
        <f t="shared" si="24"/>
        <v>-1.1778427332381275E-2</v>
      </c>
      <c r="AI36" s="31">
        <f t="shared" si="25"/>
        <v>0.30772948967885394</v>
      </c>
      <c r="AJ36" s="31">
        <f t="shared" si="26"/>
        <v>-0.88095402731376415</v>
      </c>
      <c r="AK36" s="31">
        <f t="shared" si="27"/>
        <v>-3.4735879541414862E-2</v>
      </c>
      <c r="AL36" s="31">
        <f t="shared" si="28"/>
        <v>-3.0914579570950314</v>
      </c>
      <c r="AM36" s="31">
        <f t="shared" si="29"/>
        <v>-39.884176181794928</v>
      </c>
      <c r="AN36" s="76">
        <f t="shared" si="33"/>
        <v>-9.3071242900873496</v>
      </c>
      <c r="AO36" s="76">
        <f t="shared" si="33"/>
        <v>-9.2919010997339981</v>
      </c>
      <c r="AP36" s="76">
        <f t="shared" si="33"/>
        <v>-9.3140281141255556</v>
      </c>
      <c r="AQ36" s="76">
        <f t="shared" si="33"/>
        <v>-9.281845395630052</v>
      </c>
      <c r="AR36" s="76">
        <f t="shared" si="33"/>
        <v>-9.3286136651855571</v>
      </c>
      <c r="AS36" s="76">
        <f t="shared" si="33"/>
        <v>-9.2605516910524468</v>
      </c>
      <c r="AT36" s="76">
        <f t="shared" si="33"/>
        <v>-9.3594359006221168</v>
      </c>
      <c r="AU36" s="76">
        <f t="shared" si="31"/>
        <v>-9.2152926243862421</v>
      </c>
      <c r="AW36" s="31">
        <v>-6500</v>
      </c>
      <c r="AX36" s="31">
        <f t="shared" si="0"/>
        <v>-8.3543000675551354E-5</v>
      </c>
      <c r="AY36" s="31">
        <f t="shared" si="1"/>
        <v>3.8437662401662877E-3</v>
      </c>
      <c r="AZ36" s="31">
        <f t="shared" si="2"/>
        <v>-3.927309240841839E-3</v>
      </c>
      <c r="BA36" s="31">
        <f t="shared" si="3"/>
        <v>0.55221530438705901</v>
      </c>
      <c r="BB36" s="31">
        <f t="shared" si="4"/>
        <v>-0.94752987270748645</v>
      </c>
      <c r="BC36" s="31">
        <f t="shared" si="5"/>
        <v>-2.2731579002368867</v>
      </c>
      <c r="BD36" s="31">
        <f t="shared" si="6"/>
        <v>-2.1564022273365744</v>
      </c>
      <c r="BE36" s="31">
        <f t="shared" si="34"/>
        <v>-7.7685499649792762</v>
      </c>
      <c r="BF36" s="31">
        <f t="shared" si="34"/>
        <v>-7.7685496358598716</v>
      </c>
      <c r="BG36" s="31">
        <f t="shared" si="34"/>
        <v>-7.768544071369714</v>
      </c>
      <c r="BH36" s="31">
        <f t="shared" si="34"/>
        <v>-7.7684500460465795</v>
      </c>
      <c r="BI36" s="31">
        <f t="shared" si="34"/>
        <v>-7.7668765724353115</v>
      </c>
      <c r="BJ36" s="31">
        <f t="shared" si="34"/>
        <v>-7.7438231805711357</v>
      </c>
      <c r="BK36" s="31">
        <f t="shared" si="34"/>
        <v>-7.5726241358874145</v>
      </c>
      <c r="BL36" s="31">
        <f t="shared" si="8"/>
        <v>-7.077936487864477</v>
      </c>
    </row>
    <row r="37" spans="1:64" s="31" customFormat="1" ht="12.95" customHeight="1">
      <c r="A37" s="67" t="s">
        <v>229</v>
      </c>
      <c r="B37" s="66" t="s">
        <v>122</v>
      </c>
      <c r="C37" s="67">
        <v>22959.313999999998</v>
      </c>
      <c r="D37" s="67" t="s">
        <v>144</v>
      </c>
      <c r="E37" s="10">
        <f t="shared" si="11"/>
        <v>-8277.0027168533179</v>
      </c>
      <c r="F37" s="31">
        <f t="shared" si="12"/>
        <v>-8277</v>
      </c>
      <c r="G37" s="31">
        <f t="shared" si="13"/>
        <v>-5.5962000042200089E-3</v>
      </c>
      <c r="I37" s="31">
        <f t="shared" si="14"/>
        <v>-5.5962000042200089E-3</v>
      </c>
      <c r="O37" s="31">
        <f t="shared" ca="1" si="15"/>
        <v>4.0128998849169317E-2</v>
      </c>
      <c r="Q37" s="32">
        <f t="shared" si="16"/>
        <v>7940.8139999999985</v>
      </c>
      <c r="S37" s="77">
        <f>S$14</f>
        <v>0.2</v>
      </c>
      <c r="Z37" s="31">
        <f t="shared" si="17"/>
        <v>-8277</v>
      </c>
      <c r="AA37" s="76">
        <f t="shared" si="18"/>
        <v>-8.8081155671742902E-3</v>
      </c>
      <c r="AB37" s="76">
        <f t="shared" si="19"/>
        <v>6.5530915500509549E-3</v>
      </c>
      <c r="AC37" s="76">
        <f t="shared" si="20"/>
        <v>-5.5962000042200089E-3</v>
      </c>
      <c r="AD37" s="76">
        <f t="shared" si="21"/>
        <v>3.2119155629542814E-3</v>
      </c>
      <c r="AE37" s="76">
        <f t="shared" si="22"/>
        <v>2.063280316709584E-6</v>
      </c>
      <c r="AF37" s="31">
        <f t="shared" si="23"/>
        <v>-5.5962000042200089E-3</v>
      </c>
      <c r="AG37" s="143"/>
      <c r="AH37" s="31">
        <f t="shared" si="24"/>
        <v>-1.2149291554270964E-2</v>
      </c>
      <c r="AI37" s="31">
        <f t="shared" si="25"/>
        <v>0.32793447582463864</v>
      </c>
      <c r="AJ37" s="31">
        <f t="shared" si="26"/>
        <v>-0.9565619637843259</v>
      </c>
      <c r="AK37" s="31">
        <f t="shared" si="27"/>
        <v>-0.16962597679221314</v>
      </c>
      <c r="AL37" s="31">
        <f t="shared" si="28"/>
        <v>-2.8943611478268019</v>
      </c>
      <c r="AM37" s="31">
        <f t="shared" si="29"/>
        <v>-8.0483365763367054</v>
      </c>
      <c r="AN37" s="76">
        <f t="shared" si="33"/>
        <v>-8.8568373956958446</v>
      </c>
      <c r="AO37" s="76">
        <f t="shared" si="33"/>
        <v>-8.8365810696801343</v>
      </c>
      <c r="AP37" s="76">
        <f t="shared" si="33"/>
        <v>-8.8713131765388162</v>
      </c>
      <c r="AQ37" s="76">
        <f t="shared" si="33"/>
        <v>-8.8112615233399438</v>
      </c>
      <c r="AR37" s="76">
        <f t="shared" si="33"/>
        <v>-8.913709785679961</v>
      </c>
      <c r="AS37" s="76">
        <f t="shared" si="33"/>
        <v>-8.7342918233087872</v>
      </c>
      <c r="AT37" s="76">
        <f t="shared" si="33"/>
        <v>-9.0370732451273366</v>
      </c>
      <c r="AU37" s="76">
        <f t="shared" si="31"/>
        <v>-8.4722396650301075</v>
      </c>
      <c r="AW37" s="31">
        <v>-6250</v>
      </c>
      <c r="AX37" s="31">
        <f t="shared" si="0"/>
        <v>2.7157047599957415E-3</v>
      </c>
      <c r="AY37" s="31">
        <f t="shared" si="1"/>
        <v>3.9151535593993422E-3</v>
      </c>
      <c r="AZ37" s="31">
        <f t="shared" si="2"/>
        <v>-1.1994487994036007E-3</v>
      </c>
      <c r="BA37" s="31">
        <f t="shared" si="3"/>
        <v>0.66037090610156379</v>
      </c>
      <c r="BB37" s="31">
        <f t="shared" si="4"/>
        <v>-0.86996401532563794</v>
      </c>
      <c r="BC37" s="31">
        <f t="shared" si="5"/>
        <v>-2.082869188176721</v>
      </c>
      <c r="BD37" s="31">
        <f t="shared" si="6"/>
        <v>-1.7092265521165098</v>
      </c>
      <c r="BE37" s="31">
        <f t="shared" si="34"/>
        <v>-7.5412704458510866</v>
      </c>
      <c r="BF37" s="31">
        <f t="shared" si="34"/>
        <v>-7.5411181318437386</v>
      </c>
      <c r="BG37" s="31">
        <f t="shared" si="34"/>
        <v>-7.5404049620059066</v>
      </c>
      <c r="BH37" s="31">
        <f t="shared" si="34"/>
        <v>-7.5370863808763602</v>
      </c>
      <c r="BI37" s="31">
        <f t="shared" si="34"/>
        <v>-7.5220656639640362</v>
      </c>
      <c r="BJ37" s="31">
        <f t="shared" si="34"/>
        <v>-7.4609422660936229</v>
      </c>
      <c r="BK37" s="31">
        <f t="shared" si="34"/>
        <v>-7.2723477066071469</v>
      </c>
      <c r="BL37" s="31">
        <f t="shared" si="8"/>
        <v>-6.881776783704991</v>
      </c>
    </row>
    <row r="38" spans="1:64" s="31" customFormat="1" ht="12.95" customHeight="1">
      <c r="A38" s="67" t="s">
        <v>229</v>
      </c>
      <c r="B38" s="66" t="s">
        <v>31</v>
      </c>
      <c r="C38" s="67">
        <v>22960.34</v>
      </c>
      <c r="D38" s="67" t="s">
        <v>144</v>
      </c>
      <c r="E38" s="10">
        <f t="shared" si="11"/>
        <v>-8276.5046125141489</v>
      </c>
      <c r="F38" s="31">
        <f t="shared" si="12"/>
        <v>-8276.5</v>
      </c>
      <c r="G38" s="31">
        <f t="shared" si="13"/>
        <v>-9.5009000033314805E-3</v>
      </c>
      <c r="I38" s="31">
        <f t="shared" si="14"/>
        <v>-9.5009000033314805E-3</v>
      </c>
      <c r="O38" s="31">
        <f t="shared" ca="1" si="15"/>
        <v>4.0127637117150894E-2</v>
      </c>
      <c r="Q38" s="32">
        <f t="shared" si="16"/>
        <v>7941.84</v>
      </c>
      <c r="S38" s="77">
        <f>S$14</f>
        <v>0.2</v>
      </c>
      <c r="Z38" s="31">
        <f t="shared" si="17"/>
        <v>-8276.5</v>
      </c>
      <c r="AA38" s="76">
        <f t="shared" si="18"/>
        <v>-8.8074835657270222E-3</v>
      </c>
      <c r="AB38" s="76">
        <f t="shared" si="19"/>
        <v>2.6478997735892174E-3</v>
      </c>
      <c r="AC38" s="76">
        <f t="shared" si="20"/>
        <v>-9.5009000033314805E-3</v>
      </c>
      <c r="AD38" s="76">
        <f t="shared" si="21"/>
        <v>-6.934164376044584E-4</v>
      </c>
      <c r="AE38" s="76">
        <f t="shared" si="22"/>
        <v>9.6165271188011554E-8</v>
      </c>
      <c r="AF38" s="31">
        <f t="shared" si="23"/>
        <v>-9.5009000033314805E-3</v>
      </c>
      <c r="AG38" s="143"/>
      <c r="AH38" s="31">
        <f t="shared" si="24"/>
        <v>-1.2148799776920698E-2</v>
      </c>
      <c r="AI38" s="31">
        <f t="shared" si="25"/>
        <v>0.32795412540215774</v>
      </c>
      <c r="AJ38" s="31">
        <f t="shared" si="26"/>
        <v>-0.95659572053189057</v>
      </c>
      <c r="AK38" s="31">
        <f t="shared" si="27"/>
        <v>-0.16970381028084458</v>
      </c>
      <c r="AL38" s="31">
        <f t="shared" si="28"/>
        <v>-2.8942453337824965</v>
      </c>
      <c r="AM38" s="31">
        <f t="shared" si="29"/>
        <v>-8.0445294744816316</v>
      </c>
      <c r="AN38" s="76">
        <f t="shared" si="33"/>
        <v>-8.8565828434761116</v>
      </c>
      <c r="AO38" s="76">
        <f t="shared" si="33"/>
        <v>-8.8363421426790847</v>
      </c>
      <c r="AP38" s="76">
        <f t="shared" si="33"/>
        <v>-8.8710530191341341</v>
      </c>
      <c r="AQ38" s="76">
        <f t="shared" si="33"/>
        <v>-8.8110283040864381</v>
      </c>
      <c r="AR38" s="76">
        <f t="shared" si="33"/>
        <v>-8.9134466053137746</v>
      </c>
      <c r="AS38" s="76">
        <f t="shared" si="33"/>
        <v>-8.7340501323123672</v>
      </c>
      <c r="AT38" s="76">
        <f t="shared" si="33"/>
        <v>-9.0368384990130011</v>
      </c>
      <c r="AU38" s="76">
        <f t="shared" si="31"/>
        <v>-8.4718473456217893</v>
      </c>
      <c r="AW38" s="31">
        <v>-6000</v>
      </c>
      <c r="AX38" s="31">
        <f t="shared" si="0"/>
        <v>6.2498859773228149E-3</v>
      </c>
      <c r="AY38" s="31">
        <f t="shared" si="1"/>
        <v>3.9867085230036901E-3</v>
      </c>
      <c r="AZ38" s="31">
        <f t="shared" si="2"/>
        <v>2.2631774543191248E-3</v>
      </c>
      <c r="BA38" s="31">
        <f t="shared" si="3"/>
        <v>0.84997240425177201</v>
      </c>
      <c r="BB38" s="31">
        <f t="shared" si="4"/>
        <v>-0.68981177627108514</v>
      </c>
      <c r="BC38" s="31">
        <f t="shared" si="5"/>
        <v>-1.7889688854699657</v>
      </c>
      <c r="BD38" s="31">
        <f t="shared" si="6"/>
        <v>-1.2459823476121004</v>
      </c>
      <c r="BE38" s="31">
        <f t="shared" si="34"/>
        <v>-7.2585858005933073</v>
      </c>
      <c r="BF38" s="31">
        <f t="shared" si="34"/>
        <v>-7.256270764025972</v>
      </c>
      <c r="BG38" s="31">
        <f t="shared" si="34"/>
        <v>-7.2503613980063246</v>
      </c>
      <c r="BH38" s="31">
        <f t="shared" si="34"/>
        <v>-7.2355014590066817</v>
      </c>
      <c r="BI38" s="31">
        <f t="shared" si="34"/>
        <v>-7.1994317661727081</v>
      </c>
      <c r="BJ38" s="31">
        <f t="shared" si="34"/>
        <v>-7.1181667421595822</v>
      </c>
      <c r="BK38" s="31">
        <f t="shared" si="34"/>
        <v>-6.9570907718126955</v>
      </c>
      <c r="BL38" s="31">
        <f t="shared" si="8"/>
        <v>-6.685617079545505</v>
      </c>
    </row>
    <row r="39" spans="1:64" s="31" customFormat="1" ht="12.95" customHeight="1">
      <c r="A39" s="67" t="s">
        <v>236</v>
      </c>
      <c r="B39" s="66" t="s">
        <v>122</v>
      </c>
      <c r="C39" s="67">
        <v>23682.32</v>
      </c>
      <c r="D39" s="67" t="s">
        <v>144</v>
      </c>
      <c r="E39" s="10">
        <f t="shared" si="11"/>
        <v>-7925.9964538466538</v>
      </c>
      <c r="F39" s="31">
        <f t="shared" si="12"/>
        <v>-7926</v>
      </c>
      <c r="G39" s="31">
        <f t="shared" si="13"/>
        <v>7.3043999946094118E-3</v>
      </c>
      <c r="I39" s="31">
        <f t="shared" si="14"/>
        <v>7.3043999946094118E-3</v>
      </c>
      <c r="O39" s="31">
        <f t="shared" ca="1" si="15"/>
        <v>3.9173062972234385E-2</v>
      </c>
      <c r="Q39" s="32">
        <f t="shared" si="16"/>
        <v>8663.82</v>
      </c>
      <c r="S39" s="77">
        <f>S$14</f>
        <v>0.2</v>
      </c>
      <c r="Z39" s="31">
        <f t="shared" si="17"/>
        <v>-7926</v>
      </c>
      <c r="AA39" s="76">
        <f t="shared" si="18"/>
        <v>-8.1570074282846534E-3</v>
      </c>
      <c r="AB39" s="76">
        <f t="shared" si="19"/>
        <v>1.890118572234642E-2</v>
      </c>
      <c r="AC39" s="76">
        <f t="shared" si="20"/>
        <v>7.3043999946094118E-3</v>
      </c>
      <c r="AD39" s="76">
        <f t="shared" si="21"/>
        <v>1.5461407422894065E-2</v>
      </c>
      <c r="AE39" s="76">
        <f t="shared" si="22"/>
        <v>4.7811023899344743E-5</v>
      </c>
      <c r="AF39" s="31">
        <f t="shared" si="23"/>
        <v>7.3043999946094118E-3</v>
      </c>
      <c r="AG39" s="143"/>
      <c r="AH39" s="31">
        <f t="shared" si="24"/>
        <v>-1.159678572773701E-2</v>
      </c>
      <c r="AI39" s="31">
        <f t="shared" si="25"/>
        <v>0.34478177821053035</v>
      </c>
      <c r="AJ39" s="31">
        <f t="shared" si="26"/>
        <v>-0.97787718414594427</v>
      </c>
      <c r="AK39" s="31">
        <f t="shared" si="27"/>
        <v>-0.22612855331174109</v>
      </c>
      <c r="AL39" s="31">
        <f t="shared" si="28"/>
        <v>-2.809272360730267</v>
      </c>
      <c r="AM39" s="31">
        <f t="shared" si="29"/>
        <v>-5.9628013852318276</v>
      </c>
      <c r="AN39" s="76">
        <f t="shared" si="33"/>
        <v>-8.6742398750750311</v>
      </c>
      <c r="AO39" s="76">
        <f t="shared" si="33"/>
        <v>-8.6649999860383531</v>
      </c>
      <c r="AP39" s="76">
        <f t="shared" si="33"/>
        <v>-8.6832302442990024</v>
      </c>
      <c r="AQ39" s="76">
        <f t="shared" si="33"/>
        <v>-8.6469537398643244</v>
      </c>
      <c r="AR39" s="76">
        <f t="shared" si="33"/>
        <v>-8.7179899039261759</v>
      </c>
      <c r="AS39" s="76">
        <f t="shared" si="33"/>
        <v>-8.5738705529730268</v>
      </c>
      <c r="AT39" s="76">
        <f t="shared" si="33"/>
        <v>-8.849632360608128</v>
      </c>
      <c r="AU39" s="76">
        <f t="shared" si="31"/>
        <v>-8.1968314403901879</v>
      </c>
      <c r="AW39" s="31">
        <v>-5750</v>
      </c>
      <c r="AX39" s="31">
        <f t="shared" si="0"/>
        <v>1.0763994430727937E-2</v>
      </c>
      <c r="AY39" s="31">
        <f t="shared" si="1"/>
        <v>4.0584311309793328E-3</v>
      </c>
      <c r="AZ39" s="31">
        <f t="shared" si="2"/>
        <v>6.7055632997486039E-3</v>
      </c>
      <c r="BA39" s="31">
        <f t="shared" si="3"/>
        <v>1.2320210658274484</v>
      </c>
      <c r="BB39" s="31">
        <f t="shared" si="4"/>
        <v>-0.20036343047456584</v>
      </c>
      <c r="BC39" s="31">
        <f t="shared" si="5"/>
        <v>-1.229468706015181</v>
      </c>
      <c r="BD39" s="31">
        <f t="shared" si="6"/>
        <v>-0.70598933643025596</v>
      </c>
      <c r="BE39" s="31">
        <f t="shared" si="34"/>
        <v>-6.8671128935009458</v>
      </c>
      <c r="BF39" s="31">
        <f t="shared" si="34"/>
        <v>-6.8593910724465399</v>
      </c>
      <c r="BG39" s="31">
        <f t="shared" si="34"/>
        <v>-6.8461620941194301</v>
      </c>
      <c r="BH39" s="31">
        <f t="shared" si="34"/>
        <v>-6.8237501717682241</v>
      </c>
      <c r="BI39" s="31">
        <f t="shared" si="34"/>
        <v>-6.7864483393470048</v>
      </c>
      <c r="BJ39" s="31">
        <f t="shared" si="34"/>
        <v>-6.7259851405292652</v>
      </c>
      <c r="BK39" s="31">
        <f t="shared" si="34"/>
        <v>-6.6314213538929101</v>
      </c>
      <c r="BL39" s="31">
        <f t="shared" si="8"/>
        <v>-6.4894573753860181</v>
      </c>
    </row>
    <row r="40" spans="1:64" s="31" customFormat="1" ht="12.95" customHeight="1">
      <c r="A40" s="67" t="s">
        <v>241</v>
      </c>
      <c r="B40" s="66" t="s">
        <v>122</v>
      </c>
      <c r="C40" s="67">
        <v>23826.502</v>
      </c>
      <c r="D40" s="67" t="s">
        <v>144</v>
      </c>
      <c r="E40" s="10">
        <f t="shared" si="11"/>
        <v>-7855.9987152209333</v>
      </c>
      <c r="F40" s="31">
        <f t="shared" si="12"/>
        <v>-7856</v>
      </c>
      <c r="G40" s="31">
        <f t="shared" si="13"/>
        <v>2.6463999965926632E-3</v>
      </c>
      <c r="I40" s="31">
        <f t="shared" si="14"/>
        <v>2.6463999965926632E-3</v>
      </c>
      <c r="O40" s="31">
        <f t="shared" ca="1" si="15"/>
        <v>3.8982420489654765E-2</v>
      </c>
      <c r="Q40" s="32">
        <f t="shared" si="16"/>
        <v>8808.0020000000004</v>
      </c>
      <c r="S40" s="77">
        <f>S$15</f>
        <v>0.1</v>
      </c>
      <c r="Z40" s="31">
        <f t="shared" si="17"/>
        <v>-7856</v>
      </c>
      <c r="AA40" s="76">
        <f t="shared" si="18"/>
        <v>-7.9758222714786491E-3</v>
      </c>
      <c r="AB40" s="76">
        <f t="shared" si="19"/>
        <v>1.4081704370178017E-2</v>
      </c>
      <c r="AC40" s="76">
        <f t="shared" si="20"/>
        <v>2.6463999965926632E-3</v>
      </c>
      <c r="AD40" s="76">
        <f t="shared" si="21"/>
        <v>1.0622222268071312E-2</v>
      </c>
      <c r="AE40" s="76">
        <f t="shared" si="22"/>
        <v>1.1283160591231006E-5</v>
      </c>
      <c r="AF40" s="31">
        <f t="shared" si="23"/>
        <v>2.6463999965926632E-3</v>
      </c>
      <c r="AG40" s="143"/>
      <c r="AH40" s="31">
        <f t="shared" si="24"/>
        <v>-1.1435304373585354E-2</v>
      </c>
      <c r="AI40" s="31">
        <f t="shared" si="25"/>
        <v>0.34895476804975323</v>
      </c>
      <c r="AJ40" s="31">
        <f t="shared" si="26"/>
        <v>-0.9814811919587787</v>
      </c>
      <c r="AK40" s="31">
        <f t="shared" si="27"/>
        <v>-0.2378763265704783</v>
      </c>
      <c r="AL40" s="31">
        <f t="shared" si="28"/>
        <v>-2.7912860096394971</v>
      </c>
      <c r="AM40" s="31">
        <f t="shared" si="29"/>
        <v>-5.6507794637153141</v>
      </c>
      <c r="AN40" s="76">
        <f t="shared" si="33"/>
        <v>-8.6368614050167078</v>
      </c>
      <c r="AO40" s="76">
        <f t="shared" si="33"/>
        <v>-8.6294766298813208</v>
      </c>
      <c r="AP40" s="76">
        <f t="shared" si="33"/>
        <v>-8.6445794587956719</v>
      </c>
      <c r="AQ40" s="76">
        <f t="shared" si="33"/>
        <v>-8.6134393717096742</v>
      </c>
      <c r="AR40" s="76">
        <f t="shared" si="33"/>
        <v>-8.6766286588595261</v>
      </c>
      <c r="AS40" s="76">
        <f t="shared" si="33"/>
        <v>-8.5436656910613156</v>
      </c>
      <c r="AT40" s="76">
        <f t="shared" si="33"/>
        <v>-8.8065150808728685</v>
      </c>
      <c r="AU40" s="76">
        <f t="shared" si="31"/>
        <v>-8.1419067232255333</v>
      </c>
      <c r="AW40" s="31">
        <v>-5500</v>
      </c>
      <c r="AX40" s="31">
        <f t="shared" si="0"/>
        <v>1.5252110458405219E-2</v>
      </c>
      <c r="AY40" s="31">
        <f t="shared" si="1"/>
        <v>4.1303213833262685E-3</v>
      </c>
      <c r="AZ40" s="31">
        <f t="shared" si="2"/>
        <v>1.112178907507895E-2</v>
      </c>
      <c r="BA40" s="31">
        <f t="shared" si="3"/>
        <v>1.6912832057980083</v>
      </c>
      <c r="BB40" s="31">
        <f t="shared" si="4"/>
        <v>0.81602457369801018</v>
      </c>
      <c r="BC40" s="31">
        <f t="shared" si="5"/>
        <v>-7.3240296902854329E-2</v>
      </c>
      <c r="BD40" s="31">
        <f t="shared" si="6"/>
        <v>-3.6636526874020692E-2</v>
      </c>
      <c r="BE40" s="31">
        <f t="shared" si="34"/>
        <v>-6.3143764717742075</v>
      </c>
      <c r="BF40" s="31">
        <f t="shared" si="34"/>
        <v>-6.3136005297617901</v>
      </c>
      <c r="BG40" s="31">
        <f t="shared" si="34"/>
        <v>-6.3124805736298786</v>
      </c>
      <c r="BH40" s="31">
        <f t="shared" si="34"/>
        <v>-6.3108641490597135</v>
      </c>
      <c r="BI40" s="31">
        <f t="shared" si="34"/>
        <v>-6.3085313016285491</v>
      </c>
      <c r="BJ40" s="31">
        <f t="shared" si="34"/>
        <v>-6.3051647422278885</v>
      </c>
      <c r="BK40" s="31">
        <f t="shared" si="34"/>
        <v>-6.300306850232908</v>
      </c>
      <c r="BL40" s="31">
        <f t="shared" si="8"/>
        <v>-6.2932976712265321</v>
      </c>
    </row>
    <row r="41" spans="1:64" s="31" customFormat="1" ht="12.95" customHeight="1">
      <c r="A41" s="67" t="s">
        <v>245</v>
      </c>
      <c r="B41" s="66" t="s">
        <v>122</v>
      </c>
      <c r="C41" s="67">
        <v>24619.528999999999</v>
      </c>
      <c r="D41" s="67" t="s">
        <v>144</v>
      </c>
      <c r="E41" s="10">
        <f t="shared" si="11"/>
        <v>-7470.9985302523637</v>
      </c>
      <c r="F41" s="31">
        <f t="shared" si="12"/>
        <v>-7471</v>
      </c>
      <c r="G41" s="31">
        <f t="shared" si="13"/>
        <v>3.027399998245528E-3</v>
      </c>
      <c r="I41" s="31">
        <f t="shared" si="14"/>
        <v>3.027399998245528E-3</v>
      </c>
      <c r="O41" s="31">
        <f t="shared" ca="1" si="15"/>
        <v>3.7933886835466869E-2</v>
      </c>
      <c r="Q41" s="32">
        <f t="shared" si="16"/>
        <v>9601.0289999999986</v>
      </c>
      <c r="S41" s="77">
        <f>S$15</f>
        <v>0.1</v>
      </c>
      <c r="Z41" s="31">
        <f t="shared" si="17"/>
        <v>-7471</v>
      </c>
      <c r="AA41" s="76">
        <f t="shared" si="18"/>
        <v>-6.6501059398352304E-3</v>
      </c>
      <c r="AB41" s="76">
        <f t="shared" si="19"/>
        <v>1.3245593891608311E-2</v>
      </c>
      <c r="AC41" s="76">
        <f t="shared" si="20"/>
        <v>3.027399998245528E-3</v>
      </c>
      <c r="AD41" s="76">
        <f t="shared" si="21"/>
        <v>9.6775059380807583E-3</v>
      </c>
      <c r="AE41" s="76">
        <f t="shared" si="22"/>
        <v>9.3654121181588342E-6</v>
      </c>
      <c r="AF41" s="31">
        <f t="shared" si="23"/>
        <v>3.027399998245528E-3</v>
      </c>
      <c r="AG41" s="143"/>
      <c r="AH41" s="31">
        <f t="shared" si="24"/>
        <v>-1.0218193893362783E-2</v>
      </c>
      <c r="AI41" s="31">
        <f t="shared" si="25"/>
        <v>0.37814192237820465</v>
      </c>
      <c r="AJ41" s="31">
        <f t="shared" si="26"/>
        <v>-0.9963423841997352</v>
      </c>
      <c r="AK41" s="31">
        <f t="shared" si="27"/>
        <v>-0.30616592247397617</v>
      </c>
      <c r="AL41" s="31">
        <f t="shared" si="28"/>
        <v>-2.6840913913666946</v>
      </c>
      <c r="AM41" s="31">
        <f t="shared" si="29"/>
        <v>-4.2950550999738342</v>
      </c>
      <c r="AN41" s="76">
        <f t="shared" ref="AN41:AT50" si="35">$AU41+$AB$7*SIN(AO41)</f>
        <v>-8.4238562440944591</v>
      </c>
      <c r="AO41" s="76">
        <f t="shared" si="35"/>
        <v>-8.4226996906348326</v>
      </c>
      <c r="AP41" s="76">
        <f t="shared" si="35"/>
        <v>-8.4257904688637328</v>
      </c>
      <c r="AQ41" s="76">
        <f t="shared" si="35"/>
        <v>-8.4174969724950053</v>
      </c>
      <c r="AR41" s="76">
        <f t="shared" si="35"/>
        <v>-8.4395149054513876</v>
      </c>
      <c r="AS41" s="76">
        <f t="shared" si="35"/>
        <v>-8.3792629234696641</v>
      </c>
      <c r="AT41" s="76">
        <f t="shared" si="35"/>
        <v>-8.5328927113569684</v>
      </c>
      <c r="AU41" s="76">
        <f t="shared" si="31"/>
        <v>-7.8398207788199237</v>
      </c>
      <c r="AW41" s="31">
        <v>-5250</v>
      </c>
      <c r="AX41" s="31">
        <f t="shared" si="0"/>
        <v>1.640981902471679E-2</v>
      </c>
      <c r="AY41" s="31">
        <f t="shared" si="1"/>
        <v>4.2023792800444972E-3</v>
      </c>
      <c r="AZ41" s="31">
        <f t="shared" si="2"/>
        <v>1.2207439744672293E-2</v>
      </c>
      <c r="BA41" s="31">
        <f t="shared" si="3"/>
        <v>1.2878031067035816</v>
      </c>
      <c r="BB41" s="31">
        <f t="shared" si="4"/>
        <v>0.82558391843122203</v>
      </c>
      <c r="BC41" s="31">
        <f t="shared" si="5"/>
        <v>1.142616585326683</v>
      </c>
      <c r="BD41" s="31">
        <f t="shared" si="6"/>
        <v>0.64281589441593501</v>
      </c>
      <c r="BE41" s="31">
        <f t="shared" si="34"/>
        <v>-5.7489478980511608</v>
      </c>
      <c r="BF41" s="31">
        <f t="shared" si="34"/>
        <v>-5.7568867504334111</v>
      </c>
      <c r="BG41" s="31">
        <f t="shared" si="34"/>
        <v>-5.7700825396049291</v>
      </c>
      <c r="BH41" s="31">
        <f t="shared" si="34"/>
        <v>-5.791802925988403</v>
      </c>
      <c r="BI41" s="31">
        <f t="shared" si="34"/>
        <v>-5.827019733214911</v>
      </c>
      <c r="BJ41" s="31">
        <f t="shared" si="34"/>
        <v>-5.8828778942103677</v>
      </c>
      <c r="BK41" s="31">
        <f t="shared" si="34"/>
        <v>-5.9689235066808441</v>
      </c>
      <c r="BL41" s="31">
        <f t="shared" si="8"/>
        <v>-6.0971379670670451</v>
      </c>
    </row>
    <row r="42" spans="1:64" s="31" customFormat="1" ht="12.95" customHeight="1">
      <c r="A42" s="67" t="s">
        <v>245</v>
      </c>
      <c r="B42" s="66" t="s">
        <v>31</v>
      </c>
      <c r="C42" s="67">
        <v>24620.565999999999</v>
      </c>
      <c r="D42" s="67" t="s">
        <v>144</v>
      </c>
      <c r="E42" s="10">
        <f t="shared" si="11"/>
        <v>-7470.4950856132627</v>
      </c>
      <c r="F42" s="31">
        <f t="shared" si="12"/>
        <v>-7470.5</v>
      </c>
      <c r="G42" s="31">
        <f t="shared" si="13"/>
        <v>1.0122699997737072E-2</v>
      </c>
      <c r="I42" s="31">
        <f t="shared" si="14"/>
        <v>1.0122699997737072E-2</v>
      </c>
      <c r="O42" s="31">
        <f t="shared" ca="1" si="15"/>
        <v>3.7932525103448446E-2</v>
      </c>
      <c r="Q42" s="32">
        <f t="shared" si="16"/>
        <v>9602.0659999999989</v>
      </c>
      <c r="S42" s="77">
        <f>S$15</f>
        <v>0.1</v>
      </c>
      <c r="Z42" s="31">
        <f t="shared" si="17"/>
        <v>-7470.5</v>
      </c>
      <c r="AA42" s="76">
        <f t="shared" si="18"/>
        <v>-6.6480000092968838E-3</v>
      </c>
      <c r="AB42" s="76">
        <f t="shared" si="19"/>
        <v>2.0338929265629416E-2</v>
      </c>
      <c r="AC42" s="76">
        <f t="shared" si="20"/>
        <v>1.0122699997737072E-2</v>
      </c>
      <c r="AD42" s="76">
        <f t="shared" si="21"/>
        <v>1.6770700007033956E-2</v>
      </c>
      <c r="AE42" s="76">
        <f t="shared" si="22"/>
        <v>2.8125637872592873E-5</v>
      </c>
      <c r="AF42" s="31">
        <f t="shared" si="23"/>
        <v>1.0122699997737072E-2</v>
      </c>
      <c r="AG42" s="143"/>
      <c r="AH42" s="31">
        <f t="shared" si="24"/>
        <v>-1.0216229267892344E-2</v>
      </c>
      <c r="AI42" s="31">
        <f t="shared" si="25"/>
        <v>0.37818798999788206</v>
      </c>
      <c r="AJ42" s="31">
        <f t="shared" si="26"/>
        <v>-0.99635522842921864</v>
      </c>
      <c r="AK42" s="31">
        <f t="shared" si="27"/>
        <v>-0.30625947333093467</v>
      </c>
      <c r="AL42" s="31">
        <f t="shared" si="28"/>
        <v>-2.6839409481620007</v>
      </c>
      <c r="AM42" s="31">
        <f t="shared" si="29"/>
        <v>-4.2935927004598131</v>
      </c>
      <c r="AN42" s="76">
        <f t="shared" si="35"/>
        <v>-8.4235694917059352</v>
      </c>
      <c r="AO42" s="76">
        <f t="shared" si="35"/>
        <v>-8.4224168286366101</v>
      </c>
      <c r="AP42" s="76">
        <f t="shared" si="35"/>
        <v>-8.4254985911575169</v>
      </c>
      <c r="AQ42" s="76">
        <f t="shared" si="35"/>
        <v>-8.4172256329747732</v>
      </c>
      <c r="AR42" s="76">
        <f t="shared" si="35"/>
        <v>-8.4391990056094581</v>
      </c>
      <c r="AS42" s="76">
        <f t="shared" si="35"/>
        <v>-8.3790430200720767</v>
      </c>
      <c r="AT42" s="76">
        <f t="shared" si="35"/>
        <v>-8.5324964879390368</v>
      </c>
      <c r="AU42" s="76">
        <f t="shared" si="31"/>
        <v>-7.8394284594116037</v>
      </c>
      <c r="AW42" s="31">
        <v>-5000</v>
      </c>
      <c r="AX42" s="31">
        <f t="shared" si="0"/>
        <v>1.4882340028352641E-2</v>
      </c>
      <c r="AY42" s="31">
        <f t="shared" si="1"/>
        <v>4.2746048211340188E-3</v>
      </c>
      <c r="AZ42" s="31">
        <f t="shared" si="2"/>
        <v>1.0607735207218621E-2</v>
      </c>
      <c r="BA42" s="31">
        <f t="shared" si="3"/>
        <v>0.87768174436349977</v>
      </c>
      <c r="BB42" s="31">
        <f t="shared" si="4"/>
        <v>0.35756394332167851</v>
      </c>
      <c r="BC42" s="31">
        <f t="shared" si="5"/>
        <v>1.7481947292157507</v>
      </c>
      <c r="BD42" s="31">
        <f t="shared" si="6"/>
        <v>1.1952271497403151</v>
      </c>
      <c r="BE42" s="31">
        <f t="shared" si="34"/>
        <v>-5.3418115779552364</v>
      </c>
      <c r="BF42" s="31">
        <f t="shared" si="34"/>
        <v>-5.3446156134240423</v>
      </c>
      <c r="BG42" s="31">
        <f t="shared" si="34"/>
        <v>-5.351429651533433</v>
      </c>
      <c r="BH42" s="31">
        <f t="shared" si="34"/>
        <v>-5.3677341215089562</v>
      </c>
      <c r="BI42" s="31">
        <f t="shared" si="34"/>
        <v>-5.4054169582458673</v>
      </c>
      <c r="BJ42" s="31">
        <f t="shared" si="34"/>
        <v>-5.4866330464313791</v>
      </c>
      <c r="BK42" s="31">
        <f t="shared" si="34"/>
        <v>-5.6424578805475329</v>
      </c>
      <c r="BL42" s="31">
        <f t="shared" si="8"/>
        <v>-5.9009782629075591</v>
      </c>
    </row>
    <row r="43" spans="1:64" s="31" customFormat="1" ht="12.95" customHeight="1">
      <c r="A43" s="67" t="s">
        <v>252</v>
      </c>
      <c r="B43" s="66" t="s">
        <v>122</v>
      </c>
      <c r="C43" s="67">
        <v>25474.346000000001</v>
      </c>
      <c r="D43" s="67" t="s">
        <v>144</v>
      </c>
      <c r="E43" s="10">
        <f t="shared" si="11"/>
        <v>-7056.0004241169117</v>
      </c>
      <c r="F43" s="31">
        <f t="shared" si="12"/>
        <v>-7056</v>
      </c>
      <c r="G43" s="31">
        <f t="shared" si="13"/>
        <v>-8.7360000179614872E-4</v>
      </c>
      <c r="I43" s="31">
        <f t="shared" si="14"/>
        <v>-8.7360000179614872E-4</v>
      </c>
      <c r="O43" s="31">
        <f t="shared" ca="1" si="15"/>
        <v>3.6803649260173432E-2</v>
      </c>
      <c r="Q43" s="32">
        <f t="shared" si="16"/>
        <v>10455.846000000001</v>
      </c>
      <c r="S43" s="77">
        <f>S$14</f>
        <v>0.2</v>
      </c>
      <c r="Z43" s="31">
        <f t="shared" si="17"/>
        <v>-7056</v>
      </c>
      <c r="AA43" s="76">
        <f t="shared" si="18"/>
        <v>-4.5076077590224068E-3</v>
      </c>
      <c r="AB43" s="76">
        <f t="shared" si="19"/>
        <v>7.3196096192420235E-3</v>
      </c>
      <c r="AC43" s="76">
        <f t="shared" si="20"/>
        <v>-8.7360000179614872E-4</v>
      </c>
      <c r="AD43" s="76">
        <f t="shared" si="21"/>
        <v>3.6340077572262581E-3</v>
      </c>
      <c r="AE43" s="76">
        <f t="shared" si="22"/>
        <v>2.6412024759161237E-6</v>
      </c>
      <c r="AF43" s="31">
        <f t="shared" si="23"/>
        <v>-8.7360000179614872E-4</v>
      </c>
      <c r="AG43" s="143"/>
      <c r="AH43" s="31">
        <f t="shared" si="24"/>
        <v>-8.1932096210381722E-3</v>
      </c>
      <c r="AI43" s="31">
        <f t="shared" si="25"/>
        <v>0.42689740223368555</v>
      </c>
      <c r="AJ43" s="31">
        <f t="shared" si="26"/>
        <v>-0.99852551535439238</v>
      </c>
      <c r="AK43" s="31">
        <f t="shared" si="27"/>
        <v>-0.38986979008550732</v>
      </c>
      <c r="AL43" s="31">
        <f t="shared" si="28"/>
        <v>-2.5442250853095447</v>
      </c>
      <c r="AM43" s="31">
        <f t="shared" si="29"/>
        <v>-3.2478639256118016</v>
      </c>
      <c r="AN43" s="76">
        <f t="shared" si="35"/>
        <v>-8.1724768233504612</v>
      </c>
      <c r="AO43" s="76">
        <f t="shared" si="35"/>
        <v>-8.1724796030943914</v>
      </c>
      <c r="AP43" s="76">
        <f t="shared" si="35"/>
        <v>-8.1724667959522286</v>
      </c>
      <c r="AQ43" s="76">
        <f t="shared" si="35"/>
        <v>-8.1725257982938544</v>
      </c>
      <c r="AR43" s="76">
        <f t="shared" si="35"/>
        <v>-8.1722538874674093</v>
      </c>
      <c r="AS43" s="76">
        <f t="shared" si="35"/>
        <v>-8.1735051232527809</v>
      </c>
      <c r="AT43" s="76">
        <f t="shared" si="35"/>
        <v>-8.1677074463416908</v>
      </c>
      <c r="AU43" s="76">
        <f t="shared" si="31"/>
        <v>-7.5141956699151748</v>
      </c>
      <c r="AW43" s="31">
        <v>-4750</v>
      </c>
      <c r="AX43" s="31">
        <f t="shared" si="0"/>
        <v>1.2724137569765228E-2</v>
      </c>
      <c r="AY43" s="31">
        <f t="shared" si="1"/>
        <v>4.3469980065948353E-3</v>
      </c>
      <c r="AZ43" s="31">
        <f t="shared" si="2"/>
        <v>8.3771395631703927E-3</v>
      </c>
      <c r="BA43" s="31">
        <f t="shared" si="3"/>
        <v>0.67502665592583244</v>
      </c>
      <c r="BB43" s="31">
        <f t="shared" si="4"/>
        <v>5.5050103062780152E-2</v>
      </c>
      <c r="BC43" s="31">
        <f t="shared" si="5"/>
        <v>2.0587748610250998</v>
      </c>
      <c r="BD43" s="31">
        <f t="shared" si="6"/>
        <v>1.6629351005101805</v>
      </c>
      <c r="BE43" s="31">
        <f t="shared" si="34"/>
        <v>-5.051112415079472</v>
      </c>
      <c r="BF43" s="31">
        <f t="shared" si="34"/>
        <v>-5.0513325744868647</v>
      </c>
      <c r="BG43" s="31">
        <f t="shared" si="34"/>
        <v>-5.0522865745197461</v>
      </c>
      <c r="BH43" s="31">
        <f t="shared" si="34"/>
        <v>-5.0563910844434519</v>
      </c>
      <c r="BI43" s="31">
        <f t="shared" si="34"/>
        <v>-5.0735396191324496</v>
      </c>
      <c r="BJ43" s="31">
        <f t="shared" si="34"/>
        <v>-5.1380873643081086</v>
      </c>
      <c r="BK43" s="31">
        <f t="shared" si="34"/>
        <v>-5.3259079081057363</v>
      </c>
      <c r="BL43" s="31">
        <f t="shared" si="8"/>
        <v>-5.7048185587480722</v>
      </c>
    </row>
    <row r="44" spans="1:64" s="31" customFormat="1" ht="12.95" customHeight="1">
      <c r="A44" s="67" t="s">
        <v>252</v>
      </c>
      <c r="B44" s="66" t="s">
        <v>122</v>
      </c>
      <c r="C44" s="67">
        <v>25855.422999999999</v>
      </c>
      <c r="D44" s="67" t="s">
        <v>144</v>
      </c>
      <c r="E44" s="10">
        <f t="shared" si="11"/>
        <v>-6870.9944716244154</v>
      </c>
      <c r="F44" s="31">
        <f t="shared" si="12"/>
        <v>-6871</v>
      </c>
      <c r="G44" s="31">
        <f t="shared" si="13"/>
        <v>1.1387399998056935E-2</v>
      </c>
      <c r="I44" s="31">
        <f t="shared" si="14"/>
        <v>1.1387399998056935E-2</v>
      </c>
      <c r="O44" s="31">
        <f t="shared" ca="1" si="15"/>
        <v>3.6299808413355866E-2</v>
      </c>
      <c r="Q44" s="32">
        <f t="shared" si="16"/>
        <v>10836.922999999999</v>
      </c>
      <c r="S44" s="77">
        <f>S$14</f>
        <v>0.2</v>
      </c>
      <c r="Z44" s="31">
        <f t="shared" si="17"/>
        <v>-6871</v>
      </c>
      <c r="AA44" s="76">
        <f t="shared" si="18"/>
        <v>-3.2628717805062539E-3</v>
      </c>
      <c r="AB44" s="76">
        <f t="shared" si="19"/>
        <v>1.8388408227022396E-2</v>
      </c>
      <c r="AC44" s="76">
        <f t="shared" si="20"/>
        <v>1.1387399998056935E-2</v>
      </c>
      <c r="AD44" s="76">
        <f t="shared" si="21"/>
        <v>1.4650271778563189E-2</v>
      </c>
      <c r="AE44" s="76">
        <f t="shared" si="22"/>
        <v>4.292609263715301E-5</v>
      </c>
      <c r="AF44" s="31">
        <f t="shared" si="23"/>
        <v>1.1387399998056935E-2</v>
      </c>
      <c r="AG44" s="143"/>
      <c r="AH44" s="31">
        <f t="shared" si="24"/>
        <v>-7.0010082289654616E-3</v>
      </c>
      <c r="AI44" s="31">
        <f t="shared" si="25"/>
        <v>0.45802250352861906</v>
      </c>
      <c r="AJ44" s="31">
        <f t="shared" si="26"/>
        <v>-0.99156080364478605</v>
      </c>
      <c r="AK44" s="31">
        <f t="shared" si="27"/>
        <v>-0.43209424215838588</v>
      </c>
      <c r="AL44" s="31">
        <f t="shared" si="28"/>
        <v>-2.468527764744803</v>
      </c>
      <c r="AM44" s="31">
        <f t="shared" si="29"/>
        <v>-2.8584480076383278</v>
      </c>
      <c r="AN44" s="76">
        <f t="shared" si="35"/>
        <v>-8.0490347604474621</v>
      </c>
      <c r="AO44" s="76">
        <f t="shared" si="35"/>
        <v>-8.0490375582107294</v>
      </c>
      <c r="AP44" s="76">
        <f t="shared" si="35"/>
        <v>-8.0490167319992967</v>
      </c>
      <c r="AQ44" s="76">
        <f t="shared" si="35"/>
        <v>-8.0491717071821469</v>
      </c>
      <c r="AR44" s="76">
        <f t="shared" si="35"/>
        <v>-8.0480155534514832</v>
      </c>
      <c r="AS44" s="76">
        <f t="shared" si="35"/>
        <v>-8.0564837602421466</v>
      </c>
      <c r="AT44" s="76">
        <f t="shared" si="35"/>
        <v>-7.982260395834027</v>
      </c>
      <c r="AU44" s="76">
        <f t="shared" si="31"/>
        <v>-7.3690374888371561</v>
      </c>
      <c r="AW44" s="31">
        <v>-4500</v>
      </c>
      <c r="AX44" s="31">
        <f t="shared" si="0"/>
        <v>1.0504987666378918E-2</v>
      </c>
      <c r="AY44" s="31">
        <f t="shared" si="1"/>
        <v>4.4195588364269447E-3</v>
      </c>
      <c r="AZ44" s="31">
        <f t="shared" si="2"/>
        <v>6.0854288299519721E-3</v>
      </c>
      <c r="BA44" s="31">
        <f t="shared" si="3"/>
        <v>0.5611312062675059</v>
      </c>
      <c r="BB44" s="31">
        <f t="shared" si="4"/>
        <v>-0.14208883660654198</v>
      </c>
      <c r="BC44" s="31">
        <f t="shared" si="5"/>
        <v>2.2564241512164416</v>
      </c>
      <c r="BD44" s="31">
        <f t="shared" si="6"/>
        <v>2.1099655391711183</v>
      </c>
      <c r="BE44" s="31">
        <f t="shared" si="34"/>
        <v>-4.8194890071201559</v>
      </c>
      <c r="BF44" s="31">
        <f t="shared" si="34"/>
        <v>-4.819489950707589</v>
      </c>
      <c r="BG44" s="31">
        <f t="shared" si="34"/>
        <v>-4.8195026849101827</v>
      </c>
      <c r="BH44" s="31">
        <f t="shared" si="34"/>
        <v>-4.8196743923138854</v>
      </c>
      <c r="BI44" s="31">
        <f t="shared" si="34"/>
        <v>-4.8219635159223762</v>
      </c>
      <c r="BJ44" s="31">
        <f t="shared" si="34"/>
        <v>-4.8488753915686127</v>
      </c>
      <c r="BK44" s="31">
        <f t="shared" si="34"/>
        <v>-5.0238912067255761</v>
      </c>
      <c r="BL44" s="31">
        <f t="shared" si="8"/>
        <v>-5.5086588545885853</v>
      </c>
    </row>
    <row r="45" spans="1:64" s="31" customFormat="1" ht="12.95" customHeight="1">
      <c r="A45" s="67" t="s">
        <v>258</v>
      </c>
      <c r="B45" s="66" t="s">
        <v>31</v>
      </c>
      <c r="C45" s="67">
        <v>26820.441999999999</v>
      </c>
      <c r="D45" s="67" t="s">
        <v>144</v>
      </c>
      <c r="E45" s="10">
        <f t="shared" si="11"/>
        <v>-6402.4952988368741</v>
      </c>
      <c r="F45" s="31">
        <f t="shared" si="12"/>
        <v>-6402.5</v>
      </c>
      <c r="G45" s="31">
        <f t="shared" si="13"/>
        <v>9.683499996754108E-3</v>
      </c>
      <c r="I45" s="31">
        <f t="shared" si="14"/>
        <v>9.683499996754108E-3</v>
      </c>
      <c r="O45" s="31">
        <f t="shared" ca="1" si="15"/>
        <v>3.5023865512090864E-2</v>
      </c>
      <c r="Q45" s="32">
        <f t="shared" si="16"/>
        <v>11801.941999999999</v>
      </c>
      <c r="S45" s="77">
        <f>S$15</f>
        <v>0.1</v>
      </c>
      <c r="Z45" s="31">
        <f t="shared" si="17"/>
        <v>-6402.5</v>
      </c>
      <c r="AA45" s="76">
        <f t="shared" si="18"/>
        <v>9.3489741247253363E-4</v>
      </c>
      <c r="AB45" s="76">
        <f t="shared" si="19"/>
        <v>1.2620189937650787E-2</v>
      </c>
      <c r="AC45" s="76">
        <f t="shared" si="20"/>
        <v>9.683499996754108E-3</v>
      </c>
      <c r="AD45" s="76">
        <f t="shared" si="21"/>
        <v>8.7486025842815739E-3</v>
      </c>
      <c r="AE45" s="76">
        <f t="shared" si="22"/>
        <v>7.6538047177698246E-6</v>
      </c>
      <c r="AF45" s="31">
        <f t="shared" si="23"/>
        <v>9.683499996754108E-3</v>
      </c>
      <c r="AG45" s="143"/>
      <c r="AH45" s="31">
        <f t="shared" si="24"/>
        <v>-2.9366899408966797E-3</v>
      </c>
      <c r="AI45" s="31">
        <f t="shared" si="25"/>
        <v>0.58826561388159115</v>
      </c>
      <c r="AJ45" s="31">
        <f t="shared" si="26"/>
        <v>-0.92426033151469444</v>
      </c>
      <c r="AK45" s="31">
        <f t="shared" si="27"/>
        <v>-0.5576018616141023</v>
      </c>
      <c r="AL45" s="31">
        <f t="shared" si="28"/>
        <v>-2.2068333656371935</v>
      </c>
      <c r="AM45" s="31">
        <f t="shared" si="29"/>
        <v>-1.9814779887182417</v>
      </c>
      <c r="AN45" s="76">
        <f t="shared" si="35"/>
        <v>-7.684662561704096</v>
      </c>
      <c r="AO45" s="76">
        <f t="shared" si="35"/>
        <v>-7.6846542779587601</v>
      </c>
      <c r="AP45" s="76">
        <f t="shared" si="35"/>
        <v>-7.6845833748910621</v>
      </c>
      <c r="AQ45" s="76">
        <f t="shared" si="35"/>
        <v>-7.683977692393924</v>
      </c>
      <c r="AR45" s="76">
        <f t="shared" si="35"/>
        <v>-7.6788882613036513</v>
      </c>
      <c r="AS45" s="76">
        <f t="shared" si="35"/>
        <v>-7.640823620857903</v>
      </c>
      <c r="AT45" s="76">
        <f t="shared" si="35"/>
        <v>-7.4575678231138545</v>
      </c>
      <c r="AU45" s="76">
        <f t="shared" si="31"/>
        <v>-7.0014342032422778</v>
      </c>
      <c r="AW45" s="31">
        <v>-4250</v>
      </c>
      <c r="AX45" s="31">
        <f t="shared" si="0"/>
        <v>8.3638152568153209E-3</v>
      </c>
      <c r="AY45" s="31">
        <f t="shared" si="1"/>
        <v>4.492287310630348E-3</v>
      </c>
      <c r="AZ45" s="31">
        <f t="shared" si="2"/>
        <v>3.8715279461849729E-3</v>
      </c>
      <c r="BA45" s="31">
        <f t="shared" si="3"/>
        <v>0.48901805367158702</v>
      </c>
      <c r="BB45" s="31">
        <f t="shared" si="4"/>
        <v>-0.28197916316448995</v>
      </c>
      <c r="BC45" s="31">
        <f t="shared" si="5"/>
        <v>2.3997091662687229</v>
      </c>
      <c r="BD45" s="31">
        <f t="shared" si="6"/>
        <v>2.5710445465937295</v>
      </c>
      <c r="BE45" s="31">
        <f t="shared" si="34"/>
        <v>-4.6221763165734098</v>
      </c>
      <c r="BF45" s="31">
        <f t="shared" si="34"/>
        <v>-4.6221762749095188</v>
      </c>
      <c r="BG45" s="31">
        <f t="shared" si="34"/>
        <v>-4.6221769421172905</v>
      </c>
      <c r="BH45" s="31">
        <f t="shared" si="34"/>
        <v>-4.6221662580080407</v>
      </c>
      <c r="BI45" s="31">
        <f t="shared" si="34"/>
        <v>-4.6223374963883064</v>
      </c>
      <c r="BJ45" s="31">
        <f t="shared" si="34"/>
        <v>-4.6196309498572203</v>
      </c>
      <c r="BK45" s="31">
        <f t="shared" si="34"/>
        <v>-4.740467964295072</v>
      </c>
      <c r="BL45" s="31">
        <f t="shared" si="8"/>
        <v>-5.3124991504290993</v>
      </c>
    </row>
    <row r="46" spans="1:64" s="31" customFormat="1" ht="12.95" customHeight="1">
      <c r="A46" s="67" t="s">
        <v>258</v>
      </c>
      <c r="B46" s="66" t="s">
        <v>122</v>
      </c>
      <c r="C46" s="67">
        <v>26821.473000000002</v>
      </c>
      <c r="D46" s="67" t="s">
        <v>144</v>
      </c>
      <c r="E46" s="10">
        <f t="shared" si="11"/>
        <v>-6401.994767088644</v>
      </c>
      <c r="F46" s="31">
        <f t="shared" si="12"/>
        <v>-6402</v>
      </c>
      <c r="G46" s="31">
        <f t="shared" si="13"/>
        <v>1.077879999866127E-2</v>
      </c>
      <c r="I46" s="31">
        <f t="shared" si="14"/>
        <v>1.077879999866127E-2</v>
      </c>
      <c r="O46" s="31">
        <f t="shared" ca="1" si="15"/>
        <v>3.5022503780072434E-2</v>
      </c>
      <c r="Q46" s="32">
        <f t="shared" si="16"/>
        <v>11802.973000000002</v>
      </c>
      <c r="S46" s="77">
        <f>S$15</f>
        <v>0.1</v>
      </c>
      <c r="Z46" s="31">
        <f t="shared" si="17"/>
        <v>-6402</v>
      </c>
      <c r="AA46" s="76">
        <f t="shared" si="18"/>
        <v>9.4034801536839897E-4</v>
      </c>
      <c r="AB46" s="76">
        <f t="shared" si="19"/>
        <v>1.3710182074754079E-2</v>
      </c>
      <c r="AC46" s="76">
        <f t="shared" si="20"/>
        <v>1.077879999866127E-2</v>
      </c>
      <c r="AD46" s="76">
        <f t="shared" si="21"/>
        <v>9.8384519832928723E-3</v>
      </c>
      <c r="AE46" s="76">
        <f t="shared" si="22"/>
        <v>9.6795137427559459E-6</v>
      </c>
      <c r="AF46" s="31">
        <f t="shared" si="23"/>
        <v>1.077879999866127E-2</v>
      </c>
      <c r="AG46" s="143"/>
      <c r="AH46" s="31">
        <f t="shared" si="24"/>
        <v>-2.931382076092808E-3</v>
      </c>
      <c r="AI46" s="31">
        <f t="shared" si="25"/>
        <v>0.58846786336766221</v>
      </c>
      <c r="AJ46" s="31">
        <f t="shared" si="26"/>
        <v>-0.92412181890971212</v>
      </c>
      <c r="AK46" s="31">
        <f t="shared" si="27"/>
        <v>-0.55775114639652557</v>
      </c>
      <c r="AL46" s="31">
        <f t="shared" si="28"/>
        <v>-2.2064707011132234</v>
      </c>
      <c r="AM46" s="31">
        <f t="shared" si="29"/>
        <v>-1.9805850205913069</v>
      </c>
      <c r="AN46" s="76">
        <f t="shared" si="35"/>
        <v>-7.6842182653838913</v>
      </c>
      <c r="AO46" s="76">
        <f t="shared" si="35"/>
        <v>-7.6842098772529761</v>
      </c>
      <c r="AP46" s="76">
        <f t="shared" si="35"/>
        <v>-7.6841382669609919</v>
      </c>
      <c r="AQ46" s="76">
        <f t="shared" si="35"/>
        <v>-7.6835281358460454</v>
      </c>
      <c r="AR46" s="76">
        <f t="shared" si="35"/>
        <v>-7.6784148626451794</v>
      </c>
      <c r="AS46" s="76">
        <f t="shared" si="35"/>
        <v>-7.6402713827933653</v>
      </c>
      <c r="AT46" s="76">
        <f t="shared" si="35"/>
        <v>-7.4569707142704891</v>
      </c>
      <c r="AU46" s="76">
        <f t="shared" si="31"/>
        <v>-7.0010418838339596</v>
      </c>
      <c r="AW46" s="31">
        <v>-4000</v>
      </c>
      <c r="AX46" s="31">
        <f t="shared" si="0"/>
        <v>6.3472408194814528E-3</v>
      </c>
      <c r="AY46" s="31">
        <f t="shared" si="1"/>
        <v>4.5651834292050443E-3</v>
      </c>
      <c r="AZ46" s="31">
        <f t="shared" si="2"/>
        <v>1.7820573902764083E-3</v>
      </c>
      <c r="BA46" s="31">
        <f t="shared" si="3"/>
        <v>0.439728164356331</v>
      </c>
      <c r="BB46" s="31">
        <f t="shared" si="4"/>
        <v>-0.38777481019509641</v>
      </c>
      <c r="BC46" s="31">
        <f t="shared" si="5"/>
        <v>2.5120690886420203</v>
      </c>
      <c r="BD46" s="31">
        <f t="shared" si="6"/>
        <v>3.0713855739428624</v>
      </c>
      <c r="BE46" s="31">
        <f t="shared" si="34"/>
        <v>-4.4473941763145683</v>
      </c>
      <c r="BF46" s="31">
        <f t="shared" si="34"/>
        <v>-4.4473871881896923</v>
      </c>
      <c r="BG46" s="31">
        <f t="shared" si="34"/>
        <v>-4.4474256842129689</v>
      </c>
      <c r="BH46" s="31">
        <f t="shared" si="34"/>
        <v>-4.447213685967677</v>
      </c>
      <c r="BI46" s="31">
        <f t="shared" si="34"/>
        <v>-4.4483832267860031</v>
      </c>
      <c r="BJ46" s="31">
        <f t="shared" si="34"/>
        <v>-4.4419927044145915</v>
      </c>
      <c r="BK46" s="31">
        <f t="shared" si="34"/>
        <v>-4.4789852090736284</v>
      </c>
      <c r="BL46" s="31">
        <f t="shared" si="8"/>
        <v>-5.1163394462696123</v>
      </c>
    </row>
    <row r="47" spans="1:64" s="31" customFormat="1" ht="12.95" customHeight="1">
      <c r="A47" s="67" t="s">
        <v>265</v>
      </c>
      <c r="B47" s="66" t="s">
        <v>122</v>
      </c>
      <c r="C47" s="67">
        <v>27367.328000000001</v>
      </c>
      <c r="D47" s="67" t="s">
        <v>144</v>
      </c>
      <c r="E47" s="10">
        <f t="shared" si="11"/>
        <v>-6136.9920925693423</v>
      </c>
      <c r="F47" s="31">
        <f t="shared" si="12"/>
        <v>-6137</v>
      </c>
      <c r="G47" s="31">
        <f t="shared" si="13"/>
        <v>1.6287799997371621E-2</v>
      </c>
      <c r="I47" s="31">
        <f t="shared" si="14"/>
        <v>1.6287799997371621E-2</v>
      </c>
      <c r="O47" s="31">
        <f t="shared" ca="1" si="15"/>
        <v>3.4300785810306746E-2</v>
      </c>
      <c r="Q47" s="32">
        <f t="shared" si="16"/>
        <v>12348.828000000001</v>
      </c>
      <c r="S47" s="77">
        <f>S$14</f>
        <v>0.2</v>
      </c>
      <c r="Z47" s="31">
        <f t="shared" si="17"/>
        <v>-6137</v>
      </c>
      <c r="AA47" s="76">
        <f t="shared" si="18"/>
        <v>4.2065154465415061E-3</v>
      </c>
      <c r="AB47" s="76">
        <f t="shared" si="19"/>
        <v>1.6028760191358529E-2</v>
      </c>
      <c r="AC47" s="76">
        <f t="shared" si="20"/>
        <v>1.6287799997371621E-2</v>
      </c>
      <c r="AD47" s="76">
        <f t="shared" si="21"/>
        <v>1.2081284550830115E-2</v>
      </c>
      <c r="AE47" s="76">
        <f t="shared" si="22"/>
        <v>2.9191487279625286E-5</v>
      </c>
      <c r="AF47" s="31">
        <f t="shared" si="23"/>
        <v>1.6287799997371621E-2</v>
      </c>
      <c r="AG47" s="143"/>
      <c r="AH47" s="31">
        <f t="shared" si="24"/>
        <v>2.5903980601309364E-4</v>
      </c>
      <c r="AI47" s="31">
        <f t="shared" si="25"/>
        <v>0.73161272856099413</v>
      </c>
      <c r="AJ47" s="31">
        <f t="shared" si="26"/>
        <v>-0.80794352677062575</v>
      </c>
      <c r="AK47" s="31">
        <f t="shared" si="27"/>
        <v>-0.63907222856054458</v>
      </c>
      <c r="AL47" s="31">
        <f t="shared" si="28"/>
        <v>-1.9683936389961758</v>
      </c>
      <c r="AM47" s="31">
        <f t="shared" si="29"/>
        <v>-1.5045696833721232</v>
      </c>
      <c r="AN47" s="76">
        <f t="shared" si="35"/>
        <v>-7.4225537525001517</v>
      </c>
      <c r="AO47" s="76">
        <f t="shared" si="35"/>
        <v>-7.4219075447827692</v>
      </c>
      <c r="AP47" s="76">
        <f t="shared" si="35"/>
        <v>-7.4196865586613034</v>
      </c>
      <c r="AQ47" s="76">
        <f t="shared" si="35"/>
        <v>-7.4121328497863956</v>
      </c>
      <c r="AR47" s="76">
        <f t="shared" si="35"/>
        <v>-7.3872969759758575</v>
      </c>
      <c r="AS47" s="76">
        <f t="shared" si="35"/>
        <v>-7.3130590237213609</v>
      </c>
      <c r="AT47" s="76">
        <f t="shared" si="35"/>
        <v>-7.131444486404952</v>
      </c>
      <c r="AU47" s="76">
        <f t="shared" si="31"/>
        <v>-6.7931125974249031</v>
      </c>
      <c r="AW47" s="31">
        <v>-3750</v>
      </c>
      <c r="AX47" s="31">
        <f t="shared" si="0"/>
        <v>4.4705044640253461E-3</v>
      </c>
      <c r="AY47" s="31">
        <f t="shared" si="1"/>
        <v>4.6382471921510345E-3</v>
      </c>
      <c r="AZ47" s="31">
        <f t="shared" si="2"/>
        <v>-1.6774272812568802E-4</v>
      </c>
      <c r="BA47" s="31">
        <f t="shared" si="3"/>
        <v>0.40426997498078576</v>
      </c>
      <c r="BB47" s="31">
        <f t="shared" si="4"/>
        <v>-0.47165218023407146</v>
      </c>
      <c r="BC47" s="31">
        <f t="shared" si="5"/>
        <v>2.6050163258764854</v>
      </c>
      <c r="BD47" s="31">
        <f t="shared" si="6"/>
        <v>3.6374740256494569</v>
      </c>
      <c r="BE47" s="31">
        <f t="shared" si="34"/>
        <v>-4.2883837374377105</v>
      </c>
      <c r="BF47" s="31">
        <f t="shared" si="34"/>
        <v>-4.2885006295061094</v>
      </c>
      <c r="BG47" s="31">
        <f t="shared" si="34"/>
        <v>-4.2880908038795154</v>
      </c>
      <c r="BH47" s="31">
        <f t="shared" si="34"/>
        <v>-4.2895292986845694</v>
      </c>
      <c r="BI47" s="31">
        <f t="shared" si="34"/>
        <v>-4.2845001702202179</v>
      </c>
      <c r="BJ47" s="31">
        <f t="shared" si="34"/>
        <v>-4.3023351786994901</v>
      </c>
      <c r="BK47" s="31">
        <f t="shared" si="34"/>
        <v>-4.2419484330711636</v>
      </c>
      <c r="BL47" s="31">
        <f t="shared" si="8"/>
        <v>-4.9201797421101263</v>
      </c>
    </row>
    <row r="48" spans="1:64" s="31" customFormat="1" ht="12.95" customHeight="1">
      <c r="A48" s="67" t="s">
        <v>265</v>
      </c>
      <c r="B48" s="66" t="s">
        <v>31</v>
      </c>
      <c r="C48" s="67">
        <v>27368.368999999999</v>
      </c>
      <c r="D48" s="67" t="s">
        <v>144</v>
      </c>
      <c r="E48" s="10">
        <f t="shared" si="11"/>
        <v>-6136.4867060029937</v>
      </c>
      <c r="F48" s="31">
        <f t="shared" si="12"/>
        <v>-6136.5</v>
      </c>
      <c r="G48" s="31">
        <f t="shared" si="13"/>
        <v>2.7383099994040094E-2</v>
      </c>
      <c r="I48" s="31">
        <f t="shared" si="14"/>
        <v>2.7383099994040094E-2</v>
      </c>
      <c r="O48" s="31">
        <f t="shared" ca="1" si="15"/>
        <v>3.4299424078288322E-2</v>
      </c>
      <c r="Q48" s="32">
        <f t="shared" si="16"/>
        <v>12349.868999999999</v>
      </c>
      <c r="S48" s="77">
        <f>S$14</f>
        <v>0.2</v>
      </c>
      <c r="Z48" s="31">
        <f t="shared" si="17"/>
        <v>-6136.5</v>
      </c>
      <c r="AA48" s="76">
        <f t="shared" si="18"/>
        <v>4.2134765657405159E-3</v>
      </c>
      <c r="AB48" s="76">
        <f t="shared" si="19"/>
        <v>2.711724216299663E-2</v>
      </c>
      <c r="AC48" s="76">
        <f t="shared" si="20"/>
        <v>2.7383099994040094E-2</v>
      </c>
      <c r="AD48" s="76">
        <f t="shared" si="21"/>
        <v>2.3169623428299577E-2</v>
      </c>
      <c r="AE48" s="76">
        <f t="shared" si="22"/>
        <v>1.0736628996184173E-4</v>
      </c>
      <c r="AF48" s="31">
        <f t="shared" si="23"/>
        <v>2.7383099994040094E-2</v>
      </c>
      <c r="AG48" s="143"/>
      <c r="AH48" s="31">
        <f t="shared" si="24"/>
        <v>2.6585783104346623E-4</v>
      </c>
      <c r="AI48" s="31">
        <f t="shared" si="25"/>
        <v>0.73197244976058551</v>
      </c>
      <c r="AJ48" s="31">
        <f t="shared" si="26"/>
        <v>-0.80761175517071049</v>
      </c>
      <c r="AK48" s="31">
        <f t="shared" si="27"/>
        <v>-0.63922317941425888</v>
      </c>
      <c r="AL48" s="31">
        <f t="shared" si="28"/>
        <v>-1.9678308251303795</v>
      </c>
      <c r="AM48" s="31">
        <f t="shared" si="29"/>
        <v>-1.5036516358158587</v>
      </c>
      <c r="AN48" s="76">
        <f t="shared" si="35"/>
        <v>-7.4219993916634763</v>
      </c>
      <c r="AO48" s="76">
        <f t="shared" si="35"/>
        <v>-7.4213496126362308</v>
      </c>
      <c r="AP48" s="76">
        <f t="shared" si="35"/>
        <v>-7.4191190656937342</v>
      </c>
      <c r="AQ48" s="76">
        <f t="shared" si="35"/>
        <v>-7.4115422050039319</v>
      </c>
      <c r="AR48" s="76">
        <f t="shared" si="35"/>
        <v>-7.3866614407269644</v>
      </c>
      <c r="AS48" s="76">
        <f t="shared" si="35"/>
        <v>-7.312377975046652</v>
      </c>
      <c r="AT48" s="76">
        <f t="shared" si="35"/>
        <v>-7.1308148034254204</v>
      </c>
      <c r="AU48" s="76">
        <f t="shared" si="31"/>
        <v>-6.7927202780165841</v>
      </c>
      <c r="AW48" s="31">
        <v>-3500</v>
      </c>
      <c r="AX48" s="31">
        <f t="shared" si="0"/>
        <v>2.7351547513681969E-3</v>
      </c>
      <c r="AY48" s="31">
        <f t="shared" si="1"/>
        <v>4.7114785994683177E-3</v>
      </c>
      <c r="AZ48" s="31">
        <f t="shared" si="2"/>
        <v>-1.9763238481001208E-3</v>
      </c>
      <c r="BA48" s="31">
        <f t="shared" si="3"/>
        <v>0.37784545761992405</v>
      </c>
      <c r="BB48" s="31">
        <f t="shared" si="4"/>
        <v>-0.54064854709288301</v>
      </c>
      <c r="BC48" s="31">
        <f t="shared" si="5"/>
        <v>2.6850606596453104</v>
      </c>
      <c r="BD48" s="31">
        <f t="shared" si="6"/>
        <v>4.304499681502211</v>
      </c>
      <c r="BE48" s="31">
        <f t="shared" si="34"/>
        <v>-4.1406660582984909</v>
      </c>
      <c r="BF48" s="31">
        <f t="shared" si="34"/>
        <v>-4.1418479170296525</v>
      </c>
      <c r="BG48" s="31">
        <f t="shared" si="34"/>
        <v>-4.1386986030632915</v>
      </c>
      <c r="BH48" s="31">
        <f t="shared" si="34"/>
        <v>-4.1471251989323763</v>
      </c>
      <c r="BI48" s="31">
        <f t="shared" si="34"/>
        <v>-4.1248190662311357</v>
      </c>
      <c r="BJ48" s="31">
        <f t="shared" si="34"/>
        <v>-4.1856905994099538</v>
      </c>
      <c r="BK48" s="31">
        <f t="shared" si="34"/>
        <v>-4.0309254928899989</v>
      </c>
      <c r="BL48" s="31">
        <f t="shared" si="8"/>
        <v>-4.7240200379506394</v>
      </c>
    </row>
    <row r="49" spans="1:64" s="31" customFormat="1" ht="12.95" customHeight="1">
      <c r="A49" s="67" t="s">
        <v>271</v>
      </c>
      <c r="B49" s="66" t="s">
        <v>122</v>
      </c>
      <c r="C49" s="67">
        <v>27398.224999999999</v>
      </c>
      <c r="D49" s="67" t="s">
        <v>144</v>
      </c>
      <c r="E49" s="10">
        <f t="shared" si="11"/>
        <v>-6121.9921610222791</v>
      </c>
      <c r="F49" s="31">
        <f t="shared" si="12"/>
        <v>-6122</v>
      </c>
      <c r="G49" s="31">
        <f t="shared" si="13"/>
        <v>1.6146799996931804E-2</v>
      </c>
      <c r="I49" s="31">
        <f t="shared" si="14"/>
        <v>1.6146799996931804E-2</v>
      </c>
      <c r="O49" s="31">
        <f t="shared" ca="1" si="15"/>
        <v>3.4259933849753968E-2</v>
      </c>
      <c r="Q49" s="32">
        <f t="shared" si="16"/>
        <v>12379.724999999999</v>
      </c>
      <c r="S49" s="77">
        <f>S$15</f>
        <v>0.1</v>
      </c>
      <c r="Z49" s="31">
        <f t="shared" si="17"/>
        <v>-6122</v>
      </c>
      <c r="AA49" s="76">
        <f t="shared" si="18"/>
        <v>4.4168356809978215E-3</v>
      </c>
      <c r="AB49" s="76">
        <f t="shared" si="19"/>
        <v>1.5681733073222737E-2</v>
      </c>
      <c r="AC49" s="76">
        <f t="shared" si="20"/>
        <v>1.6146799996931804E-2</v>
      </c>
      <c r="AD49" s="76">
        <f t="shared" si="21"/>
        <v>1.1729964315933983E-2</v>
      </c>
      <c r="AE49" s="76">
        <f t="shared" si="22"/>
        <v>1.3759206285308461E-5</v>
      </c>
      <c r="AF49" s="31">
        <f t="shared" si="23"/>
        <v>1.6146799996931804E-2</v>
      </c>
      <c r="AG49" s="143"/>
      <c r="AH49" s="31">
        <f t="shared" si="24"/>
        <v>4.6506692370906912E-4</v>
      </c>
      <c r="AI49" s="31">
        <f t="shared" si="25"/>
        <v>0.74260137404549331</v>
      </c>
      <c r="AJ49" s="31">
        <f t="shared" si="26"/>
        <v>-0.79772912080531877</v>
      </c>
      <c r="AK49" s="31">
        <f t="shared" si="27"/>
        <v>-0.64357671504222991</v>
      </c>
      <c r="AL49" s="31">
        <f t="shared" si="28"/>
        <v>-1.9512597588178602</v>
      </c>
      <c r="AM49" s="31">
        <f t="shared" si="29"/>
        <v>-1.4769646459791275</v>
      </c>
      <c r="AN49" s="76">
        <f t="shared" si="35"/>
        <v>-7.405798431983114</v>
      </c>
      <c r="AO49" s="76">
        <f t="shared" si="35"/>
        <v>-7.4050382896813849</v>
      </c>
      <c r="AP49" s="76">
        <f t="shared" si="35"/>
        <v>-7.4025180871027496</v>
      </c>
      <c r="AQ49" s="76">
        <f t="shared" si="35"/>
        <v>-7.3942545660700922</v>
      </c>
      <c r="AR49" s="76">
        <f t="shared" si="35"/>
        <v>-7.3680747577504979</v>
      </c>
      <c r="AS49" s="76">
        <f t="shared" si="35"/>
        <v>-7.2925278746011433</v>
      </c>
      <c r="AT49" s="76">
        <f t="shared" si="35"/>
        <v>-7.1125315092168453</v>
      </c>
      <c r="AU49" s="76">
        <f t="shared" si="31"/>
        <v>-6.7813430151753344</v>
      </c>
      <c r="AW49" s="31">
        <v>-3250</v>
      </c>
      <c r="AX49" s="31">
        <f t="shared" si="0"/>
        <v>1.13599600423336E-3</v>
      </c>
      <c r="AY49" s="31">
        <f t="shared" si="1"/>
        <v>4.7848776511568956E-3</v>
      </c>
      <c r="AZ49" s="31">
        <f t="shared" si="2"/>
        <v>-3.6488816469235357E-3</v>
      </c>
      <c r="BA49" s="31">
        <f t="shared" si="3"/>
        <v>0.35767005026084997</v>
      </c>
      <c r="BB49" s="31">
        <f t="shared" si="4"/>
        <v>-0.59916811923296343</v>
      </c>
      <c r="BC49" s="31">
        <f t="shared" si="5"/>
        <v>2.7563144699068478</v>
      </c>
      <c r="BD49" s="31">
        <f t="shared" si="6"/>
        <v>5.1266819159729415</v>
      </c>
      <c r="BE49" s="31">
        <f t="shared" si="34"/>
        <v>-4.0008724680472882</v>
      </c>
      <c r="BF49" s="31">
        <f t="shared" si="34"/>
        <v>-4.0053506893917472</v>
      </c>
      <c r="BG49" s="31">
        <f t="shared" si="34"/>
        <v>-3.9954617710329856</v>
      </c>
      <c r="BH49" s="31">
        <f t="shared" si="34"/>
        <v>-4.0174536904593481</v>
      </c>
      <c r="BI49" s="31">
        <f t="shared" si="34"/>
        <v>-3.9692779277060319</v>
      </c>
      <c r="BJ49" s="31">
        <f t="shared" si="34"/>
        <v>-4.0787372942997449</v>
      </c>
      <c r="BK49" s="31">
        <f t="shared" si="34"/>
        <v>-3.8464864739515665</v>
      </c>
      <c r="BL49" s="31">
        <f t="shared" si="8"/>
        <v>-4.5278603337911534</v>
      </c>
    </row>
    <row r="50" spans="1:64" s="31" customFormat="1" ht="12.95" customHeight="1">
      <c r="A50" s="67" t="s">
        <v>271</v>
      </c>
      <c r="B50" s="66" t="s">
        <v>31</v>
      </c>
      <c r="C50" s="67">
        <v>27399.254000000001</v>
      </c>
      <c r="D50" s="67" t="s">
        <v>144</v>
      </c>
      <c r="E50" s="10">
        <f t="shared" si="11"/>
        <v>-6121.4926002376733</v>
      </c>
      <c r="F50" s="31">
        <f t="shared" si="12"/>
        <v>-6121.5</v>
      </c>
      <c r="G50" s="31">
        <f t="shared" si="13"/>
        <v>1.5242099998431513E-2</v>
      </c>
      <c r="I50" s="31">
        <f t="shared" si="14"/>
        <v>1.5242099998431513E-2</v>
      </c>
      <c r="O50" s="31">
        <f t="shared" ca="1" si="15"/>
        <v>3.4258572117735545E-2</v>
      </c>
      <c r="Q50" s="32">
        <f t="shared" si="16"/>
        <v>12380.754000000001</v>
      </c>
      <c r="S50" s="77">
        <f>S$15</f>
        <v>0.1</v>
      </c>
      <c r="Z50" s="31">
        <f t="shared" si="17"/>
        <v>-6121.5</v>
      </c>
      <c r="AA50" s="76">
        <f t="shared" si="18"/>
        <v>4.4238997290035435E-3</v>
      </c>
      <c r="AB50" s="76">
        <f t="shared" si="19"/>
        <v>1.4770112141002684E-2</v>
      </c>
      <c r="AC50" s="76">
        <f t="shared" si="20"/>
        <v>1.5242099998431513E-2</v>
      </c>
      <c r="AD50" s="76">
        <f t="shared" si="21"/>
        <v>1.081820026942797E-2</v>
      </c>
      <c r="AE50" s="76">
        <f t="shared" si="22"/>
        <v>1.170334570694514E-5</v>
      </c>
      <c r="AF50" s="31">
        <f t="shared" si="23"/>
        <v>1.5242099998431513E-2</v>
      </c>
      <c r="AG50" s="143"/>
      <c r="AH50" s="31">
        <f t="shared" si="24"/>
        <v>4.7198785742882964E-4</v>
      </c>
      <c r="AI50" s="31">
        <f t="shared" si="25"/>
        <v>0.74297480890340162</v>
      </c>
      <c r="AJ50" s="31">
        <f t="shared" si="26"/>
        <v>-0.79737912762029117</v>
      </c>
      <c r="AK50" s="31">
        <f t="shared" si="27"/>
        <v>-0.64372594473857636</v>
      </c>
      <c r="AL50" s="31">
        <f t="shared" si="28"/>
        <v>-1.9506795769241991</v>
      </c>
      <c r="AM50" s="31">
        <f t="shared" si="29"/>
        <v>-1.4760421387407656</v>
      </c>
      <c r="AN50" s="76">
        <f t="shared" si="35"/>
        <v>-7.4052354234211792</v>
      </c>
      <c r="AO50" s="76">
        <f t="shared" si="35"/>
        <v>-7.4044712349198099</v>
      </c>
      <c r="AP50" s="76">
        <f t="shared" si="35"/>
        <v>-7.4019406134206438</v>
      </c>
      <c r="AQ50" s="76">
        <f t="shared" si="35"/>
        <v>-7.3936529004090703</v>
      </c>
      <c r="AR50" s="76">
        <f t="shared" si="35"/>
        <v>-7.3674284325338002</v>
      </c>
      <c r="AS50" s="76">
        <f t="shared" si="35"/>
        <v>-7.2918399636812596</v>
      </c>
      <c r="AT50" s="76">
        <f t="shared" si="35"/>
        <v>-7.1119002810356395</v>
      </c>
      <c r="AU50" s="76">
        <f t="shared" si="31"/>
        <v>-6.7809506957670154</v>
      </c>
      <c r="AW50" s="31">
        <v>-3000</v>
      </c>
      <c r="AX50" s="31">
        <f t="shared" si="0"/>
        <v>-3.3056798527230421E-4</v>
      </c>
      <c r="AY50" s="31">
        <f t="shared" si="1"/>
        <v>4.8584443472167657E-3</v>
      </c>
      <c r="AZ50" s="31">
        <f t="shared" si="2"/>
        <v>-5.1890123324890699E-3</v>
      </c>
      <c r="BA50" s="31">
        <f t="shared" si="3"/>
        <v>0.34207722984184374</v>
      </c>
      <c r="BB50" s="31">
        <f t="shared" si="4"/>
        <v>-0.65000790537089181</v>
      </c>
      <c r="BC50" s="31">
        <f t="shared" si="5"/>
        <v>2.8214476465675875</v>
      </c>
      <c r="BD50" s="31">
        <f t="shared" si="6"/>
        <v>6.1937202442211907</v>
      </c>
      <c r="BE50" s="31">
        <f t="shared" si="34"/>
        <v>-3.8665760966489451</v>
      </c>
      <c r="BF50" s="31">
        <f t="shared" si="34"/>
        <v>-3.8772011396026613</v>
      </c>
      <c r="BG50" s="31">
        <f t="shared" si="34"/>
        <v>-3.8567147435746727</v>
      </c>
      <c r="BH50" s="31">
        <f t="shared" si="34"/>
        <v>-3.8965607973673917</v>
      </c>
      <c r="BI50" s="31">
        <f t="shared" si="34"/>
        <v>-3.8202896200102008</v>
      </c>
      <c r="BJ50" s="31">
        <f t="shared" si="34"/>
        <v>-3.9714220875674635</v>
      </c>
      <c r="BK50" s="31">
        <f t="shared" si="34"/>
        <v>-3.6881818246397868</v>
      </c>
      <c r="BL50" s="31">
        <f t="shared" si="8"/>
        <v>-4.3317006296316665</v>
      </c>
    </row>
    <row r="51" spans="1:64" s="31" customFormat="1" ht="12.95" customHeight="1">
      <c r="A51" s="67" t="s">
        <v>278</v>
      </c>
      <c r="B51" s="66" t="s">
        <v>122</v>
      </c>
      <c r="C51" s="67">
        <v>27960.547999999999</v>
      </c>
      <c r="D51" s="67" t="s">
        <v>144</v>
      </c>
      <c r="E51" s="10">
        <f t="shared" si="11"/>
        <v>-5848.9945720220539</v>
      </c>
      <c r="F51" s="31">
        <f t="shared" si="12"/>
        <v>-5849</v>
      </c>
      <c r="G51" s="31">
        <f t="shared" si="13"/>
        <v>1.1180599994986551E-2</v>
      </c>
      <c r="I51" s="31">
        <f t="shared" si="14"/>
        <v>1.1180599994986551E-2</v>
      </c>
      <c r="O51" s="31">
        <f t="shared" ca="1" si="15"/>
        <v>3.3516428167693471E-2</v>
      </c>
      <c r="Q51" s="32">
        <f t="shared" si="16"/>
        <v>12942.047999999999</v>
      </c>
      <c r="S51" s="77">
        <f t="shared" ref="S51:S81" si="36">S$14</f>
        <v>0.2</v>
      </c>
      <c r="Z51" s="31">
        <f t="shared" si="17"/>
        <v>-5849</v>
      </c>
      <c r="AA51" s="76">
        <f t="shared" si="18"/>
        <v>8.8581101112667898E-3</v>
      </c>
      <c r="AB51" s="76">
        <f t="shared" si="19"/>
        <v>6.3524988130150882E-3</v>
      </c>
      <c r="AC51" s="76">
        <f t="shared" si="20"/>
        <v>1.1180599994986551E-2</v>
      </c>
      <c r="AD51" s="76">
        <f t="shared" si="21"/>
        <v>2.3224898837197611E-3</v>
      </c>
      <c r="AE51" s="76">
        <f t="shared" si="22"/>
        <v>1.0787918519961259E-6</v>
      </c>
      <c r="AF51" s="31">
        <f t="shared" si="23"/>
        <v>1.1180599994986551E-2</v>
      </c>
      <c r="AG51" s="143"/>
      <c r="AH51" s="31">
        <f t="shared" si="24"/>
        <v>4.8281011819714626E-3</v>
      </c>
      <c r="AI51" s="31">
        <f t="shared" si="25"/>
        <v>1.047053522607903</v>
      </c>
      <c r="AJ51" s="31">
        <f t="shared" si="26"/>
        <v>-0.45744496893946407</v>
      </c>
      <c r="AK51" s="31">
        <f t="shared" si="27"/>
        <v>-0.69154248372605653</v>
      </c>
      <c r="AL51" s="31">
        <f t="shared" si="28"/>
        <v>-1.5028596327500021</v>
      </c>
      <c r="AM51" s="31">
        <f t="shared" si="29"/>
        <v>-0.93427073785720482</v>
      </c>
      <c r="AN51" s="76">
        <f t="shared" ref="AN51:AT60" si="37">$AU51+$AB$7*SIN(AO51)</f>
        <v>-7.0402921307231301</v>
      </c>
      <c r="AO51" s="76">
        <f t="shared" si="37"/>
        <v>-7.0345337430687387</v>
      </c>
      <c r="AP51" s="76">
        <f t="shared" si="37"/>
        <v>-7.0232248460372588</v>
      </c>
      <c r="AQ51" s="76">
        <f t="shared" si="37"/>
        <v>-7.0013472331075857</v>
      </c>
      <c r="AR51" s="76">
        <f t="shared" si="37"/>
        <v>-6.9601612122503802</v>
      </c>
      <c r="AS51" s="76">
        <f t="shared" si="37"/>
        <v>-6.8860680297669736</v>
      </c>
      <c r="AT51" s="76">
        <f t="shared" si="37"/>
        <v>-6.7613208205805844</v>
      </c>
      <c r="AU51" s="76">
        <f t="shared" si="31"/>
        <v>-6.5671366182331745</v>
      </c>
      <c r="AW51" s="31">
        <v>-2750</v>
      </c>
      <c r="AX51" s="31">
        <f t="shared" si="0"/>
        <v>-1.6598446934633984E-3</v>
      </c>
      <c r="AY51" s="31">
        <f t="shared" si="1"/>
        <v>4.9321786876479297E-3</v>
      </c>
      <c r="AZ51" s="31">
        <f t="shared" si="2"/>
        <v>-6.5920233811113281E-3</v>
      </c>
      <c r="BA51" s="31">
        <f t="shared" si="3"/>
        <v>0.33007236158887321</v>
      </c>
      <c r="BB51" s="31">
        <f t="shared" si="4"/>
        <v>-0.694845036197837</v>
      </c>
      <c r="BC51" s="31">
        <f t="shared" si="5"/>
        <v>2.8820572064078278</v>
      </c>
      <c r="BD51" s="31">
        <f t="shared" si="6"/>
        <v>7.6627719128839225</v>
      </c>
      <c r="BE51" s="31">
        <f t="shared" si="34"/>
        <v>-3.7364902643010276</v>
      </c>
      <c r="BF51" s="31">
        <f t="shared" si="34"/>
        <v>-3.7550687721284608</v>
      </c>
      <c r="BG51" s="31">
        <f t="shared" si="34"/>
        <v>-3.7226521323148192</v>
      </c>
      <c r="BH51" s="31">
        <f t="shared" si="34"/>
        <v>-3.7797015858017198</v>
      </c>
      <c r="BI51" s="31">
        <f t="shared" si="34"/>
        <v>-3.6807020511652455</v>
      </c>
      <c r="BJ51" s="31">
        <f t="shared" si="34"/>
        <v>-3.8573634343242915</v>
      </c>
      <c r="BK51" s="31">
        <f t="shared" si="34"/>
        <v>-3.5545595990348975</v>
      </c>
      <c r="BL51" s="31">
        <f t="shared" si="8"/>
        <v>-4.1355409254721804</v>
      </c>
    </row>
    <row r="52" spans="1:64" s="31" customFormat="1" ht="12.95" customHeight="1">
      <c r="A52" s="67" t="s">
        <v>278</v>
      </c>
      <c r="B52" s="66" t="s">
        <v>31</v>
      </c>
      <c r="C52" s="67">
        <v>27961.594000000001</v>
      </c>
      <c r="D52" s="67" t="s">
        <v>144</v>
      </c>
      <c r="E52" s="10">
        <f t="shared" si="11"/>
        <v>-5848.4867580466434</v>
      </c>
      <c r="F52" s="31">
        <f t="shared" si="12"/>
        <v>-5848.5</v>
      </c>
      <c r="G52" s="31">
        <f t="shared" si="13"/>
        <v>2.7275899996311637E-2</v>
      </c>
      <c r="I52" s="31">
        <f t="shared" si="14"/>
        <v>2.7275899996311637E-2</v>
      </c>
      <c r="O52" s="31">
        <f t="shared" ca="1" si="15"/>
        <v>3.3515066435675041E-2</v>
      </c>
      <c r="Q52" s="32">
        <f t="shared" si="16"/>
        <v>12943.094000000001</v>
      </c>
      <c r="S52" s="77">
        <f t="shared" si="36"/>
        <v>0.2</v>
      </c>
      <c r="Z52" s="31">
        <f t="shared" si="17"/>
        <v>-5848.5</v>
      </c>
      <c r="AA52" s="76">
        <f t="shared" si="18"/>
        <v>8.8673942931068797E-3</v>
      </c>
      <c r="AB52" s="76">
        <f t="shared" si="19"/>
        <v>2.2438658112921353E-2</v>
      </c>
      <c r="AC52" s="76">
        <f t="shared" si="20"/>
        <v>2.7275899996311637E-2</v>
      </c>
      <c r="AD52" s="76">
        <f t="shared" si="21"/>
        <v>1.8408505703204757E-2</v>
      </c>
      <c r="AE52" s="76">
        <f t="shared" si="22"/>
        <v>6.7774616444984419E-5</v>
      </c>
      <c r="AF52" s="31">
        <f t="shared" si="23"/>
        <v>2.7275899996311637E-2</v>
      </c>
      <c r="AG52" s="143"/>
      <c r="AH52" s="31">
        <f t="shared" si="24"/>
        <v>4.8372418833902845E-3</v>
      </c>
      <c r="AI52" s="31">
        <f t="shared" si="25"/>
        <v>1.0478654861769605</v>
      </c>
      <c r="AJ52" s="31">
        <f t="shared" si="26"/>
        <v>-0.45640052736576109</v>
      </c>
      <c r="AK52" s="31">
        <f t="shared" si="27"/>
        <v>-0.69148675766124312</v>
      </c>
      <c r="AL52" s="31">
        <f t="shared" si="28"/>
        <v>-1.5016854515375282</v>
      </c>
      <c r="AM52" s="31">
        <f t="shared" si="29"/>
        <v>-0.93317180092320406</v>
      </c>
      <c r="AN52" s="76">
        <f t="shared" si="37"/>
        <v>-7.0394841264600823</v>
      </c>
      <c r="AO52" s="76">
        <f t="shared" si="37"/>
        <v>-7.0337133993163716</v>
      </c>
      <c r="AP52" s="76">
        <f t="shared" si="37"/>
        <v>-7.0223889262407777</v>
      </c>
      <c r="AQ52" s="76">
        <f t="shared" si="37"/>
        <v>-7.0004976527384253</v>
      </c>
      <c r="AR52" s="76">
        <f t="shared" si="37"/>
        <v>-6.9593151644386708</v>
      </c>
      <c r="AS52" s="76">
        <f t="shared" si="37"/>
        <v>-6.8852735479086435</v>
      </c>
      <c r="AT52" s="76">
        <f t="shared" si="37"/>
        <v>-6.7606674426858948</v>
      </c>
      <c r="AU52" s="76">
        <f t="shared" si="31"/>
        <v>-6.5667442988248563</v>
      </c>
      <c r="AW52" s="31">
        <v>-2500</v>
      </c>
      <c r="AX52" s="31">
        <f t="shared" si="0"/>
        <v>-2.8395124211572928E-3</v>
      </c>
      <c r="AY52" s="31">
        <f t="shared" si="1"/>
        <v>5.0060806724503875E-3</v>
      </c>
      <c r="AZ52" s="31">
        <f t="shared" si="2"/>
        <v>-7.8455930936076803E-3</v>
      </c>
      <c r="BA52" s="31">
        <f t="shared" si="3"/>
        <v>0.32104020731158056</v>
      </c>
      <c r="BB52" s="31">
        <f t="shared" si="4"/>
        <v>-0.73462017431541016</v>
      </c>
      <c r="BC52" s="31">
        <f t="shared" si="5"/>
        <v>2.9389594985756449</v>
      </c>
      <c r="BD52" s="31">
        <f t="shared" si="6"/>
        <v>9.8362577742697024</v>
      </c>
      <c r="BE52" s="31">
        <f t="shared" si="34"/>
        <v>-3.6104265100341406</v>
      </c>
      <c r="BF52" s="31">
        <f t="shared" si="34"/>
        <v>-3.6360854518554211</v>
      </c>
      <c r="BG52" s="31">
        <f t="shared" si="34"/>
        <v>-3.5944836846033268</v>
      </c>
      <c r="BH52" s="31">
        <f t="shared" si="34"/>
        <v>-3.6624063268799136</v>
      </c>
      <c r="BI52" s="31">
        <f t="shared" si="34"/>
        <v>-3.5526661481097661</v>
      </c>
      <c r="BJ52" s="31">
        <f t="shared" si="34"/>
        <v>-3.7334658339543694</v>
      </c>
      <c r="BK52" s="31">
        <f t="shared" si="34"/>
        <v>-3.4432211468856995</v>
      </c>
      <c r="BL52" s="31">
        <f t="shared" si="8"/>
        <v>-3.9393812213126935</v>
      </c>
    </row>
    <row r="53" spans="1:64" s="31" customFormat="1" ht="12.95" customHeight="1">
      <c r="A53" s="67" t="s">
        <v>278</v>
      </c>
      <c r="B53" s="66" t="s">
        <v>31</v>
      </c>
      <c r="C53" s="67">
        <v>27988.348999999998</v>
      </c>
      <c r="D53" s="67" t="s">
        <v>144</v>
      </c>
      <c r="E53" s="10">
        <f t="shared" si="11"/>
        <v>-5835.4976921651123</v>
      </c>
      <c r="F53" s="31">
        <f t="shared" si="12"/>
        <v>-5835.5</v>
      </c>
      <c r="G53" s="31">
        <f t="shared" si="13"/>
        <v>4.7536999954900239E-3</v>
      </c>
      <c r="I53" s="31">
        <f t="shared" ref="I53:I86" si="38">G53</f>
        <v>4.7536999954900239E-3</v>
      </c>
      <c r="O53" s="31">
        <f t="shared" ref="O53:O84" ca="1" si="39">+C$11+C$12*F53</f>
        <v>3.3479661403195971E-2</v>
      </c>
      <c r="Q53" s="32">
        <f t="shared" si="16"/>
        <v>12969.848999999998</v>
      </c>
      <c r="S53" s="77">
        <f t="shared" si="36"/>
        <v>0.2</v>
      </c>
      <c r="Z53" s="31">
        <f t="shared" si="17"/>
        <v>-5835.5</v>
      </c>
      <c r="AA53" s="76">
        <f t="shared" si="18"/>
        <v>9.1101820615456033E-3</v>
      </c>
      <c r="AB53" s="76">
        <f t="shared" si="19"/>
        <v>-3.2259893001328459E-4</v>
      </c>
      <c r="AC53" s="76">
        <f t="shared" si="20"/>
        <v>4.7536999954900239E-3</v>
      </c>
      <c r="AD53" s="76">
        <f t="shared" si="21"/>
        <v>-4.3564820660555795E-3</v>
      </c>
      <c r="AE53" s="76">
        <f t="shared" si="22"/>
        <v>3.795787198372778E-6</v>
      </c>
      <c r="AF53" s="31">
        <f t="shared" si="23"/>
        <v>4.7536999954900239E-3</v>
      </c>
      <c r="AG53" s="143"/>
      <c r="AH53" s="31">
        <f t="shared" si="24"/>
        <v>5.0762989255033085E-3</v>
      </c>
      <c r="AI53" s="31">
        <f t="shared" si="25"/>
        <v>1.0694022872561686</v>
      </c>
      <c r="AJ53" s="31">
        <f t="shared" si="26"/>
        <v>-0.4284360847295644</v>
      </c>
      <c r="AK53" s="31">
        <f t="shared" si="27"/>
        <v>-0.6896581496012556</v>
      </c>
      <c r="AL53" s="31">
        <f t="shared" si="28"/>
        <v>-1.4705010977102433</v>
      </c>
      <c r="AM53" s="31">
        <f t="shared" si="29"/>
        <v>-0.90441785142786013</v>
      </c>
      <c r="AN53" s="76">
        <f t="shared" si="37"/>
        <v>-7.018250716961564</v>
      </c>
      <c r="AO53" s="76">
        <f t="shared" si="37"/>
        <v>-7.0121630493414271</v>
      </c>
      <c r="AP53" s="76">
        <f t="shared" si="37"/>
        <v>-7.0004486960797649</v>
      </c>
      <c r="AQ53" s="76">
        <f t="shared" si="37"/>
        <v>-6.978236068295411</v>
      </c>
      <c r="AR53" s="76">
        <f t="shared" si="37"/>
        <v>-6.9372007058172782</v>
      </c>
      <c r="AS53" s="76">
        <f t="shared" si="37"/>
        <v>-6.8645633613756987</v>
      </c>
      <c r="AT53" s="76">
        <f t="shared" si="37"/>
        <v>-6.7436692585429139</v>
      </c>
      <c r="AU53" s="76">
        <f t="shared" si="31"/>
        <v>-6.556543994208563</v>
      </c>
      <c r="AW53" s="31">
        <v>-2250</v>
      </c>
      <c r="AX53" s="31">
        <f t="shared" si="0"/>
        <v>-3.8570330837978681E-3</v>
      </c>
      <c r="AY53" s="31">
        <f t="shared" si="1"/>
        <v>5.0801503016241383E-3</v>
      </c>
      <c r="AZ53" s="31">
        <f t="shared" si="2"/>
        <v>-8.9371833854220064E-3</v>
      </c>
      <c r="BA53" s="31">
        <f t="shared" si="3"/>
        <v>0.31454280792230815</v>
      </c>
      <c r="BB53" s="31">
        <f t="shared" si="4"/>
        <v>-0.76990903584433101</v>
      </c>
      <c r="BC53" s="31">
        <f t="shared" si="5"/>
        <v>2.992551403782242</v>
      </c>
      <c r="BD53" s="31">
        <f t="shared" si="6"/>
        <v>13.394254379385487</v>
      </c>
      <c r="BE53" s="31">
        <f t="shared" si="34"/>
        <v>-3.4888048078595144</v>
      </c>
      <c r="BF53" s="31">
        <f t="shared" si="34"/>
        <v>-3.5174270034608677</v>
      </c>
      <c r="BG53" s="31">
        <f t="shared" si="34"/>
        <v>-3.4734031769689828</v>
      </c>
      <c r="BH53" s="31">
        <f t="shared" si="34"/>
        <v>-3.5414303126833198</v>
      </c>
      <c r="BI53" s="31">
        <f t="shared" si="34"/>
        <v>-3.4369958290341196</v>
      </c>
      <c r="BJ53" s="31">
        <f t="shared" si="34"/>
        <v>-3.5991900262622294</v>
      </c>
      <c r="BK53" s="31">
        <f t="shared" si="34"/>
        <v>-3.3509131148088467</v>
      </c>
      <c r="BL53" s="31">
        <f t="shared" si="8"/>
        <v>-3.7432215171532075</v>
      </c>
    </row>
    <row r="54" spans="1:64" s="31" customFormat="1" ht="12.95" customHeight="1">
      <c r="A54" s="67" t="s">
        <v>278</v>
      </c>
      <c r="B54" s="66" t="s">
        <v>122</v>
      </c>
      <c r="C54" s="67">
        <v>27989.378000000001</v>
      </c>
      <c r="D54" s="67" t="s">
        <v>144</v>
      </c>
      <c r="E54" s="10">
        <f t="shared" si="11"/>
        <v>-5834.9981313805065</v>
      </c>
      <c r="F54" s="31">
        <f t="shared" si="12"/>
        <v>-5835</v>
      </c>
      <c r="G54" s="31">
        <f t="shared" si="13"/>
        <v>3.8489999969897326E-3</v>
      </c>
      <c r="I54" s="31">
        <f t="shared" si="38"/>
        <v>3.8489999969897326E-3</v>
      </c>
      <c r="O54" s="31">
        <f t="shared" ca="1" si="39"/>
        <v>3.3478299671177547E-2</v>
      </c>
      <c r="Q54" s="32">
        <f t="shared" si="16"/>
        <v>12970.878000000001</v>
      </c>
      <c r="S54" s="77">
        <f t="shared" si="36"/>
        <v>0.2</v>
      </c>
      <c r="Z54" s="31">
        <f t="shared" si="17"/>
        <v>-5835</v>
      </c>
      <c r="AA54" s="76">
        <f t="shared" si="18"/>
        <v>9.1195730720161697E-3</v>
      </c>
      <c r="AB54" s="76">
        <f t="shared" si="19"/>
        <v>-1.2365464404572816E-3</v>
      </c>
      <c r="AC54" s="76">
        <f t="shared" si="20"/>
        <v>3.8489999969897326E-3</v>
      </c>
      <c r="AD54" s="76">
        <f t="shared" si="21"/>
        <v>-5.2705730750264371E-3</v>
      </c>
      <c r="AE54" s="76">
        <f t="shared" si="22"/>
        <v>5.5557881078387273E-6</v>
      </c>
      <c r="AF54" s="31">
        <f t="shared" si="23"/>
        <v>3.8489999969897326E-3</v>
      </c>
      <c r="AG54" s="143"/>
      <c r="AH54" s="31">
        <f t="shared" si="24"/>
        <v>5.0855464374470142E-3</v>
      </c>
      <c r="AI54" s="31">
        <f t="shared" si="25"/>
        <v>1.0702471368655189</v>
      </c>
      <c r="AJ54" s="31">
        <f t="shared" si="26"/>
        <v>-0.42732879509248833</v>
      </c>
      <c r="AK54" s="31">
        <f t="shared" si="27"/>
        <v>-0.68957260716331581</v>
      </c>
      <c r="AL54" s="31">
        <f t="shared" si="28"/>
        <v>-1.4692759952398426</v>
      </c>
      <c r="AM54" s="31">
        <f t="shared" si="29"/>
        <v>-0.90330486710474445</v>
      </c>
      <c r="AN54" s="76">
        <f t="shared" si="37"/>
        <v>-7.0174252958806083</v>
      </c>
      <c r="AO54" s="76">
        <f t="shared" si="37"/>
        <v>-7.0113256148321987</v>
      </c>
      <c r="AP54" s="76">
        <f t="shared" si="37"/>
        <v>-6.9995968834649887</v>
      </c>
      <c r="AQ54" s="76">
        <f t="shared" si="37"/>
        <v>-6.9773732330441627</v>
      </c>
      <c r="AR54" s="76">
        <f t="shared" si="37"/>
        <v>-6.9363456733835411</v>
      </c>
      <c r="AS54" s="76">
        <f t="shared" si="37"/>
        <v>-6.8637647745967474</v>
      </c>
      <c r="AT54" s="76">
        <f t="shared" si="37"/>
        <v>-6.7430150888817231</v>
      </c>
      <c r="AU54" s="76">
        <f t="shared" si="31"/>
        <v>-6.556151674800244</v>
      </c>
      <c r="AW54" s="31">
        <v>-2000</v>
      </c>
      <c r="AX54" s="31">
        <f t="shared" si="0"/>
        <v>-4.7078168611909658E-3</v>
      </c>
      <c r="AY54" s="31">
        <f t="shared" si="1"/>
        <v>5.154387575169183E-3</v>
      </c>
      <c r="AZ54" s="31">
        <f t="shared" si="2"/>
        <v>-9.8622044363601488E-3</v>
      </c>
      <c r="BA54" s="31">
        <f t="shared" si="3"/>
        <v>0.31021155468343331</v>
      </c>
      <c r="BB54" s="31">
        <f t="shared" si="4"/>
        <v>-0.80122511414297226</v>
      </c>
      <c r="BC54" s="31">
        <f t="shared" si="5"/>
        <v>3.0431926704716377</v>
      </c>
      <c r="BD54" s="31">
        <f t="shared" si="6"/>
        <v>20.308804094733599</v>
      </c>
      <c r="BE54" s="31">
        <f t="shared" si="34"/>
        <v>-3.3718946105379466</v>
      </c>
      <c r="BF54" s="31">
        <f t="shared" si="34"/>
        <v>-3.3970779177403974</v>
      </c>
      <c r="BG54" s="31">
        <f t="shared" si="34"/>
        <v>-3.3597006348742218</v>
      </c>
      <c r="BH54" s="31">
        <f t="shared" si="34"/>
        <v>-3.4153048374459121</v>
      </c>
      <c r="BI54" s="31">
        <f t="shared" si="34"/>
        <v>-3.3328431222080934</v>
      </c>
      <c r="BJ54" s="31">
        <f t="shared" si="34"/>
        <v>-3.4557916780248852</v>
      </c>
      <c r="BK54" s="31">
        <f t="shared" si="34"/>
        <v>-3.2736522299720168</v>
      </c>
      <c r="BL54" s="31">
        <f t="shared" si="8"/>
        <v>-3.5470618129937206</v>
      </c>
    </row>
    <row r="55" spans="1:64" s="31" customFormat="1" ht="12.95" customHeight="1">
      <c r="A55" s="67" t="s">
        <v>278</v>
      </c>
      <c r="B55" s="66" t="s">
        <v>122</v>
      </c>
      <c r="C55" s="67">
        <v>27993.514999999999</v>
      </c>
      <c r="D55" s="67" t="s">
        <v>144</v>
      </c>
      <c r="E55" s="10">
        <f t="shared" si="11"/>
        <v>-5832.9896931240355</v>
      </c>
      <c r="F55" s="31">
        <f t="shared" si="12"/>
        <v>-5833</v>
      </c>
      <c r="G55" s="31">
        <f t="shared" si="13"/>
        <v>2.1230199996352894E-2</v>
      </c>
      <c r="I55" s="31">
        <f t="shared" si="38"/>
        <v>2.1230199996352894E-2</v>
      </c>
      <c r="O55" s="31">
        <f t="shared" ca="1" si="39"/>
        <v>3.347285274310384E-2</v>
      </c>
      <c r="Q55" s="32">
        <f t="shared" si="16"/>
        <v>12975.014999999999</v>
      </c>
      <c r="S55" s="77">
        <f t="shared" si="36"/>
        <v>0.2</v>
      </c>
      <c r="Z55" s="31">
        <f t="shared" si="17"/>
        <v>-5833</v>
      </c>
      <c r="AA55" s="76">
        <f t="shared" si="18"/>
        <v>9.157175691157253E-3</v>
      </c>
      <c r="AB55" s="76">
        <f t="shared" si="19"/>
        <v>1.6107624940578019E-2</v>
      </c>
      <c r="AC55" s="76">
        <f t="shared" si="20"/>
        <v>2.1230199996352894E-2</v>
      </c>
      <c r="AD55" s="76">
        <f t="shared" si="21"/>
        <v>1.2073024305195641E-2</v>
      </c>
      <c r="AE55" s="76">
        <f t="shared" si="22"/>
        <v>2.9151583174768939E-5</v>
      </c>
      <c r="AF55" s="31">
        <f t="shared" si="23"/>
        <v>2.1230199996352894E-2</v>
      </c>
      <c r="AG55" s="143"/>
      <c r="AH55" s="31">
        <f t="shared" si="24"/>
        <v>5.1225750557748768E-3</v>
      </c>
      <c r="AI55" s="31">
        <f t="shared" si="25"/>
        <v>1.0736388693925492</v>
      </c>
      <c r="AJ55" s="31">
        <f t="shared" si="26"/>
        <v>-0.42287561978915267</v>
      </c>
      <c r="AK55" s="31">
        <f t="shared" si="27"/>
        <v>-0.68921865739575172</v>
      </c>
      <c r="AL55" s="31">
        <f t="shared" si="28"/>
        <v>-1.4643561414913986</v>
      </c>
      <c r="AM55" s="31">
        <f t="shared" si="29"/>
        <v>-0.89884763434368287</v>
      </c>
      <c r="AN55" s="76">
        <f t="shared" si="37"/>
        <v>-7.0141170593745663</v>
      </c>
      <c r="AO55" s="76">
        <f t="shared" si="37"/>
        <v>-7.007969478183675</v>
      </c>
      <c r="AP55" s="76">
        <f t="shared" si="37"/>
        <v>-6.9961837218667444</v>
      </c>
      <c r="AQ55" s="76">
        <f t="shared" si="37"/>
        <v>-6.9739170008072504</v>
      </c>
      <c r="AR55" s="76">
        <f t="shared" si="37"/>
        <v>-6.932922254684069</v>
      </c>
      <c r="AS55" s="76">
        <f t="shared" si="37"/>
        <v>-6.8605689341999954</v>
      </c>
      <c r="AT55" s="76">
        <f t="shared" si="37"/>
        <v>-6.7403981230301317</v>
      </c>
      <c r="AU55" s="76">
        <f t="shared" si="31"/>
        <v>-6.5545823971669677</v>
      </c>
      <c r="AW55" s="31">
        <v>-1750</v>
      </c>
      <c r="AX55" s="31">
        <f t="shared" si="0"/>
        <v>-5.398089001930481E-3</v>
      </c>
      <c r="AY55" s="31">
        <f t="shared" si="1"/>
        <v>5.2287924930855224E-3</v>
      </c>
      <c r="AZ55" s="31">
        <f t="shared" si="2"/>
        <v>-1.0626881495016003E-2</v>
      </c>
      <c r="BA55" s="31">
        <f t="shared" si="3"/>
        <v>0.30772801273444284</v>
      </c>
      <c r="BB55" s="31">
        <f t="shared" si="4"/>
        <v>-0.82918478276870555</v>
      </c>
      <c r="BC55" s="31">
        <f t="shared" si="5"/>
        <v>3.0915004944004352</v>
      </c>
      <c r="BD55" s="31">
        <f t="shared" si="6"/>
        <v>39.918059249192609</v>
      </c>
      <c r="BE55" s="31">
        <f t="shared" si="34"/>
        <v>-3.2591466879588098</v>
      </c>
      <c r="BF55" s="31">
        <f t="shared" si="34"/>
        <v>-3.2743585382226965</v>
      </c>
      <c r="BG55" s="31">
        <f t="shared" si="34"/>
        <v>-3.2522482849964729</v>
      </c>
      <c r="BH55" s="31">
        <f t="shared" si="34"/>
        <v>-3.2844061859346105</v>
      </c>
      <c r="BI55" s="31">
        <f t="shared" si="34"/>
        <v>-3.2376745533073485</v>
      </c>
      <c r="BJ55" s="31">
        <f t="shared" si="34"/>
        <v>-3.3056822135665929</v>
      </c>
      <c r="BK55" s="31">
        <f t="shared" si="34"/>
        <v>-3.2068780801323893</v>
      </c>
      <c r="BL55" s="31">
        <f t="shared" si="8"/>
        <v>-3.3509021088342346</v>
      </c>
    </row>
    <row r="56" spans="1:64" s="31" customFormat="1" ht="12.95" customHeight="1">
      <c r="A56" s="67" t="s">
        <v>278</v>
      </c>
      <c r="B56" s="66" t="s">
        <v>31</v>
      </c>
      <c r="C56" s="67">
        <v>27994.537</v>
      </c>
      <c r="D56" s="67" t="s">
        <v>144</v>
      </c>
      <c r="E56" s="10">
        <f t="shared" si="11"/>
        <v>-5832.4935307121141</v>
      </c>
      <c r="F56" s="31">
        <f t="shared" si="12"/>
        <v>-5832.5</v>
      </c>
      <c r="G56" s="31">
        <f t="shared" si="13"/>
        <v>1.3325500000064494E-2</v>
      </c>
      <c r="I56" s="31">
        <f t="shared" si="38"/>
        <v>1.3325500000064494E-2</v>
      </c>
      <c r="O56" s="31">
        <f t="shared" ca="1" si="39"/>
        <v>3.3471491011085416E-2</v>
      </c>
      <c r="Q56" s="32">
        <f t="shared" si="16"/>
        <v>12976.037</v>
      </c>
      <c r="S56" s="77">
        <f t="shared" si="36"/>
        <v>0.2</v>
      </c>
      <c r="Z56" s="31">
        <f t="shared" si="17"/>
        <v>-5832.5</v>
      </c>
      <c r="AA56" s="76">
        <f t="shared" si="18"/>
        <v>9.1665859541489626E-3</v>
      </c>
      <c r="AB56" s="76">
        <f t="shared" si="19"/>
        <v>8.1936581831776566E-3</v>
      </c>
      <c r="AC56" s="76">
        <f t="shared" si="20"/>
        <v>1.3325500000064494E-2</v>
      </c>
      <c r="AD56" s="76">
        <f t="shared" si="21"/>
        <v>4.1589140459155315E-3</v>
      </c>
      <c r="AE56" s="76">
        <f t="shared" si="22"/>
        <v>3.4593132082626993E-6</v>
      </c>
      <c r="AF56" s="31">
        <f t="shared" si="23"/>
        <v>1.3325500000064494E-2</v>
      </c>
      <c r="AG56" s="143"/>
      <c r="AH56" s="31">
        <f t="shared" si="24"/>
        <v>5.1318418168868375E-3</v>
      </c>
      <c r="AI56" s="31">
        <f t="shared" si="25"/>
        <v>1.0744898906445359</v>
      </c>
      <c r="AJ56" s="31">
        <f t="shared" si="26"/>
        <v>-0.42175629706187351</v>
      </c>
      <c r="AK56" s="31">
        <f t="shared" si="27"/>
        <v>-0.6891271994193674</v>
      </c>
      <c r="AL56" s="31">
        <f t="shared" si="28"/>
        <v>-1.4631212973633596</v>
      </c>
      <c r="AM56" s="31">
        <f t="shared" si="29"/>
        <v>-0.89773199928107095</v>
      </c>
      <c r="AN56" s="76">
        <f t="shared" si="37"/>
        <v>-7.0132883588893797</v>
      </c>
      <c r="AO56" s="76">
        <f t="shared" si="37"/>
        <v>-7.0071288421815954</v>
      </c>
      <c r="AP56" s="76">
        <f t="shared" si="37"/>
        <v>-6.9953289529652185</v>
      </c>
      <c r="AQ56" s="76">
        <f t="shared" si="37"/>
        <v>-6.9730517206271987</v>
      </c>
      <c r="AR56" s="76">
        <f t="shared" si="37"/>
        <v>-6.932065579097114</v>
      </c>
      <c r="AS56" s="76">
        <f t="shared" si="37"/>
        <v>-6.8597696016897789</v>
      </c>
      <c r="AT56" s="76">
        <f t="shared" si="37"/>
        <v>-6.739743809967095</v>
      </c>
      <c r="AU56" s="76">
        <f t="shared" si="31"/>
        <v>-6.5541900777586486</v>
      </c>
      <c r="AW56" s="31">
        <v>-1500</v>
      </c>
      <c r="AX56" s="31">
        <f t="shared" si="0"/>
        <v>-5.9405737276579549E-3</v>
      </c>
      <c r="AY56" s="31">
        <f t="shared" si="1"/>
        <v>5.303365055373154E-3</v>
      </c>
      <c r="AZ56" s="31">
        <f t="shared" si="2"/>
        <v>-1.1243938783031109E-2</v>
      </c>
      <c r="BA56" s="31">
        <f t="shared" si="3"/>
        <v>0.30686196668999544</v>
      </c>
      <c r="BB56" s="31">
        <f t="shared" si="4"/>
        <v>-0.85451147350736045</v>
      </c>
      <c r="BC56" s="31">
        <f t="shared" si="5"/>
        <v>3.1384624174258655</v>
      </c>
      <c r="BD56" s="31">
        <f t="shared" si="6"/>
        <v>638.92890574338412</v>
      </c>
      <c r="BE56" s="31">
        <f t="shared" si="34"/>
        <v>-3.1489454576308735</v>
      </c>
      <c r="BF56" s="31">
        <f t="shared" si="34"/>
        <v>-3.1499560472349408</v>
      </c>
      <c r="BG56" s="31">
        <f t="shared" si="34"/>
        <v>-3.1484980199084887</v>
      </c>
      <c r="BH56" s="31">
        <f t="shared" si="34"/>
        <v>-3.1506015931384876</v>
      </c>
      <c r="BI56" s="31">
        <f t="shared" si="34"/>
        <v>-3.1475666669619766</v>
      </c>
      <c r="BJ56" s="31">
        <f t="shared" si="34"/>
        <v>-3.1519453256314587</v>
      </c>
      <c r="BK56" s="31">
        <f t="shared" si="34"/>
        <v>-3.1456280300903381</v>
      </c>
      <c r="BL56" s="31">
        <f t="shared" si="8"/>
        <v>-3.1547424046747476</v>
      </c>
    </row>
    <row r="57" spans="1:64" s="31" customFormat="1" ht="12.95" customHeight="1">
      <c r="A57" s="67" t="s">
        <v>278</v>
      </c>
      <c r="B57" s="66" t="s">
        <v>122</v>
      </c>
      <c r="C57" s="67">
        <v>27995.55</v>
      </c>
      <c r="D57" s="67" t="s">
        <v>144</v>
      </c>
      <c r="E57" s="10">
        <f t="shared" si="11"/>
        <v>-5832.0017376365031</v>
      </c>
      <c r="F57" s="31">
        <f t="shared" si="12"/>
        <v>-5832</v>
      </c>
      <c r="G57" s="31">
        <f t="shared" si="13"/>
        <v>-3.5792000016954262E-3</v>
      </c>
      <c r="I57" s="31">
        <f t="shared" si="38"/>
        <v>-3.5792000016954262E-3</v>
      </c>
      <c r="O57" s="31">
        <f t="shared" ca="1" si="39"/>
        <v>3.3470129279066993E-2</v>
      </c>
      <c r="Q57" s="32">
        <f t="shared" si="16"/>
        <v>12977.05</v>
      </c>
      <c r="S57" s="77">
        <f t="shared" si="36"/>
        <v>0.2</v>
      </c>
      <c r="Z57" s="31">
        <f t="shared" si="17"/>
        <v>-5832</v>
      </c>
      <c r="AA57" s="76">
        <f t="shared" si="18"/>
        <v>9.1760000457631729E-3</v>
      </c>
      <c r="AB57" s="76">
        <f t="shared" si="19"/>
        <v>-8.7203124076461469E-3</v>
      </c>
      <c r="AC57" s="76">
        <f t="shared" si="20"/>
        <v>-3.5792000016954262E-3</v>
      </c>
      <c r="AD57" s="76">
        <f t="shared" si="21"/>
        <v>-1.2755200047458599E-2</v>
      </c>
      <c r="AE57" s="76">
        <f t="shared" si="22"/>
        <v>3.2539025650137574E-5</v>
      </c>
      <c r="AF57" s="31">
        <f t="shared" si="23"/>
        <v>-3.5792000016954262E-3</v>
      </c>
      <c r="AG57" s="143"/>
      <c r="AH57" s="31">
        <f t="shared" si="24"/>
        <v>5.1411124059507216E-3</v>
      </c>
      <c r="AI57" s="31">
        <f t="shared" si="25"/>
        <v>1.075342148944691</v>
      </c>
      <c r="AJ57" s="31">
        <f t="shared" si="26"/>
        <v>-0.42063455288827528</v>
      </c>
      <c r="AK57" s="31">
        <f t="shared" si="27"/>
        <v>-0.68903454295137601</v>
      </c>
      <c r="AL57" s="31">
        <f t="shared" si="28"/>
        <v>-1.4618844930532233</v>
      </c>
      <c r="AM57" s="31">
        <f t="shared" si="29"/>
        <v>-0.89661583227352937</v>
      </c>
      <c r="AN57" s="76">
        <f t="shared" si="37"/>
        <v>-7.0124590005405878</v>
      </c>
      <c r="AO57" s="76">
        <f t="shared" si="37"/>
        <v>-7.0062875645759277</v>
      </c>
      <c r="AP57" s="76">
        <f t="shared" si="37"/>
        <v>-6.9944735923837813</v>
      </c>
      <c r="AQ57" s="76">
        <f t="shared" si="37"/>
        <v>-6.9721859518795881</v>
      </c>
      <c r="AR57" s="76">
        <f t="shared" si="37"/>
        <v>-6.9312085756796007</v>
      </c>
      <c r="AS57" s="76">
        <f t="shared" si="37"/>
        <v>-6.8589701205793112</v>
      </c>
      <c r="AT57" s="76">
        <f t="shared" si="37"/>
        <v>-6.7390894683446456</v>
      </c>
      <c r="AU57" s="76">
        <f t="shared" si="31"/>
        <v>-6.5537977583503295</v>
      </c>
      <c r="AW57" s="31">
        <v>-1250</v>
      </c>
      <c r="AX57" s="31">
        <f t="shared" si="0"/>
        <v>-6.3458450475297086E-3</v>
      </c>
      <c r="AY57" s="31">
        <f t="shared" si="1"/>
        <v>5.3781052620320794E-3</v>
      </c>
      <c r="AZ57" s="31">
        <f t="shared" si="2"/>
        <v>-1.1723950309561788E-2</v>
      </c>
      <c r="BA57" s="31">
        <f t="shared" si="3"/>
        <v>0.30752162541485417</v>
      </c>
      <c r="BB57" s="31">
        <f t="shared" si="4"/>
        <v>-0.87791171977979243</v>
      </c>
      <c r="BC57" s="31">
        <f t="shared" si="5"/>
        <v>-3.0978491739902609</v>
      </c>
      <c r="BD57" s="31">
        <f t="shared" si="6"/>
        <v>-45.713809070543896</v>
      </c>
      <c r="BE57" s="31">
        <f t="shared" si="34"/>
        <v>-3.0389144450469749</v>
      </c>
      <c r="BF57" s="31">
        <f t="shared" si="34"/>
        <v>-3.02543645699599</v>
      </c>
      <c r="BG57" s="31">
        <f t="shared" si="34"/>
        <v>-3.0449920997326521</v>
      </c>
      <c r="BH57" s="31">
        <f t="shared" si="34"/>
        <v>-3.016604029588283</v>
      </c>
      <c r="BI57" s="31">
        <f t="shared" si="34"/>
        <v>-3.0577868091441789</v>
      </c>
      <c r="BJ57" s="31">
        <f t="shared" si="34"/>
        <v>-2.9979770097256022</v>
      </c>
      <c r="BK57" s="31">
        <f t="shared" si="34"/>
        <v>-3.0847275655671105</v>
      </c>
      <c r="BL57" s="31">
        <f t="shared" si="8"/>
        <v>-2.9585827005152616</v>
      </c>
    </row>
    <row r="58" spans="1:64" s="31" customFormat="1" ht="12.95" customHeight="1">
      <c r="A58" s="67" t="s">
        <v>278</v>
      </c>
      <c r="B58" s="66" t="s">
        <v>31</v>
      </c>
      <c r="C58" s="67">
        <v>27996.59</v>
      </c>
      <c r="D58" s="67" t="s">
        <v>144</v>
      </c>
      <c r="E58" s="10">
        <f t="shared" si="11"/>
        <v>-5831.4968365519653</v>
      </c>
      <c r="F58" s="31">
        <f t="shared" si="12"/>
        <v>-5831.5</v>
      </c>
      <c r="G58" s="31">
        <f t="shared" si="13"/>
        <v>6.5160999984072987E-3</v>
      </c>
      <c r="I58" s="31">
        <f t="shared" si="38"/>
        <v>6.5160999984072987E-3</v>
      </c>
      <c r="O58" s="31">
        <f t="shared" ca="1" si="39"/>
        <v>3.3468767547048563E-2</v>
      </c>
      <c r="Q58" s="32">
        <f t="shared" si="16"/>
        <v>12978.09</v>
      </c>
      <c r="S58" s="77">
        <f t="shared" si="36"/>
        <v>0.2</v>
      </c>
      <c r="Z58" s="31">
        <f t="shared" si="17"/>
        <v>-5831.5</v>
      </c>
      <c r="AA58" s="76">
        <f t="shared" si="18"/>
        <v>9.1854179585607702E-3</v>
      </c>
      <c r="AB58" s="76">
        <f t="shared" si="19"/>
        <v>1.3657131828798815E-3</v>
      </c>
      <c r="AC58" s="76">
        <f t="shared" si="20"/>
        <v>6.5160999984072987E-3</v>
      </c>
      <c r="AD58" s="76">
        <f t="shared" si="21"/>
        <v>-2.6693179601534715E-3</v>
      </c>
      <c r="AE58" s="76">
        <f t="shared" si="22"/>
        <v>1.4250516744795781E-6</v>
      </c>
      <c r="AF58" s="31">
        <f t="shared" si="23"/>
        <v>6.5160999984072987E-3</v>
      </c>
      <c r="AG58" s="143"/>
      <c r="AH58" s="31">
        <f t="shared" si="24"/>
        <v>5.1503868155274172E-3</v>
      </c>
      <c r="AI58" s="31">
        <f t="shared" si="25"/>
        <v>1.0761956451732038</v>
      </c>
      <c r="AJ58" s="31">
        <f t="shared" si="26"/>
        <v>-0.41951038232547899</v>
      </c>
      <c r="AK58" s="31">
        <f t="shared" si="27"/>
        <v>-0.688940682819976</v>
      </c>
      <c r="AL58" s="31">
        <f t="shared" si="28"/>
        <v>-1.4606457246001974</v>
      </c>
      <c r="AM58" s="31">
        <f t="shared" si="29"/>
        <v>-0.89549913272614445</v>
      </c>
      <c r="AN58" s="76">
        <f t="shared" si="37"/>
        <v>-7.0116289836707226</v>
      </c>
      <c r="AO58" s="76">
        <f t="shared" si="37"/>
        <v>-7.0054456449365023</v>
      </c>
      <c r="AP58" s="76">
        <f t="shared" si="37"/>
        <v>-6.9936176399867618</v>
      </c>
      <c r="AQ58" s="76">
        <f t="shared" si="37"/>
        <v>-6.9713196947077662</v>
      </c>
      <c r="AR58" s="76">
        <f t="shared" si="37"/>
        <v>-6.9303512446999997</v>
      </c>
      <c r="AS58" s="76">
        <f t="shared" si="37"/>
        <v>-6.8581704910509105</v>
      </c>
      <c r="AT58" s="76">
        <f t="shared" si="37"/>
        <v>-6.7384350982031123</v>
      </c>
      <c r="AU58" s="76">
        <f t="shared" si="31"/>
        <v>-6.5534054389420104</v>
      </c>
      <c r="AW58" s="31">
        <v>-1000</v>
      </c>
      <c r="AX58" s="31">
        <f t="shared" si="0"/>
        <v>-6.6145797052601209E-3</v>
      </c>
      <c r="AY58" s="31">
        <f t="shared" si="1"/>
        <v>5.4530131130622978E-3</v>
      </c>
      <c r="AZ58" s="31">
        <f t="shared" si="2"/>
        <v>-1.2067592818322419E-2</v>
      </c>
      <c r="BA58" s="31">
        <f t="shared" si="3"/>
        <v>0.30977751678211296</v>
      </c>
      <c r="BB58" s="31">
        <f t="shared" si="4"/>
        <v>-0.89990234931364232</v>
      </c>
      <c r="BC58" s="31">
        <f t="shared" si="5"/>
        <v>-3.0497869593416373</v>
      </c>
      <c r="BD58" s="31">
        <f t="shared" si="6"/>
        <v>-21.769837968726335</v>
      </c>
      <c r="BE58" s="31">
        <f t="shared" si="34"/>
        <v>-2.9266239125343247</v>
      </c>
      <c r="BF58" s="31">
        <f t="shared" si="34"/>
        <v>-2.9024252484581048</v>
      </c>
      <c r="BG58" s="31">
        <f t="shared" si="34"/>
        <v>-2.9382112076932549</v>
      </c>
      <c r="BH58" s="31">
        <f t="shared" si="34"/>
        <v>-2.8851812864874167</v>
      </c>
      <c r="BI58" s="31">
        <f t="shared" si="34"/>
        <v>-2.9635492510141166</v>
      </c>
      <c r="BJ58" s="31">
        <f t="shared" si="34"/>
        <v>-2.8471920879363455</v>
      </c>
      <c r="BK58" s="31">
        <f t="shared" si="34"/>
        <v>-3.0189887637901673</v>
      </c>
      <c r="BL58" s="31">
        <f t="shared" si="8"/>
        <v>-2.7624229963557747</v>
      </c>
    </row>
    <row r="59" spans="1:64" s="31" customFormat="1" ht="12.95" customHeight="1">
      <c r="A59" s="67" t="s">
        <v>278</v>
      </c>
      <c r="B59" s="66" t="s">
        <v>31</v>
      </c>
      <c r="C59" s="67">
        <v>28021.32</v>
      </c>
      <c r="D59" s="67" t="s">
        <v>144</v>
      </c>
      <c r="E59" s="10">
        <f t="shared" si="11"/>
        <v>-5819.4908713398445</v>
      </c>
      <c r="F59" s="31">
        <f t="shared" si="12"/>
        <v>-5819.5</v>
      </c>
      <c r="G59" s="31">
        <f t="shared" si="13"/>
        <v>1.8803299997671274E-2</v>
      </c>
      <c r="I59" s="31">
        <f t="shared" si="38"/>
        <v>1.8803299997671274E-2</v>
      </c>
      <c r="O59" s="31">
        <f t="shared" ca="1" si="39"/>
        <v>3.3436085978606339E-2</v>
      </c>
      <c r="Q59" s="32">
        <f t="shared" si="16"/>
        <v>13002.82</v>
      </c>
      <c r="S59" s="77">
        <f t="shared" si="36"/>
        <v>0.2</v>
      </c>
      <c r="Z59" s="31">
        <f t="shared" si="17"/>
        <v>-5819.5</v>
      </c>
      <c r="AA59" s="76">
        <f t="shared" si="18"/>
        <v>9.4125737589326672E-3</v>
      </c>
      <c r="AB59" s="76">
        <f t="shared" si="19"/>
        <v>1.3429201660246897E-2</v>
      </c>
      <c r="AC59" s="76">
        <f t="shared" si="20"/>
        <v>1.8803299997671274E-2</v>
      </c>
      <c r="AD59" s="76">
        <f t="shared" si="21"/>
        <v>9.3907262387386073E-3</v>
      </c>
      <c r="AE59" s="76">
        <f t="shared" si="22"/>
        <v>1.7637147858186751E-5</v>
      </c>
      <c r="AF59" s="31">
        <f t="shared" si="23"/>
        <v>1.8803299997671274E-2</v>
      </c>
      <c r="AG59" s="143"/>
      <c r="AH59" s="31">
        <f t="shared" si="24"/>
        <v>5.3740983374243774E-3</v>
      </c>
      <c r="AI59" s="31">
        <f t="shared" si="25"/>
        <v>1.0970530096861759</v>
      </c>
      <c r="AJ59" s="31">
        <f t="shared" si="26"/>
        <v>-0.39178953368922648</v>
      </c>
      <c r="AK59" s="31">
        <f t="shared" si="27"/>
        <v>-0.68631316037117529</v>
      </c>
      <c r="AL59" s="31">
        <f t="shared" si="28"/>
        <v>-1.4303156649109989</v>
      </c>
      <c r="AM59" s="31">
        <f t="shared" si="29"/>
        <v>-0.86853706714540413</v>
      </c>
      <c r="AN59" s="76">
        <f t="shared" si="37"/>
        <v>-6.9915093407295172</v>
      </c>
      <c r="AO59" s="76">
        <f t="shared" si="37"/>
        <v>-6.9850458827969915</v>
      </c>
      <c r="AP59" s="76">
        <f t="shared" si="37"/>
        <v>-6.9728969248116304</v>
      </c>
      <c r="AQ59" s="76">
        <f t="shared" si="37"/>
        <v>-6.9503833979075988</v>
      </c>
      <c r="AR59" s="76">
        <f t="shared" si="37"/>
        <v>-6.909677743888782</v>
      </c>
      <c r="AS59" s="76">
        <f t="shared" si="37"/>
        <v>-6.8389353333863596</v>
      </c>
      <c r="AT59" s="76">
        <f t="shared" si="37"/>
        <v>-6.7227217640131354</v>
      </c>
      <c r="AU59" s="76">
        <f t="shared" si="31"/>
        <v>-6.5439897731423553</v>
      </c>
      <c r="AW59" s="31">
        <v>-750</v>
      </c>
      <c r="AX59" s="31">
        <f t="shared" si="0"/>
        <v>-6.7351373636886118E-3</v>
      </c>
      <c r="AY59" s="31">
        <f t="shared" si="1"/>
        <v>5.5280886084638102E-3</v>
      </c>
      <c r="AZ59" s="31">
        <f t="shared" si="2"/>
        <v>-1.2263225972152422E-2</v>
      </c>
      <c r="BA59" s="31">
        <f t="shared" si="3"/>
        <v>0.31384395568248491</v>
      </c>
      <c r="BB59" s="31">
        <f t="shared" si="4"/>
        <v>-0.92068434286895651</v>
      </c>
      <c r="BC59" s="31">
        <f t="shared" si="5"/>
        <v>-2.9995022843003136</v>
      </c>
      <c r="BD59" s="31">
        <f t="shared" si="6"/>
        <v>-14.051859613331024</v>
      </c>
      <c r="BE59" s="31">
        <f t="shared" si="34"/>
        <v>-2.8103268949074915</v>
      </c>
      <c r="BF59" s="31">
        <f t="shared" si="34"/>
        <v>-2.781765703690914</v>
      </c>
      <c r="BG59" s="31">
        <f t="shared" si="34"/>
        <v>-2.8254456436041528</v>
      </c>
      <c r="BH59" s="31">
        <f t="shared" si="34"/>
        <v>-2.7583560984511832</v>
      </c>
      <c r="BI59" s="31">
        <f t="shared" si="34"/>
        <v>-2.860783043066716</v>
      </c>
      <c r="BJ59" s="31">
        <f t="shared" si="34"/>
        <v>-2.7027349313553399</v>
      </c>
      <c r="BK59" s="31">
        <f t="shared" si="34"/>
        <v>-2.9434092783667247</v>
      </c>
      <c r="BL59" s="31">
        <f t="shared" si="8"/>
        <v>-2.5662632921962887</v>
      </c>
    </row>
    <row r="60" spans="1:64" s="31" customFormat="1" ht="12.95" customHeight="1">
      <c r="A60" s="67" t="s">
        <v>278</v>
      </c>
      <c r="B60" s="66" t="s">
        <v>122</v>
      </c>
      <c r="C60" s="67">
        <v>28022.35</v>
      </c>
      <c r="D60" s="67" t="s">
        <v>144</v>
      </c>
      <c r="E60" s="10">
        <f t="shared" si="11"/>
        <v>-5818.9908250734288</v>
      </c>
      <c r="F60" s="31">
        <f t="shared" si="12"/>
        <v>-5819</v>
      </c>
      <c r="G60" s="31">
        <f t="shared" si="13"/>
        <v>1.8898599995736731E-2</v>
      </c>
      <c r="I60" s="31">
        <f t="shared" si="38"/>
        <v>1.8898599995736731E-2</v>
      </c>
      <c r="O60" s="31">
        <f t="shared" ca="1" si="39"/>
        <v>3.3434724246587916E-2</v>
      </c>
      <c r="Q60" s="32">
        <f t="shared" si="16"/>
        <v>13003.849999999999</v>
      </c>
      <c r="S60" s="77">
        <f t="shared" si="36"/>
        <v>0.2</v>
      </c>
      <c r="Z60" s="31">
        <f t="shared" si="17"/>
        <v>-5819</v>
      </c>
      <c r="AA60" s="76">
        <f t="shared" si="18"/>
        <v>9.422084595928153E-3</v>
      </c>
      <c r="AB60" s="76">
        <f t="shared" si="19"/>
        <v>1.3515134341302209E-2</v>
      </c>
      <c r="AC60" s="76">
        <f t="shared" si="20"/>
        <v>1.8898599995736731E-2</v>
      </c>
      <c r="AD60" s="76">
        <f t="shared" si="21"/>
        <v>9.4765153998085782E-3</v>
      </c>
      <c r="AE60" s="76">
        <f t="shared" si="22"/>
        <v>1.7960868824561829E-5</v>
      </c>
      <c r="AF60" s="31">
        <f t="shared" si="23"/>
        <v>1.8898599995736731E-2</v>
      </c>
      <c r="AG60" s="143"/>
      <c r="AH60" s="31">
        <f t="shared" si="24"/>
        <v>5.3834656544345227E-3</v>
      </c>
      <c r="AI60" s="31">
        <f t="shared" si="25"/>
        <v>1.0979377043541394</v>
      </c>
      <c r="AJ60" s="31">
        <f t="shared" si="26"/>
        <v>-0.39060309967008894</v>
      </c>
      <c r="AK60" s="31">
        <f t="shared" si="27"/>
        <v>-0.68618747209028585</v>
      </c>
      <c r="AL60" s="31">
        <f t="shared" si="28"/>
        <v>-1.4290264931255561</v>
      </c>
      <c r="AM60" s="31">
        <f t="shared" si="29"/>
        <v>-0.86740686618918061</v>
      </c>
      <c r="AN60" s="76">
        <f t="shared" si="37"/>
        <v>-6.9906626518302195</v>
      </c>
      <c r="AO60" s="76">
        <f t="shared" si="37"/>
        <v>-6.9841877788530553</v>
      </c>
      <c r="AP60" s="76">
        <f t="shared" si="37"/>
        <v>-6.9720261395881629</v>
      </c>
      <c r="AQ60" s="76">
        <f t="shared" si="37"/>
        <v>-6.9495049817066548</v>
      </c>
      <c r="AR60" s="76">
        <f t="shared" si="37"/>
        <v>-6.9088123133262851</v>
      </c>
      <c r="AS60" s="76">
        <f t="shared" si="37"/>
        <v>-6.838132053057409</v>
      </c>
      <c r="AT60" s="76">
        <f t="shared" si="37"/>
        <v>-6.7220666940141678</v>
      </c>
      <c r="AU60" s="76">
        <f t="shared" si="31"/>
        <v>-6.5435974537340362</v>
      </c>
      <c r="AW60" s="31">
        <v>-500</v>
      </c>
      <c r="AX60" s="31">
        <f t="shared" si="0"/>
        <v>-6.6875703386897085E-3</v>
      </c>
      <c r="AY60" s="31">
        <f t="shared" si="1"/>
        <v>5.6033317482366164E-3</v>
      </c>
      <c r="AZ60" s="31">
        <f t="shared" si="2"/>
        <v>-1.2290902086926325E-2</v>
      </c>
      <c r="BA60" s="31">
        <f t="shared" si="3"/>
        <v>0.32003049858799892</v>
      </c>
      <c r="BB60" s="31">
        <f t="shared" si="4"/>
        <v>-0.94012687376243209</v>
      </c>
      <c r="BC60" s="31">
        <f t="shared" si="5"/>
        <v>-2.9463301302709932</v>
      </c>
      <c r="BD60" s="31">
        <f t="shared" si="6"/>
        <v>-10.210056435205837</v>
      </c>
      <c r="BE60" s="31">
        <f t="shared" si="34"/>
        <v>-2.6893336258300344</v>
      </c>
      <c r="BF60" s="31">
        <f t="shared" si="34"/>
        <v>-2.6629718304133556</v>
      </c>
      <c r="BG60" s="31">
        <f t="shared" si="34"/>
        <v>-2.7053653739974202</v>
      </c>
      <c r="BH60" s="31">
        <f t="shared" si="34"/>
        <v>-2.6367330897619015</v>
      </c>
      <c r="BI60" s="31">
        <f t="shared" si="34"/>
        <v>-2.7467442605352912</v>
      </c>
      <c r="BJ60" s="31">
        <f t="shared" si="34"/>
        <v>-2.567131948898127</v>
      </c>
      <c r="BK60" s="31">
        <f t="shared" si="34"/>
        <v>-2.8533642063002786</v>
      </c>
      <c r="BL60" s="31">
        <f t="shared" si="8"/>
        <v>-2.3701035880368018</v>
      </c>
    </row>
    <row r="61" spans="1:64" s="31" customFormat="1" ht="12.95" customHeight="1">
      <c r="A61" s="67" t="s">
        <v>278</v>
      </c>
      <c r="B61" s="66" t="s">
        <v>31</v>
      </c>
      <c r="C61" s="67">
        <v>28023.399000000001</v>
      </c>
      <c r="D61" s="67" t="s">
        <v>144</v>
      </c>
      <c r="E61" s="10">
        <f t="shared" si="11"/>
        <v>-5818.4815546525815</v>
      </c>
      <c r="F61" s="31">
        <f t="shared" si="12"/>
        <v>-5818.5</v>
      </c>
      <c r="G61" s="31">
        <f t="shared" si="13"/>
        <v>3.7993900001310976E-2</v>
      </c>
      <c r="I61" s="31">
        <f t="shared" si="38"/>
        <v>3.7993900001310976E-2</v>
      </c>
      <c r="O61" s="31">
        <f t="shared" ca="1" si="39"/>
        <v>3.3433362514569492E-2</v>
      </c>
      <c r="Q61" s="32">
        <f t="shared" si="16"/>
        <v>13004.899000000001</v>
      </c>
      <c r="S61" s="77">
        <f t="shared" si="36"/>
        <v>0.2</v>
      </c>
      <c r="Z61" s="31">
        <f t="shared" si="17"/>
        <v>-5818.5</v>
      </c>
      <c r="AA61" s="76">
        <f t="shared" si="18"/>
        <v>9.4315990379706394E-3</v>
      </c>
      <c r="AB61" s="76">
        <f t="shared" si="19"/>
        <v>3.2601063425489886E-2</v>
      </c>
      <c r="AC61" s="76">
        <f t="shared" si="20"/>
        <v>3.7993900001310976E-2</v>
      </c>
      <c r="AD61" s="76">
        <f t="shared" si="21"/>
        <v>2.8562300963340337E-2</v>
      </c>
      <c r="AE61" s="76">
        <f t="shared" si="22"/>
        <v>1.6316100726408646E-4</v>
      </c>
      <c r="AF61" s="31">
        <f t="shared" si="23"/>
        <v>3.7993900001310976E-2</v>
      </c>
      <c r="AG61" s="143"/>
      <c r="AH61" s="31">
        <f t="shared" si="24"/>
        <v>5.3928365758210903E-3</v>
      </c>
      <c r="AI61" s="31">
        <f t="shared" si="25"/>
        <v>1.098823655433977</v>
      </c>
      <c r="AJ61" s="31">
        <f t="shared" si="26"/>
        <v>-0.38941411117859859</v>
      </c>
      <c r="AK61" s="31">
        <f t="shared" si="27"/>
        <v>-0.68606043896619062</v>
      </c>
      <c r="AL61" s="31">
        <f t="shared" si="28"/>
        <v>-1.4277352527460245</v>
      </c>
      <c r="AM61" s="31">
        <f t="shared" si="29"/>
        <v>-0.86627611788815195</v>
      </c>
      <c r="AN61" s="76">
        <f t="shared" ref="AN61:AT70" si="40">$AU61+$AB$7*SIN(AO61)</f>
        <v>-6.9898152878891047</v>
      </c>
      <c r="AO61" s="76">
        <f t="shared" si="40"/>
        <v>-6.9833290224620841</v>
      </c>
      <c r="AP61" s="76">
        <f t="shared" si="40"/>
        <v>-6.9711547598258896</v>
      </c>
      <c r="AQ61" s="76">
        <f t="shared" si="40"/>
        <v>-6.9486260814086185</v>
      </c>
      <c r="AR61" s="76">
        <f t="shared" si="40"/>
        <v>-6.9079465624477399</v>
      </c>
      <c r="AS61" s="76">
        <f t="shared" si="40"/>
        <v>-6.8373286290980015</v>
      </c>
      <c r="AT61" s="76">
        <f t="shared" si="40"/>
        <v>-6.7214115965461927</v>
      </c>
      <c r="AU61" s="76">
        <f t="shared" si="31"/>
        <v>-6.5432051343257172</v>
      </c>
      <c r="AW61" s="31">
        <v>-250</v>
      </c>
      <c r="AX61" s="31">
        <f t="shared" si="0"/>
        <v>-6.4510155197173404E-3</v>
      </c>
      <c r="AY61" s="31">
        <f t="shared" si="1"/>
        <v>5.6787425323807155E-3</v>
      </c>
      <c r="AZ61" s="31">
        <f t="shared" si="2"/>
        <v>-1.2129758052098056E-2</v>
      </c>
      <c r="BA61" s="31">
        <f t="shared" si="3"/>
        <v>0.32869959250426972</v>
      </c>
      <c r="BB61" s="31">
        <f t="shared" si="4"/>
        <v>-0.95785583229652294</v>
      </c>
      <c r="BC61" s="31">
        <f t="shared" si="5"/>
        <v>-2.8898901233013654</v>
      </c>
      <c r="BD61" s="31">
        <f t="shared" si="6"/>
        <v>-7.9038927589549539</v>
      </c>
      <c r="BE61" s="31">
        <f t="shared" si="34"/>
        <v>-2.5638361673876493</v>
      </c>
      <c r="BF61" s="31">
        <f t="shared" si="34"/>
        <v>-2.544185836272435</v>
      </c>
      <c r="BG61" s="31">
        <f t="shared" si="34"/>
        <v>-2.5780898980013132</v>
      </c>
      <c r="BH61" s="31">
        <f t="shared" si="34"/>
        <v>-2.519097269956438</v>
      </c>
      <c r="BI61" s="31">
        <f t="shared" si="34"/>
        <v>-2.6203533928633731</v>
      </c>
      <c r="BJ61" s="31">
        <f t="shared" si="34"/>
        <v>-2.4418273957836818</v>
      </c>
      <c r="BK61" s="31">
        <f t="shared" si="34"/>
        <v>-2.7447834780132139</v>
      </c>
      <c r="BL61" s="31">
        <f t="shared" si="8"/>
        <v>-2.1739438838773149</v>
      </c>
    </row>
    <row r="62" spans="1:64" s="31" customFormat="1" ht="12.95" customHeight="1">
      <c r="A62" s="67" t="s">
        <v>278</v>
      </c>
      <c r="B62" s="66" t="s">
        <v>122</v>
      </c>
      <c r="C62" s="67">
        <v>28026.457999999999</v>
      </c>
      <c r="D62" s="67" t="s">
        <v>144</v>
      </c>
      <c r="E62" s="10">
        <f t="shared" si="11"/>
        <v>-5816.9964657895061</v>
      </c>
      <c r="F62" s="31">
        <f t="shared" si="12"/>
        <v>-5817</v>
      </c>
      <c r="G62" s="31">
        <f t="shared" si="13"/>
        <v>7.2797999964677729E-3</v>
      </c>
      <c r="I62" s="31">
        <f t="shared" si="38"/>
        <v>7.2797999964677729E-3</v>
      </c>
      <c r="O62" s="31">
        <f t="shared" ca="1" si="39"/>
        <v>3.3429277318514208E-2</v>
      </c>
      <c r="Q62" s="32">
        <f t="shared" si="16"/>
        <v>13007.957999999999</v>
      </c>
      <c r="S62" s="77">
        <f t="shared" si="36"/>
        <v>0.2</v>
      </c>
      <c r="Z62" s="31">
        <f t="shared" si="17"/>
        <v>-5817</v>
      </c>
      <c r="AA62" s="76">
        <f t="shared" si="18"/>
        <v>9.460163901861017E-3</v>
      </c>
      <c r="AB62" s="76">
        <f t="shared" si="19"/>
        <v>1.8588291227475242E-3</v>
      </c>
      <c r="AC62" s="76">
        <f t="shared" si="20"/>
        <v>7.2797999964677729E-3</v>
      </c>
      <c r="AD62" s="76">
        <f t="shared" si="21"/>
        <v>-2.1803639053932442E-3</v>
      </c>
      <c r="AE62" s="76">
        <f t="shared" si="22"/>
        <v>9.5079735198833603E-7</v>
      </c>
      <c r="AF62" s="31">
        <f t="shared" si="23"/>
        <v>7.2797999964677729E-3</v>
      </c>
      <c r="AG62" s="143"/>
      <c r="AH62" s="31">
        <f t="shared" si="24"/>
        <v>5.4209708737202487E-3</v>
      </c>
      <c r="AI62" s="31">
        <f t="shared" si="25"/>
        <v>1.1014890523268781</v>
      </c>
      <c r="AJ62" s="31">
        <f t="shared" si="26"/>
        <v>-0.38583176996097124</v>
      </c>
      <c r="AK62" s="31">
        <f t="shared" si="27"/>
        <v>-0.68567121351680482</v>
      </c>
      <c r="AL62" s="31">
        <f t="shared" si="28"/>
        <v>-1.423849079333612</v>
      </c>
      <c r="AM62" s="31">
        <f t="shared" si="29"/>
        <v>-0.86288058350413921</v>
      </c>
      <c r="AN62" s="76">
        <f t="shared" si="40"/>
        <v>-6.9872691397102704</v>
      </c>
      <c r="AO62" s="76">
        <f t="shared" si="40"/>
        <v>-6.9807488349256985</v>
      </c>
      <c r="AP62" s="76">
        <f t="shared" si="40"/>
        <v>-6.9685370525886468</v>
      </c>
      <c r="AQ62" s="76">
        <f t="shared" si="40"/>
        <v>-6.9459864778379909</v>
      </c>
      <c r="AR62" s="76">
        <f t="shared" si="40"/>
        <v>-6.9053473908084584</v>
      </c>
      <c r="AS62" s="76">
        <f t="shared" si="40"/>
        <v>-6.834917497297007</v>
      </c>
      <c r="AT62" s="76">
        <f t="shared" si="40"/>
        <v>-6.7194461397327023</v>
      </c>
      <c r="AU62" s="76">
        <f t="shared" si="31"/>
        <v>-6.5420281761007608</v>
      </c>
      <c r="AW62" s="31">
        <v>0</v>
      </c>
      <c r="AX62" s="31">
        <f t="shared" si="0"/>
        <v>-6.0089936387564659E-3</v>
      </c>
      <c r="AY62" s="31">
        <f t="shared" si="1"/>
        <v>5.7543209608961086E-3</v>
      </c>
      <c r="AZ62" s="31">
        <f t="shared" si="2"/>
        <v>-1.1763314599652575E-2</v>
      </c>
      <c r="BA62" s="31">
        <f t="shared" si="3"/>
        <v>0.34027575563782331</v>
      </c>
      <c r="BB62" s="31">
        <f t="shared" si="4"/>
        <v>-0.97337479022189655</v>
      </c>
      <c r="BC62" s="31">
        <f t="shared" si="5"/>
        <v>-2.8298117932747511</v>
      </c>
      <c r="BD62" s="31">
        <f t="shared" si="6"/>
        <v>-6.3627140924443983</v>
      </c>
      <c r="BE62" s="31">
        <f t="shared" si="34"/>
        <v>-2.4342803350415836</v>
      </c>
      <c r="BF62" s="31">
        <f t="shared" si="34"/>
        <v>-2.4226489106832902</v>
      </c>
      <c r="BG62" s="31">
        <f t="shared" si="34"/>
        <v>-2.444737144849451</v>
      </c>
      <c r="BH62" s="31">
        <f t="shared" si="34"/>
        <v>-2.4024205339808709</v>
      </c>
      <c r="BI62" s="31">
        <f t="shared" si="34"/>
        <v>-2.4822140367496215</v>
      </c>
      <c r="BJ62" s="31">
        <f t="shared" si="34"/>
        <v>-2.3265651069243329</v>
      </c>
      <c r="BK62" s="31">
        <f t="shared" si="34"/>
        <v>-2.6143079665095046</v>
      </c>
      <c r="BL62" s="31">
        <f t="shared" si="8"/>
        <v>-1.9777841797178286</v>
      </c>
    </row>
    <row r="63" spans="1:64" s="31" customFormat="1" ht="12.95" customHeight="1">
      <c r="A63" s="67" t="s">
        <v>278</v>
      </c>
      <c r="B63" s="66" t="s">
        <v>31</v>
      </c>
      <c r="C63" s="67">
        <v>28054.271000000001</v>
      </c>
      <c r="D63" s="67" t="s">
        <v>144</v>
      </c>
      <c r="E63" s="10">
        <f t="shared" si="11"/>
        <v>-5803.4937601508182</v>
      </c>
      <c r="F63" s="31">
        <f t="shared" si="12"/>
        <v>-5803.5</v>
      </c>
      <c r="G63" s="31">
        <f t="shared" si="13"/>
        <v>1.2852899999415968E-2</v>
      </c>
      <c r="I63" s="31">
        <f t="shared" si="38"/>
        <v>1.2852899999415968E-2</v>
      </c>
      <c r="O63" s="31">
        <f t="shared" ca="1" si="39"/>
        <v>3.3392510554016715E-2</v>
      </c>
      <c r="Q63" s="32">
        <f t="shared" si="16"/>
        <v>13035.771000000001</v>
      </c>
      <c r="S63" s="77">
        <f t="shared" si="36"/>
        <v>0.2</v>
      </c>
      <c r="Z63" s="31">
        <f t="shared" si="17"/>
        <v>-5803.5</v>
      </c>
      <c r="AA63" s="76">
        <f t="shared" si="18"/>
        <v>9.7186603903061664E-3</v>
      </c>
      <c r="AB63" s="76">
        <f t="shared" si="19"/>
        <v>7.1773080027554316E-3</v>
      </c>
      <c r="AC63" s="76">
        <f t="shared" si="20"/>
        <v>1.2852899999415968E-2</v>
      </c>
      <c r="AD63" s="76">
        <f t="shared" si="21"/>
        <v>3.1342396091098013E-3</v>
      </c>
      <c r="AE63" s="76">
        <f t="shared" si="22"/>
        <v>1.9646915854625523E-6</v>
      </c>
      <c r="AF63" s="31">
        <f t="shared" si="23"/>
        <v>1.2852899999415968E-2</v>
      </c>
      <c r="AG63" s="143"/>
      <c r="AH63" s="31">
        <f t="shared" si="24"/>
        <v>5.675591996660536E-3</v>
      </c>
      <c r="AI63" s="31">
        <f t="shared" si="25"/>
        <v>1.1259884608986104</v>
      </c>
      <c r="AJ63" s="31">
        <f t="shared" si="26"/>
        <v>-0.35253252729440626</v>
      </c>
      <c r="AK63" s="31">
        <f t="shared" si="27"/>
        <v>-0.68159515000344217</v>
      </c>
      <c r="AL63" s="31">
        <f t="shared" si="28"/>
        <v>-1.3880158464091634</v>
      </c>
      <c r="AM63" s="31">
        <f t="shared" si="29"/>
        <v>-0.83209654328786731</v>
      </c>
      <c r="AN63" s="76">
        <f t="shared" si="40"/>
        <v>-6.9640775149888121</v>
      </c>
      <c r="AO63" s="76">
        <f t="shared" si="40"/>
        <v>-6.9572612005024865</v>
      </c>
      <c r="AP63" s="76">
        <f t="shared" si="40"/>
        <v>-6.9447366326647995</v>
      </c>
      <c r="AQ63" s="76">
        <f t="shared" si="40"/>
        <v>-6.922034971358598</v>
      </c>
      <c r="AR63" s="76">
        <f t="shared" si="40"/>
        <v>-6.8818265490204382</v>
      </c>
      <c r="AS63" s="76">
        <f t="shared" si="40"/>
        <v>-6.8131600490720006</v>
      </c>
      <c r="AT63" s="76">
        <f t="shared" si="40"/>
        <v>-6.7017461001783287</v>
      </c>
      <c r="AU63" s="76">
        <f t="shared" si="31"/>
        <v>-6.5314355520761485</v>
      </c>
      <c r="AW63" s="31">
        <v>250</v>
      </c>
      <c r="AX63" s="31">
        <f t="shared" si="0"/>
        <v>-5.3485342645340469E-3</v>
      </c>
      <c r="AY63" s="31">
        <f t="shared" si="1"/>
        <v>5.8300670337827947E-3</v>
      </c>
      <c r="AZ63" s="31">
        <f t="shared" si="2"/>
        <v>-1.1178601298316842E-2</v>
      </c>
      <c r="BA63" s="31">
        <f t="shared" si="3"/>
        <v>0.35534070434951226</v>
      </c>
      <c r="BB63" s="31">
        <f t="shared" si="4"/>
        <v>-0.98611757281245316</v>
      </c>
      <c r="BC63" s="31">
        <f t="shared" si="5"/>
        <v>-2.7653574364877418</v>
      </c>
      <c r="BD63" s="31">
        <f t="shared" si="6"/>
        <v>-5.2529691705972539</v>
      </c>
      <c r="BE63" s="31">
        <f t="shared" si="34"/>
        <v>-2.3005966817960957</v>
      </c>
      <c r="BF63" s="31">
        <f t="shared" si="34"/>
        <v>-2.2954563326340662</v>
      </c>
      <c r="BG63" s="31">
        <f t="shared" si="34"/>
        <v>-2.3065743104644829</v>
      </c>
      <c r="BH63" s="31">
        <f t="shared" si="34"/>
        <v>-2.2823491068396571</v>
      </c>
      <c r="BI63" s="31">
        <f t="shared" si="34"/>
        <v>-2.3343272964601054</v>
      </c>
      <c r="BJ63" s="31">
        <f t="shared" si="34"/>
        <v>-2.2186378312677295</v>
      </c>
      <c r="BK63" s="31">
        <f t="shared" si="34"/>
        <v>-2.4594183280475246</v>
      </c>
      <c r="BL63" s="31">
        <f t="shared" si="8"/>
        <v>-1.7816244755583421</v>
      </c>
    </row>
    <row r="64" spans="1:64" s="31" customFormat="1" ht="12.95" customHeight="1">
      <c r="A64" s="67" t="s">
        <v>278</v>
      </c>
      <c r="B64" s="66" t="s">
        <v>31</v>
      </c>
      <c r="C64" s="67">
        <v>28062.488000000001</v>
      </c>
      <c r="D64" s="67" t="s">
        <v>144</v>
      </c>
      <c r="E64" s="10">
        <f t="shared" si="11"/>
        <v>-5799.5045561011621</v>
      </c>
      <c r="F64" s="31">
        <f t="shared" si="12"/>
        <v>-5799.5</v>
      </c>
      <c r="G64" s="31">
        <f t="shared" si="13"/>
        <v>-9.3846999989182223E-3</v>
      </c>
      <c r="I64" s="31">
        <f t="shared" si="38"/>
        <v>-9.3846999989182223E-3</v>
      </c>
      <c r="O64" s="31">
        <f t="shared" ca="1" si="39"/>
        <v>3.3381616697869307E-2</v>
      </c>
      <c r="Q64" s="32">
        <f t="shared" si="16"/>
        <v>13043.988000000001</v>
      </c>
      <c r="S64" s="77">
        <f t="shared" si="36"/>
        <v>0.2</v>
      </c>
      <c r="Z64" s="31">
        <f t="shared" si="17"/>
        <v>-5799.5</v>
      </c>
      <c r="AA64" s="76">
        <f t="shared" si="18"/>
        <v>9.7957216234382909E-3</v>
      </c>
      <c r="AB64" s="76">
        <f t="shared" si="19"/>
        <v>-1.513620487838415E-2</v>
      </c>
      <c r="AC64" s="76">
        <f t="shared" si="20"/>
        <v>-9.3846999989182223E-3</v>
      </c>
      <c r="AD64" s="76">
        <f t="shared" si="21"/>
        <v>-1.9180421622356513E-2</v>
      </c>
      <c r="AE64" s="76">
        <f t="shared" si="22"/>
        <v>7.3577714722272255E-5</v>
      </c>
      <c r="AF64" s="31">
        <f t="shared" si="23"/>
        <v>-9.3846999989182223E-3</v>
      </c>
      <c r="AG64" s="143"/>
      <c r="AH64" s="31">
        <f t="shared" si="24"/>
        <v>5.7515048794659282E-3</v>
      </c>
      <c r="AI64" s="31">
        <f t="shared" si="25"/>
        <v>1.1334245320181673</v>
      </c>
      <c r="AJ64" s="31">
        <f t="shared" si="26"/>
        <v>-0.34229179705149043</v>
      </c>
      <c r="AK64" s="31">
        <f t="shared" si="27"/>
        <v>-0.68017860525272966</v>
      </c>
      <c r="AL64" s="31">
        <f t="shared" si="28"/>
        <v>-1.3770947999683434</v>
      </c>
      <c r="AM64" s="31">
        <f t="shared" si="29"/>
        <v>-0.82289694618094067</v>
      </c>
      <c r="AN64" s="76">
        <f t="shared" si="40"/>
        <v>-6.9571093977762226</v>
      </c>
      <c r="AO64" s="76">
        <f t="shared" si="40"/>
        <v>-6.9502093966961533</v>
      </c>
      <c r="AP64" s="76">
        <f t="shared" si="40"/>
        <v>-6.9376012797064233</v>
      </c>
      <c r="AQ64" s="76">
        <f t="shared" si="40"/>
        <v>-6.9148711889403378</v>
      </c>
      <c r="AR64" s="76">
        <f t="shared" si="40"/>
        <v>-6.874813597673203</v>
      </c>
      <c r="AS64" s="76">
        <f t="shared" si="40"/>
        <v>-6.8066939373957709</v>
      </c>
      <c r="AT64" s="76">
        <f t="shared" si="40"/>
        <v>-6.6964979382109835</v>
      </c>
      <c r="AU64" s="76">
        <f t="shared" si="31"/>
        <v>-6.5282969968095967</v>
      </c>
      <c r="AW64" s="31">
        <v>500</v>
      </c>
      <c r="AX64" s="31">
        <f t="shared" si="0"/>
        <v>-4.4537096739798929E-3</v>
      </c>
      <c r="AY64" s="31">
        <f t="shared" si="1"/>
        <v>5.9059807510407746E-3</v>
      </c>
      <c r="AZ64" s="31">
        <f t="shared" si="2"/>
        <v>-1.0359690425020667E-2</v>
      </c>
      <c r="BA64" s="31">
        <f t="shared" si="3"/>
        <v>0.37482331624201137</v>
      </c>
      <c r="BB64" s="31">
        <f t="shared" si="4"/>
        <v>-0.99534587789562101</v>
      </c>
      <c r="BC64" s="31">
        <f t="shared" si="5"/>
        <v>-2.6950528737519388</v>
      </c>
      <c r="BD64" s="31">
        <f t="shared" si="6"/>
        <v>-4.4042124719008653</v>
      </c>
      <c r="BE64" s="31">
        <f t="shared" si="34"/>
        <v>-2.1616579252139734</v>
      </c>
      <c r="BF64" s="31">
        <f t="shared" si="34"/>
        <v>-2.1601899276142733</v>
      </c>
      <c r="BG64" s="31">
        <f t="shared" si="34"/>
        <v>-2.1639892781587764</v>
      </c>
      <c r="BH64" s="31">
        <f t="shared" si="34"/>
        <v>-2.1541113185277014</v>
      </c>
      <c r="BI64" s="31">
        <f t="shared" si="34"/>
        <v>-2.1794992857562128</v>
      </c>
      <c r="BJ64" s="31">
        <f t="shared" si="34"/>
        <v>-2.1121386753254323</v>
      </c>
      <c r="BK64" s="31">
        <f t="shared" si="34"/>
        <v>-2.2785316325869163</v>
      </c>
      <c r="BL64" s="31">
        <f t="shared" si="8"/>
        <v>-1.5854647713988557</v>
      </c>
    </row>
    <row r="65" spans="1:64" s="31" customFormat="1" ht="12.95" customHeight="1">
      <c r="A65" s="67" t="s">
        <v>278</v>
      </c>
      <c r="B65" s="66" t="s">
        <v>31</v>
      </c>
      <c r="C65" s="67">
        <v>28122.223999999998</v>
      </c>
      <c r="D65" s="67" t="s">
        <v>144</v>
      </c>
      <c r="E65" s="10">
        <f t="shared" si="11"/>
        <v>-5770.5038145762437</v>
      </c>
      <c r="F65" s="31">
        <f t="shared" si="12"/>
        <v>-5770.5</v>
      </c>
      <c r="G65" s="31">
        <f t="shared" si="13"/>
        <v>-7.8573000027972739E-3</v>
      </c>
      <c r="I65" s="31">
        <f t="shared" si="38"/>
        <v>-7.8573000027972739E-3</v>
      </c>
      <c r="O65" s="31">
        <f t="shared" ca="1" si="39"/>
        <v>3.3302636240800612E-2</v>
      </c>
      <c r="Q65" s="32">
        <f t="shared" si="16"/>
        <v>13103.723999999998</v>
      </c>
      <c r="S65" s="77">
        <f t="shared" si="36"/>
        <v>0.2</v>
      </c>
      <c r="Z65" s="31">
        <f t="shared" si="17"/>
        <v>-5770.5</v>
      </c>
      <c r="AA65" s="76">
        <f t="shared" si="18"/>
        <v>1.0360102521246761E-2</v>
      </c>
      <c r="AB65" s="76">
        <f t="shared" si="19"/>
        <v>-1.4164858956717551E-2</v>
      </c>
      <c r="AC65" s="76">
        <f t="shared" si="20"/>
        <v>-7.8573000027972739E-3</v>
      </c>
      <c r="AD65" s="76">
        <f t="shared" si="21"/>
        <v>-1.8217402524044034E-2</v>
      </c>
      <c r="AE65" s="76">
        <f t="shared" si="22"/>
        <v>6.6374750944609188E-5</v>
      </c>
      <c r="AF65" s="31">
        <f t="shared" si="23"/>
        <v>-7.8573000027972739E-3</v>
      </c>
      <c r="AG65" s="143"/>
      <c r="AH65" s="31">
        <f t="shared" si="24"/>
        <v>6.3075589539202783E-3</v>
      </c>
      <c r="AI65" s="31">
        <f t="shared" si="25"/>
        <v>1.1897406048845685</v>
      </c>
      <c r="AJ65" s="31">
        <f t="shared" si="26"/>
        <v>-0.26265902350541881</v>
      </c>
      <c r="AK65" s="31">
        <f t="shared" si="27"/>
        <v>-0.66666599106738123</v>
      </c>
      <c r="AL65" s="31">
        <f t="shared" si="28"/>
        <v>-1.2935168025752772</v>
      </c>
      <c r="AM65" s="31">
        <f t="shared" si="29"/>
        <v>-0.75510200160008134</v>
      </c>
      <c r="AN65" s="76">
        <f t="shared" si="40"/>
        <v>-6.9052404381614805</v>
      </c>
      <c r="AO65" s="76">
        <f t="shared" si="40"/>
        <v>-6.8978040255574324</v>
      </c>
      <c r="AP65" s="76">
        <f t="shared" si="40"/>
        <v>-6.8847321902732075</v>
      </c>
      <c r="AQ65" s="76">
        <f t="shared" si="40"/>
        <v>-6.8620329466843906</v>
      </c>
      <c r="AR65" s="76">
        <f t="shared" si="40"/>
        <v>-6.8233897213667651</v>
      </c>
      <c r="AS65" s="76">
        <f t="shared" si="40"/>
        <v>-6.7595599298149471</v>
      </c>
      <c r="AT65" s="76">
        <f t="shared" si="40"/>
        <v>-6.6584005103285664</v>
      </c>
      <c r="AU65" s="76">
        <f t="shared" si="31"/>
        <v>-6.5055424711270957</v>
      </c>
      <c r="AW65" s="31">
        <v>750</v>
      </c>
      <c r="AX65" s="31">
        <f t="shared" si="0"/>
        <v>-3.2984336519328401E-3</v>
      </c>
      <c r="AY65" s="31">
        <f t="shared" si="1"/>
        <v>5.9820621126700493E-3</v>
      </c>
      <c r="AZ65" s="31">
        <f t="shared" si="2"/>
        <v>-9.2804957646028894E-3</v>
      </c>
      <c r="BA65" s="31">
        <f t="shared" si="3"/>
        <v>0.4002790519418653</v>
      </c>
      <c r="BB65" s="31">
        <f t="shared" si="4"/>
        <v>-0.99984065081608287</v>
      </c>
      <c r="BC65" s="31">
        <f t="shared" si="5"/>
        <v>-2.616388535384655</v>
      </c>
      <c r="BD65" s="31">
        <f t="shared" si="6"/>
        <v>-3.7201041521800278</v>
      </c>
      <c r="BE65" s="31">
        <f t="shared" si="34"/>
        <v>-2.0151789616459812</v>
      </c>
      <c r="BF65" s="31">
        <f t="shared" si="34"/>
        <v>-2.0150011829028056</v>
      </c>
      <c r="BG65" s="31">
        <f t="shared" si="34"/>
        <v>-2.0155976412565342</v>
      </c>
      <c r="BH65" s="31">
        <f t="shared" si="34"/>
        <v>-2.0135935253542705</v>
      </c>
      <c r="BI65" s="31">
        <f t="shared" si="34"/>
        <v>-2.0202943398289062</v>
      </c>
      <c r="BJ65" s="31">
        <f t="shared" si="34"/>
        <v>-1.9975055652885851</v>
      </c>
      <c r="BK65" s="31">
        <f t="shared" si="34"/>
        <v>-2.0710620777096906</v>
      </c>
      <c r="BL65" s="31">
        <f t="shared" si="8"/>
        <v>-1.3893050672393692</v>
      </c>
    </row>
    <row r="66" spans="1:64" s="31" customFormat="1" ht="12.95" customHeight="1">
      <c r="A66" s="67" t="s">
        <v>318</v>
      </c>
      <c r="B66" s="66" t="s">
        <v>122</v>
      </c>
      <c r="C66" s="67">
        <v>28331.308000000001</v>
      </c>
      <c r="D66" s="67" t="s">
        <v>144</v>
      </c>
      <c r="E66" s="10">
        <f t="shared" si="11"/>
        <v>-5668.9973353845271</v>
      </c>
      <c r="F66" s="31">
        <f t="shared" si="12"/>
        <v>-5669</v>
      </c>
      <c r="G66" s="31">
        <f t="shared" si="13"/>
        <v>5.4885999961697962E-3</v>
      </c>
      <c r="I66" s="31">
        <f t="shared" si="38"/>
        <v>5.4885999961697962E-3</v>
      </c>
      <c r="O66" s="31">
        <f t="shared" ca="1" si="39"/>
        <v>3.3026204641060167E-2</v>
      </c>
      <c r="Q66" s="32">
        <f t="shared" si="16"/>
        <v>13312.808000000001</v>
      </c>
      <c r="S66" s="77">
        <f t="shared" si="36"/>
        <v>0.2</v>
      </c>
      <c r="Z66" s="31">
        <f t="shared" si="17"/>
        <v>-5669</v>
      </c>
      <c r="AA66" s="76">
        <f t="shared" si="18"/>
        <v>1.2369241748282179E-2</v>
      </c>
      <c r="AB66" s="76">
        <f t="shared" si="19"/>
        <v>-2.7989365384430316E-3</v>
      </c>
      <c r="AC66" s="76">
        <f t="shared" si="20"/>
        <v>5.4885999961697962E-3</v>
      </c>
      <c r="AD66" s="76">
        <f t="shared" si="21"/>
        <v>-6.8806417521123826E-3</v>
      </c>
      <c r="AE66" s="76">
        <f t="shared" si="22"/>
        <v>9.4686461841824324E-6</v>
      </c>
      <c r="AF66" s="31">
        <f t="shared" si="23"/>
        <v>5.4885999961697962E-3</v>
      </c>
      <c r="AG66" s="143"/>
      <c r="AH66" s="31">
        <f t="shared" si="24"/>
        <v>8.2875365346128278E-3</v>
      </c>
      <c r="AI66" s="31">
        <f t="shared" si="25"/>
        <v>1.4139475211825692</v>
      </c>
      <c r="AJ66" s="31">
        <f t="shared" si="26"/>
        <v>9.6803594847377689E-2</v>
      </c>
      <c r="AK66" s="31">
        <f t="shared" si="27"/>
        <v>-0.55596087137011896</v>
      </c>
      <c r="AL66" s="31">
        <f t="shared" si="28"/>
        <v>-0.93078442046696386</v>
      </c>
      <c r="AM66" s="31">
        <f t="shared" si="29"/>
        <v>-0.50218265768889581</v>
      </c>
      <c r="AN66" s="76">
        <f t="shared" si="40"/>
        <v>-6.7044209944260835</v>
      </c>
      <c r="AO66" s="76">
        <f t="shared" si="40"/>
        <v>-6.6966908059924588</v>
      </c>
      <c r="AP66" s="76">
        <f t="shared" si="40"/>
        <v>-6.6845440214019716</v>
      </c>
      <c r="AQ66" s="76">
        <f t="shared" si="40"/>
        <v>-6.6655820689869731</v>
      </c>
      <c r="AR66" s="76">
        <f t="shared" si="40"/>
        <v>-6.63626445856106</v>
      </c>
      <c r="AS66" s="76">
        <f t="shared" si="40"/>
        <v>-6.5915406118759661</v>
      </c>
      <c r="AT66" s="76">
        <f t="shared" si="40"/>
        <v>-6.5244887614747338</v>
      </c>
      <c r="AU66" s="76">
        <f t="shared" si="31"/>
        <v>-6.4259016312383448</v>
      </c>
      <c r="AW66" s="31">
        <v>1000</v>
      </c>
      <c r="AX66" s="31">
        <f t="shared" ref="AX66:AX101" si="41">AB$3+AB$4*AW66+AB$5*AW66^2+AZ66</f>
        <v>-1.842962698679544E-3</v>
      </c>
      <c r="AY66" s="31">
        <f t="shared" ref="AY66:AY101" si="42">AB$3+AB$4*AW66+AB$5*AW66^2</f>
        <v>6.0583111186706161E-3</v>
      </c>
      <c r="AZ66" s="31">
        <f t="shared" ref="AZ66:AZ101" si="43">$AB$6*($AB$11/BA66*BB66+$AB$12)</f>
        <v>-7.9012738173501601E-3</v>
      </c>
      <c r="BA66" s="31">
        <f t="shared" ref="BA66:BA101" si="44">1+$AB$7*COS(BC66)</f>
        <v>0.43430575722523102</v>
      </c>
      <c r="BB66" s="31">
        <f t="shared" ref="BB66:BB101" si="45">SIN(BC66+RADIANS($AB$9))</f>
        <v>-0.99733259256568441</v>
      </c>
      <c r="BC66" s="31">
        <f t="shared" ref="BC66:BC101" si="46">2*ATAN(BD66)</f>
        <v>-2.5254801109535849</v>
      </c>
      <c r="BD66" s="31">
        <f t="shared" ref="BD66:BD101" si="47">SQRT((1+$AB$7)/(1-$AB$7))*TAN(BE66/2)</f>
        <v>-3.142819177418978</v>
      </c>
      <c r="BE66" s="31">
        <f t="shared" si="34"/>
        <v>-1.8579115472414294</v>
      </c>
      <c r="BF66" s="31">
        <f t="shared" si="34"/>
        <v>-1.8579184724965603</v>
      </c>
      <c r="BG66" s="31">
        <f t="shared" si="34"/>
        <v>-1.8578831902034652</v>
      </c>
      <c r="BH66" s="31">
        <f t="shared" si="34"/>
        <v>-1.8580628999477433</v>
      </c>
      <c r="BI66" s="31">
        <f t="shared" si="34"/>
        <v>-1.8571464082287263</v>
      </c>
      <c r="BJ66" s="31">
        <f t="shared" si="34"/>
        <v>-1.8617910307447738</v>
      </c>
      <c r="BK66" s="31">
        <f t="shared" si="34"/>
        <v>-1.8374434573086018</v>
      </c>
      <c r="BL66" s="31">
        <f t="shared" ref="BL66:BL101" si="48">RADIANS($AB$9)+$AB$18*(AW66-AB$15)</f>
        <v>-1.1931453630798827</v>
      </c>
    </row>
    <row r="67" spans="1:64" s="31" customFormat="1" ht="12.95" customHeight="1">
      <c r="A67" s="67" t="s">
        <v>318</v>
      </c>
      <c r="B67" s="66" t="s">
        <v>122</v>
      </c>
      <c r="C67" s="67">
        <v>28337.496999999999</v>
      </c>
      <c r="D67" s="67" t="s">
        <v>144</v>
      </c>
      <c r="E67" s="10">
        <f t="shared" si="11"/>
        <v>-5665.992688449719</v>
      </c>
      <c r="F67" s="31">
        <f t="shared" si="12"/>
        <v>-5666</v>
      </c>
      <c r="G67" s="31">
        <f t="shared" si="13"/>
        <v>1.5060399997310014E-2</v>
      </c>
      <c r="I67" s="31">
        <f t="shared" si="38"/>
        <v>1.5060399997310014E-2</v>
      </c>
      <c r="O67" s="31">
        <f t="shared" ca="1" si="39"/>
        <v>3.3018034248949613E-2</v>
      </c>
      <c r="Q67" s="32">
        <f t="shared" si="16"/>
        <v>13318.996999999999</v>
      </c>
      <c r="S67" s="77">
        <f t="shared" si="36"/>
        <v>0.2</v>
      </c>
      <c r="Z67" s="31">
        <f t="shared" si="17"/>
        <v>-5666</v>
      </c>
      <c r="AA67" s="76">
        <f t="shared" si="18"/>
        <v>1.2428005970408811E-2</v>
      </c>
      <c r="AB67" s="76">
        <f t="shared" si="19"/>
        <v>6.714961581604199E-3</v>
      </c>
      <c r="AC67" s="76">
        <f t="shared" si="20"/>
        <v>1.5060399997310014E-2</v>
      </c>
      <c r="AD67" s="76">
        <f t="shared" si="21"/>
        <v>2.6323940269012032E-3</v>
      </c>
      <c r="AE67" s="76">
        <f t="shared" si="22"/>
        <v>1.3858996625730267E-6</v>
      </c>
      <c r="AF67" s="31">
        <f t="shared" si="23"/>
        <v>1.5060399997310014E-2</v>
      </c>
      <c r="AG67" s="143"/>
      <c r="AH67" s="31">
        <f t="shared" si="24"/>
        <v>8.3454384157058154E-3</v>
      </c>
      <c r="AI67" s="31">
        <f t="shared" si="25"/>
        <v>1.4208981856171787</v>
      </c>
      <c r="AJ67" s="31">
        <f t="shared" si="26"/>
        <v>0.10929777966360028</v>
      </c>
      <c r="AK67" s="31">
        <f t="shared" si="27"/>
        <v>-0.55071749394038905</v>
      </c>
      <c r="AL67" s="31">
        <f t="shared" si="28"/>
        <v>-0.91822327666722126</v>
      </c>
      <c r="AM67" s="31">
        <f t="shared" si="29"/>
        <v>-0.49434282824968578</v>
      </c>
      <c r="AN67" s="76">
        <f t="shared" si="40"/>
        <v>-6.6980332917576559</v>
      </c>
      <c r="AO67" s="76">
        <f t="shared" si="40"/>
        <v>-6.6903443986010807</v>
      </c>
      <c r="AP67" s="76">
        <f t="shared" si="40"/>
        <v>-6.6782950150356895</v>
      </c>
      <c r="AQ67" s="76">
        <f t="shared" si="40"/>
        <v>-6.6595324427894447</v>
      </c>
      <c r="AR67" s="76">
        <f t="shared" si="40"/>
        <v>-6.6305880081429009</v>
      </c>
      <c r="AS67" s="76">
        <f t="shared" si="40"/>
        <v>-6.5865138927641231</v>
      </c>
      <c r="AT67" s="76">
        <f t="shared" si="40"/>
        <v>-6.5205195643309573</v>
      </c>
      <c r="AU67" s="76">
        <f t="shared" si="31"/>
        <v>-6.4235477147884303</v>
      </c>
      <c r="AW67" s="31">
        <v>1250</v>
      </c>
      <c r="AX67" s="31">
        <f t="shared" si="41"/>
        <v>-3.2528195789867376E-5</v>
      </c>
      <c r="AY67" s="31">
        <f t="shared" si="42"/>
        <v>6.1347277690424768E-3</v>
      </c>
      <c r="AZ67" s="31">
        <f t="shared" si="43"/>
        <v>-6.1672559648323442E-3</v>
      </c>
      <c r="BA67" s="31">
        <f t="shared" si="44"/>
        <v>0.48134674235397723</v>
      </c>
      <c r="BB67" s="31">
        <f t="shared" si="45"/>
        <v>-0.98342979066253977</v>
      </c>
      <c r="BC67" s="31">
        <f t="shared" si="46"/>
        <v>-2.416238753655763</v>
      </c>
      <c r="BD67" s="31">
        <f t="shared" si="47"/>
        <v>-2.6353088845679933</v>
      </c>
      <c r="BE67" s="31">
        <f t="shared" si="34"/>
        <v>-1.6855669492908816</v>
      </c>
      <c r="BF67" s="31">
        <f t="shared" si="34"/>
        <v>-1.6855671472042746</v>
      </c>
      <c r="BG67" s="31">
        <f t="shared" si="34"/>
        <v>-1.6855646538706035</v>
      </c>
      <c r="BH67" s="31">
        <f t="shared" si="34"/>
        <v>-1.6855960612107297</v>
      </c>
      <c r="BI67" s="31">
        <f t="shared" si="34"/>
        <v>-1.6851998108778301</v>
      </c>
      <c r="BJ67" s="31">
        <f t="shared" si="34"/>
        <v>-1.6901031196699559</v>
      </c>
      <c r="BK67" s="31">
        <f t="shared" si="34"/>
        <v>-1.5791125232471597</v>
      </c>
      <c r="BL67" s="31">
        <f t="shared" si="48"/>
        <v>-0.99698565892039626</v>
      </c>
    </row>
    <row r="68" spans="1:64" s="31" customFormat="1" ht="12.95" customHeight="1">
      <c r="A68" s="67" t="s">
        <v>318</v>
      </c>
      <c r="B68" s="66" t="s">
        <v>122</v>
      </c>
      <c r="C68" s="67">
        <v>28366.328000000001</v>
      </c>
      <c r="D68" s="67" t="s">
        <v>144</v>
      </c>
      <c r="E68" s="10">
        <f t="shared" si="11"/>
        <v>-5651.995762326359</v>
      </c>
      <c r="F68" s="31">
        <f t="shared" si="12"/>
        <v>-5652</v>
      </c>
      <c r="G68" s="31">
        <f t="shared" si="13"/>
        <v>8.728799999516923E-3</v>
      </c>
      <c r="I68" s="31">
        <f t="shared" si="38"/>
        <v>8.728799999516923E-3</v>
      </c>
      <c r="O68" s="31">
        <f t="shared" ca="1" si="39"/>
        <v>3.2979905752433689E-2</v>
      </c>
      <c r="Q68" s="32">
        <f t="shared" si="16"/>
        <v>13347.828000000001</v>
      </c>
      <c r="S68" s="77">
        <f t="shared" si="36"/>
        <v>0.2</v>
      </c>
      <c r="Z68" s="31">
        <f t="shared" si="17"/>
        <v>-5652</v>
      </c>
      <c r="AA68" s="76">
        <f t="shared" si="18"/>
        <v>1.2700550073085071E-2</v>
      </c>
      <c r="AB68" s="76">
        <f t="shared" si="19"/>
        <v>1.1484205848674538E-4</v>
      </c>
      <c r="AC68" s="76">
        <f t="shared" si="20"/>
        <v>8.728799999516923E-3</v>
      </c>
      <c r="AD68" s="76">
        <f t="shared" si="21"/>
        <v>-3.9717500735681477E-3</v>
      </c>
      <c r="AE68" s="76">
        <f t="shared" si="22"/>
        <v>3.1549597293777176E-6</v>
      </c>
      <c r="AF68" s="31">
        <f t="shared" si="23"/>
        <v>8.728799999516923E-3</v>
      </c>
      <c r="AG68" s="143"/>
      <c r="AH68" s="31">
        <f t="shared" si="24"/>
        <v>8.6139579410301776E-3</v>
      </c>
      <c r="AI68" s="31">
        <f t="shared" si="25"/>
        <v>1.4532061876485514</v>
      </c>
      <c r="AJ68" s="31">
        <f t="shared" si="26"/>
        <v>0.1687851088936507</v>
      </c>
      <c r="AK68" s="31">
        <f t="shared" si="27"/>
        <v>-0.52445132497199543</v>
      </c>
      <c r="AL68" s="31">
        <f t="shared" si="28"/>
        <v>-0.8581428828037424</v>
      </c>
      <c r="AM68" s="31">
        <f t="shared" si="29"/>
        <v>-0.45749763622488809</v>
      </c>
      <c r="AN68" s="76">
        <f t="shared" si="40"/>
        <v>-6.6678994481284839</v>
      </c>
      <c r="AO68" s="76">
        <f t="shared" si="40"/>
        <v>-6.6604468935581362</v>
      </c>
      <c r="AP68" s="76">
        <f t="shared" si="40"/>
        <v>-6.648907866663075</v>
      </c>
      <c r="AQ68" s="76">
        <f t="shared" si="40"/>
        <v>-6.6311410003350968</v>
      </c>
      <c r="AR68" s="76">
        <f t="shared" si="40"/>
        <v>-6.6040047969096012</v>
      </c>
      <c r="AS68" s="76">
        <f t="shared" si="40"/>
        <v>-6.5630178953300264</v>
      </c>
      <c r="AT68" s="76">
        <f t="shared" si="40"/>
        <v>-6.5019896845693967</v>
      </c>
      <c r="AU68" s="76">
        <f t="shared" si="31"/>
        <v>-6.4125627713554998</v>
      </c>
      <c r="AW68" s="31">
        <v>1500</v>
      </c>
      <c r="AX68" s="31">
        <f t="shared" si="41"/>
        <v>2.2089909873508149E-3</v>
      </c>
      <c r="AY68" s="31">
        <f t="shared" si="42"/>
        <v>6.2113120637856305E-3</v>
      </c>
      <c r="AZ68" s="31">
        <f t="shared" si="43"/>
        <v>-4.0023210764348156E-3</v>
      </c>
      <c r="BA68" s="31">
        <f t="shared" si="44"/>
        <v>0.54961592322716957</v>
      </c>
      <c r="BB68" s="31">
        <f t="shared" si="45"/>
        <v>-0.94909217696054193</v>
      </c>
      <c r="BC68" s="31">
        <f t="shared" si="46"/>
        <v>-2.2780811254070574</v>
      </c>
      <c r="BD68" s="31">
        <f t="shared" si="47"/>
        <v>-2.1703847628618504</v>
      </c>
      <c r="BE68" s="31">
        <f t="shared" si="34"/>
        <v>-1.4918060817863839</v>
      </c>
      <c r="BF68" s="31">
        <f t="shared" si="34"/>
        <v>-1.4918058525230611</v>
      </c>
      <c r="BG68" s="31">
        <f t="shared" si="34"/>
        <v>-1.4918016609385296</v>
      </c>
      <c r="BH68" s="31">
        <f t="shared" si="34"/>
        <v>-1.491725065957074</v>
      </c>
      <c r="BI68" s="31">
        <f t="shared" si="34"/>
        <v>-1.4903382192280969</v>
      </c>
      <c r="BJ68" s="31">
        <f t="shared" si="34"/>
        <v>-1.4684205808504598</v>
      </c>
      <c r="BK68" s="31">
        <f t="shared" si="34"/>
        <v>-1.2984538781615491</v>
      </c>
      <c r="BL68" s="31">
        <f t="shared" si="48"/>
        <v>-0.80082595476090956</v>
      </c>
    </row>
    <row r="69" spans="1:64" s="31" customFormat="1" ht="12.95" customHeight="1">
      <c r="A69" s="67" t="s">
        <v>318</v>
      </c>
      <c r="B69" s="66" t="s">
        <v>31</v>
      </c>
      <c r="C69" s="67">
        <v>28367.359</v>
      </c>
      <c r="D69" s="67" t="s">
        <v>144</v>
      </c>
      <c r="E69" s="10">
        <f t="shared" si="11"/>
        <v>-5651.4952305781308</v>
      </c>
      <c r="F69" s="31">
        <f t="shared" si="12"/>
        <v>-5651.5</v>
      </c>
      <c r="G69" s="31">
        <f t="shared" si="13"/>
        <v>9.8240999977861065E-3</v>
      </c>
      <c r="I69" s="31">
        <f t="shared" si="38"/>
        <v>9.8240999977861065E-3</v>
      </c>
      <c r="O69" s="31">
        <f t="shared" ca="1" si="39"/>
        <v>3.2978544020415265E-2</v>
      </c>
      <c r="Q69" s="32">
        <f t="shared" si="16"/>
        <v>13348.859</v>
      </c>
      <c r="S69" s="77">
        <f t="shared" si="36"/>
        <v>0.2</v>
      </c>
      <c r="Z69" s="31">
        <f t="shared" si="17"/>
        <v>-5651.5</v>
      </c>
      <c r="AA69" s="76">
        <f t="shared" si="18"/>
        <v>1.2710225993510637E-2</v>
      </c>
      <c r="AB69" s="76">
        <f t="shared" si="19"/>
        <v>1.2006098809591598E-3</v>
      </c>
      <c r="AC69" s="76">
        <f t="shared" si="20"/>
        <v>9.8240999977861065E-3</v>
      </c>
      <c r="AD69" s="76">
        <f t="shared" si="21"/>
        <v>-2.8861259957245304E-3</v>
      </c>
      <c r="AE69" s="76">
        <f t="shared" si="22"/>
        <v>1.6659446526393824E-6</v>
      </c>
      <c r="AF69" s="31">
        <f t="shared" si="23"/>
        <v>9.8240999977861065E-3</v>
      </c>
      <c r="AG69" s="143"/>
      <c r="AH69" s="31">
        <f t="shared" si="24"/>
        <v>8.6234901168269467E-3</v>
      </c>
      <c r="AI69" s="31">
        <f t="shared" si="25"/>
        <v>1.4543537716620762</v>
      </c>
      <c r="AJ69" s="31">
        <f t="shared" si="26"/>
        <v>0.1709435143646939</v>
      </c>
      <c r="AK69" s="31">
        <f t="shared" si="27"/>
        <v>-0.52345743949652812</v>
      </c>
      <c r="AL69" s="31">
        <f t="shared" si="28"/>
        <v>-0.85595264717698416</v>
      </c>
      <c r="AM69" s="31">
        <f t="shared" si="29"/>
        <v>-0.45617396842395508</v>
      </c>
      <c r="AN69" s="76">
        <f t="shared" si="40"/>
        <v>-6.6668135030264466</v>
      </c>
      <c r="AO69" s="76">
        <f t="shared" si="40"/>
        <v>-6.6593707287676134</v>
      </c>
      <c r="AP69" s="76">
        <f t="shared" si="40"/>
        <v>-6.6478516234312597</v>
      </c>
      <c r="AQ69" s="76">
        <f t="shared" si="40"/>
        <v>-6.6301222793682708</v>
      </c>
      <c r="AR69" s="76">
        <f t="shared" si="40"/>
        <v>-6.6030526444208828</v>
      </c>
      <c r="AS69" s="76">
        <f t="shared" si="40"/>
        <v>-6.5621776328359349</v>
      </c>
      <c r="AT69" s="76">
        <f t="shared" si="40"/>
        <v>-6.5013276981555066</v>
      </c>
      <c r="AU69" s="76">
        <f t="shared" si="31"/>
        <v>-6.4121704519471807</v>
      </c>
      <c r="AW69" s="31">
        <v>1750</v>
      </c>
      <c r="AX69" s="31">
        <f t="shared" si="41"/>
        <v>4.9943586291769908E-3</v>
      </c>
      <c r="AY69" s="31">
        <f t="shared" si="42"/>
        <v>6.2880640029000781E-3</v>
      </c>
      <c r="AZ69" s="31">
        <f t="shared" si="43"/>
        <v>-1.2937053737230877E-3</v>
      </c>
      <c r="BA69" s="31">
        <f t="shared" si="44"/>
        <v>0.65612956388718635</v>
      </c>
      <c r="BB69" s="31">
        <f t="shared" si="45"/>
        <v>-0.87341071918397584</v>
      </c>
      <c r="BC69" s="31">
        <f t="shared" si="46"/>
        <v>-2.0899025344497213</v>
      </c>
      <c r="BD69" s="31">
        <f t="shared" si="47"/>
        <v>-1.7231004794724181</v>
      </c>
      <c r="BE69" s="31">
        <f t="shared" si="34"/>
        <v>-1.2657868840401654</v>
      </c>
      <c r="BF69" s="31">
        <f t="shared" si="34"/>
        <v>-1.2656512385556149</v>
      </c>
      <c r="BG69" s="31">
        <f t="shared" si="34"/>
        <v>-1.2650005253964371</v>
      </c>
      <c r="BH69" s="31">
        <f t="shared" si="34"/>
        <v>-1.2618974130565608</v>
      </c>
      <c r="BI69" s="31">
        <f t="shared" si="34"/>
        <v>-1.2474957750929976</v>
      </c>
      <c r="BJ69" s="31">
        <f t="shared" si="34"/>
        <v>-1.1874404958108307</v>
      </c>
      <c r="BK69" s="31">
        <f t="shared" si="34"/>
        <v>-0.99870851306328989</v>
      </c>
      <c r="BL69" s="31">
        <f t="shared" si="48"/>
        <v>-0.60466625060142309</v>
      </c>
    </row>
    <row r="70" spans="1:64" s="31" customFormat="1" ht="12.95" customHeight="1">
      <c r="A70" s="67" t="s">
        <v>318</v>
      </c>
      <c r="B70" s="66" t="s">
        <v>31</v>
      </c>
      <c r="C70" s="67">
        <v>28373.525000000001</v>
      </c>
      <c r="D70" s="67" t="s">
        <v>144</v>
      </c>
      <c r="E70" s="10">
        <f t="shared" si="11"/>
        <v>-5648.5017497249992</v>
      </c>
      <c r="F70" s="31">
        <f t="shared" si="12"/>
        <v>-5648.5</v>
      </c>
      <c r="G70" s="31">
        <f t="shared" si="13"/>
        <v>-3.6040999984834343E-3</v>
      </c>
      <c r="I70" s="31">
        <f t="shared" si="38"/>
        <v>-3.6040999984834343E-3</v>
      </c>
      <c r="O70" s="31">
        <f t="shared" ca="1" si="39"/>
        <v>3.2970373628304711E-2</v>
      </c>
      <c r="Q70" s="32">
        <f t="shared" si="16"/>
        <v>13355.025000000001</v>
      </c>
      <c r="S70" s="77">
        <f t="shared" si="36"/>
        <v>0.2</v>
      </c>
      <c r="Z70" s="31">
        <f t="shared" si="17"/>
        <v>-5648.5</v>
      </c>
      <c r="AA70" s="76">
        <f t="shared" si="18"/>
        <v>1.2768188436096343E-2</v>
      </c>
      <c r="AB70" s="76">
        <f t="shared" si="19"/>
        <v>-1.2284690076041167E-2</v>
      </c>
      <c r="AC70" s="76">
        <f t="shared" si="20"/>
        <v>-3.6040999984834343E-3</v>
      </c>
      <c r="AD70" s="76">
        <f t="shared" si="21"/>
        <v>-1.6372288434579777E-2</v>
      </c>
      <c r="AE70" s="76">
        <f t="shared" si="22"/>
        <v>5.361036571701495E-5</v>
      </c>
      <c r="AF70" s="31">
        <f t="shared" si="23"/>
        <v>-3.6040999984834343E-3</v>
      </c>
      <c r="AG70" s="143"/>
      <c r="AH70" s="31">
        <f t="shared" si="24"/>
        <v>8.680590077557733E-3</v>
      </c>
      <c r="AI70" s="31">
        <f t="shared" si="25"/>
        <v>1.461226596649785</v>
      </c>
      <c r="AJ70" s="31">
        <f t="shared" si="26"/>
        <v>0.18393959373376342</v>
      </c>
      <c r="AK70" s="31">
        <f t="shared" si="27"/>
        <v>-0.51741189330230142</v>
      </c>
      <c r="AL70" s="31">
        <f t="shared" si="28"/>
        <v>-0.84274690676247122</v>
      </c>
      <c r="AM70" s="31">
        <f t="shared" si="29"/>
        <v>-0.44822091546505516</v>
      </c>
      <c r="AN70" s="76">
        <f t="shared" si="40"/>
        <v>-6.6602839672747409</v>
      </c>
      <c r="AO70" s="76">
        <f t="shared" si="40"/>
        <v>-6.6529018258657757</v>
      </c>
      <c r="AP70" s="76">
        <f t="shared" si="40"/>
        <v>-6.6415046906876647</v>
      </c>
      <c r="AQ70" s="76">
        <f t="shared" si="40"/>
        <v>-6.6240032777354925</v>
      </c>
      <c r="AR70" s="76">
        <f t="shared" si="40"/>
        <v>-6.59733586695973</v>
      </c>
      <c r="AS70" s="76">
        <f t="shared" si="40"/>
        <v>-6.5571344900678614</v>
      </c>
      <c r="AT70" s="76">
        <f t="shared" si="40"/>
        <v>-6.4973554929505273</v>
      </c>
      <c r="AU70" s="76">
        <f t="shared" si="31"/>
        <v>-6.4098165354972672</v>
      </c>
      <c r="AW70" s="31">
        <v>2000</v>
      </c>
      <c r="AX70" s="31">
        <f t="shared" si="41"/>
        <v>8.5071544306408418E-3</v>
      </c>
      <c r="AY70" s="31">
        <f t="shared" si="42"/>
        <v>6.3649835863858195E-3</v>
      </c>
      <c r="AZ70" s="31">
        <f t="shared" si="43"/>
        <v>2.1421708442550215E-3</v>
      </c>
      <c r="BA70" s="31">
        <f t="shared" si="44"/>
        <v>0.84204184649122671</v>
      </c>
      <c r="BB70" s="31">
        <f t="shared" si="45"/>
        <v>-0.69825996049251915</v>
      </c>
      <c r="BC70" s="31">
        <f t="shared" si="46"/>
        <v>-1.800703700699642</v>
      </c>
      <c r="BD70" s="31">
        <f t="shared" si="47"/>
        <v>-1.2610692097697731</v>
      </c>
      <c r="BE70" s="31">
        <f t="shared" si="34"/>
        <v>-0.98539869916415912</v>
      </c>
      <c r="BF70" s="31">
        <f t="shared" si="34"/>
        <v>-0.98321942141408147</v>
      </c>
      <c r="BG70" s="31">
        <f t="shared" si="34"/>
        <v>-0.97757168051145849</v>
      </c>
      <c r="BH70" s="31">
        <f t="shared" ref="BH70:BK101" si="49">$BL70+$AB$7*SIN(BI70)</f>
        <v>-0.9631502978354437</v>
      </c>
      <c r="BI70" s="31">
        <f t="shared" si="49"/>
        <v>-0.92760933244705102</v>
      </c>
      <c r="BJ70" s="31">
        <f t="shared" si="49"/>
        <v>-0.84642056295031531</v>
      </c>
      <c r="BK70" s="31">
        <f t="shared" si="49"/>
        <v>-0.68384949781982929</v>
      </c>
      <c r="BL70" s="31">
        <f t="shared" si="48"/>
        <v>-0.40850654644193662</v>
      </c>
    </row>
    <row r="71" spans="1:64" s="31" customFormat="1" ht="12.95" customHeight="1">
      <c r="A71" s="67" t="s">
        <v>318</v>
      </c>
      <c r="B71" s="66" t="s">
        <v>122</v>
      </c>
      <c r="C71" s="67">
        <v>28399.298999999999</v>
      </c>
      <c r="D71" s="67" t="s">
        <v>144</v>
      </c>
      <c r="E71" s="10">
        <f t="shared" si="11"/>
        <v>-5635.9889415010939</v>
      </c>
      <c r="F71" s="31">
        <f t="shared" si="12"/>
        <v>-5636</v>
      </c>
      <c r="G71" s="31">
        <f t="shared" si="13"/>
        <v>2.2778399994422216E-2</v>
      </c>
      <c r="I71" s="31">
        <f t="shared" si="38"/>
        <v>2.2778399994422216E-2</v>
      </c>
      <c r="O71" s="31">
        <f t="shared" ca="1" si="39"/>
        <v>3.2936330327844057E-2</v>
      </c>
      <c r="Q71" s="32">
        <f t="shared" si="16"/>
        <v>13380.798999999999</v>
      </c>
      <c r="S71" s="77">
        <f t="shared" si="36"/>
        <v>0.2</v>
      </c>
      <c r="Z71" s="31">
        <f t="shared" si="17"/>
        <v>-5636</v>
      </c>
      <c r="AA71" s="76">
        <f t="shared" si="18"/>
        <v>1.3007818915361982E-2</v>
      </c>
      <c r="AB71" s="76">
        <f t="shared" si="19"/>
        <v>1.3861773371843109E-2</v>
      </c>
      <c r="AC71" s="76">
        <f t="shared" si="20"/>
        <v>2.2778399994422216E-2</v>
      </c>
      <c r="AD71" s="76">
        <f t="shared" si="21"/>
        <v>9.7705810790602345E-3</v>
      </c>
      <c r="AE71" s="76">
        <f t="shared" si="22"/>
        <v>1.9092850924497974E-5</v>
      </c>
      <c r="AF71" s="31">
        <f t="shared" si="23"/>
        <v>2.2778399994422216E-2</v>
      </c>
      <c r="AG71" s="143"/>
      <c r="AH71" s="31">
        <f t="shared" si="24"/>
        <v>8.9166266225791067E-3</v>
      </c>
      <c r="AI71" s="31">
        <f t="shared" si="25"/>
        <v>1.4895645733401777</v>
      </c>
      <c r="AJ71" s="31">
        <f t="shared" si="26"/>
        <v>0.23886698245223667</v>
      </c>
      <c r="AK71" s="31">
        <f t="shared" si="27"/>
        <v>-0.49068479629805667</v>
      </c>
      <c r="AL71" s="31">
        <f t="shared" si="28"/>
        <v>-0.78654095675688784</v>
      </c>
      <c r="AM71" s="31">
        <f t="shared" si="29"/>
        <v>-0.41488315377600082</v>
      </c>
      <c r="AN71" s="76">
        <f t="shared" ref="AN71:AT80" si="50">$AU71+$AB$7*SIN(AO71)</f>
        <v>-6.6328261466317784</v>
      </c>
      <c r="AO71" s="76">
        <f t="shared" si="50"/>
        <v>-6.6257327050341424</v>
      </c>
      <c r="AP71" s="76">
        <f t="shared" si="50"/>
        <v>-6.6148884689543932</v>
      </c>
      <c r="AQ71" s="76">
        <f t="shared" si="50"/>
        <v>-6.598387559177878</v>
      </c>
      <c r="AR71" s="76">
        <f t="shared" si="50"/>
        <v>-6.5734467978105409</v>
      </c>
      <c r="AS71" s="76">
        <f t="shared" si="50"/>
        <v>-6.5360933787476458</v>
      </c>
      <c r="AT71" s="76">
        <f t="shared" si="50"/>
        <v>-6.4807995188710903</v>
      </c>
      <c r="AU71" s="76">
        <f t="shared" si="31"/>
        <v>-6.4000085502892921</v>
      </c>
      <c r="AW71" s="31">
        <v>2250</v>
      </c>
      <c r="AX71" s="31">
        <f t="shared" si="41"/>
        <v>1.2996936261861568E-2</v>
      </c>
      <c r="AY71" s="31">
        <f t="shared" si="42"/>
        <v>6.442070814242854E-3</v>
      </c>
      <c r="AZ71" s="31">
        <f t="shared" si="43"/>
        <v>6.5548654476187129E-3</v>
      </c>
      <c r="BA71" s="31">
        <f t="shared" si="44"/>
        <v>1.2158224217854285</v>
      </c>
      <c r="BB71" s="31">
        <f t="shared" si="45"/>
        <v>-0.2244939272950133</v>
      </c>
      <c r="BC71" s="31">
        <f t="shared" si="46"/>
        <v>-1.2541635232768746</v>
      </c>
      <c r="BD71" s="31">
        <f t="shared" si="47"/>
        <v>-0.72465460845326823</v>
      </c>
      <c r="BE71" s="31">
        <f t="shared" ref="BE71:BG101" si="51">$BL71+$AB$7*SIN(BF71)</f>
        <v>-0.59847112918441392</v>
      </c>
      <c r="BF71" s="31">
        <f t="shared" si="51"/>
        <v>-0.59084650164615327</v>
      </c>
      <c r="BG71" s="31">
        <f t="shared" si="51"/>
        <v>-0.57765880266038505</v>
      </c>
      <c r="BH71" s="31">
        <f t="shared" si="49"/>
        <v>-0.55511157755791118</v>
      </c>
      <c r="BI71" s="31">
        <f t="shared" si="49"/>
        <v>-0.51726993575265934</v>
      </c>
      <c r="BJ71" s="31">
        <f t="shared" si="49"/>
        <v>-0.45550366982003787</v>
      </c>
      <c r="BK71" s="31">
        <f t="shared" si="49"/>
        <v>-0.35842959245490502</v>
      </c>
      <c r="BL71" s="31">
        <f t="shared" si="48"/>
        <v>-0.21234684228245015</v>
      </c>
    </row>
    <row r="72" spans="1:64" s="31" customFormat="1" ht="12.95" customHeight="1">
      <c r="A72" s="67" t="s">
        <v>318</v>
      </c>
      <c r="B72" s="66" t="s">
        <v>122</v>
      </c>
      <c r="C72" s="67">
        <v>28465.188999999998</v>
      </c>
      <c r="D72" s="67" t="s">
        <v>144</v>
      </c>
      <c r="E72" s="10">
        <f t="shared" si="11"/>
        <v>-5604.0005449047876</v>
      </c>
      <c r="F72" s="31">
        <f t="shared" si="12"/>
        <v>-5604</v>
      </c>
      <c r="G72" s="31">
        <f t="shared" si="13"/>
        <v>-1.1224000045331195E-3</v>
      </c>
      <c r="I72" s="31">
        <f t="shared" si="38"/>
        <v>-1.1224000045331195E-3</v>
      </c>
      <c r="O72" s="31">
        <f t="shared" ca="1" si="39"/>
        <v>3.2849179478664808E-2</v>
      </c>
      <c r="Q72" s="32">
        <f t="shared" si="16"/>
        <v>13446.688999999998</v>
      </c>
      <c r="S72" s="77">
        <f t="shared" si="36"/>
        <v>0.2</v>
      </c>
      <c r="Z72" s="31">
        <f t="shared" si="17"/>
        <v>-5604</v>
      </c>
      <c r="AA72" s="76">
        <f t="shared" si="18"/>
        <v>1.3603808597667827E-2</v>
      </c>
      <c r="AB72" s="76">
        <f t="shared" si="19"/>
        <v>-1.0625813927948074E-2</v>
      </c>
      <c r="AC72" s="76">
        <f t="shared" si="20"/>
        <v>-1.1224000045331195E-3</v>
      </c>
      <c r="AD72" s="76">
        <f t="shared" si="21"/>
        <v>-1.4726208602200946E-2</v>
      </c>
      <c r="AE72" s="76">
        <f t="shared" si="22"/>
        <v>4.3372243959107436E-5</v>
      </c>
      <c r="AF72" s="31">
        <f t="shared" si="23"/>
        <v>-1.1224000045331195E-3</v>
      </c>
      <c r="AG72" s="143"/>
      <c r="AH72" s="31">
        <f t="shared" si="24"/>
        <v>9.5034139234149544E-3</v>
      </c>
      <c r="AI72" s="31">
        <f t="shared" si="25"/>
        <v>1.5583656895810365</v>
      </c>
      <c r="AJ72" s="31">
        <f t="shared" si="26"/>
        <v>0.38347894528817178</v>
      </c>
      <c r="AK72" s="31">
        <f t="shared" si="27"/>
        <v>-0.41069793947195449</v>
      </c>
      <c r="AL72" s="31">
        <f t="shared" si="28"/>
        <v>-0.63417955410209181</v>
      </c>
      <c r="AM72" s="31">
        <f t="shared" si="29"/>
        <v>-0.32816268747415267</v>
      </c>
      <c r="AN72" s="76">
        <f t="shared" si="50"/>
        <v>-6.5607983574693893</v>
      </c>
      <c r="AO72" s="76">
        <f t="shared" si="50"/>
        <v>-6.5547059798316125</v>
      </c>
      <c r="AP72" s="76">
        <f t="shared" si="50"/>
        <v>-6.545593638994827</v>
      </c>
      <c r="AQ72" s="76">
        <f t="shared" si="50"/>
        <v>-6.5320055993704376</v>
      </c>
      <c r="AR72" s="76">
        <f t="shared" si="50"/>
        <v>-6.5118294828064496</v>
      </c>
      <c r="AS72" s="76">
        <f t="shared" si="50"/>
        <v>-6.482042290619316</v>
      </c>
      <c r="AT72" s="76">
        <f t="shared" si="50"/>
        <v>-6.4383823510411258</v>
      </c>
      <c r="AU72" s="76">
        <f t="shared" si="31"/>
        <v>-6.3749001081568784</v>
      </c>
      <c r="AW72" s="31">
        <v>2500</v>
      </c>
      <c r="AX72" s="31">
        <f t="shared" si="41"/>
        <v>1.7540764979774231E-2</v>
      </c>
      <c r="AY72" s="31">
        <f t="shared" si="42"/>
        <v>6.5193256864711823E-3</v>
      </c>
      <c r="AZ72" s="31">
        <f t="shared" si="43"/>
        <v>1.1021439293303048E-2</v>
      </c>
      <c r="BA72" s="31">
        <f t="shared" si="44"/>
        <v>1.688392335503651</v>
      </c>
      <c r="BB72" s="31">
        <f t="shared" si="45"/>
        <v>0.7898796086401727</v>
      </c>
      <c r="BC72" s="31">
        <f t="shared" si="46"/>
        <v>-0.11712718702999081</v>
      </c>
      <c r="BD72" s="31">
        <f t="shared" si="47"/>
        <v>-5.8630637236865367E-2</v>
      </c>
      <c r="BE72" s="31">
        <f t="shared" si="51"/>
        <v>-4.9909929386311912E-2</v>
      </c>
      <c r="BF72" s="31">
        <f t="shared" si="51"/>
        <v>-4.8671321366581755E-2</v>
      </c>
      <c r="BG72" s="31">
        <f t="shared" si="51"/>
        <v>-4.6882331244778024E-2</v>
      </c>
      <c r="BH72" s="31">
        <f t="shared" si="49"/>
        <v>-4.4298657324845933E-2</v>
      </c>
      <c r="BI72" s="31">
        <f t="shared" si="49"/>
        <v>-4.0567812345103677E-2</v>
      </c>
      <c r="BJ72" s="31">
        <f t="shared" si="49"/>
        <v>-3.5181426738255292E-2</v>
      </c>
      <c r="BK72" s="31">
        <f t="shared" si="49"/>
        <v>-2.7406624198803783E-2</v>
      </c>
      <c r="BL72" s="31">
        <f t="shared" si="48"/>
        <v>-1.6187138122963463E-2</v>
      </c>
    </row>
    <row r="73" spans="1:64" s="31" customFormat="1" ht="12.95" customHeight="1">
      <c r="A73" s="67" t="s">
        <v>318</v>
      </c>
      <c r="B73" s="66" t="s">
        <v>31</v>
      </c>
      <c r="C73" s="67">
        <v>28466.234</v>
      </c>
      <c r="D73" s="67" t="s">
        <v>144</v>
      </c>
      <c r="E73" s="10">
        <f t="shared" si="11"/>
        <v>-5603.4932164111888</v>
      </c>
      <c r="F73" s="31">
        <f t="shared" si="12"/>
        <v>-5603.5</v>
      </c>
      <c r="G73" s="31">
        <f t="shared" si="13"/>
        <v>1.3972899996588239E-2</v>
      </c>
      <c r="I73" s="31">
        <f t="shared" si="38"/>
        <v>1.3972899996588239E-2</v>
      </c>
      <c r="O73" s="31">
        <f t="shared" ca="1" si="39"/>
        <v>3.2847817746646385E-2</v>
      </c>
      <c r="Q73" s="32">
        <f t="shared" si="16"/>
        <v>13447.734</v>
      </c>
      <c r="S73" s="77">
        <f t="shared" si="36"/>
        <v>0.2</v>
      </c>
      <c r="Z73" s="31">
        <f t="shared" si="17"/>
        <v>-5603.5</v>
      </c>
      <c r="AA73" s="76">
        <f t="shared" si="18"/>
        <v>1.3612881267512138E-2</v>
      </c>
      <c r="AB73" s="76">
        <f t="shared" si="19"/>
        <v>4.4605572123332122E-3</v>
      </c>
      <c r="AC73" s="76">
        <f t="shared" si="20"/>
        <v>1.3972899996588239E-2</v>
      </c>
      <c r="AD73" s="76">
        <f t="shared" si="21"/>
        <v>3.6001872907610172E-4</v>
      </c>
      <c r="AE73" s="76">
        <f t="shared" si="22"/>
        <v>2.5922697057114306E-8</v>
      </c>
      <c r="AF73" s="31">
        <f t="shared" si="23"/>
        <v>1.3972899996588239E-2</v>
      </c>
      <c r="AG73" s="143"/>
      <c r="AH73" s="31">
        <f t="shared" si="24"/>
        <v>9.5123427842550273E-3</v>
      </c>
      <c r="AI73" s="31">
        <f t="shared" si="25"/>
        <v>1.5593799743232972</v>
      </c>
      <c r="AJ73" s="31">
        <f t="shared" si="26"/>
        <v>0.38576246854367197</v>
      </c>
      <c r="AK73" s="31">
        <f t="shared" si="27"/>
        <v>-0.40931538587485672</v>
      </c>
      <c r="AL73" s="31">
        <f t="shared" si="28"/>
        <v>-0.63170573033937893</v>
      </c>
      <c r="AM73" s="31">
        <f t="shared" si="29"/>
        <v>-0.32679312684290018</v>
      </c>
      <c r="AN73" s="76">
        <f t="shared" si="50"/>
        <v>-6.5596544951553328</v>
      </c>
      <c r="AO73" s="76">
        <f t="shared" si="50"/>
        <v>-6.5535806664055496</v>
      </c>
      <c r="AP73" s="76">
        <f t="shared" si="50"/>
        <v>-6.544498820871544</v>
      </c>
      <c r="AQ73" s="76">
        <f t="shared" si="50"/>
        <v>-6.5309600343443837</v>
      </c>
      <c r="AR73" s="76">
        <f t="shared" si="50"/>
        <v>-6.5108619667160381</v>
      </c>
      <c r="AS73" s="76">
        <f t="shared" si="50"/>
        <v>-6.4811958400184597</v>
      </c>
      <c r="AT73" s="76">
        <f t="shared" si="50"/>
        <v>-6.4377192368132645</v>
      </c>
      <c r="AU73" s="76">
        <f t="shared" si="31"/>
        <v>-6.3745077887485593</v>
      </c>
      <c r="AW73" s="31">
        <v>2750</v>
      </c>
      <c r="AX73" s="31">
        <f t="shared" si="41"/>
        <v>1.8826022746186999E-2</v>
      </c>
      <c r="AY73" s="31">
        <f t="shared" si="42"/>
        <v>6.5967482030708036E-3</v>
      </c>
      <c r="AZ73" s="31">
        <f t="shared" si="43"/>
        <v>1.2229274543116194E-2</v>
      </c>
      <c r="BA73" s="31">
        <f t="shared" si="44"/>
        <v>1.305052634487383</v>
      </c>
      <c r="BB73" s="31">
        <f t="shared" si="45"/>
        <v>0.84080483971578346</v>
      </c>
      <c r="BC73" s="31">
        <f t="shared" si="46"/>
        <v>1.1150845377911851</v>
      </c>
      <c r="BD73" s="31">
        <f t="shared" si="47"/>
        <v>0.62353101472721018</v>
      </c>
      <c r="BE73" s="31">
        <f t="shared" si="51"/>
        <v>0.51892984691014132</v>
      </c>
      <c r="BF73" s="31">
        <f t="shared" si="51"/>
        <v>0.51096136343906373</v>
      </c>
      <c r="BG73" s="31">
        <f t="shared" si="51"/>
        <v>0.49782977429370678</v>
      </c>
      <c r="BH73" s="31">
        <f t="shared" si="49"/>
        <v>0.47639078912159744</v>
      </c>
      <c r="BI73" s="31">
        <f t="shared" si="49"/>
        <v>0.44188553616385251</v>
      </c>
      <c r="BJ73" s="31">
        <f t="shared" si="49"/>
        <v>0.38748781854944037</v>
      </c>
      <c r="BK73" s="31">
        <f t="shared" si="49"/>
        <v>0.30404667197770774</v>
      </c>
      <c r="BL73" s="31">
        <f t="shared" si="48"/>
        <v>0.1799725660365229</v>
      </c>
    </row>
    <row r="74" spans="1:64" s="31" customFormat="1" ht="12.95" customHeight="1">
      <c r="A74" s="67" t="s">
        <v>318</v>
      </c>
      <c r="B74" s="66" t="s">
        <v>122</v>
      </c>
      <c r="C74" s="67">
        <v>28469.326000000001</v>
      </c>
      <c r="D74" s="67" t="s">
        <v>144</v>
      </c>
      <c r="E74" s="10">
        <f t="shared" si="11"/>
        <v>-5601.9921066483148</v>
      </c>
      <c r="F74" s="31">
        <f t="shared" si="12"/>
        <v>-5602</v>
      </c>
      <c r="G74" s="31">
        <f t="shared" si="13"/>
        <v>1.6258799998468021E-2</v>
      </c>
      <c r="I74" s="31">
        <f t="shared" si="38"/>
        <v>1.6258799998468021E-2</v>
      </c>
      <c r="O74" s="31">
        <f t="shared" ca="1" si="39"/>
        <v>3.2843732550591101E-2</v>
      </c>
      <c r="Q74" s="32">
        <f t="shared" si="16"/>
        <v>13450.826000000001</v>
      </c>
      <c r="S74" s="77">
        <f t="shared" si="36"/>
        <v>0.2</v>
      </c>
      <c r="Z74" s="31">
        <f t="shared" si="17"/>
        <v>-5602</v>
      </c>
      <c r="AA74" s="76">
        <f t="shared" si="18"/>
        <v>1.364004931558779E-2</v>
      </c>
      <c r="AB74" s="76">
        <f t="shared" si="19"/>
        <v>6.7197205971735174E-3</v>
      </c>
      <c r="AC74" s="76">
        <f t="shared" si="20"/>
        <v>1.6258799998468021E-2</v>
      </c>
      <c r="AD74" s="76">
        <f t="shared" si="21"/>
        <v>2.6187506828802311E-3</v>
      </c>
      <c r="AE74" s="76">
        <f t="shared" si="22"/>
        <v>1.3715710278171354E-6</v>
      </c>
      <c r="AF74" s="31">
        <f t="shared" si="23"/>
        <v>1.6258799998468021E-2</v>
      </c>
      <c r="AG74" s="143"/>
      <c r="AH74" s="31">
        <f t="shared" si="24"/>
        <v>9.5390794012945035E-3</v>
      </c>
      <c r="AI74" s="31">
        <f t="shared" si="25"/>
        <v>1.5624089634106004</v>
      </c>
      <c r="AJ74" s="31">
        <f t="shared" si="26"/>
        <v>0.39261402560691899</v>
      </c>
      <c r="AK74" s="31">
        <f t="shared" si="27"/>
        <v>-0.40514342974214634</v>
      </c>
      <c r="AL74" s="31">
        <f t="shared" si="28"/>
        <v>-0.62426772349464987</v>
      </c>
      <c r="AM74" s="31">
        <f t="shared" si="29"/>
        <v>-0.32268193466904854</v>
      </c>
      <c r="AN74" s="76">
        <f t="shared" si="50"/>
        <v>-6.5562197209235844</v>
      </c>
      <c r="AO74" s="76">
        <f t="shared" si="50"/>
        <v>-6.5502020572434754</v>
      </c>
      <c r="AP74" s="76">
        <f t="shared" si="50"/>
        <v>-6.5412123006098533</v>
      </c>
      <c r="AQ74" s="76">
        <f t="shared" si="50"/>
        <v>-6.5278219207552173</v>
      </c>
      <c r="AR74" s="76">
        <f t="shared" si="50"/>
        <v>-6.5079586159647693</v>
      </c>
      <c r="AS74" s="76">
        <f t="shared" si="50"/>
        <v>-6.478656167659226</v>
      </c>
      <c r="AT74" s="76">
        <f t="shared" si="50"/>
        <v>-6.4357298359214505</v>
      </c>
      <c r="AU74" s="76">
        <f t="shared" si="31"/>
        <v>-6.3733308305236021</v>
      </c>
      <c r="AW74" s="31">
        <v>3000</v>
      </c>
      <c r="AX74" s="31">
        <f t="shared" si="41"/>
        <v>1.7346603957490762E-2</v>
      </c>
      <c r="AY74" s="31">
        <f t="shared" si="42"/>
        <v>6.6743383640417188E-3</v>
      </c>
      <c r="AZ74" s="31">
        <f t="shared" si="43"/>
        <v>1.0672265593449042E-2</v>
      </c>
      <c r="BA74" s="31">
        <f t="shared" si="44"/>
        <v>0.88641762052143791</v>
      </c>
      <c r="BB74" s="31">
        <f t="shared" si="45"/>
        <v>0.36947875544265324</v>
      </c>
      <c r="BC74" s="31">
        <f t="shared" si="46"/>
        <v>1.7354047859084605</v>
      </c>
      <c r="BD74" s="31">
        <f t="shared" si="47"/>
        <v>1.1798141250860645</v>
      </c>
      <c r="BE74" s="31">
        <f t="shared" si="51"/>
        <v>0.93092181924577388</v>
      </c>
      <c r="BF74" s="31">
        <f t="shared" si="51"/>
        <v>0.92796013362245033</v>
      </c>
      <c r="BG74" s="31">
        <f t="shared" si="51"/>
        <v>0.9208659437957526</v>
      </c>
      <c r="BH74" s="31">
        <f t="shared" si="49"/>
        <v>0.90413585337114077</v>
      </c>
      <c r="BI74" s="31">
        <f t="shared" si="49"/>
        <v>0.86601689935139459</v>
      </c>
      <c r="BJ74" s="31">
        <f t="shared" si="49"/>
        <v>0.78490784602718622</v>
      </c>
      <c r="BK74" s="31">
        <f t="shared" si="49"/>
        <v>0.63074105570265182</v>
      </c>
      <c r="BL74" s="31">
        <f t="shared" si="48"/>
        <v>0.37613227019600948</v>
      </c>
    </row>
    <row r="75" spans="1:64" s="31" customFormat="1" ht="12.95" customHeight="1">
      <c r="A75" s="67" t="s">
        <v>318</v>
      </c>
      <c r="B75" s="66" t="s">
        <v>31</v>
      </c>
      <c r="C75" s="67">
        <v>28717.53</v>
      </c>
      <c r="D75" s="67" t="s">
        <v>144</v>
      </c>
      <c r="E75" s="10">
        <f t="shared" si="11"/>
        <v>-5481.4935789690071</v>
      </c>
      <c r="F75" s="31">
        <f t="shared" si="12"/>
        <v>-5481.5</v>
      </c>
      <c r="G75" s="31">
        <f t="shared" si="13"/>
        <v>1.3226099996245466E-2</v>
      </c>
      <c r="I75" s="31">
        <f t="shared" si="38"/>
        <v>1.3226099996245466E-2</v>
      </c>
      <c r="O75" s="31">
        <f t="shared" ca="1" si="39"/>
        <v>3.2515555134150477E-2</v>
      </c>
      <c r="Q75" s="32">
        <f t="shared" si="16"/>
        <v>13699.029999999999</v>
      </c>
      <c r="S75" s="77">
        <f t="shared" si="36"/>
        <v>0.2</v>
      </c>
      <c r="Z75" s="31">
        <f t="shared" si="17"/>
        <v>-5481.5</v>
      </c>
      <c r="AA75" s="76">
        <f t="shared" si="18"/>
        <v>1.5481605061739144E-2</v>
      </c>
      <c r="AB75" s="76">
        <f t="shared" si="19"/>
        <v>1.8801428583582885E-3</v>
      </c>
      <c r="AC75" s="76">
        <f t="shared" si="20"/>
        <v>1.3226099996245466E-2</v>
      </c>
      <c r="AD75" s="76">
        <f t="shared" si="21"/>
        <v>-2.2555050654936779E-3</v>
      </c>
      <c r="AE75" s="76">
        <f t="shared" si="22"/>
        <v>1.0174606200935282E-6</v>
      </c>
      <c r="AF75" s="31">
        <f t="shared" si="23"/>
        <v>1.3226099996245466E-2</v>
      </c>
      <c r="AG75" s="143"/>
      <c r="AH75" s="31">
        <f t="shared" si="24"/>
        <v>1.1345957137887178E-2</v>
      </c>
      <c r="AI75" s="31">
        <f t="shared" si="25"/>
        <v>1.6927886014956011</v>
      </c>
      <c r="AJ75" s="31">
        <f t="shared" si="26"/>
        <v>0.87218342159715989</v>
      </c>
      <c r="AK75" s="31">
        <f t="shared" si="27"/>
        <v>2.2113218345255471E-2</v>
      </c>
      <c r="AL75" s="31">
        <f t="shared" si="28"/>
        <v>3.1908309407090218E-2</v>
      </c>
      <c r="AM75" s="31">
        <f t="shared" si="29"/>
        <v>1.5955508471911857E-2</v>
      </c>
      <c r="AN75" s="76">
        <f t="shared" si="50"/>
        <v>-6.2696004062311967</v>
      </c>
      <c r="AO75" s="76">
        <f t="shared" si="50"/>
        <v>-6.2699387819841199</v>
      </c>
      <c r="AP75" s="76">
        <f t="shared" si="50"/>
        <v>-6.2704270003295433</v>
      </c>
      <c r="AQ75" s="76">
        <f t="shared" si="50"/>
        <v>-6.2711314105820222</v>
      </c>
      <c r="AR75" s="76">
        <f t="shared" si="50"/>
        <v>-6.2721477359755609</v>
      </c>
      <c r="AS75" s="76">
        <f t="shared" si="50"/>
        <v>-6.2736140737261712</v>
      </c>
      <c r="AT75" s="76">
        <f t="shared" si="50"/>
        <v>-6.2757296465417873</v>
      </c>
      <c r="AU75" s="76">
        <f t="shared" si="31"/>
        <v>-6.2787818531187298</v>
      </c>
      <c r="AW75" s="31">
        <v>3250</v>
      </c>
      <c r="AX75" s="31">
        <f t="shared" si="41"/>
        <v>1.5200394346059977E-2</v>
      </c>
      <c r="AY75" s="31">
        <f t="shared" si="42"/>
        <v>6.7520961693839279E-3</v>
      </c>
      <c r="AZ75" s="31">
        <f t="shared" si="43"/>
        <v>8.4482981766760487E-3</v>
      </c>
      <c r="BA75" s="31">
        <f t="shared" si="44"/>
        <v>0.67959672960128981</v>
      </c>
      <c r="BB75" s="31">
        <f t="shared" si="45"/>
        <v>6.2487066814635797E-2</v>
      </c>
      <c r="BC75" s="31">
        <f t="shared" si="46"/>
        <v>2.0513250038095845</v>
      </c>
      <c r="BD75" s="31">
        <f t="shared" si="47"/>
        <v>1.648995709351986</v>
      </c>
      <c r="BE75" s="31">
        <f t="shared" si="51"/>
        <v>1.2241446349489937</v>
      </c>
      <c r="BF75" s="31">
        <f t="shared" si="51"/>
        <v>1.2238999253499299</v>
      </c>
      <c r="BG75" s="31">
        <f t="shared" si="51"/>
        <v>1.2228629879679584</v>
      </c>
      <c r="BH75" s="31">
        <f t="shared" si="49"/>
        <v>1.2185015406854653</v>
      </c>
      <c r="BI75" s="31">
        <f t="shared" si="49"/>
        <v>1.2006960311081583</v>
      </c>
      <c r="BJ75" s="31">
        <f t="shared" si="49"/>
        <v>1.1351629265098788</v>
      </c>
      <c r="BK75" s="31">
        <f t="shared" si="49"/>
        <v>0.94766981661343275</v>
      </c>
      <c r="BL75" s="31">
        <f t="shared" si="48"/>
        <v>0.57229197435549595</v>
      </c>
    </row>
    <row r="76" spans="1:64" s="31" customFormat="1" ht="12.95" customHeight="1">
      <c r="A76" s="67" t="s">
        <v>318</v>
      </c>
      <c r="B76" s="66" t="s">
        <v>122</v>
      </c>
      <c r="C76" s="67">
        <v>28718.560000000001</v>
      </c>
      <c r="D76" s="67" t="s">
        <v>144</v>
      </c>
      <c r="E76" s="10">
        <f t="shared" si="11"/>
        <v>-5480.9935327025896</v>
      </c>
      <c r="F76" s="31">
        <f t="shared" si="12"/>
        <v>-5481</v>
      </c>
      <c r="G76" s="31">
        <f t="shared" si="13"/>
        <v>1.3321399997948902E-2</v>
      </c>
      <c r="I76" s="31">
        <f t="shared" si="38"/>
        <v>1.3321399997948902E-2</v>
      </c>
      <c r="O76" s="31">
        <f t="shared" ca="1" si="39"/>
        <v>3.2514193402132054E-2</v>
      </c>
      <c r="Q76" s="32">
        <f t="shared" si="16"/>
        <v>13700.060000000001</v>
      </c>
      <c r="S76" s="77">
        <f t="shared" si="36"/>
        <v>0.2</v>
      </c>
      <c r="Z76" s="31">
        <f t="shared" si="17"/>
        <v>-5481</v>
      </c>
      <c r="AA76" s="76">
        <f t="shared" si="18"/>
        <v>1.5487494079563135E-2</v>
      </c>
      <c r="AB76" s="76">
        <f t="shared" si="19"/>
        <v>1.9696978155334544E-3</v>
      </c>
      <c r="AC76" s="76">
        <f t="shared" si="20"/>
        <v>1.3321399997948902E-2</v>
      </c>
      <c r="AD76" s="76">
        <f t="shared" si="21"/>
        <v>-2.1660940816142331E-3</v>
      </c>
      <c r="AE76" s="76">
        <f t="shared" si="22"/>
        <v>9.383927140808417E-7</v>
      </c>
      <c r="AF76" s="31">
        <f t="shared" si="23"/>
        <v>1.3321399997948902E-2</v>
      </c>
      <c r="AG76" s="143"/>
      <c r="AH76" s="31">
        <f t="shared" si="24"/>
        <v>1.1351702182415447E-2</v>
      </c>
      <c r="AI76" s="31">
        <f t="shared" si="25"/>
        <v>1.6927229560140744</v>
      </c>
      <c r="AJ76" s="31">
        <f t="shared" si="26"/>
        <v>0.87357018426636734</v>
      </c>
      <c r="AK76" s="31">
        <f t="shared" si="27"/>
        <v>2.4082088757790301E-2</v>
      </c>
      <c r="AL76" s="31">
        <f t="shared" si="28"/>
        <v>3.4750391923945724E-2</v>
      </c>
      <c r="AM76" s="31">
        <f t="shared" si="29"/>
        <v>1.7376944682176366E-2</v>
      </c>
      <c r="AN76" s="76">
        <f t="shared" si="50"/>
        <v>-6.2683902038428423</v>
      </c>
      <c r="AO76" s="76">
        <f t="shared" si="50"/>
        <v>-6.2687587034439876</v>
      </c>
      <c r="AP76" s="76">
        <f t="shared" si="50"/>
        <v>-6.2692903937169335</v>
      </c>
      <c r="AQ76" s="76">
        <f t="shared" si="50"/>
        <v>-6.2700575370430185</v>
      </c>
      <c r="AR76" s="76">
        <f t="shared" si="50"/>
        <v>-6.2711643876583461</v>
      </c>
      <c r="AS76" s="76">
        <f t="shared" si="50"/>
        <v>-6.2727613495339325</v>
      </c>
      <c r="AT76" s="76">
        <f t="shared" si="50"/>
        <v>-6.2750653971764123</v>
      </c>
      <c r="AU76" s="76">
        <f t="shared" si="31"/>
        <v>-6.2783895337104108</v>
      </c>
      <c r="AW76" s="31">
        <v>3500</v>
      </c>
      <c r="AX76" s="31">
        <f t="shared" si="41"/>
        <v>1.2985633779065248E-2</v>
      </c>
      <c r="AY76" s="31">
        <f t="shared" si="42"/>
        <v>6.8300216190974308E-3</v>
      </c>
      <c r="AZ76" s="31">
        <f t="shared" si="43"/>
        <v>6.1556121599678172E-3</v>
      </c>
      <c r="BA76" s="31">
        <f t="shared" si="44"/>
        <v>0.56389068215085569</v>
      </c>
      <c r="BB76" s="31">
        <f t="shared" si="45"/>
        <v>-0.13700640057912525</v>
      </c>
      <c r="BC76" s="31">
        <f t="shared" si="46"/>
        <v>2.2512914880238588</v>
      </c>
      <c r="BD76" s="31">
        <f t="shared" si="47"/>
        <v>2.0960493397567932</v>
      </c>
      <c r="BE76" s="31">
        <f t="shared" si="51"/>
        <v>1.4571192802504702</v>
      </c>
      <c r="BF76" s="31">
        <f t="shared" si="51"/>
        <v>1.4571180315931229</v>
      </c>
      <c r="BG76" s="31">
        <f t="shared" si="51"/>
        <v>1.4571021516314815</v>
      </c>
      <c r="BH76" s="31">
        <f t="shared" si="49"/>
        <v>1.4569003884566198</v>
      </c>
      <c r="BI76" s="31">
        <f t="shared" si="49"/>
        <v>1.4543671893582597</v>
      </c>
      <c r="BJ76" s="31">
        <f t="shared" si="49"/>
        <v>1.4262761099053516</v>
      </c>
      <c r="BK76" s="31">
        <f t="shared" si="49"/>
        <v>1.2502008087551943</v>
      </c>
      <c r="BL76" s="31">
        <f t="shared" si="48"/>
        <v>0.76845167851498242</v>
      </c>
    </row>
    <row r="77" spans="1:64" s="31" customFormat="1" ht="12.95" customHeight="1">
      <c r="A77" s="67" t="s">
        <v>318</v>
      </c>
      <c r="B77" s="66" t="s">
        <v>122</v>
      </c>
      <c r="C77" s="67">
        <v>28778.293000000001</v>
      </c>
      <c r="D77" s="67" t="s">
        <v>144</v>
      </c>
      <c r="E77" s="10">
        <f t="shared" si="11"/>
        <v>-5451.9942476231054</v>
      </c>
      <c r="F77" s="31">
        <f t="shared" si="12"/>
        <v>-5452</v>
      </c>
      <c r="G77" s="31">
        <f t="shared" si="13"/>
        <v>1.1848799997096648E-2</v>
      </c>
      <c r="I77" s="31">
        <f t="shared" si="38"/>
        <v>1.1848799997096648E-2</v>
      </c>
      <c r="O77" s="31">
        <f t="shared" ca="1" si="39"/>
        <v>3.2435212945063352E-2</v>
      </c>
      <c r="Q77" s="32">
        <f t="shared" si="16"/>
        <v>13759.793000000001</v>
      </c>
      <c r="S77" s="77">
        <f t="shared" si="36"/>
        <v>0.2</v>
      </c>
      <c r="Z77" s="31">
        <f t="shared" si="17"/>
        <v>-5452</v>
      </c>
      <c r="AA77" s="76">
        <f t="shared" si="18"/>
        <v>1.5799803285453565E-2</v>
      </c>
      <c r="AB77" s="76">
        <f t="shared" si="19"/>
        <v>1.9314020730065717E-4</v>
      </c>
      <c r="AC77" s="76">
        <f t="shared" si="20"/>
        <v>1.1848799997096648E-2</v>
      </c>
      <c r="AD77" s="76">
        <f t="shared" si="21"/>
        <v>-3.9510032883569163E-3</v>
      </c>
      <c r="AE77" s="76">
        <f t="shared" si="22"/>
        <v>3.122085396921433E-6</v>
      </c>
      <c r="AF77" s="31">
        <f t="shared" si="23"/>
        <v>1.1848799997096648E-2</v>
      </c>
      <c r="AG77" s="143"/>
      <c r="AH77" s="31">
        <f t="shared" si="24"/>
        <v>1.1655659789795991E-2</v>
      </c>
      <c r="AI77" s="31">
        <f t="shared" si="25"/>
        <v>1.6794939519744692</v>
      </c>
      <c r="AJ77" s="31">
        <f t="shared" si="26"/>
        <v>0.94131568662471266</v>
      </c>
      <c r="AK77" s="31">
        <f t="shared" si="27"/>
        <v>0.13686858667325127</v>
      </c>
      <c r="AL77" s="31">
        <f t="shared" si="28"/>
        <v>0.19876752197516673</v>
      </c>
      <c r="AM77" s="31">
        <f t="shared" si="29"/>
        <v>9.9712267770847865E-2</v>
      </c>
      <c r="AN77" s="76">
        <f t="shared" si="50"/>
        <v>-6.1983375347733753</v>
      </c>
      <c r="AO77" s="76">
        <f t="shared" si="50"/>
        <v>-6.200427406748461</v>
      </c>
      <c r="AP77" s="76">
        <f t="shared" si="50"/>
        <v>-6.2034524592594051</v>
      </c>
      <c r="AQ77" s="76">
        <f t="shared" si="50"/>
        <v>-6.2078298815430077</v>
      </c>
      <c r="AR77" s="76">
        <f t="shared" si="50"/>
        <v>-6.2141617213881561</v>
      </c>
      <c r="AS77" s="76">
        <f t="shared" si="50"/>
        <v>-6.2233157464311448</v>
      </c>
      <c r="AT77" s="76">
        <f t="shared" si="50"/>
        <v>-6.2365411699455686</v>
      </c>
      <c r="AU77" s="76">
        <f t="shared" si="31"/>
        <v>-6.2556350080279106</v>
      </c>
      <c r="AW77" s="31">
        <v>3750</v>
      </c>
      <c r="AX77" s="31">
        <f t="shared" si="41"/>
        <v>1.0846466878160824E-2</v>
      </c>
      <c r="AY77" s="31">
        <f t="shared" si="42"/>
        <v>6.9081147131822267E-3</v>
      </c>
      <c r="AZ77" s="31">
        <f t="shared" si="43"/>
        <v>3.9383521649785976E-3</v>
      </c>
      <c r="BA77" s="31">
        <f t="shared" si="44"/>
        <v>0.49084545150606429</v>
      </c>
      <c r="BB77" s="31">
        <f t="shared" si="45"/>
        <v>-0.27824143544622737</v>
      </c>
      <c r="BC77" s="31">
        <f t="shared" si="46"/>
        <v>2.3958155663013412</v>
      </c>
      <c r="BD77" s="31">
        <f t="shared" si="47"/>
        <v>2.5563026421340034</v>
      </c>
      <c r="BE77" s="31">
        <f t="shared" si="51"/>
        <v>1.6552806007832013</v>
      </c>
      <c r="BF77" s="31">
        <f t="shared" si="51"/>
        <v>1.6552806259557218</v>
      </c>
      <c r="BG77" s="31">
        <f t="shared" si="51"/>
        <v>1.6552801955810486</v>
      </c>
      <c r="BH77" s="31">
        <f t="shared" si="49"/>
        <v>1.6552875533973912</v>
      </c>
      <c r="BI77" s="31">
        <f t="shared" si="49"/>
        <v>1.6551616738468651</v>
      </c>
      <c r="BJ77" s="31">
        <f t="shared" si="49"/>
        <v>1.6572900759985623</v>
      </c>
      <c r="BK77" s="31">
        <f t="shared" si="49"/>
        <v>1.5342541184100167</v>
      </c>
      <c r="BL77" s="31">
        <f t="shared" si="48"/>
        <v>0.964611382674469</v>
      </c>
    </row>
    <row r="78" spans="1:64" s="31" customFormat="1" ht="12.95" customHeight="1">
      <c r="A78" s="67" t="s">
        <v>318</v>
      </c>
      <c r="B78" s="66" t="s">
        <v>31</v>
      </c>
      <c r="C78" s="67">
        <v>28779.337</v>
      </c>
      <c r="D78" s="67" t="s">
        <v>144</v>
      </c>
      <c r="E78" s="10">
        <f t="shared" si="11"/>
        <v>-5451.4874046113209</v>
      </c>
      <c r="F78" s="31">
        <f t="shared" si="12"/>
        <v>-5451.5</v>
      </c>
      <c r="G78" s="31">
        <f t="shared" si="13"/>
        <v>2.5944099998014281E-2</v>
      </c>
      <c r="I78" s="31">
        <f t="shared" si="38"/>
        <v>2.5944099998014281E-2</v>
      </c>
      <c r="O78" s="31">
        <f t="shared" ca="1" si="39"/>
        <v>3.2433851213044929E-2</v>
      </c>
      <c r="Q78" s="32">
        <f t="shared" si="16"/>
        <v>13760.837</v>
      </c>
      <c r="S78" s="77">
        <f t="shared" si="36"/>
        <v>0.2</v>
      </c>
      <c r="Z78" s="31">
        <f t="shared" si="17"/>
        <v>-5451.5</v>
      </c>
      <c r="AA78" s="76">
        <f t="shared" si="18"/>
        <v>1.5804675079547064E-2</v>
      </c>
      <c r="AB78" s="76">
        <f t="shared" si="19"/>
        <v>1.4283712426984585E-2</v>
      </c>
      <c r="AC78" s="76">
        <f t="shared" si="20"/>
        <v>2.5944099998014281E-2</v>
      </c>
      <c r="AD78" s="76">
        <f t="shared" si="21"/>
        <v>1.0139424918467217E-2</v>
      </c>
      <c r="AE78" s="76">
        <f t="shared" si="22"/>
        <v>2.0561587535446786E-5</v>
      </c>
      <c r="AF78" s="31">
        <f t="shared" si="23"/>
        <v>2.5944099998014281E-2</v>
      </c>
      <c r="AG78" s="143"/>
      <c r="AH78" s="31">
        <f t="shared" si="24"/>
        <v>1.1660387571029695E-2</v>
      </c>
      <c r="AI78" s="31">
        <f t="shared" si="25"/>
        <v>1.6791073938529455</v>
      </c>
      <c r="AJ78" s="31">
        <f t="shared" si="26"/>
        <v>0.9422586721705104</v>
      </c>
      <c r="AK78" s="31">
        <f t="shared" si="27"/>
        <v>0.1387738750704752</v>
      </c>
      <c r="AL78" s="31">
        <f t="shared" si="28"/>
        <v>0.20157229933540649</v>
      </c>
      <c r="AM78" s="31">
        <f t="shared" si="29"/>
        <v>0.10112879876113079</v>
      </c>
      <c r="AN78" s="76">
        <f t="shared" si="50"/>
        <v>-6.1971336482157566</v>
      </c>
      <c r="AO78" s="76">
        <f t="shared" si="50"/>
        <v>-6.1992524746222664</v>
      </c>
      <c r="AP78" s="76">
        <f t="shared" si="50"/>
        <v>-6.2023197284015747</v>
      </c>
      <c r="AQ78" s="76">
        <f t="shared" si="50"/>
        <v>-6.2067586011875653</v>
      </c>
      <c r="AR78" s="76">
        <f t="shared" si="50"/>
        <v>-6.2131798081491079</v>
      </c>
      <c r="AS78" s="76">
        <f t="shared" si="50"/>
        <v>-6.2224635866801608</v>
      </c>
      <c r="AT78" s="76">
        <f t="shared" si="50"/>
        <v>-6.2358770223728364</v>
      </c>
      <c r="AU78" s="76">
        <f t="shared" si="31"/>
        <v>-6.2552426886195915</v>
      </c>
      <c r="AW78" s="31">
        <v>4000</v>
      </c>
      <c r="AX78" s="31">
        <f t="shared" si="41"/>
        <v>8.8310807533435592E-3</v>
      </c>
      <c r="AY78" s="31">
        <f t="shared" si="42"/>
        <v>6.9863754516383157E-3</v>
      </c>
      <c r="AZ78" s="31">
        <f t="shared" si="43"/>
        <v>1.8447053017052436E-3</v>
      </c>
      <c r="BA78" s="31">
        <f t="shared" si="44"/>
        <v>0.44101466891491681</v>
      </c>
      <c r="BB78" s="31">
        <f t="shared" si="45"/>
        <v>-0.38487334767522119</v>
      </c>
      <c r="BC78" s="31">
        <f t="shared" si="46"/>
        <v>2.5089234030487719</v>
      </c>
      <c r="BD78" s="31">
        <f t="shared" si="47"/>
        <v>3.0550543407754769</v>
      </c>
      <c r="BE78" s="31">
        <f t="shared" si="51"/>
        <v>1.83064225167037</v>
      </c>
      <c r="BF78" s="31">
        <f t="shared" si="51"/>
        <v>1.8306490621761182</v>
      </c>
      <c r="BG78" s="31">
        <f t="shared" si="51"/>
        <v>1.8306108184667871</v>
      </c>
      <c r="BH78" s="31">
        <f t="shared" si="49"/>
        <v>1.8308255009255336</v>
      </c>
      <c r="BI78" s="31">
        <f t="shared" si="49"/>
        <v>1.8296181194139272</v>
      </c>
      <c r="BJ78" s="31">
        <f t="shared" si="49"/>
        <v>1.8363387100278126</v>
      </c>
      <c r="BK78" s="31">
        <f t="shared" si="49"/>
        <v>1.7964585508355961</v>
      </c>
      <c r="BL78" s="31">
        <f t="shared" si="48"/>
        <v>1.1607710868339556</v>
      </c>
    </row>
    <row r="79" spans="1:64" s="31" customFormat="1" ht="12.95" customHeight="1">
      <c r="A79" s="67" t="s">
        <v>318</v>
      </c>
      <c r="B79" s="66" t="s">
        <v>122</v>
      </c>
      <c r="C79" s="67">
        <v>28780.35</v>
      </c>
      <c r="D79" s="67" t="s">
        <v>144</v>
      </c>
      <c r="E79" s="10">
        <f t="shared" si="11"/>
        <v>-5450.9956115357099</v>
      </c>
      <c r="F79" s="31">
        <f t="shared" si="12"/>
        <v>-5451</v>
      </c>
      <c r="G79" s="31">
        <f t="shared" si="13"/>
        <v>9.0393999962543603E-3</v>
      </c>
      <c r="I79" s="31">
        <f t="shared" si="38"/>
        <v>9.0393999962543603E-3</v>
      </c>
      <c r="O79" s="31">
        <f t="shared" ca="1" si="39"/>
        <v>3.2432489481026505E-2</v>
      </c>
      <c r="Q79" s="32">
        <f t="shared" si="16"/>
        <v>13761.849999999999</v>
      </c>
      <c r="S79" s="77">
        <f t="shared" si="36"/>
        <v>0.2</v>
      </c>
      <c r="Z79" s="31">
        <f t="shared" si="17"/>
        <v>-5451</v>
      </c>
      <c r="AA79" s="76">
        <f t="shared" si="18"/>
        <v>1.5809529256519905E-2</v>
      </c>
      <c r="AB79" s="76">
        <f t="shared" si="19"/>
        <v>-2.6256977382178078E-3</v>
      </c>
      <c r="AC79" s="76">
        <f t="shared" si="20"/>
        <v>9.0393999962543603E-3</v>
      </c>
      <c r="AD79" s="76">
        <f t="shared" si="21"/>
        <v>-6.770129260265545E-3</v>
      </c>
      <c r="AE79" s="76">
        <f t="shared" si="22"/>
        <v>9.1669300401407396E-6</v>
      </c>
      <c r="AF79" s="31">
        <f t="shared" si="23"/>
        <v>9.0393999962543603E-3</v>
      </c>
      <c r="AG79" s="143"/>
      <c r="AH79" s="31">
        <f t="shared" si="24"/>
        <v>1.1665097734472168E-2</v>
      </c>
      <c r="AI79" s="31">
        <f t="shared" si="25"/>
        <v>1.6787156450078866</v>
      </c>
      <c r="AJ79" s="31">
        <f t="shared" si="26"/>
        <v>0.94319388700671336</v>
      </c>
      <c r="AK79" s="31">
        <f t="shared" si="27"/>
        <v>0.14067734007061722</v>
      </c>
      <c r="AL79" s="31">
        <f t="shared" si="28"/>
        <v>0.20437599863756808</v>
      </c>
      <c r="AM79" s="31">
        <f t="shared" si="29"/>
        <v>0.10254518690161422</v>
      </c>
      <c r="AN79" s="76">
        <f t="shared" si="50"/>
        <v>-6.1959299454488281</v>
      </c>
      <c r="AO79" s="76">
        <f t="shared" si="50"/>
        <v>-6.198077692464623</v>
      </c>
      <c r="AP79" s="76">
        <f t="shared" si="50"/>
        <v>-6.2011871106405421</v>
      </c>
      <c r="AQ79" s="76">
        <f t="shared" si="50"/>
        <v>-6.2056873965999833</v>
      </c>
      <c r="AR79" s="76">
        <f t="shared" si="50"/>
        <v>-6.2121979368856666</v>
      </c>
      <c r="AS79" s="76">
        <f t="shared" si="50"/>
        <v>-6.2216114434514145</v>
      </c>
      <c r="AT79" s="76">
        <f t="shared" si="50"/>
        <v>-6.2352128777807598</v>
      </c>
      <c r="AU79" s="76">
        <f t="shared" si="31"/>
        <v>-6.2548503692112725</v>
      </c>
      <c r="AW79" s="31">
        <v>4250</v>
      </c>
      <c r="AX79" s="31">
        <f t="shared" si="41"/>
        <v>6.9553081260093682E-3</v>
      </c>
      <c r="AY79" s="31">
        <f t="shared" si="42"/>
        <v>7.0648038344656985E-3</v>
      </c>
      <c r="AZ79" s="31">
        <f t="shared" si="43"/>
        <v>-1.0949570845633066E-4</v>
      </c>
      <c r="BA79" s="31">
        <f t="shared" si="44"/>
        <v>0.40521420467012337</v>
      </c>
      <c r="BB79" s="31">
        <f t="shared" si="45"/>
        <v>-0.46930595567262606</v>
      </c>
      <c r="BC79" s="31">
        <f t="shared" si="46"/>
        <v>2.6023574453439133</v>
      </c>
      <c r="BD79" s="31">
        <f t="shared" si="47"/>
        <v>3.6186455122654806</v>
      </c>
      <c r="BE79" s="31">
        <f t="shared" si="51"/>
        <v>1.9900663866625825</v>
      </c>
      <c r="BF79" s="31">
        <f t="shared" si="51"/>
        <v>1.9899611760146656</v>
      </c>
      <c r="BG79" s="31">
        <f t="shared" si="51"/>
        <v>1.9903339659736201</v>
      </c>
      <c r="BH79" s="31">
        <f t="shared" si="49"/>
        <v>1.9890116612423139</v>
      </c>
      <c r="BI79" s="31">
        <f t="shared" si="49"/>
        <v>1.9936843716042225</v>
      </c>
      <c r="BJ79" s="31">
        <f t="shared" si="49"/>
        <v>1.9769458519152341</v>
      </c>
      <c r="BK79" s="31">
        <f t="shared" si="49"/>
        <v>2.0342809338013383</v>
      </c>
      <c r="BL79" s="31">
        <f t="shared" si="48"/>
        <v>1.356930790993442</v>
      </c>
    </row>
    <row r="80" spans="1:64" s="31" customFormat="1" ht="12.95" customHeight="1">
      <c r="A80" s="67" t="s">
        <v>318</v>
      </c>
      <c r="B80" s="66" t="s">
        <v>122</v>
      </c>
      <c r="C80" s="67">
        <v>28782.416000000001</v>
      </c>
      <c r="D80" s="67" t="s">
        <v>144</v>
      </c>
      <c r="E80" s="10">
        <f t="shared" si="11"/>
        <v>-5449.9926061120032</v>
      </c>
      <c r="F80" s="31">
        <f t="shared" si="12"/>
        <v>-5450</v>
      </c>
      <c r="G80" s="31">
        <f t="shared" si="13"/>
        <v>1.5230000000883592E-2</v>
      </c>
      <c r="I80" s="31">
        <f t="shared" si="38"/>
        <v>1.5230000000883592E-2</v>
      </c>
      <c r="O80" s="31">
        <f t="shared" ca="1" si="39"/>
        <v>3.2429766016989652E-2</v>
      </c>
      <c r="Q80" s="32">
        <f t="shared" si="16"/>
        <v>13763.916000000001</v>
      </c>
      <c r="S80" s="77">
        <f t="shared" si="36"/>
        <v>0.2</v>
      </c>
      <c r="Z80" s="31">
        <f t="shared" si="17"/>
        <v>-5450</v>
      </c>
      <c r="AA80" s="76">
        <f t="shared" si="18"/>
        <v>1.5819184723818706E-2</v>
      </c>
      <c r="AB80" s="76">
        <f t="shared" si="19"/>
        <v>3.5555348281850977E-3</v>
      </c>
      <c r="AC80" s="76">
        <f t="shared" si="20"/>
        <v>1.5230000000883592E-2</v>
      </c>
      <c r="AD80" s="76">
        <f t="shared" si="21"/>
        <v>-5.8918472293511409E-4</v>
      </c>
      <c r="AE80" s="76">
        <f t="shared" si="22"/>
        <v>6.942772754802544E-8</v>
      </c>
      <c r="AF80" s="31">
        <f t="shared" si="23"/>
        <v>1.5230000000883592E-2</v>
      </c>
      <c r="AG80" s="143"/>
      <c r="AH80" s="31">
        <f t="shared" si="24"/>
        <v>1.1674465172698495E-2</v>
      </c>
      <c r="AI80" s="31">
        <f t="shared" si="25"/>
        <v>1.6779166203881319</v>
      </c>
      <c r="AJ80" s="31">
        <f t="shared" si="26"/>
        <v>0.94504099070288583</v>
      </c>
      <c r="AK80" s="31">
        <f t="shared" si="27"/>
        <v>0.14447870635269747</v>
      </c>
      <c r="AL80" s="31">
        <f t="shared" si="28"/>
        <v>0.20998010585250396</v>
      </c>
      <c r="AM80" s="31">
        <f t="shared" si="29"/>
        <v>0.10537752679589764</v>
      </c>
      <c r="AN80" s="76">
        <f t="shared" si="50"/>
        <v>-6.1935231013381946</v>
      </c>
      <c r="AO80" s="76">
        <f t="shared" si="50"/>
        <v>-6.1957285863050844</v>
      </c>
      <c r="AP80" s="76">
        <f t="shared" si="50"/>
        <v>-6.1989222206670407</v>
      </c>
      <c r="AQ80" s="76">
        <f t="shared" si="50"/>
        <v>-6.2035452189437894</v>
      </c>
      <c r="AR80" s="76">
        <f t="shared" si="50"/>
        <v>-6.2102343226315977</v>
      </c>
      <c r="AS80" s="76">
        <f t="shared" si="50"/>
        <v>-6.219907207486993</v>
      </c>
      <c r="AT80" s="76">
        <f t="shared" si="50"/>
        <v>-6.2338845977059307</v>
      </c>
      <c r="AU80" s="76">
        <f t="shared" si="31"/>
        <v>-6.2540657303946343</v>
      </c>
      <c r="AW80" s="31">
        <v>4500</v>
      </c>
      <c r="AX80" s="31">
        <f t="shared" si="41"/>
        <v>5.2210119169056176E-3</v>
      </c>
      <c r="AY80" s="31">
        <f t="shared" si="42"/>
        <v>7.1433998616643743E-3</v>
      </c>
      <c r="AZ80" s="31">
        <f t="shared" si="43"/>
        <v>-1.9223879447587567E-3</v>
      </c>
      <c r="BA80" s="31">
        <f t="shared" si="44"/>
        <v>0.37855908739897404</v>
      </c>
      <c r="BB80" s="31">
        <f t="shared" si="45"/>
        <v>-0.53868702770774246</v>
      </c>
      <c r="BC80" s="31">
        <f t="shared" si="46"/>
        <v>2.6827307255927662</v>
      </c>
      <c r="BD80" s="31">
        <f t="shared" si="47"/>
        <v>4.2818628738395308</v>
      </c>
      <c r="BE80" s="31">
        <f t="shared" si="51"/>
        <v>2.1380787098287111</v>
      </c>
      <c r="BF80" s="31">
        <f t="shared" si="51"/>
        <v>2.1369569808509397</v>
      </c>
      <c r="BG80" s="31">
        <f t="shared" si="51"/>
        <v>2.1399668961341107</v>
      </c>
      <c r="BH80" s="31">
        <f t="shared" si="49"/>
        <v>2.1318579787772762</v>
      </c>
      <c r="BI80" s="31">
        <f t="shared" si="49"/>
        <v>2.1534745763266359</v>
      </c>
      <c r="BJ80" s="31">
        <f t="shared" si="49"/>
        <v>2.0940891815204417</v>
      </c>
      <c r="BK80" s="31">
        <f t="shared" si="49"/>
        <v>2.2461232784325089</v>
      </c>
      <c r="BL80" s="31">
        <f t="shared" si="48"/>
        <v>1.5530904951529285</v>
      </c>
    </row>
    <row r="81" spans="1:64" s="31" customFormat="1" ht="12.95" customHeight="1">
      <c r="A81" s="67" t="s">
        <v>318</v>
      </c>
      <c r="B81" s="66" t="s">
        <v>122</v>
      </c>
      <c r="C81" s="67">
        <v>28844.213</v>
      </c>
      <c r="D81" s="67" t="s">
        <v>144</v>
      </c>
      <c r="E81" s="10">
        <f t="shared" si="11"/>
        <v>-5419.9912865724382</v>
      </c>
      <c r="F81" s="31">
        <f t="shared" si="12"/>
        <v>-5420</v>
      </c>
      <c r="G81" s="31">
        <f t="shared" si="13"/>
        <v>1.794799999697716E-2</v>
      </c>
      <c r="I81" s="31">
        <f t="shared" si="38"/>
        <v>1.794799999697716E-2</v>
      </c>
      <c r="O81" s="31">
        <f t="shared" ca="1" si="39"/>
        <v>3.2348062095884103E-2</v>
      </c>
      <c r="Q81" s="32">
        <f t="shared" si="16"/>
        <v>13825.713</v>
      </c>
      <c r="S81" s="77">
        <f t="shared" si="36"/>
        <v>0.2</v>
      </c>
      <c r="Z81" s="31">
        <f t="shared" si="17"/>
        <v>-5420</v>
      </c>
      <c r="AA81" s="76">
        <f t="shared" si="18"/>
        <v>1.6075827491949649E-2</v>
      </c>
      <c r="AB81" s="76">
        <f t="shared" si="19"/>
        <v>6.025534175596016E-3</v>
      </c>
      <c r="AC81" s="76">
        <f t="shared" si="20"/>
        <v>1.794799999697716E-2</v>
      </c>
      <c r="AD81" s="76">
        <f t="shared" si="21"/>
        <v>1.8721725050275112E-3</v>
      </c>
      <c r="AE81" s="76">
        <f t="shared" si="22"/>
        <v>7.010059777161974E-7</v>
      </c>
      <c r="AF81" s="31">
        <f t="shared" si="23"/>
        <v>1.794799999697716E-2</v>
      </c>
      <c r="AG81" s="143"/>
      <c r="AH81" s="31">
        <f t="shared" si="24"/>
        <v>1.1922465821381144E-2</v>
      </c>
      <c r="AI81" s="31">
        <f t="shared" si="25"/>
        <v>1.6448393038890947</v>
      </c>
      <c r="AJ81" s="31">
        <f t="shared" si="26"/>
        <v>0.98599985521926392</v>
      </c>
      <c r="AK81" s="31">
        <f t="shared" si="27"/>
        <v>0.25421902554223452</v>
      </c>
      <c r="AL81" s="31">
        <f t="shared" si="28"/>
        <v>0.37552776852490655</v>
      </c>
      <c r="AM81" s="31">
        <f t="shared" si="29"/>
        <v>0.19000200770233289</v>
      </c>
      <c r="AN81" s="76">
        <f t="shared" ref="AN81:AT90" si="52">$AU81+$AB$7*SIN(AO81)</f>
        <v>-6.1217620118846341</v>
      </c>
      <c r="AO81" s="76">
        <f t="shared" si="52"/>
        <v>-6.1256187413112988</v>
      </c>
      <c r="AP81" s="76">
        <f t="shared" si="52"/>
        <v>-6.1312501750861212</v>
      </c>
      <c r="AQ81" s="76">
        <f t="shared" si="52"/>
        <v>-6.1394642957516528</v>
      </c>
      <c r="AR81" s="76">
        <f t="shared" si="52"/>
        <v>-6.1514282468854784</v>
      </c>
      <c r="AS81" s="76">
        <f t="shared" si="52"/>
        <v>-6.1688204683874863</v>
      </c>
      <c r="AT81" s="76">
        <f t="shared" si="52"/>
        <v>-6.194043477082654</v>
      </c>
      <c r="AU81" s="76">
        <f t="shared" si="31"/>
        <v>-6.230526565895496</v>
      </c>
      <c r="AW81" s="31">
        <v>4750</v>
      </c>
      <c r="AX81" s="31">
        <f t="shared" si="41"/>
        <v>3.6230900973605951E-3</v>
      </c>
      <c r="AY81" s="31">
        <f t="shared" si="42"/>
        <v>7.2221635332343458E-3</v>
      </c>
      <c r="AZ81" s="31">
        <f t="shared" si="43"/>
        <v>-3.5990734358737507E-3</v>
      </c>
      <c r="BA81" s="31">
        <f t="shared" si="44"/>
        <v>0.35821955662119065</v>
      </c>
      <c r="BB81" s="31">
        <f t="shared" si="45"/>
        <v>-0.59748226756502709</v>
      </c>
      <c r="BC81" s="31">
        <f t="shared" si="46"/>
        <v>2.7542104506762248</v>
      </c>
      <c r="BD81" s="31">
        <f t="shared" si="47"/>
        <v>5.0981340343551746</v>
      </c>
      <c r="BE81" s="31">
        <f t="shared" si="51"/>
        <v>2.2780759240181507</v>
      </c>
      <c r="BF81" s="31">
        <f t="shared" si="51"/>
        <v>2.2737429836897487</v>
      </c>
      <c r="BG81" s="31">
        <f t="shared" si="51"/>
        <v>2.2833582857153951</v>
      </c>
      <c r="BH81" s="31">
        <f t="shared" si="49"/>
        <v>2.2618710297906541</v>
      </c>
      <c r="BI81" s="31">
        <f t="shared" si="49"/>
        <v>2.3091737552433074</v>
      </c>
      <c r="BJ81" s="31">
        <f t="shared" si="49"/>
        <v>2.201172823099987</v>
      </c>
      <c r="BK81" s="31">
        <f t="shared" si="49"/>
        <v>2.431384070719008</v>
      </c>
      <c r="BL81" s="31">
        <f t="shared" si="48"/>
        <v>1.749250199312415</v>
      </c>
    </row>
    <row r="82" spans="1:64" s="31" customFormat="1" ht="12.95" customHeight="1">
      <c r="A82" s="67" t="s">
        <v>359</v>
      </c>
      <c r="B82" s="66" t="s">
        <v>122</v>
      </c>
      <c r="C82" s="67">
        <v>29888.526999999998</v>
      </c>
      <c r="D82" s="67" t="s">
        <v>144</v>
      </c>
      <c r="E82" s="10">
        <f t="shared" si="11"/>
        <v>-4912.9958334979947</v>
      </c>
      <c r="F82" s="31">
        <f t="shared" si="12"/>
        <v>-4913</v>
      </c>
      <c r="G82" s="31">
        <f t="shared" si="13"/>
        <v>8.5821999964537099E-3</v>
      </c>
      <c r="I82" s="31">
        <f t="shared" si="38"/>
        <v>8.5821999964537099E-3</v>
      </c>
      <c r="O82" s="31">
        <f t="shared" ca="1" si="39"/>
        <v>3.0967265829200306E-2</v>
      </c>
      <c r="Q82" s="32">
        <f t="shared" si="16"/>
        <v>14870.026999999998</v>
      </c>
      <c r="S82" s="77">
        <f>S$15</f>
        <v>0.1</v>
      </c>
      <c r="Z82" s="31">
        <f t="shared" si="17"/>
        <v>-4913</v>
      </c>
      <c r="AA82" s="76">
        <f t="shared" si="18"/>
        <v>1.4155705293105399E-2</v>
      </c>
      <c r="AB82" s="76">
        <f t="shared" si="19"/>
        <v>-1.2737266658959401E-3</v>
      </c>
      <c r="AC82" s="76">
        <f t="shared" si="20"/>
        <v>8.5821999964537099E-3</v>
      </c>
      <c r="AD82" s="76">
        <f t="shared" si="21"/>
        <v>-5.5735052966516888E-3</v>
      </c>
      <c r="AE82" s="76">
        <f t="shared" si="22"/>
        <v>3.1063961291804429E-6</v>
      </c>
      <c r="AF82" s="31">
        <f t="shared" si="23"/>
        <v>8.5821999964537099E-3</v>
      </c>
      <c r="AG82" s="143"/>
      <c r="AH82" s="31">
        <f t="shared" si="24"/>
        <v>9.85592666234965E-3</v>
      </c>
      <c r="AI82" s="31">
        <f t="shared" si="25"/>
        <v>0.79170050410609261</v>
      </c>
      <c r="AJ82" s="31">
        <f t="shared" si="26"/>
        <v>0.23558820405930489</v>
      </c>
      <c r="AK82" s="31">
        <f t="shared" si="27"/>
        <v>0.6611023829923468</v>
      </c>
      <c r="AL82" s="31">
        <f t="shared" si="28"/>
        <v>1.8760290435930727</v>
      </c>
      <c r="AM82" s="31">
        <f t="shared" si="29"/>
        <v>1.3635420900344761</v>
      </c>
      <c r="AN82" s="76">
        <f t="shared" si="52"/>
        <v>-5.2312919277312666</v>
      </c>
      <c r="AO82" s="76">
        <f t="shared" si="52"/>
        <v>-5.2326753952636693</v>
      </c>
      <c r="AP82" s="76">
        <f t="shared" si="52"/>
        <v>-5.2366763691267728</v>
      </c>
      <c r="AQ82" s="76">
        <f t="shared" si="52"/>
        <v>-5.248094604778422</v>
      </c>
      <c r="AR82" s="76">
        <f t="shared" si="52"/>
        <v>-5.279539008351211</v>
      </c>
      <c r="AS82" s="76">
        <f t="shared" si="52"/>
        <v>-5.3590991813273616</v>
      </c>
      <c r="AT82" s="76">
        <f t="shared" si="52"/>
        <v>-5.530928355050543</v>
      </c>
      <c r="AU82" s="76">
        <f t="shared" si="31"/>
        <v>-5.8327146858600578</v>
      </c>
      <c r="AW82" s="31">
        <v>5000</v>
      </c>
      <c r="AX82" s="31">
        <f t="shared" si="41"/>
        <v>2.1577692687720267E-3</v>
      </c>
      <c r="AY82" s="31">
        <f t="shared" si="42"/>
        <v>7.3010948491756085E-3</v>
      </c>
      <c r="AZ82" s="31">
        <f t="shared" si="43"/>
        <v>-5.1433255804035818E-3</v>
      </c>
      <c r="BA82" s="31">
        <f t="shared" si="44"/>
        <v>0.34250236873274575</v>
      </c>
      <c r="BB82" s="31">
        <f t="shared" si="45"/>
        <v>-0.64852992565381862</v>
      </c>
      <c r="BC82" s="31">
        <f t="shared" si="46"/>
        <v>2.8195043645767051</v>
      </c>
      <c r="BD82" s="31">
        <f t="shared" si="47"/>
        <v>6.1557031235538782</v>
      </c>
      <c r="BE82" s="31">
        <f t="shared" si="51"/>
        <v>2.4125170003177803</v>
      </c>
      <c r="BF82" s="31">
        <f t="shared" si="51"/>
        <v>2.402119601061826</v>
      </c>
      <c r="BG82" s="31">
        <f t="shared" si="51"/>
        <v>2.4222394310624162</v>
      </c>
      <c r="BH82" s="31">
        <f t="shared" si="49"/>
        <v>2.3829660577480238</v>
      </c>
      <c r="BI82" s="31">
        <f t="shared" si="49"/>
        <v>2.458409030384118</v>
      </c>
      <c r="BJ82" s="31">
        <f t="shared" si="49"/>
        <v>2.308362548298208</v>
      </c>
      <c r="BK82" s="31">
        <f t="shared" si="49"/>
        <v>2.5904813428282036</v>
      </c>
      <c r="BL82" s="31">
        <f t="shared" si="48"/>
        <v>1.9454099034719015</v>
      </c>
    </row>
    <row r="83" spans="1:64" s="31" customFormat="1" ht="12.95" customHeight="1">
      <c r="A83" s="67" t="s">
        <v>364</v>
      </c>
      <c r="B83" s="66" t="s">
        <v>122</v>
      </c>
      <c r="C83" s="67">
        <v>30325.198</v>
      </c>
      <c r="D83" s="67" t="s">
        <v>144</v>
      </c>
      <c r="E83" s="10">
        <f t="shared" si="11"/>
        <v>-4701.0000051461084</v>
      </c>
      <c r="F83" s="31">
        <f t="shared" si="12"/>
        <v>-4701</v>
      </c>
      <c r="G83" s="31">
        <f t="shared" si="13"/>
        <v>-1.0600004316074774E-5</v>
      </c>
      <c r="I83" s="31">
        <f t="shared" si="38"/>
        <v>-1.0600004316074774E-5</v>
      </c>
      <c r="O83" s="31">
        <f t="shared" ca="1" si="39"/>
        <v>3.0389891453387753E-2</v>
      </c>
      <c r="Q83" s="32">
        <f t="shared" si="16"/>
        <v>15306.698</v>
      </c>
      <c r="S83" s="77">
        <f>S$15</f>
        <v>0.1</v>
      </c>
      <c r="Z83" s="31">
        <f t="shared" si="17"/>
        <v>-4701</v>
      </c>
      <c r="AA83" s="76">
        <f t="shared" si="18"/>
        <v>1.2287358674465405E-2</v>
      </c>
      <c r="AB83" s="76">
        <f t="shared" si="19"/>
        <v>-7.9367519585748537E-3</v>
      </c>
      <c r="AC83" s="76">
        <f t="shared" si="20"/>
        <v>-1.0600004316074774E-5</v>
      </c>
      <c r="AD83" s="76">
        <f t="shared" si="21"/>
        <v>-1.229795867878148E-2</v>
      </c>
      <c r="AE83" s="76">
        <f t="shared" si="22"/>
        <v>1.5123978766501675E-5</v>
      </c>
      <c r="AF83" s="31">
        <f t="shared" si="23"/>
        <v>-1.0600004316074774E-5</v>
      </c>
      <c r="AG83" s="143"/>
      <c r="AH83" s="31">
        <f t="shared" si="24"/>
        <v>7.926151954258779E-3</v>
      </c>
      <c r="AI83" s="31">
        <f t="shared" si="25"/>
        <v>0.64785945431821634</v>
      </c>
      <c r="AJ83" s="31">
        <f t="shared" si="26"/>
        <v>1.0153656490815679E-2</v>
      </c>
      <c r="AK83" s="31">
        <f t="shared" si="27"/>
        <v>0.59702770193245747</v>
      </c>
      <c r="AL83" s="31">
        <f t="shared" si="28"/>
        <v>2.1036989761245377</v>
      </c>
      <c r="AM83" s="31">
        <f t="shared" si="29"/>
        <v>1.7508098392028844</v>
      </c>
      <c r="AN83" s="76">
        <f t="shared" si="52"/>
        <v>-5.0021456644884967</v>
      </c>
      <c r="AO83" s="76">
        <f t="shared" si="52"/>
        <v>-5.002252409374174</v>
      </c>
      <c r="AP83" s="76">
        <f t="shared" si="52"/>
        <v>-5.0027907272839434</v>
      </c>
      <c r="AQ83" s="76">
        <f t="shared" si="52"/>
        <v>-5.0054908422489266</v>
      </c>
      <c r="AR83" s="76">
        <f t="shared" si="52"/>
        <v>-5.0186855233621781</v>
      </c>
      <c r="AS83" s="76">
        <f t="shared" si="52"/>
        <v>-5.0765560556702889</v>
      </c>
      <c r="AT83" s="76">
        <f t="shared" si="52"/>
        <v>-5.2654310549807839</v>
      </c>
      <c r="AU83" s="76">
        <f t="shared" si="31"/>
        <v>-5.6663712567328126</v>
      </c>
      <c r="AW83" s="31">
        <v>5250</v>
      </c>
      <c r="AX83" s="31">
        <f t="shared" si="41"/>
        <v>8.2945099204947536E-4</v>
      </c>
      <c r="AY83" s="31">
        <f t="shared" si="42"/>
        <v>7.3801938094881659E-3</v>
      </c>
      <c r="AZ83" s="31">
        <f t="shared" si="43"/>
        <v>-6.5507428174386905E-3</v>
      </c>
      <c r="BA83" s="31">
        <f t="shared" si="44"/>
        <v>0.33039696935319962</v>
      </c>
      <c r="BB83" s="31">
        <f t="shared" si="45"/>
        <v>-0.69353600858582043</v>
      </c>
      <c r="BC83" s="31">
        <f t="shared" si="46"/>
        <v>2.8802385844101606</v>
      </c>
      <c r="BD83" s="31">
        <f t="shared" si="47"/>
        <v>7.6088453488790107</v>
      </c>
      <c r="BE83" s="31">
        <f t="shared" si="51"/>
        <v>2.5427255428925086</v>
      </c>
      <c r="BF83" s="31">
        <f t="shared" si="51"/>
        <v>2.5243970012674333</v>
      </c>
      <c r="BG83" s="31">
        <f t="shared" si="51"/>
        <v>2.5564626477358119</v>
      </c>
      <c r="BH83" s="31">
        <f t="shared" si="49"/>
        <v>2.4998789750166139</v>
      </c>
      <c r="BI83" s="31">
        <f t="shared" si="49"/>
        <v>2.5983255840179416</v>
      </c>
      <c r="BJ83" s="31">
        <f t="shared" si="49"/>
        <v>2.422150669435795</v>
      </c>
      <c r="BK83" s="31">
        <f t="shared" si="49"/>
        <v>2.7248366393122954</v>
      </c>
      <c r="BL83" s="31">
        <f t="shared" si="48"/>
        <v>2.1415696076313879</v>
      </c>
    </row>
    <row r="84" spans="1:64" s="31" customFormat="1" ht="12.95" customHeight="1">
      <c r="A84" s="67" t="s">
        <v>364</v>
      </c>
      <c r="B84" s="66" t="s">
        <v>31</v>
      </c>
      <c r="C84" s="67">
        <v>30326.227999999999</v>
      </c>
      <c r="D84" s="67" t="s">
        <v>144</v>
      </c>
      <c r="E84" s="10">
        <f t="shared" si="11"/>
        <v>-4700.4999588796918</v>
      </c>
      <c r="F84" s="31">
        <f t="shared" si="12"/>
        <v>-4700.5</v>
      </c>
      <c r="G84" s="31">
        <f t="shared" si="13"/>
        <v>8.4699997387360781E-5</v>
      </c>
      <c r="I84" s="31">
        <f t="shared" si="38"/>
        <v>8.4699997387360781E-5</v>
      </c>
      <c r="O84" s="31">
        <f t="shared" ca="1" si="39"/>
        <v>3.0388529721369326E-2</v>
      </c>
      <c r="Q84" s="32">
        <f t="shared" si="16"/>
        <v>15307.727999999999</v>
      </c>
      <c r="S84" s="77">
        <f>S$15</f>
        <v>0.1</v>
      </c>
      <c r="Z84" s="31">
        <f t="shared" si="17"/>
        <v>-4700.5</v>
      </c>
      <c r="AA84" s="76">
        <f t="shared" si="18"/>
        <v>1.2282898965940087E-2</v>
      </c>
      <c r="AB84" s="76">
        <f t="shared" si="19"/>
        <v>-7.8368472282789262E-3</v>
      </c>
      <c r="AC84" s="76">
        <f t="shared" si="20"/>
        <v>8.4699997387360781E-5</v>
      </c>
      <c r="AD84" s="76">
        <f t="shared" si="21"/>
        <v>-1.2198198968552726E-2</v>
      </c>
      <c r="AE84" s="76">
        <f t="shared" si="22"/>
        <v>1.487960580764008E-5</v>
      </c>
      <c r="AF84" s="31">
        <f t="shared" si="23"/>
        <v>8.4699997387360781E-5</v>
      </c>
      <c r="AG84" s="143"/>
      <c r="AH84" s="31">
        <f t="shared" si="24"/>
        <v>7.921547225666287E-3</v>
      </c>
      <c r="AI84" s="31">
        <f t="shared" si="25"/>
        <v>0.64759694846478255</v>
      </c>
      <c r="AJ84" s="31">
        <f t="shared" si="26"/>
        <v>9.7139332542718788E-3</v>
      </c>
      <c r="AK84" s="31">
        <f t="shared" si="27"/>
        <v>0.59687279218982869</v>
      </c>
      <c r="AL84" s="31">
        <f t="shared" si="28"/>
        <v>2.1041387210622373</v>
      </c>
      <c r="AM84" s="31">
        <f t="shared" si="29"/>
        <v>1.7517040387073695</v>
      </c>
      <c r="AN84" s="76">
        <f t="shared" si="52"/>
        <v>-5.0016563097483759</v>
      </c>
      <c r="AO84" s="76">
        <f t="shared" si="52"/>
        <v>-5.0017622126431034</v>
      </c>
      <c r="AP84" s="76">
        <f t="shared" si="52"/>
        <v>-5.0022971657761932</v>
      </c>
      <c r="AQ84" s="76">
        <f t="shared" si="52"/>
        <v>-5.004984876503058</v>
      </c>
      <c r="AR84" s="76">
        <f t="shared" si="52"/>
        <v>-5.0181412996470316</v>
      </c>
      <c r="AS84" s="76">
        <f t="shared" si="52"/>
        <v>-5.0759402544894563</v>
      </c>
      <c r="AT84" s="76">
        <f t="shared" si="52"/>
        <v>-5.2648169438930186</v>
      </c>
      <c r="AU84" s="76">
        <f t="shared" si="31"/>
        <v>-5.6659789373244935</v>
      </c>
      <c r="AW84" s="31">
        <v>5500</v>
      </c>
      <c r="AX84" s="31">
        <f t="shared" si="41"/>
        <v>-3.4969075136999025E-4</v>
      </c>
      <c r="AY84" s="31">
        <f t="shared" si="42"/>
        <v>7.4594604141720164E-3</v>
      </c>
      <c r="AZ84" s="31">
        <f t="shared" si="43"/>
        <v>-7.8091511655420066E-3</v>
      </c>
      <c r="BA84" s="31">
        <f t="shared" si="44"/>
        <v>0.32127986581955414</v>
      </c>
      <c r="BB84" s="31">
        <f t="shared" si="45"/>
        <v>-0.73345827025857946</v>
      </c>
      <c r="BC84" s="31">
        <f t="shared" si="46"/>
        <v>2.9372485685367864</v>
      </c>
      <c r="BD84" s="31">
        <f t="shared" si="47"/>
        <v>9.753332149533291</v>
      </c>
      <c r="BE84" s="31">
        <f t="shared" si="51"/>
        <v>2.6689188367605552</v>
      </c>
      <c r="BF84" s="31">
        <f t="shared" si="51"/>
        <v>2.643433252493983</v>
      </c>
      <c r="BG84" s="31">
        <f t="shared" si="51"/>
        <v>2.6848341610967084</v>
      </c>
      <c r="BH84" s="31">
        <f t="shared" si="49"/>
        <v>2.6171038370394433</v>
      </c>
      <c r="BI84" s="31">
        <f t="shared" si="49"/>
        <v>2.7267394540991212</v>
      </c>
      <c r="BJ84" s="31">
        <f t="shared" si="49"/>
        <v>2.5457243106697938</v>
      </c>
      <c r="BK84" s="31">
        <f t="shared" si="49"/>
        <v>2.8368204931927941</v>
      </c>
      <c r="BL84" s="31">
        <f t="shared" si="48"/>
        <v>2.3377293117908744</v>
      </c>
    </row>
    <row r="85" spans="1:64" s="31" customFormat="1" ht="12.95" customHeight="1">
      <c r="A85" s="67" t="s">
        <v>371</v>
      </c>
      <c r="B85" s="66" t="s">
        <v>122</v>
      </c>
      <c r="C85" s="67">
        <v>33054.445</v>
      </c>
      <c r="D85" s="67" t="s">
        <v>144</v>
      </c>
      <c r="E85" s="10">
        <f t="shared" ref="E85:E148" si="53">+(C85-C$7)/C$8</f>
        <v>-3376.0002260403326</v>
      </c>
      <c r="F85" s="31">
        <f t="shared" ref="F85:F148" si="54">ROUND(2*E85,0)/2</f>
        <v>-3376</v>
      </c>
      <c r="G85" s="31">
        <f t="shared" ref="G85:G148" si="55">+C85-(C$7+F85*C$8)</f>
        <v>-4.6560000191675499E-4</v>
      </c>
      <c r="I85" s="31">
        <f t="shared" si="38"/>
        <v>-4.6560000191675499E-4</v>
      </c>
      <c r="O85" s="31">
        <f t="shared" ref="O85:O116" ca="1" si="56">+C$11+C$12*F85</f>
        <v>2.6781301604559292E-2</v>
      </c>
      <c r="Q85" s="32">
        <f t="shared" ref="Q85:Q148" si="57">+C85-15018.5</f>
        <v>18035.945</v>
      </c>
      <c r="S85" s="77">
        <f>S$14</f>
        <v>0.2</v>
      </c>
      <c r="Z85" s="31">
        <f t="shared" ref="Z85:Z148" si="58">F85</f>
        <v>-3376</v>
      </c>
      <c r="AA85" s="76">
        <f t="shared" ref="AA85:AA148" si="59">AB$3+AB$4*Z85+AB$5*Z85^2+AH85</f>
        <v>1.9253157541358097E-3</v>
      </c>
      <c r="AB85" s="76">
        <f t="shared" ref="AB85:AB148" si="60">IF(S85&lt;&gt;0,G85-AH85, -9999)</f>
        <v>2.3569478188480309E-3</v>
      </c>
      <c r="AC85" s="76">
        <f t="shared" ref="AC85:AC148" si="61">+G85-P85</f>
        <v>-4.6560000191675499E-4</v>
      </c>
      <c r="AD85" s="76">
        <f t="shared" ref="AD85:AD148" si="62">IF(S85&lt;&gt;0,G85-AA85, -9999)</f>
        <v>-2.3909157560525647E-3</v>
      </c>
      <c r="AE85" s="76">
        <f t="shared" ref="AE85:AE148" si="63">+(G85-AA85)^2*S85</f>
        <v>1.1432956305080814E-6</v>
      </c>
      <c r="AF85" s="31">
        <f t="shared" ref="AF85:AF148" si="64">IF(S85&lt;&gt;0,G85-P85, -9999)</f>
        <v>-4.6560000191675499E-4</v>
      </c>
      <c r="AG85" s="143"/>
      <c r="AH85" s="31">
        <f t="shared" ref="AH85:AH148" si="65">$AB$6*($AB$11/AI85*AJ85+$AB$12)</f>
        <v>-2.8225478207647859E-3</v>
      </c>
      <c r="AI85" s="31">
        <f t="shared" ref="AI85:AI148" si="66">1+$AB$7*COS(AL85)</f>
        <v>0.36718111706707857</v>
      </c>
      <c r="AJ85" s="31">
        <f t="shared" ref="AJ85:AJ148" si="67">SIN(AL85+RADIANS($AB$9))</f>
        <v>-0.57077856749690192</v>
      </c>
      <c r="AK85" s="31">
        <f t="shared" ref="AK85:AK148" si="68">$AB$7*SIN(AL85)</f>
        <v>0.28281672898070415</v>
      </c>
      <c r="AL85" s="31">
        <f t="shared" ref="AL85:AL148" si="69">2*ATAN(AM85)</f>
        <v>2.7213065460905526</v>
      </c>
      <c r="AM85" s="31">
        <f t="shared" ref="AM85:AM148" si="70">SQRT((1+$AB$7)/(1-$AB$7))*TAN(AN85/2)</f>
        <v>4.6884083443367963</v>
      </c>
      <c r="AN85" s="76">
        <f t="shared" si="52"/>
        <v>-4.0705136660126984</v>
      </c>
      <c r="AO85" s="76">
        <f t="shared" si="52"/>
        <v>-4.0729819551466697</v>
      </c>
      <c r="AP85" s="76">
        <f t="shared" si="52"/>
        <v>-4.0670380195564091</v>
      </c>
      <c r="AQ85" s="76">
        <f t="shared" si="52"/>
        <v>-4.0814332540140796</v>
      </c>
      <c r="AR85" s="76">
        <f t="shared" si="52"/>
        <v>-4.0470312151982366</v>
      </c>
      <c r="AS85" s="76">
        <f t="shared" si="52"/>
        <v>-4.1321433896995146</v>
      </c>
      <c r="AT85" s="76">
        <f t="shared" si="52"/>
        <v>-3.9361250970162889</v>
      </c>
      <c r="AU85" s="76">
        <f t="shared" ref="AU85:AU148" si="71">RADIANS($AB$9)+$AB$18*(F85-AB$15)</f>
        <v>-4.6267248246875345</v>
      </c>
      <c r="AW85" s="31">
        <v>5750</v>
      </c>
      <c r="AX85" s="31">
        <f t="shared" si="41"/>
        <v>-1.3669877840551438E-3</v>
      </c>
      <c r="AY85" s="31">
        <f t="shared" si="42"/>
        <v>7.5388946632271598E-3</v>
      </c>
      <c r="AZ85" s="31">
        <f t="shared" si="43"/>
        <v>-8.9058824472823036E-3</v>
      </c>
      <c r="BA85" s="31">
        <f t="shared" si="44"/>
        <v>0.31470972805355846</v>
      </c>
      <c r="BB85" s="31">
        <f t="shared" si="45"/>
        <v>-0.76887862478851654</v>
      </c>
      <c r="BC85" s="31">
        <f t="shared" si="46"/>
        <v>2.9909382972629586</v>
      </c>
      <c r="BD85" s="31">
        <f t="shared" si="47"/>
        <v>13.250302399262727</v>
      </c>
      <c r="BE85" s="31">
        <f t="shared" si="51"/>
        <v>2.7906849072191156</v>
      </c>
      <c r="BF85" s="31">
        <f t="shared" si="51"/>
        <v>2.7620655853586191</v>
      </c>
      <c r="BG85" s="31">
        <f t="shared" si="51"/>
        <v>2.8061449671335081</v>
      </c>
      <c r="BH85" s="31">
        <f t="shared" si="49"/>
        <v>2.7379340019538363</v>
      </c>
      <c r="BI85" s="31">
        <f t="shared" si="49"/>
        <v>2.8427889477236996</v>
      </c>
      <c r="BJ85" s="31">
        <f t="shared" si="49"/>
        <v>2.6796900919924087</v>
      </c>
      <c r="BK85" s="31">
        <f t="shared" si="49"/>
        <v>2.9296615032089397</v>
      </c>
      <c r="BL85" s="31">
        <f t="shared" si="48"/>
        <v>2.5338890159503609</v>
      </c>
    </row>
    <row r="86" spans="1:64" s="31" customFormat="1" ht="12.95" customHeight="1">
      <c r="A86" s="67" t="s">
        <v>371</v>
      </c>
      <c r="B86" s="66" t="s">
        <v>122</v>
      </c>
      <c r="C86" s="67">
        <v>33124.478999999999</v>
      </c>
      <c r="D86" s="67" t="s">
        <v>144</v>
      </c>
      <c r="E86" s="10">
        <f t="shared" si="53"/>
        <v>-3341.9999928148704</v>
      </c>
      <c r="F86" s="31">
        <f t="shared" si="54"/>
        <v>-3342</v>
      </c>
      <c r="G86" s="31">
        <f t="shared" si="55"/>
        <v>1.479999627918005E-5</v>
      </c>
      <c r="I86" s="31">
        <f t="shared" si="38"/>
        <v>1.479999627918005E-5</v>
      </c>
      <c r="O86" s="31">
        <f t="shared" ca="1" si="56"/>
        <v>2.6688703827306336E-2</v>
      </c>
      <c r="Q86" s="32">
        <f t="shared" si="57"/>
        <v>18105.978999999999</v>
      </c>
      <c r="S86" s="77">
        <f>S$14</f>
        <v>0.2</v>
      </c>
      <c r="Z86" s="31">
        <f t="shared" si="58"/>
        <v>-3342</v>
      </c>
      <c r="AA86" s="76">
        <f t="shared" si="59"/>
        <v>1.7090124751218687E-3</v>
      </c>
      <c r="AB86" s="76">
        <f t="shared" si="60"/>
        <v>3.0636348262641608E-3</v>
      </c>
      <c r="AC86" s="76">
        <f t="shared" si="61"/>
        <v>1.479999627918005E-5</v>
      </c>
      <c r="AD86" s="76">
        <f t="shared" si="62"/>
        <v>-1.6942124788426887E-3</v>
      </c>
      <c r="AE86" s="76">
        <f t="shared" si="63"/>
        <v>5.7407118469325762E-7</v>
      </c>
      <c r="AF86" s="31">
        <f t="shared" si="64"/>
        <v>1.479999627918005E-5</v>
      </c>
      <c r="AG86" s="143"/>
      <c r="AH86" s="31">
        <f t="shared" si="65"/>
        <v>-3.0488348299849807E-3</v>
      </c>
      <c r="AI86" s="31">
        <f t="shared" si="66"/>
        <v>0.36449144033168435</v>
      </c>
      <c r="AJ86" s="31">
        <f t="shared" si="67"/>
        <v>-0.57864605520568591</v>
      </c>
      <c r="AK86" s="31">
        <f t="shared" si="68"/>
        <v>0.27671991503344751</v>
      </c>
      <c r="AL86" s="31">
        <f t="shared" si="69"/>
        <v>2.7309204151648667</v>
      </c>
      <c r="AM86" s="31">
        <f t="shared" si="70"/>
        <v>4.8014252557354586</v>
      </c>
      <c r="AN86" s="76">
        <f t="shared" si="52"/>
        <v>-4.0515712689933849</v>
      </c>
      <c r="AO86" s="76">
        <f t="shared" si="52"/>
        <v>-4.054508442846644</v>
      </c>
      <c r="AP86" s="76">
        <f t="shared" si="52"/>
        <v>-4.047608873235407</v>
      </c>
      <c r="AQ86" s="76">
        <f t="shared" si="52"/>
        <v>-4.063915186877411</v>
      </c>
      <c r="AR86" s="76">
        <f t="shared" si="52"/>
        <v>-4.025908087684031</v>
      </c>
      <c r="AS86" s="76">
        <f t="shared" si="52"/>
        <v>-4.1176850031934125</v>
      </c>
      <c r="AT86" s="76">
        <f t="shared" si="52"/>
        <v>-3.9112750414838491</v>
      </c>
      <c r="AU86" s="76">
        <f t="shared" si="71"/>
        <v>-4.6000471049218445</v>
      </c>
      <c r="AW86" s="31">
        <v>6000</v>
      </c>
      <c r="AX86" s="31">
        <f t="shared" si="41"/>
        <v>-2.2175235804609032E-3</v>
      </c>
      <c r="AY86" s="31">
        <f t="shared" si="42"/>
        <v>7.618496556653598E-3</v>
      </c>
      <c r="AZ86" s="31">
        <f t="shared" si="43"/>
        <v>-9.8360201371145012E-3</v>
      </c>
      <c r="BA86" s="31">
        <f t="shared" si="44"/>
        <v>0.31031648903505482</v>
      </c>
      <c r="BB86" s="31">
        <f t="shared" si="45"/>
        <v>-0.80030918817030539</v>
      </c>
      <c r="BC86" s="31">
        <f t="shared" si="46"/>
        <v>3.0416635158870489</v>
      </c>
      <c r="BD86" s="31">
        <f t="shared" si="47"/>
        <v>19.997524880683383</v>
      </c>
      <c r="BE86" s="31">
        <f t="shared" si="51"/>
        <v>2.9077381817029044</v>
      </c>
      <c r="BF86" s="31">
        <f t="shared" si="51"/>
        <v>2.8823445727280457</v>
      </c>
      <c r="BG86" s="31">
        <f t="shared" si="51"/>
        <v>2.9200669544153084</v>
      </c>
      <c r="BH86" s="31">
        <f t="shared" si="49"/>
        <v>2.8638966601223448</v>
      </c>
      <c r="BI86" s="31">
        <f t="shared" si="49"/>
        <v>2.9472685933983258</v>
      </c>
      <c r="BJ86" s="31">
        <f t="shared" si="49"/>
        <v>2.8228375322085704</v>
      </c>
      <c r="BK86" s="31">
        <f t="shared" si="49"/>
        <v>3.0073224996089034</v>
      </c>
      <c r="BL86" s="31">
        <f t="shared" si="48"/>
        <v>2.7300487201098473</v>
      </c>
    </row>
    <row r="87" spans="1:64" s="31" customFormat="1" ht="12.95" customHeight="1">
      <c r="A87" s="67" t="s">
        <v>377</v>
      </c>
      <c r="B87" s="66" t="s">
        <v>122</v>
      </c>
      <c r="C87" s="67">
        <v>33394.31</v>
      </c>
      <c r="D87" s="67" t="s">
        <v>144</v>
      </c>
      <c r="E87" s="10">
        <f t="shared" si="53"/>
        <v>-3211.0019499862483</v>
      </c>
      <c r="F87" s="31">
        <f t="shared" si="54"/>
        <v>-3211</v>
      </c>
      <c r="G87" s="31">
        <f t="shared" si="55"/>
        <v>-4.0166000035242178E-3</v>
      </c>
      <c r="I87" s="31">
        <f t="shared" ref="I87:I110" si="72">G87</f>
        <v>-4.0166000035242178E-3</v>
      </c>
      <c r="O87" s="31">
        <f t="shared" ca="1" si="56"/>
        <v>2.6331930038478769E-2</v>
      </c>
      <c r="Q87" s="32">
        <f t="shared" si="57"/>
        <v>18375.809999999998</v>
      </c>
      <c r="S87" s="77">
        <f t="shared" ref="S87:S110" si="73">S$15</f>
        <v>0.1</v>
      </c>
      <c r="Z87" s="31">
        <f t="shared" si="58"/>
        <v>-3211</v>
      </c>
      <c r="AA87" s="76">
        <f t="shared" si="59"/>
        <v>8.9847852446782927E-4</v>
      </c>
      <c r="AB87" s="76">
        <f t="shared" si="60"/>
        <v>-1.1873550861406278E-4</v>
      </c>
      <c r="AC87" s="76">
        <f t="shared" si="61"/>
        <v>-4.0166000035242178E-3</v>
      </c>
      <c r="AD87" s="76">
        <f t="shared" si="62"/>
        <v>-4.9150785279920475E-3</v>
      </c>
      <c r="AE87" s="76">
        <f t="shared" si="63"/>
        <v>2.4157996936328474E-6</v>
      </c>
      <c r="AF87" s="31">
        <f t="shared" si="64"/>
        <v>-4.0166000035242178E-3</v>
      </c>
      <c r="AG87" s="143"/>
      <c r="AH87" s="31">
        <f t="shared" si="65"/>
        <v>-3.897864494910155E-3</v>
      </c>
      <c r="AI87" s="31">
        <f t="shared" si="66"/>
        <v>0.35496727274915074</v>
      </c>
      <c r="AJ87" s="31">
        <f t="shared" si="67"/>
        <v>-0.6075510145347397</v>
      </c>
      <c r="AK87" s="31">
        <f t="shared" si="68"/>
        <v>0.25372784940393717</v>
      </c>
      <c r="AL87" s="31">
        <f t="shared" si="69"/>
        <v>2.7668264739709154</v>
      </c>
      <c r="AM87" s="31">
        <f t="shared" si="70"/>
        <v>5.2740531224016856</v>
      </c>
      <c r="AN87" s="76">
        <f t="shared" si="52"/>
        <v>-3.9796071439453629</v>
      </c>
      <c r="AO87" s="76">
        <f t="shared" si="52"/>
        <v>-3.9848608941622872</v>
      </c>
      <c r="AP87" s="76">
        <f t="shared" si="52"/>
        <v>-3.9735351859001642</v>
      </c>
      <c r="AQ87" s="76">
        <f t="shared" si="52"/>
        <v>-3.9981326951770493</v>
      </c>
      <c r="AR87" s="76">
        <f t="shared" si="52"/>
        <v>-3.9455298942205101</v>
      </c>
      <c r="AS87" s="76">
        <f t="shared" si="52"/>
        <v>-4.062224184294962</v>
      </c>
      <c r="AT87" s="76">
        <f t="shared" si="52"/>
        <v>-3.8200957709015317</v>
      </c>
      <c r="AU87" s="76">
        <f t="shared" si="71"/>
        <v>-4.4972594199422735</v>
      </c>
      <c r="AW87" s="31">
        <v>6250</v>
      </c>
      <c r="AX87" s="31">
        <f t="shared" si="41"/>
        <v>-2.9072193163258708E-3</v>
      </c>
      <c r="AY87" s="31">
        <f t="shared" si="42"/>
        <v>7.6982660944513292E-3</v>
      </c>
      <c r="AZ87" s="31">
        <f t="shared" si="43"/>
        <v>-1.06054854107772E-2</v>
      </c>
      <c r="BA87" s="31">
        <f t="shared" si="44"/>
        <v>0.30777977354782859</v>
      </c>
      <c r="BB87" s="31">
        <f t="shared" si="45"/>
        <v>-0.82836228215690244</v>
      </c>
      <c r="BC87" s="31">
        <f t="shared" si="46"/>
        <v>3.0900306508412902</v>
      </c>
      <c r="BD87" s="31">
        <f t="shared" si="47"/>
        <v>38.779658800870436</v>
      </c>
      <c r="BE87" s="31">
        <f t="shared" si="51"/>
        <v>3.0205960436523247</v>
      </c>
      <c r="BF87" s="31">
        <f t="shared" si="51"/>
        <v>3.0049945713263133</v>
      </c>
      <c r="BG87" s="31">
        <f t="shared" si="51"/>
        <v>3.0276811370962777</v>
      </c>
      <c r="BH87" s="31">
        <f t="shared" si="49"/>
        <v>2.9946692360207345</v>
      </c>
      <c r="BI87" s="31">
        <f t="shared" si="49"/>
        <v>3.0426624647614342</v>
      </c>
      <c r="BJ87" s="31">
        <f t="shared" si="49"/>
        <v>2.9727829811550239</v>
      </c>
      <c r="BK87" s="31">
        <f t="shared" si="49"/>
        <v>3.0743485481948825</v>
      </c>
      <c r="BL87" s="31">
        <f t="shared" si="48"/>
        <v>2.9262084242693343</v>
      </c>
    </row>
    <row r="88" spans="1:64" s="31" customFormat="1" ht="12.95" customHeight="1">
      <c r="A88" s="67" t="s">
        <v>381</v>
      </c>
      <c r="B88" s="66" t="s">
        <v>122</v>
      </c>
      <c r="C88" s="67">
        <v>33779.495999999999</v>
      </c>
      <c r="D88" s="67" t="s">
        <v>144</v>
      </c>
      <c r="E88" s="10">
        <f t="shared" si="53"/>
        <v>-3024.0011527280158</v>
      </c>
      <c r="F88" s="31">
        <f t="shared" si="54"/>
        <v>-3024</v>
      </c>
      <c r="G88" s="31">
        <f t="shared" si="55"/>
        <v>-2.3744000063743442E-3</v>
      </c>
      <c r="I88" s="31">
        <f t="shared" si="72"/>
        <v>-2.3744000063743442E-3</v>
      </c>
      <c r="O88" s="31">
        <f t="shared" ca="1" si="56"/>
        <v>2.5822642263587506E-2</v>
      </c>
      <c r="Q88" s="32">
        <f t="shared" si="57"/>
        <v>18760.995999999999</v>
      </c>
      <c r="S88" s="77">
        <f t="shared" si="73"/>
        <v>0.1</v>
      </c>
      <c r="Z88" s="31">
        <f t="shared" si="58"/>
        <v>-3024</v>
      </c>
      <c r="AA88" s="76">
        <f t="shared" si="59"/>
        <v>-1.9558774372254329E-4</v>
      </c>
      <c r="AB88" s="76">
        <f t="shared" si="60"/>
        <v>2.6725624073186578E-3</v>
      </c>
      <c r="AC88" s="76">
        <f t="shared" si="61"/>
        <v>-2.3744000063743442E-3</v>
      </c>
      <c r="AD88" s="76">
        <f t="shared" si="62"/>
        <v>-2.1788122626518009E-3</v>
      </c>
      <c r="AE88" s="76">
        <f t="shared" si="63"/>
        <v>4.7472228758818607E-7</v>
      </c>
      <c r="AF88" s="31">
        <f t="shared" si="64"/>
        <v>-2.3744000063743442E-3</v>
      </c>
      <c r="AG88" s="143"/>
      <c r="AH88" s="31">
        <f t="shared" si="65"/>
        <v>-5.0469624136930021E-3</v>
      </c>
      <c r="AI88" s="31">
        <f t="shared" si="66"/>
        <v>0.34340633110597663</v>
      </c>
      <c r="AJ88" s="31">
        <f t="shared" si="67"/>
        <v>-0.64540757386339009</v>
      </c>
      <c r="AK88" s="31">
        <f t="shared" si="68"/>
        <v>0.22210311739392849</v>
      </c>
      <c r="AL88" s="31">
        <f t="shared" si="69"/>
        <v>2.8154095566369333</v>
      </c>
      <c r="AM88" s="31">
        <f t="shared" si="70"/>
        <v>6.0770650762111753</v>
      </c>
      <c r="AN88" s="76">
        <f t="shared" si="52"/>
        <v>-3.8792745652789895</v>
      </c>
      <c r="AO88" s="76">
        <f t="shared" si="52"/>
        <v>-3.8892002958273033</v>
      </c>
      <c r="AP88" s="76">
        <f t="shared" si="52"/>
        <v>-3.8698451579873363</v>
      </c>
      <c r="AQ88" s="76">
        <f t="shared" si="52"/>
        <v>-3.9079148769648295</v>
      </c>
      <c r="AR88" s="76">
        <f t="shared" si="52"/>
        <v>-3.8342270918591228</v>
      </c>
      <c r="AS88" s="76">
        <f t="shared" si="52"/>
        <v>-3.9819426070271868</v>
      </c>
      <c r="AT88" s="76">
        <f t="shared" si="52"/>
        <v>-3.7022776568818641</v>
      </c>
      <c r="AU88" s="76">
        <f t="shared" si="71"/>
        <v>-4.3505319612309776</v>
      </c>
      <c r="AW88" s="31">
        <v>6500</v>
      </c>
      <c r="AX88" s="31">
        <f t="shared" si="41"/>
        <v>-3.4487178741558029E-3</v>
      </c>
      <c r="AY88" s="31">
        <f t="shared" si="42"/>
        <v>7.7782032766203534E-3</v>
      </c>
      <c r="AZ88" s="31">
        <f t="shared" si="43"/>
        <v>-1.1226921150776156E-2</v>
      </c>
      <c r="BA88" s="31">
        <f t="shared" si="44"/>
        <v>0.30686582929266049</v>
      </c>
      <c r="BB88" s="31">
        <f t="shared" si="45"/>
        <v>-0.85375938556518516</v>
      </c>
      <c r="BC88" s="31">
        <f t="shared" si="46"/>
        <v>3.1370162341497334</v>
      </c>
      <c r="BD88" s="31">
        <f t="shared" si="47"/>
        <v>437.02211643654732</v>
      </c>
      <c r="BE88" s="31">
        <f t="shared" si="51"/>
        <v>3.1308428659047323</v>
      </c>
      <c r="BF88" s="31">
        <f t="shared" si="51"/>
        <v>3.1293657857670034</v>
      </c>
      <c r="BG88" s="31">
        <f t="shared" si="51"/>
        <v>3.1314969127828789</v>
      </c>
      <c r="BH88" s="31">
        <f t="shared" si="49"/>
        <v>3.1284221116287729</v>
      </c>
      <c r="BI88" s="31">
        <f t="shared" si="49"/>
        <v>3.1328584185269799</v>
      </c>
      <c r="BJ88" s="31">
        <f t="shared" si="49"/>
        <v>3.1264576606919965</v>
      </c>
      <c r="BK88" s="31">
        <f t="shared" si="49"/>
        <v>3.1356926224883339</v>
      </c>
      <c r="BL88" s="31">
        <f t="shared" si="48"/>
        <v>3.1223681284288203</v>
      </c>
    </row>
    <row r="89" spans="1:64" s="31" customFormat="1" ht="12.95" customHeight="1">
      <c r="A89" s="67" t="s">
        <v>381</v>
      </c>
      <c r="B89" s="66" t="s">
        <v>122</v>
      </c>
      <c r="C89" s="67">
        <v>33849.531000000003</v>
      </c>
      <c r="D89" s="67" t="s">
        <v>144</v>
      </c>
      <c r="E89" s="10">
        <f t="shared" si="53"/>
        <v>-2990.0004340207392</v>
      </c>
      <c r="F89" s="31">
        <f t="shared" si="54"/>
        <v>-2990</v>
      </c>
      <c r="G89" s="31">
        <f t="shared" si="55"/>
        <v>-8.9399999706074595E-4</v>
      </c>
      <c r="I89" s="31">
        <f t="shared" si="72"/>
        <v>-8.9399999706074595E-4</v>
      </c>
      <c r="O89" s="31">
        <f t="shared" ca="1" si="56"/>
        <v>2.573004448633455E-2</v>
      </c>
      <c r="Q89" s="32">
        <f t="shared" si="57"/>
        <v>18831.031000000003</v>
      </c>
      <c r="S89" s="77">
        <f t="shared" si="73"/>
        <v>0.1</v>
      </c>
      <c r="Z89" s="31">
        <f t="shared" si="58"/>
        <v>-2990</v>
      </c>
      <c r="AA89" s="76">
        <f t="shared" si="59"/>
        <v>-3.8643877635068883E-4</v>
      </c>
      <c r="AB89" s="76">
        <f t="shared" si="60"/>
        <v>4.3538292813520259E-3</v>
      </c>
      <c r="AC89" s="76">
        <f t="shared" si="61"/>
        <v>-8.9399999706074595E-4</v>
      </c>
      <c r="AD89" s="76">
        <f t="shared" si="62"/>
        <v>-5.0756122071005712E-4</v>
      </c>
      <c r="AE89" s="76">
        <f t="shared" si="63"/>
        <v>2.5761839276868337E-8</v>
      </c>
      <c r="AF89" s="31">
        <f t="shared" si="64"/>
        <v>-8.9399999706074595E-4</v>
      </c>
      <c r="AG89" s="143"/>
      <c r="AH89" s="31">
        <f t="shared" si="65"/>
        <v>-5.2478292784127719E-3</v>
      </c>
      <c r="AI89" s="31">
        <f t="shared" si="66"/>
        <v>0.34153315168964271</v>
      </c>
      <c r="AJ89" s="31">
        <f t="shared" si="67"/>
        <v>-0.6519084874021629</v>
      </c>
      <c r="AK89" s="31">
        <f t="shared" si="68"/>
        <v>0.21648660573818537</v>
      </c>
      <c r="AL89" s="31">
        <f t="shared" si="69"/>
        <v>2.8239513346508116</v>
      </c>
      <c r="AM89" s="31">
        <f t="shared" si="70"/>
        <v>6.243380613963784</v>
      </c>
      <c r="AN89" s="76">
        <f t="shared" si="52"/>
        <v>-3.8612962921188321</v>
      </c>
      <c r="AO89" s="76">
        <f t="shared" si="52"/>
        <v>-3.8722181345087181</v>
      </c>
      <c r="AP89" s="76">
        <f t="shared" si="52"/>
        <v>-3.8512561970210082</v>
      </c>
      <c r="AQ89" s="76">
        <f t="shared" si="52"/>
        <v>-3.8918410836431914</v>
      </c>
      <c r="AR89" s="76">
        <f t="shared" si="52"/>
        <v>-3.8145079430473725</v>
      </c>
      <c r="AS89" s="76">
        <f t="shared" si="52"/>
        <v>-3.9670196787638989</v>
      </c>
      <c r="AT89" s="76">
        <f t="shared" si="52"/>
        <v>-3.6823760102795906</v>
      </c>
      <c r="AU89" s="76">
        <f t="shared" si="71"/>
        <v>-4.3238542414652876</v>
      </c>
      <c r="AW89" s="31">
        <v>6750</v>
      </c>
      <c r="AX89" s="31">
        <f t="shared" si="41"/>
        <v>-3.8527943583016016E-3</v>
      </c>
      <c r="AY89" s="31">
        <f t="shared" si="42"/>
        <v>7.8583081031606723E-3</v>
      </c>
      <c r="AZ89" s="31">
        <f t="shared" si="43"/>
        <v>-1.1711102461462274E-2</v>
      </c>
      <c r="BA89" s="31">
        <f t="shared" si="44"/>
        <v>0.30747801464411428</v>
      </c>
      <c r="BB89" s="31">
        <f t="shared" si="45"/>
        <v>-0.87721014450321433</v>
      </c>
      <c r="BC89" s="31">
        <f t="shared" si="46"/>
        <v>-3.0993124211068048</v>
      </c>
      <c r="BD89" s="31">
        <f t="shared" si="47"/>
        <v>-47.296382667348439</v>
      </c>
      <c r="BE89" s="31">
        <f t="shared" si="51"/>
        <v>3.2408409046740725</v>
      </c>
      <c r="BF89" s="31">
        <f t="shared" si="51"/>
        <v>3.2539081191663093</v>
      </c>
      <c r="BG89" s="31">
        <f t="shared" si="51"/>
        <v>3.2349555430908756</v>
      </c>
      <c r="BH89" s="31">
        <f t="shared" si="49"/>
        <v>3.2624570352646605</v>
      </c>
      <c r="BI89" s="31">
        <f t="shared" si="49"/>
        <v>3.2225748722077552</v>
      </c>
      <c r="BJ89" s="31">
        <f t="shared" si="49"/>
        <v>3.2804706576796785</v>
      </c>
      <c r="BK89" s="31">
        <f t="shared" si="49"/>
        <v>3.196525630429869</v>
      </c>
      <c r="BL89" s="31">
        <f t="shared" si="48"/>
        <v>3.3185278325883072</v>
      </c>
    </row>
    <row r="90" spans="1:64" s="31" customFormat="1" ht="12.95" customHeight="1">
      <c r="A90" s="67" t="s">
        <v>388</v>
      </c>
      <c r="B90" s="66" t="s">
        <v>122</v>
      </c>
      <c r="C90" s="67">
        <v>33849.534</v>
      </c>
      <c r="D90" s="67" t="s">
        <v>144</v>
      </c>
      <c r="E90" s="10">
        <f t="shared" si="53"/>
        <v>-2989.9989775753047</v>
      </c>
      <c r="F90" s="31">
        <f t="shared" si="54"/>
        <v>-2990</v>
      </c>
      <c r="G90" s="31">
        <f t="shared" si="55"/>
        <v>2.1059999999124557E-3</v>
      </c>
      <c r="I90" s="31">
        <f t="shared" si="72"/>
        <v>2.1059999999124557E-3</v>
      </c>
      <c r="O90" s="31">
        <f t="shared" ca="1" si="56"/>
        <v>2.573004448633455E-2</v>
      </c>
      <c r="Q90" s="32">
        <f t="shared" si="57"/>
        <v>18831.034</v>
      </c>
      <c r="S90" s="77">
        <f t="shared" si="73"/>
        <v>0.1</v>
      </c>
      <c r="Z90" s="31">
        <f t="shared" si="58"/>
        <v>-2990</v>
      </c>
      <c r="AA90" s="76">
        <f t="shared" si="59"/>
        <v>-3.8643877635068883E-4</v>
      </c>
      <c r="AB90" s="76">
        <f t="shared" si="60"/>
        <v>7.3538292783252275E-3</v>
      </c>
      <c r="AC90" s="76">
        <f t="shared" si="61"/>
        <v>2.1059999999124557E-3</v>
      </c>
      <c r="AD90" s="76">
        <f t="shared" si="62"/>
        <v>2.4924387762631445E-3</v>
      </c>
      <c r="AE90" s="76">
        <f t="shared" si="63"/>
        <v>6.212251053420122E-7</v>
      </c>
      <c r="AF90" s="31">
        <f t="shared" si="64"/>
        <v>2.1059999999124557E-3</v>
      </c>
      <c r="AG90" s="143"/>
      <c r="AH90" s="31">
        <f t="shared" si="65"/>
        <v>-5.2478292784127719E-3</v>
      </c>
      <c r="AI90" s="31">
        <f t="shared" si="66"/>
        <v>0.34153315168964271</v>
      </c>
      <c r="AJ90" s="31">
        <f t="shared" si="67"/>
        <v>-0.6519084874021629</v>
      </c>
      <c r="AK90" s="31">
        <f t="shared" si="68"/>
        <v>0.21648660573818537</v>
      </c>
      <c r="AL90" s="31">
        <f t="shared" si="69"/>
        <v>2.8239513346508116</v>
      </c>
      <c r="AM90" s="31">
        <f t="shared" si="70"/>
        <v>6.243380613963784</v>
      </c>
      <c r="AN90" s="76">
        <f t="shared" si="52"/>
        <v>-3.8612962921188321</v>
      </c>
      <c r="AO90" s="76">
        <f t="shared" si="52"/>
        <v>-3.8722181345087181</v>
      </c>
      <c r="AP90" s="76">
        <f t="shared" si="52"/>
        <v>-3.8512561970210082</v>
      </c>
      <c r="AQ90" s="76">
        <f t="shared" si="52"/>
        <v>-3.8918410836431914</v>
      </c>
      <c r="AR90" s="76">
        <f t="shared" si="52"/>
        <v>-3.8145079430473725</v>
      </c>
      <c r="AS90" s="76">
        <f t="shared" si="52"/>
        <v>-3.9670196787638989</v>
      </c>
      <c r="AT90" s="76">
        <f t="shared" si="52"/>
        <v>-3.6823760102795906</v>
      </c>
      <c r="AU90" s="76">
        <f t="shared" si="71"/>
        <v>-4.3238542414652876</v>
      </c>
      <c r="AW90" s="31">
        <v>7000</v>
      </c>
      <c r="AX90" s="31">
        <f t="shared" si="41"/>
        <v>-4.1205029254973366E-3</v>
      </c>
      <c r="AY90" s="31">
        <f t="shared" si="42"/>
        <v>7.9385805740722834E-3</v>
      </c>
      <c r="AZ90" s="31">
        <f t="shared" si="43"/>
        <v>-1.205908349956962E-2</v>
      </c>
      <c r="BA90" s="31">
        <f t="shared" si="44"/>
        <v>0.30968189208657415</v>
      </c>
      <c r="BB90" s="31">
        <f t="shared" si="45"/>
        <v>-0.89923961497238369</v>
      </c>
      <c r="BC90" s="31">
        <f t="shared" si="46"/>
        <v>-3.0513042985351153</v>
      </c>
      <c r="BD90" s="31">
        <f t="shared" si="47"/>
        <v>-22.136200727625681</v>
      </c>
      <c r="BE90" s="31">
        <f t="shared" si="51"/>
        <v>3.353030247995803</v>
      </c>
      <c r="BF90" s="31">
        <f t="shared" si="51"/>
        <v>3.376984561818499</v>
      </c>
      <c r="BG90" s="31">
        <f t="shared" si="51"/>
        <v>3.3415882831577925</v>
      </c>
      <c r="BH90" s="31">
        <f t="shared" si="49"/>
        <v>3.3939956201681039</v>
      </c>
      <c r="BI90" s="31">
        <f t="shared" si="49"/>
        <v>3.3166078220098942</v>
      </c>
      <c r="BJ90" s="31">
        <f t="shared" si="49"/>
        <v>3.431403529875952</v>
      </c>
      <c r="BK90" s="31">
        <f t="shared" si="49"/>
        <v>3.2620380821164652</v>
      </c>
      <c r="BL90" s="31">
        <f t="shared" si="48"/>
        <v>3.5146875367477932</v>
      </c>
    </row>
    <row r="91" spans="1:64" s="31" customFormat="1" ht="12.95" customHeight="1">
      <c r="A91" s="67" t="s">
        <v>381</v>
      </c>
      <c r="B91" s="66" t="s">
        <v>122</v>
      </c>
      <c r="C91" s="67">
        <v>33880.44</v>
      </c>
      <c r="D91" s="67" t="s">
        <v>144</v>
      </c>
      <c r="E91" s="10">
        <f t="shared" si="53"/>
        <v>-2974.9946766919306</v>
      </c>
      <c r="F91" s="31">
        <f t="shared" si="54"/>
        <v>-2975</v>
      </c>
      <c r="G91" s="31">
        <f t="shared" si="55"/>
        <v>1.096500000130618E-2</v>
      </c>
      <c r="I91" s="31">
        <f t="shared" si="72"/>
        <v>1.096500000130618E-2</v>
      </c>
      <c r="O91" s="31">
        <f t="shared" ca="1" si="56"/>
        <v>2.5689192525781775E-2</v>
      </c>
      <c r="Q91" s="32">
        <f t="shared" si="57"/>
        <v>18861.940000000002</v>
      </c>
      <c r="S91" s="77">
        <f t="shared" si="73"/>
        <v>0.1</v>
      </c>
      <c r="Z91" s="31">
        <f t="shared" si="58"/>
        <v>-2975</v>
      </c>
      <c r="AA91" s="76">
        <f t="shared" si="59"/>
        <v>-4.6983386394960306E-4</v>
      </c>
      <c r="AB91" s="76">
        <f t="shared" si="60"/>
        <v>1.6300644102518958E-2</v>
      </c>
      <c r="AC91" s="76">
        <f t="shared" si="61"/>
        <v>1.096500000130618E-2</v>
      </c>
      <c r="AD91" s="76">
        <f t="shared" si="62"/>
        <v>1.1434833865255782E-2</v>
      </c>
      <c r="AE91" s="76">
        <f t="shared" si="63"/>
        <v>1.3075542552600048E-5</v>
      </c>
      <c r="AF91" s="31">
        <f t="shared" si="64"/>
        <v>1.096500000130618E-2</v>
      </c>
      <c r="AG91" s="143"/>
      <c r="AH91" s="31">
        <f t="shared" si="65"/>
        <v>-5.3356441012127774E-3</v>
      </c>
      <c r="AI91" s="31">
        <f t="shared" si="66"/>
        <v>0.34072760355348741</v>
      </c>
      <c r="AJ91" s="31">
        <f t="shared" si="67"/>
        <v>-0.65474170391367503</v>
      </c>
      <c r="AK91" s="31">
        <f t="shared" si="68"/>
        <v>0.2140209056879443</v>
      </c>
      <c r="AL91" s="31">
        <f t="shared" si="69"/>
        <v>2.8276936488945301</v>
      </c>
      <c r="AM91" s="31">
        <f t="shared" si="70"/>
        <v>6.3190734626488529</v>
      </c>
      <c r="AN91" s="76">
        <f t="shared" ref="AN91:AT100" si="74">$AU91+$AB$7*SIN(AO91)</f>
        <v>-3.8533888360893775</v>
      </c>
      <c r="AO91" s="76">
        <f t="shared" si="74"/>
        <v>-3.8647614547530895</v>
      </c>
      <c r="AP91" s="76">
        <f t="shared" si="74"/>
        <v>-3.8430823093822775</v>
      </c>
      <c r="AQ91" s="76">
        <f t="shared" si="74"/>
        <v>-3.8847728577249825</v>
      </c>
      <c r="AR91" s="76">
        <f t="shared" si="74"/>
        <v>-3.8058641943373965</v>
      </c>
      <c r="AS91" s="76">
        <f t="shared" si="74"/>
        <v>-3.9603943753888053</v>
      </c>
      <c r="AT91" s="76">
        <f t="shared" si="74"/>
        <v>-3.6737412980449342</v>
      </c>
      <c r="AU91" s="76">
        <f t="shared" si="71"/>
        <v>-4.312084659215718</v>
      </c>
      <c r="AW91" s="31">
        <v>7250</v>
      </c>
      <c r="AX91" s="31">
        <f t="shared" si="41"/>
        <v>-4.2405539573903209E-3</v>
      </c>
      <c r="AY91" s="31">
        <f t="shared" si="42"/>
        <v>8.0190206893551892E-3</v>
      </c>
      <c r="AZ91" s="31">
        <f t="shared" si="43"/>
        <v>-1.225957464674551E-2</v>
      </c>
      <c r="BA91" s="31">
        <f t="shared" si="44"/>
        <v>0.31368797021098371</v>
      </c>
      <c r="BB91" s="31">
        <f t="shared" si="45"/>
        <v>-0.92005943238389798</v>
      </c>
      <c r="BC91" s="31">
        <f t="shared" si="46"/>
        <v>-3.0011003430656373</v>
      </c>
      <c r="BD91" s="31">
        <f t="shared" si="47"/>
        <v>-14.212231461554961</v>
      </c>
      <c r="BE91" s="31">
        <f t="shared" si="51"/>
        <v>3.4691872559809234</v>
      </c>
      <c r="BF91" s="31">
        <f t="shared" si="51"/>
        <v>3.4977171813336918</v>
      </c>
      <c r="BG91" s="31">
        <f t="shared" si="51"/>
        <v>3.4541406976109981</v>
      </c>
      <c r="BH91" s="31">
        <f t="shared" si="49"/>
        <v>3.5209809472354121</v>
      </c>
      <c r="BI91" s="31">
        <f t="shared" si="49"/>
        <v>3.4190607162410385</v>
      </c>
      <c r="BJ91" s="31">
        <f t="shared" si="49"/>
        <v>3.5760987736742362</v>
      </c>
      <c r="BK91" s="31">
        <f t="shared" si="49"/>
        <v>3.3372410056900543</v>
      </c>
      <c r="BL91" s="31">
        <f t="shared" si="48"/>
        <v>3.7108472409072801</v>
      </c>
    </row>
    <row r="92" spans="1:64" s="31" customFormat="1" ht="12.95" customHeight="1">
      <c r="A92" s="67" t="s">
        <v>381</v>
      </c>
      <c r="B92" s="66" t="s">
        <v>122</v>
      </c>
      <c r="C92" s="67">
        <v>33882.497000000003</v>
      </c>
      <c r="D92" s="67" t="s">
        <v>144</v>
      </c>
      <c r="E92" s="10">
        <f t="shared" si="53"/>
        <v>-2973.9960406045329</v>
      </c>
      <c r="F92" s="31">
        <f t="shared" si="54"/>
        <v>-2974</v>
      </c>
      <c r="G92" s="31">
        <f t="shared" si="55"/>
        <v>8.1556000004638918E-3</v>
      </c>
      <c r="I92" s="31">
        <f t="shared" si="72"/>
        <v>8.1556000004638918E-3</v>
      </c>
      <c r="O92" s="31">
        <f t="shared" ca="1" si="56"/>
        <v>2.5686469061744925E-2</v>
      </c>
      <c r="Q92" s="32">
        <f t="shared" si="57"/>
        <v>18863.997000000003</v>
      </c>
      <c r="S92" s="77">
        <f t="shared" si="73"/>
        <v>0.1</v>
      </c>
      <c r="Z92" s="31">
        <f t="shared" si="58"/>
        <v>-2974</v>
      </c>
      <c r="AA92" s="76">
        <f t="shared" si="59"/>
        <v>-4.7537595050127241E-4</v>
      </c>
      <c r="AB92" s="76">
        <f t="shared" si="60"/>
        <v>1.3497080858700224E-2</v>
      </c>
      <c r="AC92" s="76">
        <f t="shared" si="61"/>
        <v>8.1556000004638918E-3</v>
      </c>
      <c r="AD92" s="76">
        <f t="shared" si="62"/>
        <v>8.6309759509651633E-3</v>
      </c>
      <c r="AE92" s="76">
        <f t="shared" si="63"/>
        <v>7.4493745866139E-6</v>
      </c>
      <c r="AF92" s="31">
        <f t="shared" si="64"/>
        <v>8.1556000004638918E-3</v>
      </c>
      <c r="AG92" s="143"/>
      <c r="AH92" s="31">
        <f t="shared" si="65"/>
        <v>-5.3414808582363318E-3</v>
      </c>
      <c r="AI92" s="31">
        <f t="shared" si="66"/>
        <v>0.34067434809089281</v>
      </c>
      <c r="AJ92" s="31">
        <f t="shared" si="67"/>
        <v>-0.65492983685551409</v>
      </c>
      <c r="AK92" s="31">
        <f t="shared" si="68"/>
        <v>0.21385678741261943</v>
      </c>
      <c r="AL92" s="31">
        <f t="shared" si="69"/>
        <v>2.827942577329821</v>
      </c>
      <c r="AM92" s="31">
        <f t="shared" si="70"/>
        <v>6.3241718788091648</v>
      </c>
      <c r="AN92" s="76">
        <f t="shared" si="74"/>
        <v>-3.8528621924002806</v>
      </c>
      <c r="AO92" s="76">
        <f t="shared" si="74"/>
        <v>-3.8642650913155738</v>
      </c>
      <c r="AP92" s="76">
        <f t="shared" si="74"/>
        <v>-3.8425379825090249</v>
      </c>
      <c r="AQ92" s="76">
        <f t="shared" si="74"/>
        <v>-3.884302105129914</v>
      </c>
      <c r="AR92" s="76">
        <f t="shared" si="74"/>
        <v>-3.8052891835852916</v>
      </c>
      <c r="AS92" s="76">
        <f t="shared" si="74"/>
        <v>-3.9599517436421623</v>
      </c>
      <c r="AT92" s="76">
        <f t="shared" si="74"/>
        <v>-3.6731687994099365</v>
      </c>
      <c r="AU92" s="76">
        <f t="shared" si="71"/>
        <v>-4.3113000203990799</v>
      </c>
      <c r="AW92" s="31">
        <v>7500</v>
      </c>
      <c r="AX92" s="31">
        <f t="shared" si="41"/>
        <v>-4.1931504899445273E-3</v>
      </c>
      <c r="AY92" s="31">
        <f t="shared" si="42"/>
        <v>8.099628449009388E-3</v>
      </c>
      <c r="AZ92" s="31">
        <f t="shared" si="43"/>
        <v>-1.2292778938953915E-2</v>
      </c>
      <c r="BA92" s="31">
        <f t="shared" si="44"/>
        <v>0.3198036389199822</v>
      </c>
      <c r="BB92" s="31">
        <f t="shared" si="45"/>
        <v>-0.93954812725750048</v>
      </c>
      <c r="BC92" s="31">
        <f t="shared" si="46"/>
        <v>-2.9480242496157651</v>
      </c>
      <c r="BD92" s="31">
        <f t="shared" si="47"/>
        <v>-10.2999831997972</v>
      </c>
      <c r="BE92" s="31">
        <f t="shared" si="51"/>
        <v>3.5900346776931009</v>
      </c>
      <c r="BF92" s="31">
        <f t="shared" si="51"/>
        <v>3.6165472984267071</v>
      </c>
      <c r="BG92" s="31">
        <f t="shared" si="51"/>
        <v>3.573989406004038</v>
      </c>
      <c r="BH92" s="31">
        <f t="shared" si="49"/>
        <v>3.6427566752252036</v>
      </c>
      <c r="BI92" s="31">
        <f t="shared" si="49"/>
        <v>3.5327252472344663</v>
      </c>
      <c r="BJ92" s="31">
        <f t="shared" si="49"/>
        <v>3.7120046104996023</v>
      </c>
      <c r="BK92" s="31">
        <f t="shared" si="49"/>
        <v>3.4267737473289972</v>
      </c>
      <c r="BL92" s="31">
        <f t="shared" si="48"/>
        <v>3.9070069450667662</v>
      </c>
    </row>
    <row r="93" spans="1:64" s="31" customFormat="1" ht="12.95" customHeight="1">
      <c r="A93" s="67" t="s">
        <v>381</v>
      </c>
      <c r="B93" s="66" t="s">
        <v>122</v>
      </c>
      <c r="C93" s="67">
        <v>33882.498</v>
      </c>
      <c r="D93" s="67" t="s">
        <v>144</v>
      </c>
      <c r="E93" s="10">
        <f t="shared" si="53"/>
        <v>-2973.9955551227226</v>
      </c>
      <c r="F93" s="31">
        <f t="shared" si="54"/>
        <v>-2974</v>
      </c>
      <c r="G93" s="31">
        <f t="shared" si="55"/>
        <v>9.1555999970296398E-3</v>
      </c>
      <c r="I93" s="31">
        <f t="shared" si="72"/>
        <v>9.1555999970296398E-3</v>
      </c>
      <c r="O93" s="31">
        <f t="shared" ca="1" si="56"/>
        <v>2.5686469061744925E-2</v>
      </c>
      <c r="Q93" s="32">
        <f t="shared" si="57"/>
        <v>18863.998</v>
      </c>
      <c r="S93" s="77">
        <f t="shared" si="73"/>
        <v>0.1</v>
      </c>
      <c r="Z93" s="31">
        <f t="shared" si="58"/>
        <v>-2974</v>
      </c>
      <c r="AA93" s="76">
        <f t="shared" si="59"/>
        <v>-4.7537595050127241E-4</v>
      </c>
      <c r="AB93" s="76">
        <f t="shared" si="60"/>
        <v>1.4497080855265972E-2</v>
      </c>
      <c r="AC93" s="76">
        <f t="shared" si="61"/>
        <v>9.1555999970296398E-3</v>
      </c>
      <c r="AD93" s="76">
        <f t="shared" si="62"/>
        <v>9.6309759475309113E-3</v>
      </c>
      <c r="AE93" s="76">
        <f t="shared" si="63"/>
        <v>9.2755697701918936E-6</v>
      </c>
      <c r="AF93" s="31">
        <f t="shared" si="64"/>
        <v>9.1555999970296398E-3</v>
      </c>
      <c r="AG93" s="143"/>
      <c r="AH93" s="31">
        <f t="shared" si="65"/>
        <v>-5.3414808582363318E-3</v>
      </c>
      <c r="AI93" s="31">
        <f t="shared" si="66"/>
        <v>0.34067434809089281</v>
      </c>
      <c r="AJ93" s="31">
        <f t="shared" si="67"/>
        <v>-0.65492983685551409</v>
      </c>
      <c r="AK93" s="31">
        <f t="shared" si="68"/>
        <v>0.21385678741261943</v>
      </c>
      <c r="AL93" s="31">
        <f t="shared" si="69"/>
        <v>2.827942577329821</v>
      </c>
      <c r="AM93" s="31">
        <f t="shared" si="70"/>
        <v>6.3241718788091648</v>
      </c>
      <c r="AN93" s="76">
        <f t="shared" si="74"/>
        <v>-3.8528621924002806</v>
      </c>
      <c r="AO93" s="76">
        <f t="shared" si="74"/>
        <v>-3.8642650913155738</v>
      </c>
      <c r="AP93" s="76">
        <f t="shared" si="74"/>
        <v>-3.8425379825090249</v>
      </c>
      <c r="AQ93" s="76">
        <f t="shared" si="74"/>
        <v>-3.884302105129914</v>
      </c>
      <c r="AR93" s="76">
        <f t="shared" si="74"/>
        <v>-3.8052891835852916</v>
      </c>
      <c r="AS93" s="76">
        <f t="shared" si="74"/>
        <v>-3.9599517436421623</v>
      </c>
      <c r="AT93" s="76">
        <f t="shared" si="74"/>
        <v>-3.6731687994099365</v>
      </c>
      <c r="AU93" s="76">
        <f t="shared" si="71"/>
        <v>-4.3113000203990799</v>
      </c>
      <c r="AW93" s="31">
        <v>7750</v>
      </c>
      <c r="AX93" s="31">
        <f t="shared" si="41"/>
        <v>-3.9573534743115365E-3</v>
      </c>
      <c r="AY93" s="31">
        <f t="shared" si="42"/>
        <v>8.1804038530348799E-3</v>
      </c>
      <c r="AZ93" s="31">
        <f t="shared" si="43"/>
        <v>-1.2137757327346416E-2</v>
      </c>
      <c r="BA93" s="31">
        <f t="shared" si="44"/>
        <v>0.32838994420166023</v>
      </c>
      <c r="BB93" s="31">
        <f t="shared" si="45"/>
        <v>-0.95733722588616055</v>
      </c>
      <c r="BC93" s="31">
        <f t="shared" si="46"/>
        <v>-2.8916901443590386</v>
      </c>
      <c r="BD93" s="31">
        <f t="shared" si="47"/>
        <v>-7.9614270868713781</v>
      </c>
      <c r="BE93" s="31">
        <f t="shared" si="51"/>
        <v>3.7154000314475621</v>
      </c>
      <c r="BF93" s="31">
        <f t="shared" si="51"/>
        <v>3.7352949824006658</v>
      </c>
      <c r="BG93" s="31">
        <f t="shared" si="51"/>
        <v>3.7010555212297094</v>
      </c>
      <c r="BH93" s="31">
        <f t="shared" si="49"/>
        <v>3.760479149950287</v>
      </c>
      <c r="BI93" s="31">
        <f t="shared" si="49"/>
        <v>3.6587343928565117</v>
      </c>
      <c r="BJ93" s="31">
        <f t="shared" si="49"/>
        <v>3.8376348215017493</v>
      </c>
      <c r="BK93" s="31">
        <f t="shared" si="49"/>
        <v>3.5347260272514065</v>
      </c>
      <c r="BL93" s="31">
        <f t="shared" si="48"/>
        <v>4.1031666492262531</v>
      </c>
    </row>
    <row r="94" spans="1:64" s="31" customFormat="1" ht="12.95" customHeight="1">
      <c r="A94" s="67" t="s">
        <v>381</v>
      </c>
      <c r="B94" s="66" t="s">
        <v>31</v>
      </c>
      <c r="C94" s="67">
        <v>33883.521000000001</v>
      </c>
      <c r="D94" s="67" t="s">
        <v>144</v>
      </c>
      <c r="E94" s="10">
        <f t="shared" si="53"/>
        <v>-2973.4989072289895</v>
      </c>
      <c r="F94" s="31">
        <f t="shared" si="54"/>
        <v>-2973.5</v>
      </c>
      <c r="G94" s="31">
        <f t="shared" si="55"/>
        <v>2.2508999973069876E-3</v>
      </c>
      <c r="I94" s="31">
        <f t="shared" si="72"/>
        <v>2.2508999973069876E-3</v>
      </c>
      <c r="O94" s="31">
        <f t="shared" ca="1" si="56"/>
        <v>2.5685107329726495E-2</v>
      </c>
      <c r="Q94" s="32">
        <f t="shared" si="57"/>
        <v>18865.021000000001</v>
      </c>
      <c r="S94" s="77">
        <f t="shared" si="73"/>
        <v>0.1</v>
      </c>
      <c r="Z94" s="31">
        <f t="shared" si="58"/>
        <v>-2973.5</v>
      </c>
      <c r="AA94" s="76">
        <f t="shared" si="59"/>
        <v>-4.7814616804531945E-4</v>
      </c>
      <c r="AB94" s="76">
        <f t="shared" si="60"/>
        <v>7.5952984093291759E-3</v>
      </c>
      <c r="AC94" s="76">
        <f t="shared" si="61"/>
        <v>2.2508999973069876E-3</v>
      </c>
      <c r="AD94" s="76">
        <f t="shared" si="62"/>
        <v>2.7290461653523071E-3</v>
      </c>
      <c r="AE94" s="76">
        <f t="shared" si="63"/>
        <v>7.447692972624133E-7</v>
      </c>
      <c r="AF94" s="31">
        <f t="shared" si="64"/>
        <v>2.2508999973069876E-3</v>
      </c>
      <c r="AG94" s="143"/>
      <c r="AH94" s="31">
        <f t="shared" si="65"/>
        <v>-5.3443984120221883E-3</v>
      </c>
      <c r="AI94" s="31">
        <f t="shared" si="66"/>
        <v>0.34064774125369579</v>
      </c>
      <c r="AJ94" s="31">
        <f t="shared" si="67"/>
        <v>-0.65502386840828519</v>
      </c>
      <c r="AK94" s="31">
        <f t="shared" si="68"/>
        <v>0.21377474049560286</v>
      </c>
      <c r="AL94" s="31">
        <f t="shared" si="69"/>
        <v>2.8280670154754026</v>
      </c>
      <c r="AM94" s="31">
        <f t="shared" si="70"/>
        <v>6.326723563078648</v>
      </c>
      <c r="AN94" s="76">
        <f t="shared" si="74"/>
        <v>-3.852598894858045</v>
      </c>
      <c r="AO94" s="76">
        <f t="shared" si="74"/>
        <v>-3.8640169443225214</v>
      </c>
      <c r="AP94" s="76">
        <f t="shared" si="74"/>
        <v>-3.8422658472872016</v>
      </c>
      <c r="AQ94" s="76">
        <f t="shared" si="74"/>
        <v>-3.8840667498700689</v>
      </c>
      <c r="AR94" s="76">
        <f t="shared" si="74"/>
        <v>-3.8050017366425326</v>
      </c>
      <c r="AS94" s="76">
        <f t="shared" si="74"/>
        <v>-3.9597303829129387</v>
      </c>
      <c r="AT94" s="76">
        <f t="shared" si="74"/>
        <v>-3.6728826974270916</v>
      </c>
      <c r="AU94" s="76">
        <f t="shared" si="71"/>
        <v>-4.3109077009907608</v>
      </c>
      <c r="AW94" s="31">
        <v>8000</v>
      </c>
      <c r="AX94" s="31">
        <f t="shared" si="41"/>
        <v>-3.5165249814968838E-3</v>
      </c>
      <c r="AY94" s="31">
        <f t="shared" si="42"/>
        <v>8.2613469014316664E-3</v>
      </c>
      <c r="AZ94" s="31">
        <f t="shared" si="43"/>
        <v>-1.177787188292855E-2</v>
      </c>
      <c r="BA94" s="31">
        <f t="shared" si="44"/>
        <v>0.33986854960918755</v>
      </c>
      <c r="BB94" s="31">
        <f t="shared" si="45"/>
        <v>-0.97293269377051572</v>
      </c>
      <c r="BC94" s="31">
        <f t="shared" si="46"/>
        <v>-2.8317326648688459</v>
      </c>
      <c r="BD94" s="31">
        <f t="shared" si="47"/>
        <v>-6.4028019247057877</v>
      </c>
      <c r="BE94" s="31">
        <f t="shared" si="51"/>
        <v>3.8448335763587038</v>
      </c>
      <c r="BF94" s="31">
        <f t="shared" si="51"/>
        <v>3.8567019161947287</v>
      </c>
      <c r="BG94" s="31">
        <f t="shared" si="51"/>
        <v>3.8342408764742162</v>
      </c>
      <c r="BH94" s="31">
        <f t="shared" si="49"/>
        <v>3.8771251444385646</v>
      </c>
      <c r="BI94" s="31">
        <f t="shared" si="49"/>
        <v>3.7965338958152799</v>
      </c>
      <c r="BJ94" s="31">
        <f t="shared" si="49"/>
        <v>3.9531821351660383</v>
      </c>
      <c r="BK94" s="31">
        <f t="shared" si="49"/>
        <v>3.6644810768441882</v>
      </c>
      <c r="BL94" s="31">
        <f t="shared" si="48"/>
        <v>4.2993263533857391</v>
      </c>
    </row>
    <row r="95" spans="1:64" s="31" customFormat="1" ht="12.95" customHeight="1">
      <c r="A95" s="67" t="s">
        <v>381</v>
      </c>
      <c r="B95" s="66" t="s">
        <v>31</v>
      </c>
      <c r="C95" s="67">
        <v>33883.531000000003</v>
      </c>
      <c r="D95" s="67" t="s">
        <v>144</v>
      </c>
      <c r="E95" s="10">
        <f t="shared" si="53"/>
        <v>-2973.4940524108683</v>
      </c>
      <c r="F95" s="31">
        <f t="shared" si="54"/>
        <v>-2973.5</v>
      </c>
      <c r="G95" s="31">
        <f t="shared" si="55"/>
        <v>1.2250899999344256E-2</v>
      </c>
      <c r="I95" s="31">
        <f t="shared" si="72"/>
        <v>1.2250899999344256E-2</v>
      </c>
      <c r="O95" s="31">
        <f t="shared" ca="1" si="56"/>
        <v>2.5685107329726495E-2</v>
      </c>
      <c r="Q95" s="32">
        <f t="shared" si="57"/>
        <v>18865.031000000003</v>
      </c>
      <c r="S95" s="77">
        <f t="shared" si="73"/>
        <v>0.1</v>
      </c>
      <c r="Z95" s="31">
        <f t="shared" si="58"/>
        <v>-2973.5</v>
      </c>
      <c r="AA95" s="76">
        <f t="shared" si="59"/>
        <v>-4.7814616804531945E-4</v>
      </c>
      <c r="AB95" s="76">
        <f t="shared" si="60"/>
        <v>1.7595298411366443E-2</v>
      </c>
      <c r="AC95" s="76">
        <f t="shared" si="61"/>
        <v>1.2250899999344256E-2</v>
      </c>
      <c r="AD95" s="76">
        <f t="shared" si="62"/>
        <v>1.2729046167389575E-2</v>
      </c>
      <c r="AE95" s="76">
        <f t="shared" si="63"/>
        <v>1.6202861633153523E-5</v>
      </c>
      <c r="AF95" s="31">
        <f t="shared" si="64"/>
        <v>1.2250899999344256E-2</v>
      </c>
      <c r="AG95" s="143"/>
      <c r="AH95" s="31">
        <f t="shared" si="65"/>
        <v>-5.3443984120221883E-3</v>
      </c>
      <c r="AI95" s="31">
        <f t="shared" si="66"/>
        <v>0.34064774125369579</v>
      </c>
      <c r="AJ95" s="31">
        <f t="shared" si="67"/>
        <v>-0.65502386840828519</v>
      </c>
      <c r="AK95" s="31">
        <f t="shared" si="68"/>
        <v>0.21377474049560286</v>
      </c>
      <c r="AL95" s="31">
        <f t="shared" si="69"/>
        <v>2.8280670154754026</v>
      </c>
      <c r="AM95" s="31">
        <f t="shared" si="70"/>
        <v>6.326723563078648</v>
      </c>
      <c r="AN95" s="76">
        <f t="shared" si="74"/>
        <v>-3.852598894858045</v>
      </c>
      <c r="AO95" s="76">
        <f t="shared" si="74"/>
        <v>-3.8640169443225214</v>
      </c>
      <c r="AP95" s="76">
        <f t="shared" si="74"/>
        <v>-3.8422658472872016</v>
      </c>
      <c r="AQ95" s="76">
        <f t="shared" si="74"/>
        <v>-3.8840667498700689</v>
      </c>
      <c r="AR95" s="76">
        <f t="shared" si="74"/>
        <v>-3.8050017366425326</v>
      </c>
      <c r="AS95" s="76">
        <f t="shared" si="74"/>
        <v>-3.9597303829129387</v>
      </c>
      <c r="AT95" s="76">
        <f t="shared" si="74"/>
        <v>-3.6728826974270916</v>
      </c>
      <c r="AU95" s="76">
        <f t="shared" si="71"/>
        <v>-4.3109077009907608</v>
      </c>
      <c r="AW95" s="31">
        <v>8250</v>
      </c>
      <c r="AX95" s="31">
        <f t="shared" si="41"/>
        <v>-2.8576636362823461E-3</v>
      </c>
      <c r="AY95" s="31">
        <f t="shared" si="42"/>
        <v>8.3424575941997443E-3</v>
      </c>
      <c r="AZ95" s="31">
        <f t="shared" si="43"/>
        <v>-1.120012123048209E-2</v>
      </c>
      <c r="BA95" s="31">
        <f t="shared" si="44"/>
        <v>0.3548139248258807</v>
      </c>
      <c r="BB95" s="31">
        <f t="shared" si="45"/>
        <v>-0.98577108723428875</v>
      </c>
      <c r="BC95" s="31">
        <f t="shared" si="46"/>
        <v>-2.7674313185766697</v>
      </c>
      <c r="BD95" s="31">
        <f t="shared" si="47"/>
        <v>-5.2827815355108569</v>
      </c>
      <c r="BE95" s="31">
        <f t="shared" si="51"/>
        <v>3.9783786724183074</v>
      </c>
      <c r="BF95" s="31">
        <f t="shared" si="51"/>
        <v>3.9836795907889773</v>
      </c>
      <c r="BG95" s="31">
        <f t="shared" si="51"/>
        <v>3.9722677042737464</v>
      </c>
      <c r="BH95" s="31">
        <f t="shared" si="49"/>
        <v>3.9970192485525153</v>
      </c>
      <c r="BI95" s="31">
        <f t="shared" si="49"/>
        <v>3.9441587741913389</v>
      </c>
      <c r="BJ95" s="31">
        <f t="shared" si="49"/>
        <v>4.0612660878385656</v>
      </c>
      <c r="BK95" s="31">
        <f t="shared" si="49"/>
        <v>3.8185858734565841</v>
      </c>
      <c r="BL95" s="31">
        <f t="shared" si="48"/>
        <v>4.495486057545226</v>
      </c>
    </row>
    <row r="96" spans="1:64" s="31" customFormat="1" ht="12.95" customHeight="1">
      <c r="A96" s="67" t="s">
        <v>377</v>
      </c>
      <c r="B96" s="66" t="s">
        <v>122</v>
      </c>
      <c r="C96" s="67">
        <v>33911.32</v>
      </c>
      <c r="D96" s="67" t="s">
        <v>144</v>
      </c>
      <c r="E96" s="10">
        <f t="shared" si="53"/>
        <v>-2960.0029983356721</v>
      </c>
      <c r="F96" s="31">
        <f t="shared" si="54"/>
        <v>-2960</v>
      </c>
      <c r="G96" s="31">
        <f t="shared" si="55"/>
        <v>-6.176000002596993E-3</v>
      </c>
      <c r="I96" s="31">
        <f t="shared" si="72"/>
        <v>-6.176000002596993E-3</v>
      </c>
      <c r="O96" s="31">
        <f t="shared" ca="1" si="56"/>
        <v>2.5648340565229001E-2</v>
      </c>
      <c r="Q96" s="32">
        <f t="shared" si="57"/>
        <v>18892.82</v>
      </c>
      <c r="S96" s="77">
        <f t="shared" si="73"/>
        <v>0.1</v>
      </c>
      <c r="Z96" s="31">
        <f t="shared" si="58"/>
        <v>-2960</v>
      </c>
      <c r="AA96" s="76">
        <f t="shared" si="59"/>
        <v>-5.5273363129013358E-4</v>
      </c>
      <c r="AB96" s="76">
        <f t="shared" si="60"/>
        <v>-7.5303579532285878E-4</v>
      </c>
      <c r="AC96" s="76">
        <f t="shared" si="61"/>
        <v>-6.176000002596993E-3</v>
      </c>
      <c r="AD96" s="76">
        <f t="shared" si="62"/>
        <v>-5.6232663713068594E-3</v>
      </c>
      <c r="AE96" s="76">
        <f t="shared" si="63"/>
        <v>3.1621124682670615E-6</v>
      </c>
      <c r="AF96" s="31">
        <f t="shared" si="64"/>
        <v>-6.176000002596993E-3</v>
      </c>
      <c r="AG96" s="143"/>
      <c r="AH96" s="31">
        <f t="shared" si="65"/>
        <v>-5.4229642072741342E-3</v>
      </c>
      <c r="AI96" s="31">
        <f t="shared" si="66"/>
        <v>0.3399346007338836</v>
      </c>
      <c r="AJ96" s="31">
        <f t="shared" si="67"/>
        <v>-0.65755395510177617</v>
      </c>
      <c r="AK96" s="31">
        <f t="shared" si="68"/>
        <v>0.21156254271368063</v>
      </c>
      <c r="AL96" s="31">
        <f t="shared" si="69"/>
        <v>2.8314203065209713</v>
      </c>
      <c r="AM96" s="31">
        <f t="shared" si="70"/>
        <v>6.396249596204453</v>
      </c>
      <c r="AN96" s="76">
        <f t="shared" si="74"/>
        <v>-3.8454959692994013</v>
      </c>
      <c r="AO96" s="76">
        <f t="shared" si="74"/>
        <v>-3.8573256428222793</v>
      </c>
      <c r="AP96" s="76">
        <f t="shared" si="74"/>
        <v>-3.8349253389155509</v>
      </c>
      <c r="AQ96" s="76">
        <f t="shared" si="74"/>
        <v>-3.8777173130183158</v>
      </c>
      <c r="AR96" s="76">
        <f t="shared" si="74"/>
        <v>-3.7972554732352943</v>
      </c>
      <c r="AS96" s="76">
        <f t="shared" si="74"/>
        <v>-3.9537422128747286</v>
      </c>
      <c r="AT96" s="76">
        <f t="shared" si="74"/>
        <v>-3.665195010069298</v>
      </c>
      <c r="AU96" s="76">
        <f t="shared" si="71"/>
        <v>-4.3003150769661485</v>
      </c>
      <c r="AW96" s="31">
        <v>8500</v>
      </c>
      <c r="AX96" s="31">
        <f t="shared" si="41"/>
        <v>-1.9650525401503412E-3</v>
      </c>
      <c r="AY96" s="31">
        <f t="shared" si="42"/>
        <v>8.4237359313391186E-3</v>
      </c>
      <c r="AZ96" s="31">
        <f t="shared" si="43"/>
        <v>-1.038878847148946E-2</v>
      </c>
      <c r="BA96" s="31">
        <f t="shared" si="44"/>
        <v>0.37414047453959387</v>
      </c>
      <c r="BB96" s="31">
        <f t="shared" si="45"/>
        <v>-0.99512291477517789</v>
      </c>
      <c r="BC96" s="31">
        <f t="shared" si="46"/>
        <v>-2.6973395610433415</v>
      </c>
      <c r="BD96" s="31">
        <f t="shared" si="47"/>
        <v>-4.4276513898310954</v>
      </c>
      <c r="BE96" s="31">
        <f t="shared" si="51"/>
        <v>4.1171259688263904</v>
      </c>
      <c r="BF96" s="31">
        <f t="shared" si="51"/>
        <v>4.1186662315821918</v>
      </c>
      <c r="BG96" s="31">
        <f t="shared" si="51"/>
        <v>4.1147058218503192</v>
      </c>
      <c r="BH96" s="31">
        <f t="shared" si="49"/>
        <v>4.1249364544991378</v>
      </c>
      <c r="BI96" s="31">
        <f t="shared" si="49"/>
        <v>4.0988152098738313</v>
      </c>
      <c r="BJ96" s="31">
        <f t="shared" si="49"/>
        <v>4.1676851519039948</v>
      </c>
      <c r="BK96" s="31">
        <f t="shared" si="49"/>
        <v>3.998653450055119</v>
      </c>
      <c r="BL96" s="31">
        <f t="shared" si="48"/>
        <v>4.691645761704712</v>
      </c>
    </row>
    <row r="97" spans="1:64" s="31" customFormat="1" ht="12.95" customHeight="1">
      <c r="A97" s="67" t="s">
        <v>381</v>
      </c>
      <c r="B97" s="66" t="s">
        <v>122</v>
      </c>
      <c r="C97" s="67">
        <v>33911.33</v>
      </c>
      <c r="D97" s="67" t="s">
        <v>144</v>
      </c>
      <c r="E97" s="10">
        <f t="shared" si="53"/>
        <v>-2959.9981435175505</v>
      </c>
      <c r="F97" s="31">
        <f t="shared" si="54"/>
        <v>-2960</v>
      </c>
      <c r="G97" s="31">
        <f t="shared" si="55"/>
        <v>3.8239999994402751E-3</v>
      </c>
      <c r="I97" s="31">
        <f t="shared" si="72"/>
        <v>3.8239999994402751E-3</v>
      </c>
      <c r="O97" s="31">
        <f t="shared" ca="1" si="56"/>
        <v>2.5648340565229001E-2</v>
      </c>
      <c r="Q97" s="32">
        <f t="shared" si="57"/>
        <v>18892.830000000002</v>
      </c>
      <c r="S97" s="77">
        <f t="shared" si="73"/>
        <v>0.1</v>
      </c>
      <c r="Z97" s="31">
        <f t="shared" si="58"/>
        <v>-2960</v>
      </c>
      <c r="AA97" s="76">
        <f t="shared" si="59"/>
        <v>-5.5273363129013358E-4</v>
      </c>
      <c r="AB97" s="76">
        <f t="shared" si="60"/>
        <v>9.2469642067144094E-3</v>
      </c>
      <c r="AC97" s="76">
        <f t="shared" si="61"/>
        <v>3.8239999994402751E-3</v>
      </c>
      <c r="AD97" s="76">
        <f t="shared" si="62"/>
        <v>4.3767336307304087E-3</v>
      </c>
      <c r="AE97" s="76">
        <f t="shared" si="63"/>
        <v>1.9155797274366584E-6</v>
      </c>
      <c r="AF97" s="31">
        <f t="shared" si="64"/>
        <v>3.8239999994402751E-3</v>
      </c>
      <c r="AG97" s="143"/>
      <c r="AH97" s="31">
        <f t="shared" si="65"/>
        <v>-5.4229642072741342E-3</v>
      </c>
      <c r="AI97" s="31">
        <f t="shared" si="66"/>
        <v>0.3399346007338836</v>
      </c>
      <c r="AJ97" s="31">
        <f t="shared" si="67"/>
        <v>-0.65755395510177617</v>
      </c>
      <c r="AK97" s="31">
        <f t="shared" si="68"/>
        <v>0.21156254271368063</v>
      </c>
      <c r="AL97" s="31">
        <f t="shared" si="69"/>
        <v>2.8314203065209713</v>
      </c>
      <c r="AM97" s="31">
        <f t="shared" si="70"/>
        <v>6.396249596204453</v>
      </c>
      <c r="AN97" s="76">
        <f t="shared" si="74"/>
        <v>-3.8454959692994013</v>
      </c>
      <c r="AO97" s="76">
        <f t="shared" si="74"/>
        <v>-3.8573256428222793</v>
      </c>
      <c r="AP97" s="76">
        <f t="shared" si="74"/>
        <v>-3.8349253389155509</v>
      </c>
      <c r="AQ97" s="76">
        <f t="shared" si="74"/>
        <v>-3.8777173130183158</v>
      </c>
      <c r="AR97" s="76">
        <f t="shared" si="74"/>
        <v>-3.7972554732352943</v>
      </c>
      <c r="AS97" s="76">
        <f t="shared" si="74"/>
        <v>-3.9537422128747286</v>
      </c>
      <c r="AT97" s="76">
        <f t="shared" si="74"/>
        <v>-3.665195010069298</v>
      </c>
      <c r="AU97" s="76">
        <f t="shared" si="71"/>
        <v>-4.3003150769661485</v>
      </c>
      <c r="AW97" s="31">
        <v>8750</v>
      </c>
      <c r="AX97" s="31">
        <f t="shared" si="41"/>
        <v>-8.1299586025958444E-4</v>
      </c>
      <c r="AY97" s="31">
        <f t="shared" si="42"/>
        <v>8.5051819128497859E-3</v>
      </c>
      <c r="AZ97" s="31">
        <f t="shared" si="43"/>
        <v>-9.3181777731093703E-3</v>
      </c>
      <c r="BA97" s="31">
        <f t="shared" si="44"/>
        <v>0.39937903913894846</v>
      </c>
      <c r="BB97" s="31">
        <f t="shared" si="45"/>
        <v>-0.99979094918630418</v>
      </c>
      <c r="BC97" s="31">
        <f t="shared" si="46"/>
        <v>-2.6189840630526287</v>
      </c>
      <c r="BD97" s="31">
        <f t="shared" si="47"/>
        <v>-3.7394553315044288</v>
      </c>
      <c r="BE97" s="31">
        <f t="shared" si="51"/>
        <v>4.2633271885136264</v>
      </c>
      <c r="BF97" s="31">
        <f t="shared" si="51"/>
        <v>4.2635216329027896</v>
      </c>
      <c r="BG97" s="31">
        <f t="shared" si="51"/>
        <v>4.2628756107836532</v>
      </c>
      <c r="BH97" s="31">
        <f t="shared" si="49"/>
        <v>4.2650253086900145</v>
      </c>
      <c r="BI97" s="31">
        <f t="shared" si="49"/>
        <v>4.2579086898357534</v>
      </c>
      <c r="BJ97" s="31">
        <f t="shared" si="49"/>
        <v>4.2818872906667877</v>
      </c>
      <c r="BK97" s="31">
        <f t="shared" si="49"/>
        <v>4.2053010266926094</v>
      </c>
      <c r="BL97" s="31">
        <f t="shared" si="48"/>
        <v>4.887805465864199</v>
      </c>
    </row>
    <row r="98" spans="1:64" s="31" customFormat="1" ht="12.95" customHeight="1">
      <c r="A98" s="67" t="s">
        <v>377</v>
      </c>
      <c r="B98" s="66" t="s">
        <v>31</v>
      </c>
      <c r="C98" s="67">
        <v>33974.152999999998</v>
      </c>
      <c r="D98" s="67" t="s">
        <v>144</v>
      </c>
      <c r="E98" s="10">
        <f t="shared" si="53"/>
        <v>-2929.4987196388188</v>
      </c>
      <c r="F98" s="31">
        <f t="shared" si="54"/>
        <v>-2929.5</v>
      </c>
      <c r="G98" s="31">
        <f t="shared" si="55"/>
        <v>2.6372999927843921E-3</v>
      </c>
      <c r="I98" s="31">
        <f t="shared" si="72"/>
        <v>2.6372999927843921E-3</v>
      </c>
      <c r="O98" s="31">
        <f t="shared" ca="1" si="56"/>
        <v>2.5565274912105022E-2</v>
      </c>
      <c r="Q98" s="32">
        <f t="shared" si="57"/>
        <v>18955.652999999998</v>
      </c>
      <c r="S98" s="77">
        <f t="shared" si="73"/>
        <v>0.1</v>
      </c>
      <c r="Z98" s="31">
        <f t="shared" si="58"/>
        <v>-2929.5</v>
      </c>
      <c r="AA98" s="76">
        <f t="shared" si="59"/>
        <v>-7.1975912414558394E-4</v>
      </c>
      <c r="AB98" s="76">
        <f t="shared" si="60"/>
        <v>8.2362795761674688E-3</v>
      </c>
      <c r="AC98" s="76">
        <f t="shared" si="61"/>
        <v>2.6372999927843921E-3</v>
      </c>
      <c r="AD98" s="76">
        <f t="shared" si="62"/>
        <v>3.357059116929976E-3</v>
      </c>
      <c r="AE98" s="76">
        <f t="shared" si="63"/>
        <v>1.1269845914562671E-6</v>
      </c>
      <c r="AF98" s="31">
        <f t="shared" si="64"/>
        <v>2.6372999927843921E-3</v>
      </c>
      <c r="AG98" s="143"/>
      <c r="AH98" s="31">
        <f t="shared" si="65"/>
        <v>-5.5989795833830767E-3</v>
      </c>
      <c r="AI98" s="31">
        <f t="shared" si="66"/>
        <v>0.33836022955195222</v>
      </c>
      <c r="AJ98" s="31">
        <f t="shared" si="67"/>
        <v>-0.66320853861006579</v>
      </c>
      <c r="AK98" s="31">
        <f t="shared" si="68"/>
        <v>0.2065861925426534</v>
      </c>
      <c r="AL98" s="31">
        <f t="shared" si="69"/>
        <v>2.8389504679675595</v>
      </c>
      <c r="AM98" s="31">
        <f t="shared" si="70"/>
        <v>6.5579465060646704</v>
      </c>
      <c r="AN98" s="76">
        <f t="shared" si="74"/>
        <v>-3.8294916833545067</v>
      </c>
      <c r="AO98" s="76">
        <f t="shared" si="74"/>
        <v>-3.8422680234730202</v>
      </c>
      <c r="AP98" s="76">
        <f t="shared" si="74"/>
        <v>-3.818392653632813</v>
      </c>
      <c r="AQ98" s="76">
        <f t="shared" si="74"/>
        <v>-3.8634058245653353</v>
      </c>
      <c r="AR98" s="76">
        <f t="shared" si="74"/>
        <v>-3.7798614079730268</v>
      </c>
      <c r="AS98" s="76">
        <f t="shared" si="74"/>
        <v>-3.9401296482908883</v>
      </c>
      <c r="AT98" s="76">
        <f t="shared" si="74"/>
        <v>-3.64808838416696</v>
      </c>
      <c r="AU98" s="76">
        <f t="shared" si="71"/>
        <v>-4.2763835930586911</v>
      </c>
      <c r="AW98" s="31">
        <v>9000</v>
      </c>
      <c r="AX98" s="31">
        <f t="shared" si="41"/>
        <v>6.3781117583101496E-4</v>
      </c>
      <c r="AY98" s="31">
        <f t="shared" si="42"/>
        <v>8.5867955387317445E-3</v>
      </c>
      <c r="AZ98" s="31">
        <f t="shared" si="43"/>
        <v>-7.9489843629007295E-3</v>
      </c>
      <c r="BA98" s="31">
        <f t="shared" si="44"/>
        <v>0.43308630005939219</v>
      </c>
      <c r="BB98" s="31">
        <f t="shared" si="45"/>
        <v>-0.99755065210647587</v>
      </c>
      <c r="BC98" s="31">
        <f t="shared" si="46"/>
        <v>-2.5285311958799648</v>
      </c>
      <c r="BD98" s="31">
        <f t="shared" si="47"/>
        <v>-3.159492934675546</v>
      </c>
      <c r="BE98" s="31">
        <f t="shared" si="51"/>
        <v>4.420202856690544</v>
      </c>
      <c r="BF98" s="31">
        <f t="shared" si="51"/>
        <v>4.4201962062356674</v>
      </c>
      <c r="BG98" s="31">
        <f t="shared" si="51"/>
        <v>4.420229516763758</v>
      </c>
      <c r="BH98" s="31">
        <f t="shared" si="49"/>
        <v>4.4200627093609777</v>
      </c>
      <c r="BI98" s="31">
        <f t="shared" si="49"/>
        <v>4.4208989525659304</v>
      </c>
      <c r="BJ98" s="31">
        <f t="shared" si="49"/>
        <v>4.4167297889220309</v>
      </c>
      <c r="BK98" s="31">
        <f t="shared" si="49"/>
        <v>4.4381263367837152</v>
      </c>
      <c r="BL98" s="31">
        <f t="shared" si="48"/>
        <v>5.083965170023685</v>
      </c>
    </row>
    <row r="99" spans="1:64" s="31" customFormat="1" ht="12.95" customHeight="1">
      <c r="A99" s="67" t="s">
        <v>377</v>
      </c>
      <c r="B99" s="66" t="s">
        <v>31</v>
      </c>
      <c r="C99" s="67">
        <v>33976.212</v>
      </c>
      <c r="D99" s="67" t="s">
        <v>144</v>
      </c>
      <c r="E99" s="10">
        <f t="shared" si="53"/>
        <v>-2928.4991125877968</v>
      </c>
      <c r="F99" s="31">
        <f t="shared" si="54"/>
        <v>-2928.5</v>
      </c>
      <c r="G99" s="31">
        <f t="shared" si="55"/>
        <v>1.8278999996255152E-3</v>
      </c>
      <c r="I99" s="31">
        <f t="shared" si="72"/>
        <v>1.8278999996255152E-3</v>
      </c>
      <c r="O99" s="31">
        <f t="shared" ca="1" si="56"/>
        <v>2.5562551448068172E-2</v>
      </c>
      <c r="Q99" s="32">
        <f t="shared" si="57"/>
        <v>18957.712</v>
      </c>
      <c r="S99" s="77">
        <f t="shared" si="73"/>
        <v>0.1</v>
      </c>
      <c r="Z99" s="31">
        <f t="shared" si="58"/>
        <v>-2928.5</v>
      </c>
      <c r="AA99" s="76">
        <f t="shared" si="59"/>
        <v>-7.2520029424469248E-4</v>
      </c>
      <c r="AB99" s="76">
        <f t="shared" si="60"/>
        <v>7.4326155456246887E-3</v>
      </c>
      <c r="AC99" s="76">
        <f t="shared" si="61"/>
        <v>1.8278999996255152E-3</v>
      </c>
      <c r="AD99" s="76">
        <f t="shared" si="62"/>
        <v>2.5531002938702077E-3</v>
      </c>
      <c r="AE99" s="76">
        <f t="shared" si="63"/>
        <v>6.5183211105601415E-7</v>
      </c>
      <c r="AF99" s="31">
        <f t="shared" si="64"/>
        <v>1.8278999996255152E-3</v>
      </c>
      <c r="AG99" s="143"/>
      <c r="AH99" s="31">
        <f t="shared" si="65"/>
        <v>-5.6047155459991735E-3</v>
      </c>
      <c r="AI99" s="31">
        <f t="shared" si="66"/>
        <v>0.33830946439935861</v>
      </c>
      <c r="AJ99" s="31">
        <f t="shared" si="67"/>
        <v>-0.66339250648345927</v>
      </c>
      <c r="AK99" s="31">
        <f t="shared" si="68"/>
        <v>0.2064235351997247</v>
      </c>
      <c r="AL99" s="31">
        <f t="shared" si="69"/>
        <v>2.8391962982661116</v>
      </c>
      <c r="AM99" s="31">
        <f t="shared" si="70"/>
        <v>6.5633599551912862</v>
      </c>
      <c r="AN99" s="76">
        <f t="shared" si="74"/>
        <v>-3.8289679569977815</v>
      </c>
      <c r="AO99" s="76">
        <f t="shared" si="74"/>
        <v>-3.8417756913157399</v>
      </c>
      <c r="AP99" s="76">
        <f t="shared" si="74"/>
        <v>-3.8178518229032212</v>
      </c>
      <c r="AQ99" s="76">
        <f t="shared" si="74"/>
        <v>-3.8629373101061693</v>
      </c>
      <c r="AR99" s="76">
        <f t="shared" si="74"/>
        <v>-3.7792936546753206</v>
      </c>
      <c r="AS99" s="76">
        <f t="shared" si="74"/>
        <v>-3.9396813103079262</v>
      </c>
      <c r="AT99" s="76">
        <f t="shared" si="74"/>
        <v>-3.6475336251415214</v>
      </c>
      <c r="AU99" s="76">
        <f t="shared" si="71"/>
        <v>-4.2755989542420538</v>
      </c>
      <c r="AW99" s="31">
        <v>9250</v>
      </c>
      <c r="AX99" s="31">
        <f t="shared" si="41"/>
        <v>2.4416203866754749E-3</v>
      </c>
      <c r="AY99" s="31">
        <f t="shared" si="42"/>
        <v>8.6685768089849978E-3</v>
      </c>
      <c r="AZ99" s="31">
        <f t="shared" si="43"/>
        <v>-6.2269564223095229E-3</v>
      </c>
      <c r="BA99" s="31">
        <f t="shared" si="44"/>
        <v>0.47962834915024877</v>
      </c>
      <c r="BB99" s="31">
        <f t="shared" si="45"/>
        <v>-0.98410180997088492</v>
      </c>
      <c r="BC99" s="31">
        <f t="shared" si="46"/>
        <v>-2.4199836883144332</v>
      </c>
      <c r="BD99" s="31">
        <f t="shared" si="47"/>
        <v>-2.6502591521046677</v>
      </c>
      <c r="BE99" s="31">
        <f t="shared" si="51"/>
        <v>4.5920003949701265</v>
      </c>
      <c r="BF99" s="31">
        <f t="shared" si="51"/>
        <v>4.592000134216601</v>
      </c>
      <c r="BG99" s="31">
        <f t="shared" si="51"/>
        <v>4.5920032666170716</v>
      </c>
      <c r="BH99" s="31">
        <f t="shared" si="49"/>
        <v>4.5919656428336761</v>
      </c>
      <c r="BI99" s="31">
        <f t="shared" si="49"/>
        <v>4.592418324839703</v>
      </c>
      <c r="BJ99" s="31">
        <f t="shared" si="49"/>
        <v>4.5870797038825586</v>
      </c>
      <c r="BK99" s="31">
        <f t="shared" si="49"/>
        <v>4.695723056202314</v>
      </c>
      <c r="BL99" s="31">
        <f t="shared" si="48"/>
        <v>5.2801248741831719</v>
      </c>
    </row>
    <row r="100" spans="1:64" s="31" customFormat="1" ht="12.95" customHeight="1">
      <c r="A100" s="67" t="s">
        <v>377</v>
      </c>
      <c r="B100" s="66" t="s">
        <v>122</v>
      </c>
      <c r="C100" s="67">
        <v>34088.466999999997</v>
      </c>
      <c r="D100" s="67" t="s">
        <v>144</v>
      </c>
      <c r="E100" s="10">
        <f t="shared" si="53"/>
        <v>-2874.0013517755597</v>
      </c>
      <c r="F100" s="31">
        <f t="shared" si="54"/>
        <v>-2874</v>
      </c>
      <c r="G100" s="31">
        <f t="shared" si="55"/>
        <v>-2.7844000069308095E-3</v>
      </c>
      <c r="I100" s="31">
        <f t="shared" si="72"/>
        <v>-2.7844000069308095E-3</v>
      </c>
      <c r="O100" s="31">
        <f t="shared" ca="1" si="56"/>
        <v>2.5414122658059757E-2</v>
      </c>
      <c r="Q100" s="32">
        <f t="shared" si="57"/>
        <v>19069.966999999997</v>
      </c>
      <c r="S100" s="77">
        <f t="shared" si="73"/>
        <v>0.1</v>
      </c>
      <c r="Z100" s="31">
        <f t="shared" si="58"/>
        <v>-2874</v>
      </c>
      <c r="AA100" s="76">
        <f t="shared" si="59"/>
        <v>-1.0183420968829481E-3</v>
      </c>
      <c r="AB100" s="76">
        <f t="shared" si="60"/>
        <v>3.1295275905409547E-3</v>
      </c>
      <c r="AC100" s="76">
        <f t="shared" si="61"/>
        <v>-2.7844000069308095E-3</v>
      </c>
      <c r="AD100" s="76">
        <f t="shared" si="62"/>
        <v>-1.7660579100478614E-3</v>
      </c>
      <c r="AE100" s="76">
        <f t="shared" si="63"/>
        <v>3.1189605416426204E-7</v>
      </c>
      <c r="AF100" s="31">
        <f t="shared" si="64"/>
        <v>-2.7844000069308095E-3</v>
      </c>
      <c r="AG100" s="143"/>
      <c r="AH100" s="31">
        <f t="shared" si="65"/>
        <v>-5.9139275974717641E-3</v>
      </c>
      <c r="AI100" s="31">
        <f t="shared" si="66"/>
        <v>0.33562294481669852</v>
      </c>
      <c r="AJ100" s="31">
        <f t="shared" si="67"/>
        <v>-0.67328439198146739</v>
      </c>
      <c r="AK100" s="31">
        <f t="shared" si="68"/>
        <v>0.19760609639831456</v>
      </c>
      <c r="AL100" s="31">
        <f t="shared" si="69"/>
        <v>2.85249472877838</v>
      </c>
      <c r="AM100" s="31">
        <f t="shared" si="70"/>
        <v>6.8698208661801683</v>
      </c>
      <c r="AN100" s="76">
        <f t="shared" si="74"/>
        <v>-3.8005204191433264</v>
      </c>
      <c r="AO100" s="76">
        <f t="shared" si="74"/>
        <v>-3.8150662559536093</v>
      </c>
      <c r="AP100" s="76">
        <f t="shared" si="74"/>
        <v>-3.7884975376034582</v>
      </c>
      <c r="AQ100" s="76">
        <f t="shared" si="74"/>
        <v>-3.8374587599761609</v>
      </c>
      <c r="AR100" s="76">
        <f t="shared" si="74"/>
        <v>-3.7486021193715611</v>
      </c>
      <c r="AS100" s="76">
        <f t="shared" si="74"/>
        <v>-3.9150425591723841</v>
      </c>
      <c r="AT100" s="76">
        <f t="shared" si="74"/>
        <v>-3.617880146117844</v>
      </c>
      <c r="AU100" s="76">
        <f t="shared" si="71"/>
        <v>-4.2328361387352853</v>
      </c>
      <c r="AW100" s="31">
        <v>9500</v>
      </c>
      <c r="AX100" s="31">
        <f t="shared" si="41"/>
        <v>4.673709266020433E-3</v>
      </c>
      <c r="AY100" s="31">
        <f t="shared" si="42"/>
        <v>8.7505257236095441E-3</v>
      </c>
      <c r="AZ100" s="31">
        <f t="shared" si="43"/>
        <v>-4.0768164575891112E-3</v>
      </c>
      <c r="BA100" s="31">
        <f t="shared" si="44"/>
        <v>0.54705161301034078</v>
      </c>
      <c r="BB100" s="31">
        <f t="shared" si="45"/>
        <v>-0.95061718939275741</v>
      </c>
      <c r="BC100" s="31">
        <f t="shared" si="46"/>
        <v>-2.2829583125223887</v>
      </c>
      <c r="BD100" s="31">
        <f t="shared" si="47"/>
        <v>-2.1843846468659516</v>
      </c>
      <c r="BE100" s="31">
        <f t="shared" si="51"/>
        <v>4.7849679907209186</v>
      </c>
      <c r="BF100" s="31">
        <f t="shared" si="51"/>
        <v>4.7849681462401037</v>
      </c>
      <c r="BG100" s="31">
        <f t="shared" si="51"/>
        <v>4.7849712402539941</v>
      </c>
      <c r="BH100" s="31">
        <f t="shared" si="49"/>
        <v>4.7850327675169044</v>
      </c>
      <c r="BI100" s="31">
        <f t="shared" si="49"/>
        <v>4.7862456680102055</v>
      </c>
      <c r="BJ100" s="31">
        <f t="shared" si="49"/>
        <v>4.8070395880005883</v>
      </c>
      <c r="BK100" s="31">
        <f t="shared" si="49"/>
        <v>4.9757347434114214</v>
      </c>
      <c r="BL100" s="31">
        <f t="shared" si="48"/>
        <v>5.4762845783426579</v>
      </c>
    </row>
    <row r="101" spans="1:64" s="31" customFormat="1" ht="12.95" customHeight="1">
      <c r="A101" s="67" t="s">
        <v>413</v>
      </c>
      <c r="B101" s="66" t="s">
        <v>122</v>
      </c>
      <c r="C101" s="67">
        <v>34119.375999999997</v>
      </c>
      <c r="D101" s="67" t="s">
        <v>144</v>
      </c>
      <c r="E101" s="10">
        <f t="shared" si="53"/>
        <v>-2858.9955944467506</v>
      </c>
      <c r="F101" s="31">
        <f t="shared" si="54"/>
        <v>-2859</v>
      </c>
      <c r="G101" s="31">
        <f t="shared" si="55"/>
        <v>9.074599998712074E-3</v>
      </c>
      <c r="I101" s="31">
        <f t="shared" si="72"/>
        <v>9.074599998712074E-3</v>
      </c>
      <c r="O101" s="31">
        <f t="shared" ca="1" si="56"/>
        <v>2.5373270697506983E-2</v>
      </c>
      <c r="Q101" s="32">
        <f t="shared" si="57"/>
        <v>19100.875999999997</v>
      </c>
      <c r="S101" s="77">
        <f t="shared" si="73"/>
        <v>0.1</v>
      </c>
      <c r="Z101" s="31">
        <f t="shared" si="58"/>
        <v>-2859</v>
      </c>
      <c r="AA101" s="76">
        <f t="shared" si="59"/>
        <v>-1.0978407353596179E-3</v>
      </c>
      <c r="AB101" s="76">
        <f t="shared" si="60"/>
        <v>1.5072450637080896E-2</v>
      </c>
      <c r="AC101" s="76">
        <f t="shared" si="61"/>
        <v>9.074599998712074E-3</v>
      </c>
      <c r="AD101" s="76">
        <f t="shared" si="62"/>
        <v>1.0172440734071692E-2</v>
      </c>
      <c r="AE101" s="76">
        <f t="shared" si="63"/>
        <v>1.0347855048820102E-5</v>
      </c>
      <c r="AF101" s="31">
        <f t="shared" si="64"/>
        <v>9.074599998712074E-3</v>
      </c>
      <c r="AG101" s="143"/>
      <c r="AH101" s="31">
        <f t="shared" si="65"/>
        <v>-5.9978506383688212E-3</v>
      </c>
      <c r="AI101" s="31">
        <f t="shared" si="66"/>
        <v>0.33491068953645564</v>
      </c>
      <c r="AJ101" s="31">
        <f t="shared" si="67"/>
        <v>-0.67596136029661791</v>
      </c>
      <c r="AK101" s="31">
        <f t="shared" si="68"/>
        <v>0.19519541463605802</v>
      </c>
      <c r="AL101" s="31">
        <f t="shared" si="69"/>
        <v>2.8561212652331367</v>
      </c>
      <c r="AM101" s="31">
        <f t="shared" si="70"/>
        <v>6.958312735646051</v>
      </c>
      <c r="AN101" s="76">
        <f t="shared" ref="AN101:AT110" si="75">$AU101+$AB$7*SIN(AO101)</f>
        <v>-3.7927235843825748</v>
      </c>
      <c r="AO101" s="76">
        <f t="shared" si="75"/>
        <v>-3.8077550301866494</v>
      </c>
      <c r="AP101" s="76">
        <f t="shared" si="75"/>
        <v>-3.7804610902387012</v>
      </c>
      <c r="AQ101" s="76">
        <f t="shared" si="75"/>
        <v>-3.830461782549079</v>
      </c>
      <c r="AR101" s="76">
        <f t="shared" si="75"/>
        <v>-3.7402432468438738</v>
      </c>
      <c r="AS101" s="76">
        <f t="shared" si="75"/>
        <v>-3.9081882620312847</v>
      </c>
      <c r="AT101" s="76">
        <f t="shared" si="75"/>
        <v>-3.6099170208333513</v>
      </c>
      <c r="AU101" s="76">
        <f t="shared" si="71"/>
        <v>-4.2210665564857166</v>
      </c>
      <c r="AW101" s="31">
        <v>9750</v>
      </c>
      <c r="AX101" s="31">
        <f t="shared" si="41"/>
        <v>7.4453659336681209E-3</v>
      </c>
      <c r="AY101" s="31">
        <f t="shared" si="42"/>
        <v>8.8326422826053852E-3</v>
      </c>
      <c r="AZ101" s="31">
        <f t="shared" si="43"/>
        <v>-1.3872763489372641E-3</v>
      </c>
      <c r="BA101" s="31">
        <f t="shared" si="44"/>
        <v>0.65195926106975999</v>
      </c>
      <c r="BB101" s="31">
        <f t="shared" si="45"/>
        <v>-0.87677087348989169</v>
      </c>
      <c r="BC101" s="31">
        <f t="shared" si="46"/>
        <v>-2.0968457441166692</v>
      </c>
      <c r="BD101" s="31">
        <f t="shared" si="47"/>
        <v>-1.7369625176847217</v>
      </c>
      <c r="BE101" s="31">
        <f t="shared" si="51"/>
        <v>5.009746489733593</v>
      </c>
      <c r="BF101" s="31">
        <f t="shared" si="51"/>
        <v>5.0098669795418012</v>
      </c>
      <c r="BG101" s="31">
        <f t="shared" si="51"/>
        <v>5.0104594661289399</v>
      </c>
      <c r="BH101" s="31">
        <f t="shared" si="49"/>
        <v>5.0133564464714642</v>
      </c>
      <c r="BI101" s="31">
        <f t="shared" si="49"/>
        <v>5.0271491904617678</v>
      </c>
      <c r="BJ101" s="31">
        <f t="shared" si="49"/>
        <v>5.0861197569376912</v>
      </c>
      <c r="BK101" s="31">
        <f t="shared" si="49"/>
        <v>5.2749452217302055</v>
      </c>
      <c r="BL101" s="31">
        <f t="shared" si="48"/>
        <v>5.6724442825021448</v>
      </c>
    </row>
    <row r="102" spans="1:64" s="31" customFormat="1" ht="12.95" customHeight="1">
      <c r="A102" s="67" t="s">
        <v>413</v>
      </c>
      <c r="B102" s="66" t="s">
        <v>31</v>
      </c>
      <c r="C102" s="67">
        <v>34120.400000000001</v>
      </c>
      <c r="D102" s="67" t="s">
        <v>144</v>
      </c>
      <c r="E102" s="10">
        <f t="shared" si="53"/>
        <v>-2858.498461071204</v>
      </c>
      <c r="F102" s="31">
        <f t="shared" si="54"/>
        <v>-2858.5</v>
      </c>
      <c r="G102" s="31">
        <f t="shared" si="55"/>
        <v>3.1699000028311275E-3</v>
      </c>
      <c r="I102" s="31">
        <f t="shared" si="72"/>
        <v>3.1699000028311275E-3</v>
      </c>
      <c r="O102" s="31">
        <f t="shared" ca="1" si="56"/>
        <v>2.5371908965488556E-2</v>
      </c>
      <c r="Q102" s="32">
        <f t="shared" si="57"/>
        <v>19101.900000000001</v>
      </c>
      <c r="S102" s="77">
        <f t="shared" si="73"/>
        <v>0.1</v>
      </c>
      <c r="Z102" s="31">
        <f t="shared" si="58"/>
        <v>-2858.5</v>
      </c>
      <c r="AA102" s="76">
        <f t="shared" si="59"/>
        <v>-1.1004818217524425E-3</v>
      </c>
      <c r="AB102" s="76">
        <f t="shared" si="60"/>
        <v>9.1705392180674028E-3</v>
      </c>
      <c r="AC102" s="76">
        <f t="shared" si="61"/>
        <v>3.1699000028311275E-3</v>
      </c>
      <c r="AD102" s="76">
        <f t="shared" si="62"/>
        <v>4.27038182458357E-3</v>
      </c>
      <c r="AE102" s="76">
        <f t="shared" si="63"/>
        <v>1.82361609277337E-6</v>
      </c>
      <c r="AF102" s="31">
        <f t="shared" si="64"/>
        <v>3.1699000028311275E-3</v>
      </c>
      <c r="AG102" s="143"/>
      <c r="AH102" s="31">
        <f t="shared" si="65"/>
        <v>-6.0006392152362762E-3</v>
      </c>
      <c r="AI102" s="31">
        <f t="shared" si="66"/>
        <v>0.3348871461132028</v>
      </c>
      <c r="AJ102" s="31">
        <f t="shared" si="67"/>
        <v>-0.67605025904342009</v>
      </c>
      <c r="AK102" s="31">
        <f t="shared" si="68"/>
        <v>0.19511517722200783</v>
      </c>
      <c r="AL102" s="31">
        <f t="shared" si="69"/>
        <v>2.8562419046608918</v>
      </c>
      <c r="AM102" s="31">
        <f t="shared" si="70"/>
        <v>6.9612948739481455</v>
      </c>
      <c r="AN102" s="76">
        <f t="shared" si="75"/>
        <v>-3.7924639326213283</v>
      </c>
      <c r="AO102" s="76">
        <f t="shared" si="75"/>
        <v>-3.8075116029661364</v>
      </c>
      <c r="AP102" s="76">
        <f t="shared" si="75"/>
        <v>-3.7801935339112358</v>
      </c>
      <c r="AQ102" s="76">
        <f t="shared" si="75"/>
        <v>-3.8302286382843032</v>
      </c>
      <c r="AR102" s="76">
        <f t="shared" si="75"/>
        <v>-3.7399652874928848</v>
      </c>
      <c r="AS102" s="76">
        <f t="shared" si="75"/>
        <v>-3.9079592251527089</v>
      </c>
      <c r="AT102" s="76">
        <f t="shared" si="75"/>
        <v>-3.609653044270444</v>
      </c>
      <c r="AU102" s="76">
        <f t="shared" si="71"/>
        <v>-4.2206742370773975</v>
      </c>
    </row>
    <row r="103" spans="1:64" s="31" customFormat="1" ht="12.95" customHeight="1">
      <c r="A103" s="67" t="s">
        <v>413</v>
      </c>
      <c r="B103" s="66" t="s">
        <v>122</v>
      </c>
      <c r="C103" s="67">
        <v>34121.425999999999</v>
      </c>
      <c r="D103" s="67" t="s">
        <v>144</v>
      </c>
      <c r="E103" s="10">
        <f t="shared" si="53"/>
        <v>-2858.0003567320364</v>
      </c>
      <c r="F103" s="31">
        <f t="shared" si="54"/>
        <v>-2858</v>
      </c>
      <c r="G103" s="31">
        <f t="shared" si="55"/>
        <v>-7.3479999991832301E-4</v>
      </c>
      <c r="I103" s="31">
        <f t="shared" si="72"/>
        <v>-7.3479999991832301E-4</v>
      </c>
      <c r="O103" s="31">
        <f t="shared" ca="1" si="56"/>
        <v>2.5370547233470129E-2</v>
      </c>
      <c r="Q103" s="32">
        <f t="shared" si="57"/>
        <v>19102.925999999999</v>
      </c>
      <c r="S103" s="77">
        <f t="shared" si="73"/>
        <v>0.1</v>
      </c>
      <c r="Z103" s="31">
        <f t="shared" si="58"/>
        <v>-2858</v>
      </c>
      <c r="AA103" s="76">
        <f t="shared" si="59"/>
        <v>-1.1031223348380867E-3</v>
      </c>
      <c r="AB103" s="76">
        <f t="shared" si="60"/>
        <v>5.2686272195488059E-3</v>
      </c>
      <c r="AC103" s="76">
        <f t="shared" si="61"/>
        <v>-7.3479999991832301E-4</v>
      </c>
      <c r="AD103" s="76">
        <f t="shared" si="62"/>
        <v>3.6832233491976372E-4</v>
      </c>
      <c r="AE103" s="76">
        <f t="shared" si="63"/>
        <v>1.3566134240074661E-8</v>
      </c>
      <c r="AF103" s="31">
        <f t="shared" si="64"/>
        <v>-7.3479999991832301E-4</v>
      </c>
      <c r="AG103" s="143"/>
      <c r="AH103" s="31">
        <f t="shared" si="65"/>
        <v>-6.0034272194671289E-3</v>
      </c>
      <c r="AI103" s="31">
        <f t="shared" si="66"/>
        <v>0.33486361544194831</v>
      </c>
      <c r="AJ103" s="31">
        <f t="shared" si="67"/>
        <v>-0.67613913634601142</v>
      </c>
      <c r="AK103" s="31">
        <f t="shared" si="68"/>
        <v>0.19503494744496219</v>
      </c>
      <c r="AL103" s="31">
        <f t="shared" si="69"/>
        <v>2.8563625283374625</v>
      </c>
      <c r="AM103" s="31">
        <f t="shared" si="70"/>
        <v>6.9642791278706584</v>
      </c>
      <c r="AN103" s="76">
        <f t="shared" si="75"/>
        <v>-3.7922042965137956</v>
      </c>
      <c r="AO103" s="76">
        <f t="shared" si="75"/>
        <v>-3.8072681935766122</v>
      </c>
      <c r="AP103" s="76">
        <f t="shared" si="75"/>
        <v>-3.7799259986845115</v>
      </c>
      <c r="AQ103" s="76">
        <f t="shared" si="75"/>
        <v>-3.8299954993290908</v>
      </c>
      <c r="AR103" s="76">
        <f t="shared" si="75"/>
        <v>-3.7396873715357284</v>
      </c>
      <c r="AS103" s="76">
        <f t="shared" si="75"/>
        <v>-3.9077301518821139</v>
      </c>
      <c r="AT103" s="76">
        <f t="shared" si="75"/>
        <v>-3.6093891617525684</v>
      </c>
      <c r="AU103" s="76">
        <f t="shared" si="71"/>
        <v>-4.2202819176690785</v>
      </c>
    </row>
    <row r="104" spans="1:64" s="31" customFormat="1" ht="12.95" customHeight="1">
      <c r="A104" s="35" t="s">
        <v>150</v>
      </c>
      <c r="B104" s="36" t="s">
        <v>151</v>
      </c>
      <c r="C104" s="35">
        <v>34477.769999999997</v>
      </c>
      <c r="D104" s="35">
        <v>2E-3</v>
      </c>
      <c r="E104" s="10">
        <f t="shared" si="53"/>
        <v>-2685.0018258970977</v>
      </c>
      <c r="F104" s="31">
        <f t="shared" si="54"/>
        <v>-2685</v>
      </c>
      <c r="G104" s="31">
        <f t="shared" si="55"/>
        <v>-3.761000007216353E-3</v>
      </c>
      <c r="I104" s="31">
        <f t="shared" si="72"/>
        <v>-3.761000007216353E-3</v>
      </c>
      <c r="O104" s="31">
        <f t="shared" ca="1" si="56"/>
        <v>2.489938795509479E-2</v>
      </c>
      <c r="Q104" s="32">
        <f t="shared" si="57"/>
        <v>19459.269999999997</v>
      </c>
      <c r="S104" s="77">
        <f t="shared" si="73"/>
        <v>0.1</v>
      </c>
      <c r="Z104" s="31">
        <f t="shared" si="58"/>
        <v>-2685</v>
      </c>
      <c r="AA104" s="76">
        <f t="shared" si="59"/>
        <v>-1.9815279282418908E-3</v>
      </c>
      <c r="AB104" s="76">
        <f t="shared" si="60"/>
        <v>3.1719049973335887E-3</v>
      </c>
      <c r="AC104" s="76">
        <f t="shared" si="61"/>
        <v>-3.761000007216353E-3</v>
      </c>
      <c r="AD104" s="76">
        <f t="shared" si="62"/>
        <v>-1.7794720789744622E-3</v>
      </c>
      <c r="AE104" s="76">
        <f t="shared" si="63"/>
        <v>3.1665208798496953E-7</v>
      </c>
      <c r="AF104" s="31">
        <f t="shared" si="64"/>
        <v>-3.761000007216353E-3</v>
      </c>
      <c r="AG104" s="143"/>
      <c r="AH104" s="31">
        <f t="shared" si="65"/>
        <v>-6.9329050045499416E-3</v>
      </c>
      <c r="AI104" s="31">
        <f t="shared" si="66"/>
        <v>0.32745762615056173</v>
      </c>
      <c r="AJ104" s="31">
        <f t="shared" si="67"/>
        <v>-0.70564665549760797</v>
      </c>
      <c r="AK104" s="31">
        <f t="shared" si="68"/>
        <v>0.16772535933715563</v>
      </c>
      <c r="AL104" s="31">
        <f t="shared" si="69"/>
        <v>2.8971881670523056</v>
      </c>
      <c r="AM104" s="31">
        <f t="shared" si="70"/>
        <v>8.1423811425107111</v>
      </c>
      <c r="AN104" s="76">
        <f t="shared" si="75"/>
        <v>-3.7033148857187834</v>
      </c>
      <c r="AO104" s="76">
        <f t="shared" si="75"/>
        <v>-3.7239512438161255</v>
      </c>
      <c r="AP104" s="76">
        <f t="shared" si="75"/>
        <v>-3.6887047741562005</v>
      </c>
      <c r="AQ104" s="76">
        <f t="shared" si="75"/>
        <v>-3.7494054981058431</v>
      </c>
      <c r="AR104" s="76">
        <f t="shared" si="75"/>
        <v>-3.6462414357590451</v>
      </c>
      <c r="AS104" s="76">
        <f t="shared" si="75"/>
        <v>-3.8261569698915143</v>
      </c>
      <c r="AT104" s="76">
        <f t="shared" si="75"/>
        <v>-3.5235852084539356</v>
      </c>
      <c r="AU104" s="76">
        <f t="shared" si="71"/>
        <v>-4.084539402390714</v>
      </c>
    </row>
    <row r="105" spans="1:64" s="31" customFormat="1" ht="12.95" customHeight="1">
      <c r="A105" s="67" t="s">
        <v>413</v>
      </c>
      <c r="B105" s="66" t="s">
        <v>31</v>
      </c>
      <c r="C105" s="67">
        <v>34499.413999999997</v>
      </c>
      <c r="D105" s="67" t="s">
        <v>144</v>
      </c>
      <c r="E105" s="10">
        <f t="shared" si="53"/>
        <v>-2674.4940575569781</v>
      </c>
      <c r="F105" s="31">
        <f t="shared" si="54"/>
        <v>-2674.5</v>
      </c>
      <c r="G105" s="31">
        <f t="shared" si="55"/>
        <v>1.2240299991390202E-2</v>
      </c>
      <c r="I105" s="31">
        <f t="shared" si="72"/>
        <v>1.2240299991390202E-2</v>
      </c>
      <c r="O105" s="31">
        <f t="shared" ca="1" si="56"/>
        <v>2.487079158270785E-2</v>
      </c>
      <c r="Q105" s="32">
        <f t="shared" si="57"/>
        <v>19480.913999999997</v>
      </c>
      <c r="S105" s="77">
        <f t="shared" si="73"/>
        <v>0.1</v>
      </c>
      <c r="Z105" s="31">
        <f t="shared" si="58"/>
        <v>-2674.5</v>
      </c>
      <c r="AA105" s="76">
        <f t="shared" si="59"/>
        <v>-2.0325259510453548E-3</v>
      </c>
      <c r="AB105" s="76">
        <f t="shared" si="60"/>
        <v>1.9227305360112384E-2</v>
      </c>
      <c r="AC105" s="76">
        <f t="shared" si="61"/>
        <v>1.2240299991390202E-2</v>
      </c>
      <c r="AD105" s="76">
        <f t="shared" si="62"/>
        <v>1.4272825942435556E-2</v>
      </c>
      <c r="AE105" s="76">
        <f t="shared" si="63"/>
        <v>2.0371356038306143E-5</v>
      </c>
      <c r="AF105" s="31">
        <f t="shared" si="64"/>
        <v>1.2240299991390202E-2</v>
      </c>
      <c r="AG105" s="143"/>
      <c r="AH105" s="31">
        <f t="shared" si="65"/>
        <v>-6.9870053687221814E-3</v>
      </c>
      <c r="AI105" s="31">
        <f t="shared" si="66"/>
        <v>0.32705345167091693</v>
      </c>
      <c r="AJ105" s="31">
        <f t="shared" si="67"/>
        <v>-0.7073603711815214</v>
      </c>
      <c r="AK105" s="31">
        <f t="shared" si="68"/>
        <v>0.1660963090492639</v>
      </c>
      <c r="AL105" s="31">
        <f t="shared" si="69"/>
        <v>2.89960966523787</v>
      </c>
      <c r="AM105" s="31">
        <f t="shared" si="70"/>
        <v>8.2246738972517015</v>
      </c>
      <c r="AN105" s="76">
        <f t="shared" si="75"/>
        <v>-3.6979813724381536</v>
      </c>
      <c r="AO105" s="76">
        <f t="shared" si="75"/>
        <v>-3.7189409230809547</v>
      </c>
      <c r="AP105" s="76">
        <f t="shared" si="75"/>
        <v>-3.6832600870665959</v>
      </c>
      <c r="AQ105" s="76">
        <f t="shared" si="75"/>
        <v>-3.7445034242785837</v>
      </c>
      <c r="AR105" s="76">
        <f t="shared" si="75"/>
        <v>-3.6407504308983909</v>
      </c>
      <c r="AS105" s="76">
        <f t="shared" si="75"/>
        <v>-3.8210505668017438</v>
      </c>
      <c r="AT105" s="76">
        <f t="shared" si="75"/>
        <v>-3.5187199339735238</v>
      </c>
      <c r="AU105" s="76">
        <f t="shared" si="71"/>
        <v>-4.0763006948160152</v>
      </c>
    </row>
    <row r="106" spans="1:64" s="31" customFormat="1" ht="12.95" customHeight="1">
      <c r="A106" s="67" t="s">
        <v>413</v>
      </c>
      <c r="B106" s="66" t="s">
        <v>31</v>
      </c>
      <c r="C106" s="67">
        <v>34534.434000000001</v>
      </c>
      <c r="D106" s="67" t="s">
        <v>144</v>
      </c>
      <c r="E106" s="10">
        <f t="shared" si="53"/>
        <v>-2657.4924844988086</v>
      </c>
      <c r="F106" s="31">
        <f t="shared" si="54"/>
        <v>-2657.5</v>
      </c>
      <c r="G106" s="31">
        <f t="shared" si="55"/>
        <v>1.5480499998375308E-2</v>
      </c>
      <c r="I106" s="31">
        <f t="shared" si="72"/>
        <v>1.5480499998375308E-2</v>
      </c>
      <c r="O106" s="31">
        <f t="shared" ca="1" si="56"/>
        <v>2.4824492694081372E-2</v>
      </c>
      <c r="Q106" s="32">
        <f t="shared" si="57"/>
        <v>19515.934000000001</v>
      </c>
      <c r="S106" s="77">
        <f t="shared" si="73"/>
        <v>0.1</v>
      </c>
      <c r="Z106" s="31">
        <f t="shared" si="58"/>
        <v>-2657.5</v>
      </c>
      <c r="AA106" s="76">
        <f t="shared" si="59"/>
        <v>-2.1145176692250675E-3</v>
      </c>
      <c r="AB106" s="76">
        <f t="shared" si="60"/>
        <v>2.2554520550673741E-2</v>
      </c>
      <c r="AC106" s="76">
        <f t="shared" si="61"/>
        <v>1.5480499998375308E-2</v>
      </c>
      <c r="AD106" s="76">
        <f t="shared" si="62"/>
        <v>1.7595017667600375E-2</v>
      </c>
      <c r="AE106" s="76">
        <f t="shared" si="63"/>
        <v>3.0958464672316932E-5</v>
      </c>
      <c r="AF106" s="31">
        <f t="shared" si="64"/>
        <v>1.5480499998375308E-2</v>
      </c>
      <c r="AG106" s="143"/>
      <c r="AH106" s="31">
        <f t="shared" si="65"/>
        <v>-7.074020552298433E-3</v>
      </c>
      <c r="AI106" s="31">
        <f t="shared" si="66"/>
        <v>0.32640960078214187</v>
      </c>
      <c r="AJ106" s="31">
        <f t="shared" si="67"/>
        <v>-0.71011685750602827</v>
      </c>
      <c r="AK106" s="31">
        <f t="shared" si="68"/>
        <v>0.16346563819146251</v>
      </c>
      <c r="AL106" s="31">
        <f t="shared" si="69"/>
        <v>2.9035169735604662</v>
      </c>
      <c r="AM106" s="31">
        <f t="shared" si="70"/>
        <v>8.360973250875487</v>
      </c>
      <c r="AN106" s="76">
        <f t="shared" si="75"/>
        <v>-3.689361443861324</v>
      </c>
      <c r="AO106" s="76">
        <f t="shared" si="75"/>
        <v>-3.7108372310146214</v>
      </c>
      <c r="AP106" s="76">
        <f t="shared" si="75"/>
        <v>-3.6744686012477183</v>
      </c>
      <c r="AQ106" s="76">
        <f t="shared" si="75"/>
        <v>-3.736560241622461</v>
      </c>
      <c r="AR106" s="76">
        <f t="shared" si="75"/>
        <v>-3.631905463199276</v>
      </c>
      <c r="AS106" s="76">
        <f t="shared" si="75"/>
        <v>-3.8127440312605572</v>
      </c>
      <c r="AT106" s="76">
        <f t="shared" si="75"/>
        <v>-3.5109229627516441</v>
      </c>
      <c r="AU106" s="76">
        <f t="shared" si="71"/>
        <v>-4.0629618349331702</v>
      </c>
    </row>
    <row r="107" spans="1:64" s="31" customFormat="1" ht="12.95" customHeight="1">
      <c r="A107" s="67" t="s">
        <v>413</v>
      </c>
      <c r="B107" s="66" t="s">
        <v>122</v>
      </c>
      <c r="C107" s="67">
        <v>34535.446000000004</v>
      </c>
      <c r="D107" s="67" t="s">
        <v>144</v>
      </c>
      <c r="E107" s="10">
        <f t="shared" si="53"/>
        <v>-2657.0011769050079</v>
      </c>
      <c r="F107" s="31">
        <f t="shared" si="54"/>
        <v>-2657</v>
      </c>
      <c r="G107" s="31">
        <f t="shared" si="55"/>
        <v>-2.4241999999503605E-3</v>
      </c>
      <c r="I107" s="31">
        <f t="shared" si="72"/>
        <v>-2.4241999999503605E-3</v>
      </c>
      <c r="O107" s="31">
        <f t="shared" ca="1" si="56"/>
        <v>2.4823130962062945E-2</v>
      </c>
      <c r="Q107" s="32">
        <f t="shared" si="57"/>
        <v>19516.946000000004</v>
      </c>
      <c r="S107" s="77">
        <f t="shared" si="73"/>
        <v>0.1</v>
      </c>
      <c r="Z107" s="31">
        <f t="shared" si="58"/>
        <v>-2657</v>
      </c>
      <c r="AA107" s="76">
        <f t="shared" si="59"/>
        <v>-2.1169183625283829E-3</v>
      </c>
      <c r="AB107" s="76">
        <f t="shared" si="60"/>
        <v>4.6523690063687449E-3</v>
      </c>
      <c r="AC107" s="76">
        <f t="shared" si="61"/>
        <v>-2.4241999999503605E-3</v>
      </c>
      <c r="AD107" s="76">
        <f t="shared" si="62"/>
        <v>-3.0728163742197757E-4</v>
      </c>
      <c r="AE107" s="76">
        <f t="shared" si="63"/>
        <v>9.4422004696731687E-9</v>
      </c>
      <c r="AF107" s="31">
        <f t="shared" si="64"/>
        <v>-2.4241999999503605E-3</v>
      </c>
      <c r="AG107" s="143"/>
      <c r="AH107" s="31">
        <f t="shared" si="65"/>
        <v>-7.0765690063191054E-3</v>
      </c>
      <c r="AI107" s="31">
        <f t="shared" si="66"/>
        <v>0.32639085986070804</v>
      </c>
      <c r="AJ107" s="31">
        <f t="shared" si="67"/>
        <v>-0.71019759334210453</v>
      </c>
      <c r="AK107" s="31">
        <f t="shared" si="68"/>
        <v>0.16338839343300768</v>
      </c>
      <c r="AL107" s="31">
        <f t="shared" si="69"/>
        <v>2.9036316481221975</v>
      </c>
      <c r="AM107" s="31">
        <f t="shared" si="70"/>
        <v>8.3650407508164655</v>
      </c>
      <c r="AN107" s="76">
        <f t="shared" si="75"/>
        <v>-3.6891082038170087</v>
      </c>
      <c r="AO107" s="76">
        <f t="shared" si="75"/>
        <v>-3.7105990338313348</v>
      </c>
      <c r="AP107" s="76">
        <f t="shared" si="75"/>
        <v>-3.6742104757563916</v>
      </c>
      <c r="AQ107" s="76">
        <f t="shared" si="75"/>
        <v>-3.7363264877149711</v>
      </c>
      <c r="AR107" s="76">
        <f t="shared" si="75"/>
        <v>-3.6316461665930015</v>
      </c>
      <c r="AS107" s="76">
        <f t="shared" si="75"/>
        <v>-3.8124989887991507</v>
      </c>
      <c r="AT107" s="76">
        <f t="shared" si="75"/>
        <v>-3.510695131838431</v>
      </c>
      <c r="AU107" s="76">
        <f t="shared" si="71"/>
        <v>-4.0625695155248511</v>
      </c>
    </row>
    <row r="108" spans="1:64" s="31" customFormat="1" ht="12.95" customHeight="1">
      <c r="A108" s="67" t="s">
        <v>377</v>
      </c>
      <c r="B108" s="66" t="s">
        <v>31</v>
      </c>
      <c r="C108" s="67">
        <v>34664.188999999998</v>
      </c>
      <c r="D108" s="67" t="s">
        <v>144</v>
      </c>
      <c r="E108" s="10">
        <f t="shared" si="53"/>
        <v>-2594.4987919756086</v>
      </c>
      <c r="F108" s="31">
        <f t="shared" si="54"/>
        <v>-2594.5</v>
      </c>
      <c r="G108" s="31">
        <f t="shared" si="55"/>
        <v>2.4883000005502254E-3</v>
      </c>
      <c r="I108" s="31">
        <f t="shared" si="72"/>
        <v>2.4883000005502254E-3</v>
      </c>
      <c r="O108" s="31">
        <f t="shared" ca="1" si="56"/>
        <v>2.4652914459759714E-2</v>
      </c>
      <c r="Q108" s="32">
        <f t="shared" si="57"/>
        <v>19645.688999999998</v>
      </c>
      <c r="S108" s="77">
        <f t="shared" si="73"/>
        <v>0.1</v>
      </c>
      <c r="Z108" s="31">
        <f t="shared" si="58"/>
        <v>-2594.5</v>
      </c>
      <c r="AA108" s="76">
        <f t="shared" si="59"/>
        <v>-2.4120853385577326E-3</v>
      </c>
      <c r="AB108" s="76">
        <f t="shared" si="60"/>
        <v>9.8785113533660165E-3</v>
      </c>
      <c r="AC108" s="76">
        <f t="shared" si="61"/>
        <v>2.4883000005502254E-3</v>
      </c>
      <c r="AD108" s="76">
        <f t="shared" si="62"/>
        <v>4.900385339107958E-3</v>
      </c>
      <c r="AE108" s="76">
        <f t="shared" si="63"/>
        <v>2.4013776471744218E-6</v>
      </c>
      <c r="AF108" s="31">
        <f t="shared" si="64"/>
        <v>2.4883000005502254E-3</v>
      </c>
      <c r="AG108" s="143"/>
      <c r="AH108" s="31">
        <f t="shared" si="65"/>
        <v>-7.3902113528157912E-3</v>
      </c>
      <c r="AI108" s="31">
        <f t="shared" si="66"/>
        <v>0.32413493108069502</v>
      </c>
      <c r="AJ108" s="31">
        <f t="shared" si="67"/>
        <v>-0.72013965030854399</v>
      </c>
      <c r="AK108" s="31">
        <f t="shared" si="68"/>
        <v>0.15379027733416259</v>
      </c>
      <c r="AL108" s="31">
        <f t="shared" si="69"/>
        <v>2.9178563797861963</v>
      </c>
      <c r="AM108" s="31">
        <f t="shared" si="70"/>
        <v>8.9017753383909586</v>
      </c>
      <c r="AN108" s="76">
        <f t="shared" si="75"/>
        <v>-3.657584137025232</v>
      </c>
      <c r="AO108" s="76">
        <f t="shared" si="75"/>
        <v>-3.6808804523068916</v>
      </c>
      <c r="AP108" s="76">
        <f t="shared" si="75"/>
        <v>-3.6421507535219502</v>
      </c>
      <c r="AQ108" s="76">
        <f t="shared" si="75"/>
        <v>-3.7070367603255967</v>
      </c>
      <c r="AR108" s="76">
        <f t="shared" si="75"/>
        <v>-3.5996196772819631</v>
      </c>
      <c r="AS108" s="76">
        <f t="shared" si="75"/>
        <v>-3.7815369148109652</v>
      </c>
      <c r="AT108" s="76">
        <f t="shared" si="75"/>
        <v>-3.4828768069834908</v>
      </c>
      <c r="AU108" s="76">
        <f t="shared" si="71"/>
        <v>-4.0135295894849792</v>
      </c>
    </row>
    <row r="109" spans="1:64" s="31" customFormat="1" ht="12.95" customHeight="1">
      <c r="A109" s="67" t="s">
        <v>377</v>
      </c>
      <c r="B109" s="66" t="s">
        <v>122</v>
      </c>
      <c r="C109" s="67">
        <v>34665.212</v>
      </c>
      <c r="D109" s="67" t="s">
        <v>144</v>
      </c>
      <c r="E109" s="10">
        <f t="shared" si="53"/>
        <v>-2594.0021440818759</v>
      </c>
      <c r="F109" s="31">
        <f t="shared" si="54"/>
        <v>-2594</v>
      </c>
      <c r="G109" s="31">
        <f t="shared" si="55"/>
        <v>-4.4163999991724268E-3</v>
      </c>
      <c r="I109" s="31">
        <f t="shared" si="72"/>
        <v>-4.4163999991724268E-3</v>
      </c>
      <c r="O109" s="31">
        <f t="shared" ca="1" si="56"/>
        <v>2.4651552727741291E-2</v>
      </c>
      <c r="Q109" s="32">
        <f t="shared" si="57"/>
        <v>19646.712</v>
      </c>
      <c r="S109" s="77">
        <f t="shared" si="73"/>
        <v>0.1</v>
      </c>
      <c r="Z109" s="31">
        <f t="shared" si="58"/>
        <v>-2594</v>
      </c>
      <c r="AA109" s="76">
        <f t="shared" si="59"/>
        <v>-2.4144070247855073E-3</v>
      </c>
      <c r="AB109" s="76">
        <f t="shared" si="60"/>
        <v>2.9762808850812587E-3</v>
      </c>
      <c r="AC109" s="76">
        <f t="shared" si="61"/>
        <v>-4.4163999991724268E-3</v>
      </c>
      <c r="AD109" s="76">
        <f t="shared" si="62"/>
        <v>-2.0019929743869194E-3</v>
      </c>
      <c r="AE109" s="76">
        <f t="shared" si="63"/>
        <v>4.0079758694945847E-7</v>
      </c>
      <c r="AF109" s="31">
        <f t="shared" si="64"/>
        <v>-4.4163999991724268E-3</v>
      </c>
      <c r="AG109" s="143"/>
      <c r="AH109" s="31">
        <f t="shared" si="65"/>
        <v>-7.3926808842536855E-3</v>
      </c>
      <c r="AI109" s="31">
        <f t="shared" si="66"/>
        <v>0.32411756807402292</v>
      </c>
      <c r="AJ109" s="31">
        <f t="shared" si="67"/>
        <v>-0.72021799885073423</v>
      </c>
      <c r="AK109" s="31">
        <f t="shared" si="68"/>
        <v>0.15371395187699297</v>
      </c>
      <c r="AL109" s="31">
        <f t="shared" si="69"/>
        <v>2.9179693083576059</v>
      </c>
      <c r="AM109" s="31">
        <f t="shared" si="70"/>
        <v>8.906308401723777</v>
      </c>
      <c r="AN109" s="76">
        <f t="shared" si="75"/>
        <v>-3.657333003103636</v>
      </c>
      <c r="AO109" s="76">
        <f t="shared" si="75"/>
        <v>-3.6806430897049771</v>
      </c>
      <c r="AP109" s="76">
        <f t="shared" si="75"/>
        <v>-3.6418959513919025</v>
      </c>
      <c r="AQ109" s="76">
        <f t="shared" si="75"/>
        <v>-3.7068018077797276</v>
      </c>
      <c r="AR109" s="76">
        <f t="shared" si="75"/>
        <v>-3.5993665683862983</v>
      </c>
      <c r="AS109" s="76">
        <f t="shared" si="75"/>
        <v>-3.7812865545084171</v>
      </c>
      <c r="AT109" s="76">
        <f t="shared" si="75"/>
        <v>-3.4826594750062556</v>
      </c>
      <c r="AU109" s="76">
        <f t="shared" si="71"/>
        <v>-4.013137270076661</v>
      </c>
    </row>
    <row r="110" spans="1:64" s="31" customFormat="1" ht="12.95" customHeight="1">
      <c r="A110" s="67" t="s">
        <v>435</v>
      </c>
      <c r="B110" s="66" t="s">
        <v>122</v>
      </c>
      <c r="C110" s="67">
        <v>35227.550000000003</v>
      </c>
      <c r="D110" s="67" t="s">
        <v>144</v>
      </c>
      <c r="E110" s="10">
        <f t="shared" si="53"/>
        <v>-2320.9972728544681</v>
      </c>
      <c r="F110" s="31">
        <f t="shared" si="54"/>
        <v>-2321</v>
      </c>
      <c r="G110" s="31">
        <f t="shared" si="55"/>
        <v>5.6173999983002432E-3</v>
      </c>
      <c r="I110" s="31">
        <f t="shared" si="72"/>
        <v>5.6173999983002432E-3</v>
      </c>
      <c r="O110" s="31">
        <f t="shared" ca="1" si="56"/>
        <v>2.3908047045680784E-2</v>
      </c>
      <c r="Q110" s="32">
        <f t="shared" si="57"/>
        <v>20209.050000000003</v>
      </c>
      <c r="S110" s="77">
        <f t="shared" si="73"/>
        <v>0.1</v>
      </c>
      <c r="Z110" s="31">
        <f t="shared" si="58"/>
        <v>-2321</v>
      </c>
      <c r="AA110" s="76">
        <f t="shared" si="59"/>
        <v>-3.5850162084325871E-3</v>
      </c>
      <c r="AB110" s="76">
        <f t="shared" si="60"/>
        <v>1.4261513688933105E-2</v>
      </c>
      <c r="AC110" s="76">
        <f t="shared" si="61"/>
        <v>5.6173999983002432E-3</v>
      </c>
      <c r="AD110" s="76">
        <f t="shared" si="62"/>
        <v>9.2024162067328302E-3</v>
      </c>
      <c r="AE110" s="76">
        <f t="shared" si="63"/>
        <v>8.4684464041939048E-6</v>
      </c>
      <c r="AF110" s="31">
        <f t="shared" si="64"/>
        <v>5.6173999983002432E-3</v>
      </c>
      <c r="AG110" s="143"/>
      <c r="AH110" s="31">
        <f t="shared" si="65"/>
        <v>-8.6441136906328618E-3</v>
      </c>
      <c r="AI110" s="31">
        <f t="shared" si="66"/>
        <v>0.31615259556779085</v>
      </c>
      <c r="AJ110" s="31">
        <f t="shared" si="67"/>
        <v>-0.76031440438207665</v>
      </c>
      <c r="AK110" s="31">
        <f t="shared" si="68"/>
        <v>0.11312722147717685</v>
      </c>
      <c r="AL110" s="31">
        <f t="shared" si="69"/>
        <v>2.9776498153334807</v>
      </c>
      <c r="AM110" s="31">
        <f t="shared" si="70"/>
        <v>12.172037955058094</v>
      </c>
      <c r="AN110" s="76">
        <f t="shared" si="75"/>
        <v>-3.5228673482136439</v>
      </c>
      <c r="AO110" s="76">
        <f t="shared" si="75"/>
        <v>-3.5512322659647113</v>
      </c>
      <c r="AP110" s="76">
        <f t="shared" si="75"/>
        <v>-3.5070286309820582</v>
      </c>
      <c r="AQ110" s="76">
        <f t="shared" si="75"/>
        <v>-3.5762828301164138</v>
      </c>
      <c r="AR110" s="76">
        <f t="shared" si="75"/>
        <v>-3.4686057954002938</v>
      </c>
      <c r="AS110" s="76">
        <f t="shared" si="75"/>
        <v>-3.6383329139304479</v>
      </c>
      <c r="AT110" s="76">
        <f t="shared" si="75"/>
        <v>-3.3754132139139577</v>
      </c>
      <c r="AU110" s="76">
        <f t="shared" si="71"/>
        <v>-3.7989308731345011</v>
      </c>
    </row>
    <row r="111" spans="1:64" s="31" customFormat="1" ht="12.95" customHeight="1">
      <c r="A111" s="67" t="s">
        <v>439</v>
      </c>
      <c r="B111" s="66" t="s">
        <v>122</v>
      </c>
      <c r="C111" s="67">
        <v>35645.68</v>
      </c>
      <c r="D111" s="67" t="s">
        <v>144</v>
      </c>
      <c r="E111" s="10">
        <f t="shared" si="53"/>
        <v>-2118.0027627798968</v>
      </c>
      <c r="F111" s="31">
        <f t="shared" si="54"/>
        <v>-2118</v>
      </c>
      <c r="G111" s="31">
        <f t="shared" si="55"/>
        <v>-5.6908000042312779E-3</v>
      </c>
      <c r="I111" s="31">
        <f t="shared" ref="I111:I124" si="76">G111</f>
        <v>-5.6908000042312779E-3</v>
      </c>
      <c r="O111" s="31">
        <f t="shared" ca="1" si="56"/>
        <v>2.3355183846199896E-2</v>
      </c>
      <c r="Q111" s="32">
        <f t="shared" si="57"/>
        <v>20627.18</v>
      </c>
      <c r="S111" s="77">
        <f>S$14</f>
        <v>0.2</v>
      </c>
      <c r="Z111" s="31">
        <f t="shared" si="58"/>
        <v>-2118</v>
      </c>
      <c r="AA111" s="76">
        <f t="shared" si="59"/>
        <v>-4.3268623880642855E-3</v>
      </c>
      <c r="AB111" s="76">
        <f t="shared" si="60"/>
        <v>3.7553890760591117E-3</v>
      </c>
      <c r="AC111" s="76">
        <f t="shared" si="61"/>
        <v>-5.6908000042312779E-3</v>
      </c>
      <c r="AD111" s="76">
        <f t="shared" si="62"/>
        <v>-1.3639376161669924E-3</v>
      </c>
      <c r="AE111" s="76">
        <f t="shared" si="63"/>
        <v>3.7206516415905961E-7</v>
      </c>
      <c r="AF111" s="31">
        <f t="shared" si="64"/>
        <v>-5.6908000042312779E-3</v>
      </c>
      <c r="AG111" s="143"/>
      <c r="AH111" s="31">
        <f t="shared" si="65"/>
        <v>-9.4461890802903896E-3</v>
      </c>
      <c r="AI111" s="31">
        <f t="shared" si="66"/>
        <v>0.31200764685867177</v>
      </c>
      <c r="AJ111" s="31">
        <f t="shared" si="67"/>
        <v>-0.78690305947452166</v>
      </c>
      <c r="AK111" s="31">
        <f t="shared" si="68"/>
        <v>8.4330082455037536E-2</v>
      </c>
      <c r="AL111" s="31">
        <f t="shared" si="69"/>
        <v>3.0196268905413892</v>
      </c>
      <c r="AM111" s="31">
        <f t="shared" si="70"/>
        <v>16.377711749730111</v>
      </c>
      <c r="AN111" s="76">
        <f t="shared" ref="AN111:AT120" si="77">$AU111+$AB$7*SIN(AO111)</f>
        <v>-3.4264992907340552</v>
      </c>
      <c r="AO111" s="76">
        <f t="shared" si="77"/>
        <v>-3.4541707829980393</v>
      </c>
      <c r="AP111" s="76">
        <f t="shared" si="77"/>
        <v>-3.4124846422417812</v>
      </c>
      <c r="AQ111" s="76">
        <f t="shared" si="77"/>
        <v>-3.4754945280048792</v>
      </c>
      <c r="AR111" s="76">
        <f t="shared" si="77"/>
        <v>-3.3806913779273984</v>
      </c>
      <c r="AS111" s="76">
        <f t="shared" si="77"/>
        <v>-3.52447995691479</v>
      </c>
      <c r="AT111" s="76">
        <f t="shared" si="77"/>
        <v>-3.3085223023456147</v>
      </c>
      <c r="AU111" s="76">
        <f t="shared" si="71"/>
        <v>-3.6396491933569983</v>
      </c>
    </row>
    <row r="112" spans="1:64" s="31" customFormat="1" ht="12.95" customHeight="1">
      <c r="A112" s="67" t="s">
        <v>443</v>
      </c>
      <c r="B112" s="66" t="s">
        <v>31</v>
      </c>
      <c r="C112" s="67">
        <v>36293.490899999997</v>
      </c>
      <c r="D112" s="67" t="s">
        <v>144</v>
      </c>
      <c r="E112" s="10">
        <f t="shared" si="53"/>
        <v>-1803.5023531788934</v>
      </c>
      <c r="F112" s="31">
        <f t="shared" si="54"/>
        <v>-1803.5</v>
      </c>
      <c r="G112" s="31">
        <f t="shared" si="55"/>
        <v>-4.8471000045537949E-3</v>
      </c>
      <c r="I112" s="31">
        <f t="shared" si="76"/>
        <v>-4.8471000045537949E-3</v>
      </c>
      <c r="O112" s="31">
        <f t="shared" ca="1" si="56"/>
        <v>2.2498654406610048E-2</v>
      </c>
      <c r="Q112" s="32">
        <f t="shared" si="57"/>
        <v>21274.990899999997</v>
      </c>
      <c r="S112" s="77">
        <f>S$16</f>
        <v>1</v>
      </c>
      <c r="Z112" s="31">
        <f t="shared" si="58"/>
        <v>-1803.5</v>
      </c>
      <c r="AA112" s="76">
        <f t="shared" si="59"/>
        <v>-5.263263680592668E-3</v>
      </c>
      <c r="AB112" s="76">
        <f t="shared" si="60"/>
        <v>5.629019417463384E-3</v>
      </c>
      <c r="AC112" s="76">
        <f t="shared" si="61"/>
        <v>-4.8471000045537949E-3</v>
      </c>
      <c r="AD112" s="76">
        <f t="shared" si="62"/>
        <v>4.161636760388731E-4</v>
      </c>
      <c r="AE112" s="76">
        <f t="shared" si="63"/>
        <v>1.7319220525418811E-7</v>
      </c>
      <c r="AF112" s="31">
        <f t="shared" si="64"/>
        <v>-4.8471000045537949E-3</v>
      </c>
      <c r="AG112" s="143"/>
      <c r="AH112" s="31">
        <f t="shared" si="65"/>
        <v>-1.0476119422017179E-2</v>
      </c>
      <c r="AI112" s="31">
        <f t="shared" si="66"/>
        <v>0.30811742519177332</v>
      </c>
      <c r="AJ112" s="31">
        <f t="shared" si="67"/>
        <v>-0.82344834126891042</v>
      </c>
      <c r="AK112" s="31">
        <f t="shared" si="68"/>
        <v>4.1755759657252256E-2</v>
      </c>
      <c r="AL112" s="31">
        <f t="shared" si="69"/>
        <v>3.0813148305787301</v>
      </c>
      <c r="AM112" s="31">
        <f t="shared" si="70"/>
        <v>33.169651691534213</v>
      </c>
      <c r="AN112" s="76">
        <f t="shared" si="77"/>
        <v>-3.2829902891763854</v>
      </c>
      <c r="AO112" s="76">
        <f t="shared" si="77"/>
        <v>-3.3008034849377763</v>
      </c>
      <c r="AP112" s="76">
        <f t="shared" si="77"/>
        <v>-3.2748263262317843</v>
      </c>
      <c r="AQ112" s="76">
        <f t="shared" si="77"/>
        <v>-3.3127442929590347</v>
      </c>
      <c r="AR112" s="76">
        <f t="shared" si="77"/>
        <v>-3.2574645261985928</v>
      </c>
      <c r="AS112" s="76">
        <f t="shared" si="77"/>
        <v>-3.3382225321940684</v>
      </c>
      <c r="AT112" s="76">
        <f t="shared" si="77"/>
        <v>-3.2205297290001389</v>
      </c>
      <c r="AU112" s="76">
        <f t="shared" si="71"/>
        <v>-3.392880285524364</v>
      </c>
    </row>
    <row r="113" spans="1:47" s="31" customFormat="1" ht="12.95" customHeight="1">
      <c r="A113" s="67" t="s">
        <v>447</v>
      </c>
      <c r="B113" s="66" t="s">
        <v>122</v>
      </c>
      <c r="C113" s="67">
        <v>36296.593000000001</v>
      </c>
      <c r="D113" s="67" t="s">
        <v>144</v>
      </c>
      <c r="E113" s="10">
        <f t="shared" si="53"/>
        <v>-1801.9963400497156</v>
      </c>
      <c r="F113" s="31">
        <f t="shared" si="54"/>
        <v>-1802</v>
      </c>
      <c r="G113" s="31">
        <f t="shared" si="55"/>
        <v>7.5387999968370423E-3</v>
      </c>
      <c r="I113" s="31">
        <f t="shared" si="76"/>
        <v>7.5387999968370423E-3</v>
      </c>
      <c r="O113" s="31">
        <f t="shared" ca="1" si="56"/>
        <v>2.2494569210554767E-2</v>
      </c>
      <c r="Q113" s="32">
        <f t="shared" si="57"/>
        <v>21278.093000000001</v>
      </c>
      <c r="S113" s="77">
        <f>S$15</f>
        <v>0.1</v>
      </c>
      <c r="Z113" s="31">
        <f t="shared" si="58"/>
        <v>-1802</v>
      </c>
      <c r="AA113" s="76">
        <f t="shared" si="59"/>
        <v>-5.267137173049068E-3</v>
      </c>
      <c r="AB113" s="76">
        <f t="shared" si="60"/>
        <v>1.8019239631513459E-2</v>
      </c>
      <c r="AC113" s="76">
        <f t="shared" si="61"/>
        <v>7.5387999968370423E-3</v>
      </c>
      <c r="AD113" s="76">
        <f t="shared" si="62"/>
        <v>1.280593716988611E-2</v>
      </c>
      <c r="AE113" s="76">
        <f t="shared" si="63"/>
        <v>1.6399202679907068E-5</v>
      </c>
      <c r="AF113" s="31">
        <f t="shared" si="64"/>
        <v>7.5387999968370423E-3</v>
      </c>
      <c r="AG113" s="143"/>
      <c r="AH113" s="31">
        <f t="shared" si="65"/>
        <v>-1.0480439634676417E-2</v>
      </c>
      <c r="AI113" s="31">
        <f t="shared" si="66"/>
        <v>0.30810548909885305</v>
      </c>
      <c r="AJ113" s="31">
        <f t="shared" si="67"/>
        <v>-0.82361088503842228</v>
      </c>
      <c r="AK113" s="31">
        <f t="shared" si="68"/>
        <v>4.1557509221298292E-2</v>
      </c>
      <c r="AL113" s="31">
        <f t="shared" si="69"/>
        <v>3.081601365796931</v>
      </c>
      <c r="AM113" s="31">
        <f t="shared" si="70"/>
        <v>33.328175003557838</v>
      </c>
      <c r="AN113" s="76">
        <f t="shared" si="77"/>
        <v>-3.2823199634073843</v>
      </c>
      <c r="AO113" s="76">
        <f t="shared" si="77"/>
        <v>-3.3000632440658988</v>
      </c>
      <c r="AP113" s="76">
        <f t="shared" si="77"/>
        <v>-3.2741906642961047</v>
      </c>
      <c r="AQ113" s="76">
        <f t="shared" si="77"/>
        <v>-3.3119518360347433</v>
      </c>
      <c r="AR113" s="76">
        <f t="shared" si="77"/>
        <v>-3.2569060767151408</v>
      </c>
      <c r="AS113" s="76">
        <f t="shared" si="77"/>
        <v>-3.3373127551208963</v>
      </c>
      <c r="AT113" s="76">
        <f t="shared" si="77"/>
        <v>-3.2201430667312883</v>
      </c>
      <c r="AU113" s="76">
        <f t="shared" si="71"/>
        <v>-3.3917033272994077</v>
      </c>
    </row>
    <row r="114" spans="1:47" s="31" customFormat="1" ht="12.95" customHeight="1">
      <c r="A114" s="67" t="s">
        <v>447</v>
      </c>
      <c r="B114" s="66" t="s">
        <v>122</v>
      </c>
      <c r="C114" s="67">
        <v>36325.415999999997</v>
      </c>
      <c r="D114" s="67" t="s">
        <v>144</v>
      </c>
      <c r="E114" s="10">
        <f t="shared" si="53"/>
        <v>-1788.0032977808548</v>
      </c>
      <c r="F114" s="31">
        <f t="shared" si="54"/>
        <v>-1788</v>
      </c>
      <c r="G114" s="31">
        <f t="shared" si="55"/>
        <v>-6.7928000062238425E-3</v>
      </c>
      <c r="I114" s="31">
        <f t="shared" si="76"/>
        <v>-6.7928000062238425E-3</v>
      </c>
      <c r="O114" s="31">
        <f t="shared" ca="1" si="56"/>
        <v>2.2456440714038847E-2</v>
      </c>
      <c r="Q114" s="32">
        <f t="shared" si="57"/>
        <v>21306.915999999997</v>
      </c>
      <c r="S114" s="77">
        <f>S$15</f>
        <v>0.1</v>
      </c>
      <c r="Z114" s="31">
        <f t="shared" si="58"/>
        <v>-1788</v>
      </c>
      <c r="AA114" s="76">
        <f t="shared" si="59"/>
        <v>-5.3030288306567608E-3</v>
      </c>
      <c r="AB114" s="76">
        <f t="shared" si="60"/>
        <v>3.7277009656507161E-3</v>
      </c>
      <c r="AC114" s="76">
        <f t="shared" si="61"/>
        <v>-6.7928000062238425E-3</v>
      </c>
      <c r="AD114" s="76">
        <f t="shared" si="62"/>
        <v>-1.4897711755670817E-3</v>
      </c>
      <c r="AE114" s="76">
        <f t="shared" si="63"/>
        <v>2.2194181555505247E-7</v>
      </c>
      <c r="AF114" s="31">
        <f t="shared" si="64"/>
        <v>-6.7928000062238425E-3</v>
      </c>
      <c r="AG114" s="143"/>
      <c r="AH114" s="31">
        <f t="shared" si="65"/>
        <v>-1.0520500971874559E-2</v>
      </c>
      <c r="AI114" s="31">
        <f t="shared" si="66"/>
        <v>0.30799693454993882</v>
      </c>
      <c r="AJ114" s="31">
        <f t="shared" si="67"/>
        <v>-0.82512313922296676</v>
      </c>
      <c r="AK114" s="31">
        <f t="shared" si="68"/>
        <v>3.9708918337494827E-2</v>
      </c>
      <c r="AL114" s="31">
        <f t="shared" si="69"/>
        <v>3.0842729360285714</v>
      </c>
      <c r="AM114" s="31">
        <f t="shared" si="70"/>
        <v>34.882453428110637</v>
      </c>
      <c r="AN114" s="76">
        <f t="shared" si="77"/>
        <v>-3.276068812171435</v>
      </c>
      <c r="AO114" s="76">
        <f t="shared" si="77"/>
        <v>-3.2931508711323061</v>
      </c>
      <c r="AP114" s="76">
        <f t="shared" si="77"/>
        <v>-3.2682654114484908</v>
      </c>
      <c r="AQ114" s="76">
        <f t="shared" si="77"/>
        <v>-3.3045496078812504</v>
      </c>
      <c r="AR114" s="76">
        <f t="shared" si="77"/>
        <v>-3.2517042551408872</v>
      </c>
      <c r="AS114" s="76">
        <f t="shared" si="77"/>
        <v>-3.3288140695379522</v>
      </c>
      <c r="AT114" s="76">
        <f t="shared" si="77"/>
        <v>-3.2165455321587273</v>
      </c>
      <c r="AU114" s="76">
        <f t="shared" si="71"/>
        <v>-3.3807183838664763</v>
      </c>
    </row>
    <row r="115" spans="1:47" s="31" customFormat="1" ht="12.95" customHeight="1">
      <c r="A115" s="67" t="s">
        <v>447</v>
      </c>
      <c r="B115" s="66" t="s">
        <v>31</v>
      </c>
      <c r="C115" s="67">
        <v>36460.343999999997</v>
      </c>
      <c r="D115" s="67" t="s">
        <v>144</v>
      </c>
      <c r="E115" s="10">
        <f t="shared" si="53"/>
        <v>-1722.4982078438927</v>
      </c>
      <c r="F115" s="31">
        <f t="shared" si="54"/>
        <v>-1722.5</v>
      </c>
      <c r="G115" s="31">
        <f t="shared" si="55"/>
        <v>3.6914999946020544E-3</v>
      </c>
      <c r="I115" s="31">
        <f t="shared" si="76"/>
        <v>3.6914999946020544E-3</v>
      </c>
      <c r="O115" s="31">
        <f t="shared" ca="1" si="56"/>
        <v>2.2278053819625061E-2</v>
      </c>
      <c r="Q115" s="32">
        <f t="shared" si="57"/>
        <v>21441.843999999997</v>
      </c>
      <c r="S115" s="77">
        <f>S$15</f>
        <v>0.1</v>
      </c>
      <c r="Z115" s="31">
        <f t="shared" si="58"/>
        <v>-1722.5</v>
      </c>
      <c r="AA115" s="76">
        <f t="shared" si="59"/>
        <v>-5.4647528043334009E-3</v>
      </c>
      <c r="AB115" s="76">
        <f t="shared" si="60"/>
        <v>1.4393240067680642E-2</v>
      </c>
      <c r="AC115" s="76">
        <f t="shared" si="61"/>
        <v>3.6914999946020544E-3</v>
      </c>
      <c r="AD115" s="76">
        <f t="shared" si="62"/>
        <v>9.1562527989354561E-3</v>
      </c>
      <c r="AE115" s="76">
        <f t="shared" si="63"/>
        <v>8.3836965318013382E-6</v>
      </c>
      <c r="AF115" s="31">
        <f t="shared" si="64"/>
        <v>3.6914999946020544E-3</v>
      </c>
      <c r="AG115" s="143"/>
      <c r="AH115" s="31">
        <f t="shared" si="65"/>
        <v>-1.0701740073078588E-2</v>
      </c>
      <c r="AI115" s="31">
        <f t="shared" si="66"/>
        <v>0.3075565731898493</v>
      </c>
      <c r="AJ115" s="31">
        <f t="shared" si="67"/>
        <v>-0.83208604780758777</v>
      </c>
      <c r="AK115" s="31">
        <f t="shared" si="68"/>
        <v>3.1098897974541864E-2</v>
      </c>
      <c r="AL115" s="31">
        <f t="shared" si="69"/>
        <v>3.0967109889393711</v>
      </c>
      <c r="AM115" s="31">
        <f t="shared" si="70"/>
        <v>44.554146487205806</v>
      </c>
      <c r="AN115" s="76">
        <f t="shared" si="77"/>
        <v>-3.2469385093291083</v>
      </c>
      <c r="AO115" s="76">
        <f t="shared" si="77"/>
        <v>-3.2607332159897728</v>
      </c>
      <c r="AP115" s="76">
        <f t="shared" si="77"/>
        <v>-3.2407120623344796</v>
      </c>
      <c r="AQ115" s="76">
        <f t="shared" si="77"/>
        <v>-3.2697853160600521</v>
      </c>
      <c r="AR115" s="76">
        <f t="shared" si="77"/>
        <v>-3.2275962950286767</v>
      </c>
      <c r="AS115" s="76">
        <f t="shared" si="77"/>
        <v>-3.2888887565912994</v>
      </c>
      <c r="AT115" s="76">
        <f t="shared" si="77"/>
        <v>-3.1999627833884592</v>
      </c>
      <c r="AU115" s="76">
        <f t="shared" si="71"/>
        <v>-3.3293245413766908</v>
      </c>
    </row>
    <row r="116" spans="1:47" s="31" customFormat="1" ht="12.95" customHeight="1">
      <c r="A116" s="67" t="s">
        <v>447</v>
      </c>
      <c r="B116" s="66" t="s">
        <v>31</v>
      </c>
      <c r="C116" s="67">
        <v>36460.358</v>
      </c>
      <c r="D116" s="67" t="s">
        <v>144</v>
      </c>
      <c r="E116" s="10">
        <f t="shared" si="53"/>
        <v>-1722.4914110985226</v>
      </c>
      <c r="F116" s="31">
        <f t="shared" si="54"/>
        <v>-1722.5</v>
      </c>
      <c r="G116" s="31">
        <f t="shared" si="55"/>
        <v>1.769149999745423E-2</v>
      </c>
      <c r="I116" s="31">
        <f t="shared" si="76"/>
        <v>1.769149999745423E-2</v>
      </c>
      <c r="O116" s="31">
        <f t="shared" ca="1" si="56"/>
        <v>2.2278053819625061E-2</v>
      </c>
      <c r="Q116" s="32">
        <f t="shared" si="57"/>
        <v>21441.858</v>
      </c>
      <c r="S116" s="77">
        <f>S$15</f>
        <v>0.1</v>
      </c>
      <c r="Z116" s="31">
        <f t="shared" si="58"/>
        <v>-1722.5</v>
      </c>
      <c r="AA116" s="76">
        <f t="shared" si="59"/>
        <v>-5.4647528043334009E-3</v>
      </c>
      <c r="AB116" s="76">
        <f t="shared" si="60"/>
        <v>2.8393240070532816E-2</v>
      </c>
      <c r="AC116" s="76">
        <f t="shared" si="61"/>
        <v>1.769149999745423E-2</v>
      </c>
      <c r="AD116" s="76">
        <f t="shared" si="62"/>
        <v>2.3156252801787632E-2</v>
      </c>
      <c r="AE116" s="76">
        <f t="shared" si="63"/>
        <v>5.3621204382029754E-5</v>
      </c>
      <c r="AF116" s="31">
        <f t="shared" si="64"/>
        <v>1.769149999745423E-2</v>
      </c>
      <c r="AG116" s="143"/>
      <c r="AH116" s="31">
        <f t="shared" si="65"/>
        <v>-1.0701740073078588E-2</v>
      </c>
      <c r="AI116" s="31">
        <f t="shared" si="66"/>
        <v>0.3075565731898493</v>
      </c>
      <c r="AJ116" s="31">
        <f t="shared" si="67"/>
        <v>-0.83208604780758777</v>
      </c>
      <c r="AK116" s="31">
        <f t="shared" si="68"/>
        <v>3.1098897974541864E-2</v>
      </c>
      <c r="AL116" s="31">
        <f t="shared" si="69"/>
        <v>3.0967109889393711</v>
      </c>
      <c r="AM116" s="31">
        <f t="shared" si="70"/>
        <v>44.554146487205806</v>
      </c>
      <c r="AN116" s="76">
        <f t="shared" si="77"/>
        <v>-3.2469385093291083</v>
      </c>
      <c r="AO116" s="76">
        <f t="shared" si="77"/>
        <v>-3.2607332159897728</v>
      </c>
      <c r="AP116" s="76">
        <f t="shared" si="77"/>
        <v>-3.2407120623344796</v>
      </c>
      <c r="AQ116" s="76">
        <f t="shared" si="77"/>
        <v>-3.2697853160600521</v>
      </c>
      <c r="AR116" s="76">
        <f t="shared" si="77"/>
        <v>-3.2275962950286767</v>
      </c>
      <c r="AS116" s="76">
        <f t="shared" si="77"/>
        <v>-3.2888887565912994</v>
      </c>
      <c r="AT116" s="76">
        <f t="shared" si="77"/>
        <v>-3.1999627833884592</v>
      </c>
      <c r="AU116" s="76">
        <f t="shared" si="71"/>
        <v>-3.3293245413766908</v>
      </c>
    </row>
    <row r="117" spans="1:47" s="31" customFormat="1" ht="12.95" customHeight="1">
      <c r="A117" s="67" t="s">
        <v>443</v>
      </c>
      <c r="B117" s="66" t="s">
        <v>122</v>
      </c>
      <c r="C117" s="67">
        <v>36638.508000000002</v>
      </c>
      <c r="D117" s="67" t="s">
        <v>144</v>
      </c>
      <c r="E117" s="10">
        <f t="shared" si="53"/>
        <v>-1636.0028262809169</v>
      </c>
      <c r="F117" s="31">
        <f t="shared" si="54"/>
        <v>-1636</v>
      </c>
      <c r="G117" s="31">
        <f t="shared" si="55"/>
        <v>-5.8216000034008175E-3</v>
      </c>
      <c r="I117" s="31">
        <f t="shared" si="76"/>
        <v>-5.8216000034008175E-3</v>
      </c>
      <c r="O117" s="31">
        <f t="shared" ref="O117:O132" ca="1" si="78">+C$11+C$12*F117</f>
        <v>2.2042474180437394E-2</v>
      </c>
      <c r="Q117" s="32">
        <f t="shared" si="57"/>
        <v>21620.008000000002</v>
      </c>
      <c r="S117" s="77">
        <f>S$16</f>
        <v>1</v>
      </c>
      <c r="Z117" s="31">
        <f t="shared" si="58"/>
        <v>-1636</v>
      </c>
      <c r="AA117" s="76">
        <f t="shared" si="59"/>
        <v>-5.6630001048567436E-3</v>
      </c>
      <c r="AB117" s="76">
        <f t="shared" si="60"/>
        <v>5.1041768896779478E-3</v>
      </c>
      <c r="AC117" s="76">
        <f t="shared" si="61"/>
        <v>-5.8216000034008175E-3</v>
      </c>
      <c r="AD117" s="76">
        <f t="shared" si="62"/>
        <v>-1.5859989854407393E-4</v>
      </c>
      <c r="AE117" s="76">
        <f t="shared" si="63"/>
        <v>2.5153927818190547E-8</v>
      </c>
      <c r="AF117" s="31">
        <f t="shared" si="64"/>
        <v>-5.8216000034008175E-3</v>
      </c>
      <c r="AG117" s="143"/>
      <c r="AH117" s="31">
        <f t="shared" si="65"/>
        <v>-1.0925776893078765E-2</v>
      </c>
      <c r="AI117" s="31">
        <f t="shared" si="66"/>
        <v>0.3071416844760404</v>
      </c>
      <c r="AJ117" s="31">
        <f t="shared" si="67"/>
        <v>-0.84101543346857777</v>
      </c>
      <c r="AK117" s="31">
        <f t="shared" si="68"/>
        <v>1.9808972641626892E-2</v>
      </c>
      <c r="AL117" s="31">
        <f t="shared" si="69"/>
        <v>3.1130102182582746</v>
      </c>
      <c r="AM117" s="31">
        <f t="shared" si="70"/>
        <v>69.96828001820019</v>
      </c>
      <c r="AN117" s="76">
        <f t="shared" si="77"/>
        <v>-3.2087113025140281</v>
      </c>
      <c r="AO117" s="76">
        <f t="shared" si="77"/>
        <v>-3.2177574981326162</v>
      </c>
      <c r="AP117" s="76">
        <f t="shared" si="77"/>
        <v>-3.2046746990768047</v>
      </c>
      <c r="AQ117" s="76">
        <f t="shared" si="77"/>
        <v>-3.2235994022557448</v>
      </c>
      <c r="AR117" s="76">
        <f t="shared" si="77"/>
        <v>-3.1962318968633983</v>
      </c>
      <c r="AS117" s="76">
        <f t="shared" si="77"/>
        <v>-3.235827414272336</v>
      </c>
      <c r="AT117" s="76">
        <f t="shared" si="77"/>
        <v>-3.1785717024086448</v>
      </c>
      <c r="AU117" s="76">
        <f t="shared" si="71"/>
        <v>-3.2614532837375085</v>
      </c>
    </row>
    <row r="118" spans="1:47" s="31" customFormat="1" ht="12.95" customHeight="1">
      <c r="A118" s="67" t="s">
        <v>443</v>
      </c>
      <c r="B118" s="66" t="s">
        <v>31</v>
      </c>
      <c r="C118" s="67">
        <v>37016.481699999997</v>
      </c>
      <c r="D118" s="67" t="s">
        <v>144</v>
      </c>
      <c r="E118" s="10">
        <f t="shared" si="53"/>
        <v>-1452.5034694957722</v>
      </c>
      <c r="F118" s="31">
        <f t="shared" si="54"/>
        <v>-1452.5</v>
      </c>
      <c r="G118" s="31">
        <f t="shared" si="55"/>
        <v>-7.1465000073658302E-3</v>
      </c>
      <c r="I118" s="31">
        <f t="shared" si="76"/>
        <v>-7.1465000073658302E-3</v>
      </c>
      <c r="O118" s="31">
        <f t="shared" ca="1" si="78"/>
        <v>2.1542718529675112E-2</v>
      </c>
      <c r="Q118" s="32">
        <f t="shared" si="57"/>
        <v>21997.981699999997</v>
      </c>
      <c r="S118" s="77">
        <f>S$16</f>
        <v>1</v>
      </c>
      <c r="Z118" s="31">
        <f t="shared" si="58"/>
        <v>-1452.5</v>
      </c>
      <c r="AA118" s="76">
        <f t="shared" si="59"/>
        <v>-6.0279427598490453E-3</v>
      </c>
      <c r="AB118" s="76">
        <f t="shared" si="60"/>
        <v>4.198995546887194E-3</v>
      </c>
      <c r="AC118" s="76">
        <f t="shared" si="61"/>
        <v>-7.1465000073658302E-3</v>
      </c>
      <c r="AD118" s="76">
        <f t="shared" si="62"/>
        <v>-1.1185572475167849E-3</v>
      </c>
      <c r="AE118" s="76">
        <f t="shared" si="63"/>
        <v>1.251170315972326E-6</v>
      </c>
      <c r="AF118" s="31">
        <f t="shared" si="64"/>
        <v>-7.1465000073658302E-3</v>
      </c>
      <c r="AG118" s="143"/>
      <c r="AH118" s="31">
        <f t="shared" si="65"/>
        <v>-1.1345495554253024E-2</v>
      </c>
      <c r="AI118" s="31">
        <f t="shared" si="66"/>
        <v>0.30686999780188151</v>
      </c>
      <c r="AJ118" s="31">
        <f t="shared" si="67"/>
        <v>-0.85908635281010937</v>
      </c>
      <c r="AK118" s="31">
        <f t="shared" si="68"/>
        <v>-3.9800553578954456E-3</v>
      </c>
      <c r="AL118" s="31">
        <f t="shared" si="69"/>
        <v>-3.1358505682633453</v>
      </c>
      <c r="AM118" s="31">
        <f t="shared" si="70"/>
        <v>-348.30456028363989</v>
      </c>
      <c r="AN118" s="76">
        <f t="shared" si="77"/>
        <v>-3.1281048342500197</v>
      </c>
      <c r="AO118" s="76">
        <f t="shared" si="77"/>
        <v>-3.1262520752156728</v>
      </c>
      <c r="AP118" s="76">
        <f t="shared" si="77"/>
        <v>-3.1289253265839521</v>
      </c>
      <c r="AQ118" s="76">
        <f t="shared" si="77"/>
        <v>-3.1250681948452717</v>
      </c>
      <c r="AR118" s="76">
        <f t="shared" si="77"/>
        <v>-3.1306334384881254</v>
      </c>
      <c r="AS118" s="76">
        <f t="shared" si="77"/>
        <v>-3.1226035006464508</v>
      </c>
      <c r="AT118" s="76">
        <f t="shared" si="77"/>
        <v>-3.1341894218387494</v>
      </c>
      <c r="AU118" s="76">
        <f t="shared" si="71"/>
        <v>-3.1174720608844453</v>
      </c>
    </row>
    <row r="119" spans="1:47" s="31" customFormat="1" ht="12.95" customHeight="1">
      <c r="A119" s="67" t="s">
        <v>443</v>
      </c>
      <c r="B119" s="66" t="s">
        <v>31</v>
      </c>
      <c r="C119" s="67">
        <v>37045.318599999999</v>
      </c>
      <c r="D119" s="67" t="s">
        <v>144</v>
      </c>
      <c r="E119" s="10">
        <f t="shared" si="53"/>
        <v>-1438.5036790297213</v>
      </c>
      <c r="F119" s="31">
        <f t="shared" si="54"/>
        <v>-1438.5</v>
      </c>
      <c r="G119" s="31">
        <f t="shared" si="55"/>
        <v>-7.5781000050483271E-3</v>
      </c>
      <c r="I119" s="31">
        <f t="shared" si="76"/>
        <v>-7.5781000050483271E-3</v>
      </c>
      <c r="O119" s="31">
        <f t="shared" ca="1" si="78"/>
        <v>2.1504590033159188E-2</v>
      </c>
      <c r="Q119" s="32">
        <f t="shared" si="57"/>
        <v>22026.818599999999</v>
      </c>
      <c r="S119" s="77">
        <f>S$16</f>
        <v>1</v>
      </c>
      <c r="Z119" s="31">
        <f t="shared" si="58"/>
        <v>-1438.5</v>
      </c>
      <c r="AA119" s="76">
        <f t="shared" si="59"/>
        <v>-6.0527608058363906E-3</v>
      </c>
      <c r="AB119" s="76">
        <f t="shared" si="60"/>
        <v>3.7963963993250301E-3</v>
      </c>
      <c r="AC119" s="76">
        <f t="shared" si="61"/>
        <v>-7.5781000050483271E-3</v>
      </c>
      <c r="AD119" s="76">
        <f t="shared" si="62"/>
        <v>-1.5253391992119366E-3</v>
      </c>
      <c r="AE119" s="76">
        <f t="shared" si="63"/>
        <v>2.3266596726525118E-6</v>
      </c>
      <c r="AF119" s="31">
        <f t="shared" si="64"/>
        <v>-7.5781000050483271E-3</v>
      </c>
      <c r="AG119" s="143"/>
      <c r="AH119" s="31">
        <f t="shared" si="65"/>
        <v>-1.1374496404373357E-2</v>
      </c>
      <c r="AI119" s="31">
        <f t="shared" si="66"/>
        <v>0.30688277971223421</v>
      </c>
      <c r="AJ119" s="31">
        <f t="shared" si="67"/>
        <v>-0.86042221971273924</v>
      </c>
      <c r="AK119" s="31">
        <f t="shared" si="68"/>
        <v>-5.7930758994066056E-3</v>
      </c>
      <c r="AL119" s="31">
        <f t="shared" si="69"/>
        <v>-3.1332348450671108</v>
      </c>
      <c r="AM119" s="31">
        <f t="shared" si="70"/>
        <v>-239.29578577902575</v>
      </c>
      <c r="AN119" s="76">
        <f t="shared" si="77"/>
        <v>-3.1219609275000861</v>
      </c>
      <c r="AO119" s="76">
        <f t="shared" si="77"/>
        <v>-3.1192666246386946</v>
      </c>
      <c r="AP119" s="76">
        <f t="shared" si="77"/>
        <v>-3.1231545242624303</v>
      </c>
      <c r="AQ119" s="76">
        <f t="shared" si="77"/>
        <v>-3.1175441509848727</v>
      </c>
      <c r="AR119" s="76">
        <f t="shared" si="77"/>
        <v>-3.1256399171551248</v>
      </c>
      <c r="AS119" s="76">
        <f t="shared" si="77"/>
        <v>-3.1139572577008652</v>
      </c>
      <c r="AT119" s="76">
        <f t="shared" si="77"/>
        <v>-3.1308152212353915</v>
      </c>
      <c r="AU119" s="76">
        <f t="shared" si="71"/>
        <v>-3.1064871174515138</v>
      </c>
    </row>
    <row r="120" spans="1:47" s="31" customFormat="1" ht="12.95" customHeight="1">
      <c r="A120" s="67" t="s">
        <v>443</v>
      </c>
      <c r="B120" s="66" t="s">
        <v>122</v>
      </c>
      <c r="C120" s="67">
        <v>37248.21</v>
      </c>
      <c r="D120" s="67" t="s">
        <v>144</v>
      </c>
      <c r="E120" s="10">
        <f t="shared" si="53"/>
        <v>-1340.0035945073375</v>
      </c>
      <c r="F120" s="31">
        <f t="shared" si="54"/>
        <v>-1340</v>
      </c>
      <c r="G120" s="31">
        <f t="shared" si="55"/>
        <v>-7.4040000035893172E-3</v>
      </c>
      <c r="I120" s="31">
        <f t="shared" si="76"/>
        <v>-7.4040000035893172E-3</v>
      </c>
      <c r="O120" s="31">
        <f t="shared" ca="1" si="78"/>
        <v>2.12363288255293E-2</v>
      </c>
      <c r="Q120" s="32">
        <f t="shared" si="57"/>
        <v>22229.71</v>
      </c>
      <c r="S120" s="77">
        <f>S$16</f>
        <v>1</v>
      </c>
      <c r="Z120" s="31">
        <f t="shared" si="58"/>
        <v>-1340</v>
      </c>
      <c r="AA120" s="76">
        <f t="shared" si="59"/>
        <v>-6.2154420994013602E-3</v>
      </c>
      <c r="AB120" s="76">
        <f t="shared" si="60"/>
        <v>4.162621570815336E-3</v>
      </c>
      <c r="AC120" s="76">
        <f t="shared" si="61"/>
        <v>-7.4040000035893172E-3</v>
      </c>
      <c r="AD120" s="76">
        <f t="shared" si="62"/>
        <v>-1.188557904187957E-3</v>
      </c>
      <c r="AE120" s="76">
        <f t="shared" si="63"/>
        <v>1.4126698916076686E-6</v>
      </c>
      <c r="AF120" s="31">
        <f t="shared" si="64"/>
        <v>-7.4040000035893172E-3</v>
      </c>
      <c r="AG120" s="143"/>
      <c r="AH120" s="31">
        <f t="shared" si="65"/>
        <v>-1.1566621574404653E-2</v>
      </c>
      <c r="AI120" s="31">
        <f t="shared" si="66"/>
        <v>0.30710739924087482</v>
      </c>
      <c r="AJ120" s="31">
        <f t="shared" si="67"/>
        <v>-0.86967111072413417</v>
      </c>
      <c r="AK120" s="31">
        <f t="shared" si="68"/>
        <v>-1.857106892645731E-2</v>
      </c>
      <c r="AL120" s="31">
        <f t="shared" si="69"/>
        <v>-3.1147968357107203</v>
      </c>
      <c r="AM120" s="31">
        <f t="shared" si="70"/>
        <v>-74.634046935379629</v>
      </c>
      <c r="AN120" s="76">
        <f t="shared" si="77"/>
        <v>-3.078667083799965</v>
      </c>
      <c r="AO120" s="76">
        <f t="shared" si="77"/>
        <v>-3.0701657058926184</v>
      </c>
      <c r="AP120" s="76">
        <f t="shared" si="77"/>
        <v>-3.0824569618354625</v>
      </c>
      <c r="AQ120" s="76">
        <f t="shared" si="77"/>
        <v>-3.0646829421598856</v>
      </c>
      <c r="AR120" s="76">
        <f t="shared" si="77"/>
        <v>-3.0903790595308793</v>
      </c>
      <c r="AS120" s="76">
        <f t="shared" si="77"/>
        <v>-3.0532144709622009</v>
      </c>
      <c r="AT120" s="76">
        <f t="shared" si="77"/>
        <v>-3.1069401531712453</v>
      </c>
      <c r="AU120" s="76">
        <f t="shared" si="71"/>
        <v>-3.0292001940126765</v>
      </c>
    </row>
    <row r="121" spans="1:47" s="31" customFormat="1" ht="12.95" customHeight="1">
      <c r="A121" s="67" t="s">
        <v>473</v>
      </c>
      <c r="B121" s="66" t="s">
        <v>122</v>
      </c>
      <c r="C121" s="67">
        <v>37874.396000000001</v>
      </c>
      <c r="D121" s="67" t="s">
        <v>144</v>
      </c>
      <c r="E121" s="10">
        <f t="shared" si="53"/>
        <v>-1036.0016805438408</v>
      </c>
      <c r="F121" s="31">
        <f t="shared" si="54"/>
        <v>-1036</v>
      </c>
      <c r="G121" s="31">
        <f t="shared" si="55"/>
        <v>-3.4615999975358136E-3</v>
      </c>
      <c r="I121" s="31">
        <f t="shared" si="76"/>
        <v>-3.4615999975358136E-3</v>
      </c>
      <c r="O121" s="31">
        <f t="shared" ca="1" si="78"/>
        <v>2.0408395758326391E-2</v>
      </c>
      <c r="Q121" s="32">
        <f t="shared" si="57"/>
        <v>22855.896000000001</v>
      </c>
      <c r="S121" s="77">
        <f>S$15</f>
        <v>0.1</v>
      </c>
      <c r="Z121" s="31">
        <f t="shared" si="58"/>
        <v>-1036</v>
      </c>
      <c r="AA121" s="76">
        <f t="shared" si="59"/>
        <v>-6.5846190101927554E-3</v>
      </c>
      <c r="AB121" s="76">
        <f t="shared" si="60"/>
        <v>8.5652350629129969E-3</v>
      </c>
      <c r="AC121" s="76">
        <f t="shared" si="61"/>
        <v>-3.4615999975358136E-3</v>
      </c>
      <c r="AD121" s="76">
        <f t="shared" si="62"/>
        <v>3.1230190126569418E-3</v>
      </c>
      <c r="AE121" s="76">
        <f t="shared" si="63"/>
        <v>9.7532477534167402E-7</v>
      </c>
      <c r="AF121" s="31">
        <f t="shared" si="64"/>
        <v>-3.4615999975358136E-3</v>
      </c>
      <c r="AG121" s="143"/>
      <c r="AH121" s="31">
        <f t="shared" si="65"/>
        <v>-1.202683506044881E-2</v>
      </c>
      <c r="AI121" s="31">
        <f t="shared" si="66"/>
        <v>0.30934741427409329</v>
      </c>
      <c r="AJ121" s="31">
        <f t="shared" si="67"/>
        <v>-0.89681109320293673</v>
      </c>
      <c r="AK121" s="31">
        <f t="shared" si="68"/>
        <v>-5.8686000186881714E-2</v>
      </c>
      <c r="AL121" s="31">
        <f t="shared" si="69"/>
        <v>-3.0568244670700766</v>
      </c>
      <c r="AM121" s="31">
        <f t="shared" si="70"/>
        <v>-23.579627346514584</v>
      </c>
      <c r="AN121" s="76">
        <f t="shared" ref="AN121:AT130" si="79">$AU121+$AB$7*SIN(AO121)</f>
        <v>-2.9430105710241232</v>
      </c>
      <c r="AO121" s="76">
        <f t="shared" si="79"/>
        <v>-2.9200008130952293</v>
      </c>
      <c r="AP121" s="76">
        <f t="shared" si="79"/>
        <v>-2.9539061992776574</v>
      </c>
      <c r="AQ121" s="76">
        <f t="shared" si="79"/>
        <v>-2.9038575710388428</v>
      </c>
      <c r="AR121" s="76">
        <f t="shared" si="79"/>
        <v>-2.9775615555152362</v>
      </c>
      <c r="AS121" s="76">
        <f t="shared" si="79"/>
        <v>-2.8685841155334399</v>
      </c>
      <c r="AT121" s="76">
        <f t="shared" si="79"/>
        <v>-3.0289473293703044</v>
      </c>
      <c r="AU121" s="76">
        <f t="shared" si="71"/>
        <v>-2.790669993754741</v>
      </c>
    </row>
    <row r="122" spans="1:47" s="31" customFormat="1" ht="12.95" customHeight="1">
      <c r="A122" s="67" t="s">
        <v>473</v>
      </c>
      <c r="B122" s="66" t="s">
        <v>122</v>
      </c>
      <c r="C122" s="67">
        <v>37874.396999999997</v>
      </c>
      <c r="D122" s="67" t="s">
        <v>144</v>
      </c>
      <c r="E122" s="10">
        <f t="shared" si="53"/>
        <v>-1036.0011950620305</v>
      </c>
      <c r="F122" s="31">
        <f t="shared" si="54"/>
        <v>-1036</v>
      </c>
      <c r="G122" s="31">
        <f t="shared" si="55"/>
        <v>-2.4616000009700656E-3</v>
      </c>
      <c r="I122" s="31">
        <f t="shared" si="76"/>
        <v>-2.4616000009700656E-3</v>
      </c>
      <c r="O122" s="31">
        <f t="shared" ca="1" si="78"/>
        <v>2.0408395758326391E-2</v>
      </c>
      <c r="Q122" s="32">
        <f t="shared" si="57"/>
        <v>22855.896999999997</v>
      </c>
      <c r="S122" s="77">
        <f>S$15</f>
        <v>0.1</v>
      </c>
      <c r="Z122" s="31">
        <f t="shared" si="58"/>
        <v>-1036</v>
      </c>
      <c r="AA122" s="76">
        <f t="shared" si="59"/>
        <v>-6.5846190101927554E-3</v>
      </c>
      <c r="AB122" s="76">
        <f t="shared" si="60"/>
        <v>9.5652350594787449E-3</v>
      </c>
      <c r="AC122" s="76">
        <f t="shared" si="61"/>
        <v>-2.4616000009700656E-3</v>
      </c>
      <c r="AD122" s="76">
        <f t="shared" si="62"/>
        <v>4.1230190092226898E-3</v>
      </c>
      <c r="AE122" s="76">
        <f t="shared" si="63"/>
        <v>1.699928575041165E-6</v>
      </c>
      <c r="AF122" s="31">
        <f t="shared" si="64"/>
        <v>-2.4616000009700656E-3</v>
      </c>
      <c r="AG122" s="143"/>
      <c r="AH122" s="31">
        <f t="shared" si="65"/>
        <v>-1.202683506044881E-2</v>
      </c>
      <c r="AI122" s="31">
        <f t="shared" si="66"/>
        <v>0.30934741427409329</v>
      </c>
      <c r="AJ122" s="31">
        <f t="shared" si="67"/>
        <v>-0.89681109320293673</v>
      </c>
      <c r="AK122" s="31">
        <f t="shared" si="68"/>
        <v>-5.8686000186881714E-2</v>
      </c>
      <c r="AL122" s="31">
        <f t="shared" si="69"/>
        <v>-3.0568244670700766</v>
      </c>
      <c r="AM122" s="31">
        <f t="shared" si="70"/>
        <v>-23.579627346514584</v>
      </c>
      <c r="AN122" s="76">
        <f t="shared" si="79"/>
        <v>-2.9430105710241232</v>
      </c>
      <c r="AO122" s="76">
        <f t="shared" si="79"/>
        <v>-2.9200008130952293</v>
      </c>
      <c r="AP122" s="76">
        <f t="shared" si="79"/>
        <v>-2.9539061992776574</v>
      </c>
      <c r="AQ122" s="76">
        <f t="shared" si="79"/>
        <v>-2.9038575710388428</v>
      </c>
      <c r="AR122" s="76">
        <f t="shared" si="79"/>
        <v>-2.9775615555152362</v>
      </c>
      <c r="AS122" s="76">
        <f t="shared" si="79"/>
        <v>-2.8685841155334399</v>
      </c>
      <c r="AT122" s="76">
        <f t="shared" si="79"/>
        <v>-3.0289473293703044</v>
      </c>
      <c r="AU122" s="76">
        <f t="shared" si="71"/>
        <v>-2.790669993754741</v>
      </c>
    </row>
    <row r="123" spans="1:47" s="31" customFormat="1" ht="12.95" customHeight="1">
      <c r="A123" s="67" t="s">
        <v>473</v>
      </c>
      <c r="B123" s="66" t="s">
        <v>122</v>
      </c>
      <c r="C123" s="67">
        <v>37874.400000000001</v>
      </c>
      <c r="D123" s="67" t="s">
        <v>144</v>
      </c>
      <c r="E123" s="10">
        <f t="shared" si="53"/>
        <v>-1035.9997386165924</v>
      </c>
      <c r="F123" s="31">
        <f t="shared" si="54"/>
        <v>-1036</v>
      </c>
      <c r="G123" s="31">
        <f t="shared" si="55"/>
        <v>5.3840000327909365E-4</v>
      </c>
      <c r="I123" s="31">
        <f t="shared" si="76"/>
        <v>5.3840000327909365E-4</v>
      </c>
      <c r="O123" s="31">
        <f t="shared" ca="1" si="78"/>
        <v>2.0408395758326391E-2</v>
      </c>
      <c r="Q123" s="32">
        <f t="shared" si="57"/>
        <v>22855.9</v>
      </c>
      <c r="S123" s="77">
        <f>S$15</f>
        <v>0.1</v>
      </c>
      <c r="Z123" s="31">
        <f t="shared" si="58"/>
        <v>-1036</v>
      </c>
      <c r="AA123" s="76">
        <f t="shared" si="59"/>
        <v>-6.5846190101927554E-3</v>
      </c>
      <c r="AB123" s="76">
        <f t="shared" si="60"/>
        <v>1.2565235063727904E-2</v>
      </c>
      <c r="AC123" s="76">
        <f t="shared" si="61"/>
        <v>5.3840000327909365E-4</v>
      </c>
      <c r="AD123" s="76">
        <f t="shared" si="62"/>
        <v>7.123019013471849E-3</v>
      </c>
      <c r="AE123" s="76">
        <f t="shared" si="63"/>
        <v>5.073739986628148E-6</v>
      </c>
      <c r="AF123" s="31">
        <f t="shared" si="64"/>
        <v>5.3840000327909365E-4</v>
      </c>
      <c r="AG123" s="143"/>
      <c r="AH123" s="31">
        <f t="shared" si="65"/>
        <v>-1.202683506044881E-2</v>
      </c>
      <c r="AI123" s="31">
        <f t="shared" si="66"/>
        <v>0.30934741427409329</v>
      </c>
      <c r="AJ123" s="31">
        <f t="shared" si="67"/>
        <v>-0.89681109320293673</v>
      </c>
      <c r="AK123" s="31">
        <f t="shared" si="68"/>
        <v>-5.8686000186881714E-2</v>
      </c>
      <c r="AL123" s="31">
        <f t="shared" si="69"/>
        <v>-3.0568244670700766</v>
      </c>
      <c r="AM123" s="31">
        <f t="shared" si="70"/>
        <v>-23.579627346514584</v>
      </c>
      <c r="AN123" s="76">
        <f t="shared" si="79"/>
        <v>-2.9430105710241232</v>
      </c>
      <c r="AO123" s="76">
        <f t="shared" si="79"/>
        <v>-2.9200008130952293</v>
      </c>
      <c r="AP123" s="76">
        <f t="shared" si="79"/>
        <v>-2.9539061992776574</v>
      </c>
      <c r="AQ123" s="76">
        <f t="shared" si="79"/>
        <v>-2.9038575710388428</v>
      </c>
      <c r="AR123" s="76">
        <f t="shared" si="79"/>
        <v>-2.9775615555152362</v>
      </c>
      <c r="AS123" s="76">
        <f t="shared" si="79"/>
        <v>-2.8685841155334399</v>
      </c>
      <c r="AT123" s="76">
        <f t="shared" si="79"/>
        <v>-3.0289473293703044</v>
      </c>
      <c r="AU123" s="76">
        <f t="shared" si="71"/>
        <v>-2.790669993754741</v>
      </c>
    </row>
    <row r="124" spans="1:47" s="31" customFormat="1" ht="12.95" customHeight="1">
      <c r="A124" s="67" t="s">
        <v>483</v>
      </c>
      <c r="B124" s="66" t="s">
        <v>122</v>
      </c>
      <c r="C124" s="67">
        <v>38220.447999999997</v>
      </c>
      <c r="D124" s="67" t="s">
        <v>144</v>
      </c>
      <c r="E124" s="10">
        <f t="shared" si="53"/>
        <v>-867.99972851857285</v>
      </c>
      <c r="F124" s="31">
        <f t="shared" si="54"/>
        <v>-868</v>
      </c>
      <c r="G124" s="31">
        <f t="shared" si="55"/>
        <v>5.5919999431353062E-4</v>
      </c>
      <c r="I124" s="31">
        <f t="shared" si="76"/>
        <v>5.5919999431353062E-4</v>
      </c>
      <c r="O124" s="31">
        <f t="shared" ca="1" si="78"/>
        <v>1.9950853800135313E-2</v>
      </c>
      <c r="Q124" s="32">
        <f t="shared" si="57"/>
        <v>23201.947999999997</v>
      </c>
      <c r="S124" s="77">
        <f>S$14</f>
        <v>0.2</v>
      </c>
      <c r="Z124" s="31">
        <f t="shared" si="58"/>
        <v>-868</v>
      </c>
      <c r="AA124" s="76">
        <f t="shared" si="59"/>
        <v>-6.6978536108956467E-3</v>
      </c>
      <c r="AB124" s="76">
        <f t="shared" si="60"/>
        <v>1.2749685690013656E-2</v>
      </c>
      <c r="AC124" s="76">
        <f t="shared" si="61"/>
        <v>5.5919999431353062E-4</v>
      </c>
      <c r="AD124" s="76">
        <f t="shared" si="62"/>
        <v>7.2570536052091773E-3</v>
      </c>
      <c r="AE124" s="76">
        <f t="shared" si="63"/>
        <v>1.0532965405775904E-5</v>
      </c>
      <c r="AF124" s="31">
        <f t="shared" si="64"/>
        <v>5.5919999431353062E-4</v>
      </c>
      <c r="AG124" s="143"/>
      <c r="AH124" s="31">
        <f t="shared" si="65"/>
        <v>-1.2190485695700125E-2</v>
      </c>
      <c r="AI124" s="31">
        <f t="shared" si="66"/>
        <v>0.31168092361446897</v>
      </c>
      <c r="AJ124" s="31">
        <f t="shared" si="67"/>
        <v>-0.91102705923345306</v>
      </c>
      <c r="AK124" s="31">
        <f t="shared" si="68"/>
        <v>-8.1620401074639651E-2</v>
      </c>
      <c r="AL124" s="31">
        <f t="shared" si="69"/>
        <v>-3.0235644846370424</v>
      </c>
      <c r="AM124" s="31">
        <f t="shared" si="70"/>
        <v>-16.925431477118945</v>
      </c>
      <c r="AN124" s="76">
        <f t="shared" si="79"/>
        <v>-2.8657874579189389</v>
      </c>
      <c r="AO124" s="76">
        <f t="shared" si="79"/>
        <v>-2.8384205393628967</v>
      </c>
      <c r="AP124" s="76">
        <f t="shared" si="79"/>
        <v>-2.8795368596050563</v>
      </c>
      <c r="AQ124" s="76">
        <f t="shared" si="79"/>
        <v>-2.8175667730809626</v>
      </c>
      <c r="AR124" s="76">
        <f t="shared" si="79"/>
        <v>-2.9105620862185688</v>
      </c>
      <c r="AS124" s="76">
        <f t="shared" si="79"/>
        <v>-2.7699506577225974</v>
      </c>
      <c r="AT124" s="76">
        <f t="shared" si="79"/>
        <v>-2.9806135502679734</v>
      </c>
      <c r="AU124" s="76">
        <f t="shared" si="71"/>
        <v>-2.6588506725595664</v>
      </c>
    </row>
    <row r="125" spans="1:47" s="31" customFormat="1" ht="12.95" customHeight="1">
      <c r="A125" s="67" t="s">
        <v>487</v>
      </c>
      <c r="B125" s="66" t="s">
        <v>122</v>
      </c>
      <c r="C125" s="67">
        <v>38222.495000000003</v>
      </c>
      <c r="D125" s="67" t="s">
        <v>144</v>
      </c>
      <c r="E125" s="10">
        <f t="shared" si="53"/>
        <v>-867.00594724929329</v>
      </c>
      <c r="F125" s="31">
        <f t="shared" si="54"/>
        <v>-867</v>
      </c>
      <c r="G125" s="31">
        <f t="shared" si="55"/>
        <v>-1.2250200001290068E-2</v>
      </c>
      <c r="I125" s="31">
        <f t="shared" ref="I125:I130" si="80">G125</f>
        <v>-1.2250200001290068E-2</v>
      </c>
      <c r="O125" s="31">
        <f t="shared" ca="1" si="78"/>
        <v>1.994813033609846E-2</v>
      </c>
      <c r="Q125" s="32">
        <f t="shared" si="57"/>
        <v>23203.995000000003</v>
      </c>
      <c r="S125" s="77">
        <f t="shared" ref="S125:S130" si="81">S$15</f>
        <v>0.1</v>
      </c>
      <c r="Z125" s="31">
        <f t="shared" si="58"/>
        <v>-867</v>
      </c>
      <c r="AA125" s="76">
        <f t="shared" si="59"/>
        <v>-6.6983204257938279E-3</v>
      </c>
      <c r="AB125" s="76">
        <f t="shared" si="60"/>
        <v>-5.8947168592830834E-5</v>
      </c>
      <c r="AC125" s="76">
        <f t="shared" si="61"/>
        <v>-1.2250200001290068E-2</v>
      </c>
      <c r="AD125" s="76">
        <f t="shared" si="62"/>
        <v>-5.5518795754962401E-3</v>
      </c>
      <c r="AE125" s="76">
        <f t="shared" si="63"/>
        <v>3.0823366820812313E-6</v>
      </c>
      <c r="AF125" s="31">
        <f t="shared" si="64"/>
        <v>-1.2250200001290068E-2</v>
      </c>
      <c r="AG125" s="143"/>
      <c r="AH125" s="31">
        <f t="shared" si="65"/>
        <v>-1.2191252832697237E-2</v>
      </c>
      <c r="AI125" s="31">
        <f t="shared" si="66"/>
        <v>0.31169737156057553</v>
      </c>
      <c r="AJ125" s="31">
        <f t="shared" si="67"/>
        <v>-0.91111006536500827</v>
      </c>
      <c r="AK125" s="31">
        <f t="shared" si="68"/>
        <v>-8.1758990155181746E-2</v>
      </c>
      <c r="AL125" s="31">
        <f t="shared" si="69"/>
        <v>-3.0233631379931705</v>
      </c>
      <c r="AM125" s="31">
        <f t="shared" si="70"/>
        <v>-16.896540123057306</v>
      </c>
      <c r="AN125" s="76">
        <f t="shared" si="79"/>
        <v>-2.8653218305877859</v>
      </c>
      <c r="AO125" s="76">
        <f t="shared" si="79"/>
        <v>-2.8379382702811391</v>
      </c>
      <c r="AP125" s="76">
        <f t="shared" si="79"/>
        <v>-2.8790851816862468</v>
      </c>
      <c r="AQ125" s="76">
        <f t="shared" si="79"/>
        <v>-2.8170599950974604</v>
      </c>
      <c r="AR125" s="76">
        <f t="shared" si="79"/>
        <v>-2.9101502529915342</v>
      </c>
      <c r="AS125" s="76">
        <f t="shared" si="79"/>
        <v>-2.7693733354851999</v>
      </c>
      <c r="AT125" s="76">
        <f t="shared" si="79"/>
        <v>-2.9803105279928159</v>
      </c>
      <c r="AU125" s="76">
        <f t="shared" si="71"/>
        <v>-2.6580660337429283</v>
      </c>
    </row>
    <row r="126" spans="1:47" s="31" customFormat="1" ht="12.95" customHeight="1">
      <c r="A126" s="67" t="s">
        <v>491</v>
      </c>
      <c r="B126" s="66" t="s">
        <v>122</v>
      </c>
      <c r="C126" s="67">
        <v>38529.411999999997</v>
      </c>
      <c r="D126" s="67" t="s">
        <v>144</v>
      </c>
      <c r="E126" s="10">
        <f t="shared" si="53"/>
        <v>-718.00332593880023</v>
      </c>
      <c r="F126" s="31">
        <f t="shared" si="54"/>
        <v>-718</v>
      </c>
      <c r="G126" s="31">
        <f t="shared" si="55"/>
        <v>-6.8508000040310435E-3</v>
      </c>
      <c r="I126" s="31">
        <f t="shared" si="80"/>
        <v>-6.8508000040310435E-3</v>
      </c>
      <c r="O126" s="31">
        <f t="shared" ca="1" si="78"/>
        <v>1.9542334194607561E-2</v>
      </c>
      <c r="Q126" s="32">
        <f t="shared" si="57"/>
        <v>23510.911999999997</v>
      </c>
      <c r="S126" s="77">
        <f t="shared" si="81"/>
        <v>0.1</v>
      </c>
      <c r="Z126" s="31">
        <f t="shared" si="58"/>
        <v>-718</v>
      </c>
      <c r="AA126" s="76">
        <f t="shared" si="59"/>
        <v>-6.7388917365813926E-3</v>
      </c>
      <c r="AB126" s="76">
        <f t="shared" si="60"/>
        <v>5.4258021070080053E-3</v>
      </c>
      <c r="AC126" s="76">
        <f t="shared" si="61"/>
        <v>-6.8508000040310435E-3</v>
      </c>
      <c r="AD126" s="76">
        <f t="shared" si="62"/>
        <v>-1.1190826744965094E-4</v>
      </c>
      <c r="AE126" s="76">
        <f t="shared" si="63"/>
        <v>1.2523460323582605E-9</v>
      </c>
      <c r="AF126" s="31">
        <f t="shared" si="64"/>
        <v>-6.8508000040310435E-3</v>
      </c>
      <c r="AG126" s="143"/>
      <c r="AH126" s="31">
        <f t="shared" si="65"/>
        <v>-1.2276602111039049E-2</v>
      </c>
      <c r="AI126" s="31">
        <f t="shared" si="66"/>
        <v>0.31451032398533241</v>
      </c>
      <c r="AJ126" s="31">
        <f t="shared" si="67"/>
        <v>-0.92325372844313436</v>
      </c>
      <c r="AK126" s="31">
        <f t="shared" si="68"/>
        <v>-0.10270805647621607</v>
      </c>
      <c r="AL126" s="31">
        <f t="shared" si="69"/>
        <v>-2.9928673451620855</v>
      </c>
      <c r="AM126" s="31">
        <f t="shared" si="70"/>
        <v>-13.42281367647305</v>
      </c>
      <c r="AN126" s="76">
        <f t="shared" si="79"/>
        <v>-2.7951045432764552</v>
      </c>
      <c r="AO126" s="76">
        <f t="shared" si="79"/>
        <v>-2.7664825242582483</v>
      </c>
      <c r="AP126" s="76">
        <f t="shared" si="79"/>
        <v>-2.8104944123135849</v>
      </c>
      <c r="AQ126" s="76">
        <f t="shared" si="79"/>
        <v>-2.7425047597660428</v>
      </c>
      <c r="AR126" s="76">
        <f t="shared" si="79"/>
        <v>-2.8468548954491837</v>
      </c>
      <c r="AS126" s="76">
        <f t="shared" si="79"/>
        <v>-2.6848404227969933</v>
      </c>
      <c r="AT126" s="76">
        <f t="shared" si="79"/>
        <v>-2.9327823596580354</v>
      </c>
      <c r="AU126" s="76">
        <f t="shared" si="71"/>
        <v>-2.5411548500638741</v>
      </c>
    </row>
    <row r="127" spans="1:47" s="31" customFormat="1" ht="12.95" customHeight="1">
      <c r="A127" s="67" t="s">
        <v>487</v>
      </c>
      <c r="B127" s="66" t="s">
        <v>122</v>
      </c>
      <c r="C127" s="67">
        <v>38910.472000000002</v>
      </c>
      <c r="D127" s="67" t="s">
        <v>144</v>
      </c>
      <c r="E127" s="10">
        <f t="shared" si="53"/>
        <v>-533.00562663710514</v>
      </c>
      <c r="F127" s="31">
        <f t="shared" si="54"/>
        <v>-533</v>
      </c>
      <c r="G127" s="31">
        <f t="shared" si="55"/>
        <v>-1.1589800000365358E-2</v>
      </c>
      <c r="I127" s="31">
        <f t="shared" si="80"/>
        <v>-1.1589800000365358E-2</v>
      </c>
      <c r="O127" s="31">
        <f t="shared" ca="1" si="78"/>
        <v>1.9038493347790002E-2</v>
      </c>
      <c r="Q127" s="32">
        <f t="shared" si="57"/>
        <v>23891.972000000002</v>
      </c>
      <c r="S127" s="77">
        <f t="shared" si="81"/>
        <v>0.1</v>
      </c>
      <c r="Z127" s="31">
        <f t="shared" si="58"/>
        <v>-533</v>
      </c>
      <c r="AA127" s="76">
        <f t="shared" si="59"/>
        <v>-6.7042569736343142E-3</v>
      </c>
      <c r="AB127" s="76">
        <f t="shared" si="60"/>
        <v>7.0784702304481882E-4</v>
      </c>
      <c r="AC127" s="76">
        <f t="shared" si="61"/>
        <v>-1.1589800000365358E-2</v>
      </c>
      <c r="AD127" s="76">
        <f t="shared" si="62"/>
        <v>-4.8855430267310436E-3</v>
      </c>
      <c r="AE127" s="76">
        <f t="shared" si="63"/>
        <v>2.3868530666040325E-6</v>
      </c>
      <c r="AF127" s="31">
        <f t="shared" si="64"/>
        <v>-1.1589800000365358E-2</v>
      </c>
      <c r="AG127" s="143"/>
      <c r="AH127" s="31">
        <f t="shared" si="65"/>
        <v>-1.2297647023410177E-2</v>
      </c>
      <c r="AI127" s="31">
        <f t="shared" si="66"/>
        <v>0.31907992162851317</v>
      </c>
      <c r="AJ127" s="31">
        <f t="shared" si="67"/>
        <v>-0.93764883081928674</v>
      </c>
      <c r="AK127" s="31">
        <f t="shared" si="68"/>
        <v>-0.12958737461027542</v>
      </c>
      <c r="AL127" s="31">
        <f t="shared" si="69"/>
        <v>-2.9535294354158235</v>
      </c>
      <c r="AM127" s="31">
        <f t="shared" si="70"/>
        <v>-10.603359406285735</v>
      </c>
      <c r="AN127" s="76">
        <f t="shared" si="79"/>
        <v>-2.7055728299472226</v>
      </c>
      <c r="AO127" s="76">
        <f t="shared" si="79"/>
        <v>-2.6785999905920503</v>
      </c>
      <c r="AP127" s="76">
        <f t="shared" si="79"/>
        <v>-2.7216437536311529</v>
      </c>
      <c r="AQ127" s="76">
        <f t="shared" si="79"/>
        <v>-2.6525133451557985</v>
      </c>
      <c r="AR127" s="76">
        <f t="shared" si="79"/>
        <v>-2.7624992346196131</v>
      </c>
      <c r="AS127" s="76">
        <f t="shared" si="79"/>
        <v>-2.5844586126353537</v>
      </c>
      <c r="AT127" s="76">
        <f t="shared" si="79"/>
        <v>-2.8662306011269267</v>
      </c>
      <c r="AU127" s="76">
        <f t="shared" si="71"/>
        <v>-2.3959966689858545</v>
      </c>
    </row>
    <row r="128" spans="1:47" s="31" customFormat="1" ht="12.95" customHeight="1">
      <c r="A128" s="67" t="s">
        <v>487</v>
      </c>
      <c r="B128" s="66" t="s">
        <v>122</v>
      </c>
      <c r="C128" s="67">
        <v>38910.474999999999</v>
      </c>
      <c r="D128" s="67" t="s">
        <v>144</v>
      </c>
      <c r="E128" s="10">
        <f t="shared" si="53"/>
        <v>-533.00417019167048</v>
      </c>
      <c r="F128" s="31">
        <f t="shared" si="54"/>
        <v>-533</v>
      </c>
      <c r="G128" s="31">
        <f t="shared" si="55"/>
        <v>-8.5898000033921562E-3</v>
      </c>
      <c r="I128" s="31">
        <f t="shared" si="80"/>
        <v>-8.5898000033921562E-3</v>
      </c>
      <c r="O128" s="31">
        <f t="shared" ca="1" si="78"/>
        <v>1.9038493347790002E-2</v>
      </c>
      <c r="Q128" s="32">
        <f t="shared" si="57"/>
        <v>23891.974999999999</v>
      </c>
      <c r="S128" s="77">
        <f t="shared" si="81"/>
        <v>0.1</v>
      </c>
      <c r="Z128" s="31">
        <f t="shared" si="58"/>
        <v>-533</v>
      </c>
      <c r="AA128" s="76">
        <f t="shared" si="59"/>
        <v>-6.7042569736343142E-3</v>
      </c>
      <c r="AB128" s="76">
        <f t="shared" si="60"/>
        <v>3.7078470200180205E-3</v>
      </c>
      <c r="AC128" s="76">
        <f t="shared" si="61"/>
        <v>-8.5898000033921562E-3</v>
      </c>
      <c r="AD128" s="76">
        <f t="shared" si="62"/>
        <v>-1.885543029757842E-3</v>
      </c>
      <c r="AE128" s="76">
        <f t="shared" si="63"/>
        <v>3.5552725170683824E-7</v>
      </c>
      <c r="AF128" s="31">
        <f t="shared" si="64"/>
        <v>-8.5898000033921562E-3</v>
      </c>
      <c r="AG128" s="143"/>
      <c r="AH128" s="31">
        <f t="shared" si="65"/>
        <v>-1.2297647023410177E-2</v>
      </c>
      <c r="AI128" s="31">
        <f t="shared" si="66"/>
        <v>0.31907992162851317</v>
      </c>
      <c r="AJ128" s="31">
        <f t="shared" si="67"/>
        <v>-0.93764883081928674</v>
      </c>
      <c r="AK128" s="31">
        <f t="shared" si="68"/>
        <v>-0.12958737461027542</v>
      </c>
      <c r="AL128" s="31">
        <f t="shared" si="69"/>
        <v>-2.9535294354158235</v>
      </c>
      <c r="AM128" s="31">
        <f t="shared" si="70"/>
        <v>-10.603359406285735</v>
      </c>
      <c r="AN128" s="76">
        <f t="shared" si="79"/>
        <v>-2.7055728299472226</v>
      </c>
      <c r="AO128" s="76">
        <f t="shared" si="79"/>
        <v>-2.6785999905920503</v>
      </c>
      <c r="AP128" s="76">
        <f t="shared" si="79"/>
        <v>-2.7216437536311529</v>
      </c>
      <c r="AQ128" s="76">
        <f t="shared" si="79"/>
        <v>-2.6525133451557985</v>
      </c>
      <c r="AR128" s="76">
        <f t="shared" si="79"/>
        <v>-2.7624992346196131</v>
      </c>
      <c r="AS128" s="76">
        <f t="shared" si="79"/>
        <v>-2.5844586126353537</v>
      </c>
      <c r="AT128" s="76">
        <f t="shared" si="79"/>
        <v>-2.8662306011269267</v>
      </c>
      <c r="AU128" s="76">
        <f t="shared" si="71"/>
        <v>-2.3959966689858545</v>
      </c>
    </row>
    <row r="129" spans="1:47" s="31" customFormat="1" ht="12.95" customHeight="1">
      <c r="A129" s="67" t="s">
        <v>499</v>
      </c>
      <c r="B129" s="66" t="s">
        <v>122</v>
      </c>
      <c r="C129" s="67">
        <v>38978.453999999998</v>
      </c>
      <c r="D129" s="67" t="s">
        <v>144</v>
      </c>
      <c r="E129" s="10">
        <f t="shared" si="53"/>
        <v>-500.0016020899813</v>
      </c>
      <c r="F129" s="31">
        <f t="shared" si="54"/>
        <v>-500</v>
      </c>
      <c r="G129" s="31">
        <f t="shared" si="55"/>
        <v>-3.3000000039464794E-3</v>
      </c>
      <c r="I129" s="31">
        <f t="shared" si="80"/>
        <v>-3.3000000039464794E-3</v>
      </c>
      <c r="O129" s="31">
        <f t="shared" ca="1" si="78"/>
        <v>1.8948619034573899E-2</v>
      </c>
      <c r="Q129" s="32">
        <f t="shared" si="57"/>
        <v>23959.953999999998</v>
      </c>
      <c r="S129" s="77">
        <f t="shared" si="81"/>
        <v>0.1</v>
      </c>
      <c r="Z129" s="31">
        <f t="shared" si="58"/>
        <v>-500</v>
      </c>
      <c r="AA129" s="76">
        <f t="shared" si="59"/>
        <v>-6.6875703386897085E-3</v>
      </c>
      <c r="AB129" s="76">
        <f t="shared" si="60"/>
        <v>8.9909020829798455E-3</v>
      </c>
      <c r="AC129" s="76">
        <f t="shared" si="61"/>
        <v>-3.3000000039464794E-3</v>
      </c>
      <c r="AD129" s="76">
        <f t="shared" si="62"/>
        <v>3.3875703347432291E-3</v>
      </c>
      <c r="AE129" s="76">
        <f t="shared" si="63"/>
        <v>1.1475632772832354E-6</v>
      </c>
      <c r="AF129" s="31">
        <f t="shared" si="64"/>
        <v>-3.3000000039464794E-3</v>
      </c>
      <c r="AG129" s="143"/>
      <c r="AH129" s="31">
        <f t="shared" si="65"/>
        <v>-1.2290902086926325E-2</v>
      </c>
      <c r="AI129" s="31">
        <f t="shared" si="66"/>
        <v>0.32003049858799892</v>
      </c>
      <c r="AJ129" s="31">
        <f t="shared" si="67"/>
        <v>-0.94012687376243209</v>
      </c>
      <c r="AK129" s="31">
        <f t="shared" si="68"/>
        <v>-0.13448612544545338</v>
      </c>
      <c r="AL129" s="31">
        <f t="shared" si="69"/>
        <v>-2.9463301302709932</v>
      </c>
      <c r="AM129" s="31">
        <f t="shared" si="70"/>
        <v>-10.210056435205837</v>
      </c>
      <c r="AN129" s="76">
        <f t="shared" si="79"/>
        <v>-2.6893336258300344</v>
      </c>
      <c r="AO129" s="76">
        <f t="shared" si="79"/>
        <v>-2.6629718304133556</v>
      </c>
      <c r="AP129" s="76">
        <f t="shared" si="79"/>
        <v>-2.7053653739974202</v>
      </c>
      <c r="AQ129" s="76">
        <f t="shared" si="79"/>
        <v>-2.6367330897619015</v>
      </c>
      <c r="AR129" s="76">
        <f t="shared" si="79"/>
        <v>-2.7467442605352912</v>
      </c>
      <c r="AS129" s="76">
        <f t="shared" si="79"/>
        <v>-2.567131948898127</v>
      </c>
      <c r="AT129" s="76">
        <f t="shared" si="79"/>
        <v>-2.8533642063002786</v>
      </c>
      <c r="AU129" s="76">
        <f t="shared" si="71"/>
        <v>-2.3701035880368018</v>
      </c>
    </row>
    <row r="130" spans="1:47" s="31" customFormat="1" ht="12.95" customHeight="1">
      <c r="A130" s="67" t="s">
        <v>487</v>
      </c>
      <c r="B130" s="66" t="s">
        <v>31</v>
      </c>
      <c r="C130" s="67">
        <v>39012.421999999999</v>
      </c>
      <c r="D130" s="67" t="s">
        <v>144</v>
      </c>
      <c r="E130" s="10">
        <f t="shared" si="53"/>
        <v>-483.51075589809545</v>
      </c>
      <c r="F130" s="31">
        <f t="shared" si="54"/>
        <v>-483.5</v>
      </c>
      <c r="G130" s="31">
        <f t="shared" si="55"/>
        <v>-2.215509999950882E-2</v>
      </c>
      <c r="I130" s="31">
        <f t="shared" si="80"/>
        <v>-2.215509999950882E-2</v>
      </c>
      <c r="O130" s="31">
        <f t="shared" ca="1" si="78"/>
        <v>1.8903681877965844E-2</v>
      </c>
      <c r="Q130" s="32">
        <f t="shared" si="57"/>
        <v>23993.921999999999</v>
      </c>
      <c r="S130" s="77">
        <f t="shared" si="81"/>
        <v>0.1</v>
      </c>
      <c r="Z130" s="31">
        <f t="shared" si="58"/>
        <v>-483.5</v>
      </c>
      <c r="AA130" s="76">
        <f t="shared" si="59"/>
        <v>-6.67799209773773E-3</v>
      </c>
      <c r="AB130" s="76">
        <f t="shared" si="60"/>
        <v>-9.8688042089157754E-3</v>
      </c>
      <c r="AC130" s="76">
        <f t="shared" si="61"/>
        <v>-2.215509999950882E-2</v>
      </c>
      <c r="AD130" s="76">
        <f t="shared" si="62"/>
        <v>-1.547710790177109E-2</v>
      </c>
      <c r="AE130" s="76">
        <f t="shared" si="63"/>
        <v>2.3954086900306512E-5</v>
      </c>
      <c r="AF130" s="31">
        <f t="shared" si="64"/>
        <v>-2.215509999950882E-2</v>
      </c>
      <c r="AG130" s="143"/>
      <c r="AH130" s="31">
        <f t="shared" si="65"/>
        <v>-1.2286295790593045E-2</v>
      </c>
      <c r="AI130" s="31">
        <f t="shared" si="66"/>
        <v>0.32052192628689669</v>
      </c>
      <c r="AJ130" s="31">
        <f t="shared" si="67"/>
        <v>-0.94135482592053155</v>
      </c>
      <c r="AK130" s="31">
        <f t="shared" si="68"/>
        <v>-0.13694739183696106</v>
      </c>
      <c r="AL130" s="31">
        <f t="shared" si="69"/>
        <v>-2.9427091540048864</v>
      </c>
      <c r="AM130" s="31">
        <f t="shared" si="70"/>
        <v>-10.022969290904705</v>
      </c>
      <c r="AN130" s="76">
        <f t="shared" si="79"/>
        <v>-2.6811843722140267</v>
      </c>
      <c r="AO130" s="76">
        <f t="shared" si="79"/>
        <v>-2.6551586651844867</v>
      </c>
      <c r="AP130" s="76">
        <f t="shared" si="79"/>
        <v>-2.6971784911016736</v>
      </c>
      <c r="AQ130" s="76">
        <f t="shared" si="79"/>
        <v>-2.6288703382571144</v>
      </c>
      <c r="AR130" s="76">
        <f t="shared" si="79"/>
        <v>-2.7387851679977659</v>
      </c>
      <c r="AS130" s="76">
        <f t="shared" si="79"/>
        <v>-2.5585366995640215</v>
      </c>
      <c r="AT130" s="76">
        <f t="shared" si="79"/>
        <v>-2.8468100520100168</v>
      </c>
      <c r="AU130" s="76">
        <f t="shared" si="71"/>
        <v>-2.3571570475622758</v>
      </c>
    </row>
    <row r="131" spans="1:47" s="31" customFormat="1" ht="12.95" customHeight="1">
      <c r="A131" s="67" t="s">
        <v>506</v>
      </c>
      <c r="B131" s="66" t="s">
        <v>122</v>
      </c>
      <c r="C131" s="67">
        <v>39252.404999999999</v>
      </c>
      <c r="D131" s="67" t="s">
        <v>144</v>
      </c>
      <c r="E131" s="10">
        <f t="shared" si="53"/>
        <v>-367.00337419569121</v>
      </c>
      <c r="F131" s="31">
        <f t="shared" si="54"/>
        <v>-367</v>
      </c>
      <c r="G131" s="31">
        <f t="shared" si="55"/>
        <v>-6.9502000042120926E-3</v>
      </c>
      <c r="I131" s="31">
        <f>G131</f>
        <v>-6.9502000042120926E-3</v>
      </c>
      <c r="O131" s="31">
        <f t="shared" ca="1" si="78"/>
        <v>1.8586398317672625E-2</v>
      </c>
      <c r="Q131" s="32">
        <f t="shared" si="57"/>
        <v>24233.904999999999</v>
      </c>
      <c r="S131" s="77">
        <f>S$14</f>
        <v>0.2</v>
      </c>
      <c r="Z131" s="31">
        <f t="shared" si="58"/>
        <v>-367</v>
      </c>
      <c r="AA131" s="76">
        <f t="shared" si="59"/>
        <v>-6.5864239294549888E-3</v>
      </c>
      <c r="AB131" s="76">
        <f t="shared" si="60"/>
        <v>5.2796533409316792E-3</v>
      </c>
      <c r="AC131" s="76">
        <f t="shared" si="61"/>
        <v>-6.9502000042120926E-3</v>
      </c>
      <c r="AD131" s="76">
        <f t="shared" si="62"/>
        <v>-3.6377607475710384E-4</v>
      </c>
      <c r="AE131" s="76">
        <f t="shared" si="63"/>
        <v>2.64666065131372E-8</v>
      </c>
      <c r="AF131" s="31">
        <f t="shared" si="64"/>
        <v>-6.9502000042120926E-3</v>
      </c>
      <c r="AG131" s="143"/>
      <c r="AH131" s="31">
        <f t="shared" si="65"/>
        <v>-1.2229853345143772E-2</v>
      </c>
      <c r="AI131" s="31">
        <f t="shared" si="66"/>
        <v>0.32430852342724448</v>
      </c>
      <c r="AJ131" s="31">
        <f t="shared" si="67"/>
        <v>-0.94980190440403611</v>
      </c>
      <c r="AK131" s="31">
        <f t="shared" si="68"/>
        <v>-0.15455118658471997</v>
      </c>
      <c r="AL131" s="31">
        <f t="shared" si="69"/>
        <v>-2.9167304051864593</v>
      </c>
      <c r="AM131" s="31">
        <f t="shared" si="70"/>
        <v>-8.8568255990752576</v>
      </c>
      <c r="AN131" s="76">
        <f t="shared" ref="AN131:AT140" si="82">$AU131+$AB$7*SIN(AO131)</f>
        <v>-2.6230979310657343</v>
      </c>
      <c r="AO131" s="76">
        <f t="shared" si="82"/>
        <v>-2.5999394746930027</v>
      </c>
      <c r="AP131" s="76">
        <f t="shared" si="82"/>
        <v>-2.6384942169071581</v>
      </c>
      <c r="AQ131" s="76">
        <f t="shared" si="82"/>
        <v>-2.5738080710398927</v>
      </c>
      <c r="AR131" s="76">
        <f t="shared" si="82"/>
        <v>-2.6810409355939968</v>
      </c>
      <c r="AS131" s="76">
        <f t="shared" si="82"/>
        <v>-2.4991561034521292</v>
      </c>
      <c r="AT131" s="76">
        <f t="shared" si="82"/>
        <v>-2.7981385266106513</v>
      </c>
      <c r="AU131" s="76">
        <f t="shared" si="71"/>
        <v>-2.2657466254239553</v>
      </c>
    </row>
    <row r="132" spans="1:47" s="31" customFormat="1" ht="12.95" customHeight="1">
      <c r="A132" s="67" t="s">
        <v>506</v>
      </c>
      <c r="B132" s="66" t="s">
        <v>122</v>
      </c>
      <c r="C132" s="67">
        <v>39252.415000000001</v>
      </c>
      <c r="D132" s="67" t="s">
        <v>144</v>
      </c>
      <c r="E132" s="10">
        <f t="shared" si="53"/>
        <v>-366.99851937756966</v>
      </c>
      <c r="F132" s="31">
        <f t="shared" si="54"/>
        <v>-367</v>
      </c>
      <c r="G132" s="31">
        <f t="shared" si="55"/>
        <v>3.0497999978251755E-3</v>
      </c>
      <c r="I132" s="31">
        <f>G132</f>
        <v>3.0497999978251755E-3</v>
      </c>
      <c r="O132" s="31">
        <f t="shared" ca="1" si="78"/>
        <v>1.8586398317672625E-2</v>
      </c>
      <c r="Q132" s="32">
        <f t="shared" si="57"/>
        <v>24233.915000000001</v>
      </c>
      <c r="S132" s="77">
        <f>S$14</f>
        <v>0.2</v>
      </c>
      <c r="Z132" s="31">
        <f t="shared" si="58"/>
        <v>-367</v>
      </c>
      <c r="AA132" s="76">
        <f t="shared" si="59"/>
        <v>-6.5864239294549888E-3</v>
      </c>
      <c r="AB132" s="76">
        <f t="shared" si="60"/>
        <v>1.5279653342968947E-2</v>
      </c>
      <c r="AC132" s="76">
        <f t="shared" si="61"/>
        <v>3.0497999978251755E-3</v>
      </c>
      <c r="AD132" s="76">
        <f t="shared" si="62"/>
        <v>9.6362239272801652E-3</v>
      </c>
      <c r="AE132" s="76">
        <f t="shared" si="63"/>
        <v>1.8571362315337355E-5</v>
      </c>
      <c r="AF132" s="31">
        <f t="shared" si="64"/>
        <v>3.0497999978251755E-3</v>
      </c>
      <c r="AG132" s="143"/>
      <c r="AH132" s="31">
        <f t="shared" si="65"/>
        <v>-1.2229853345143772E-2</v>
      </c>
      <c r="AI132" s="31">
        <f t="shared" si="66"/>
        <v>0.32430852342724448</v>
      </c>
      <c r="AJ132" s="31">
        <f t="shared" si="67"/>
        <v>-0.94980190440403611</v>
      </c>
      <c r="AK132" s="31">
        <f t="shared" si="68"/>
        <v>-0.15455118658471997</v>
      </c>
      <c r="AL132" s="31">
        <f t="shared" si="69"/>
        <v>-2.9167304051864593</v>
      </c>
      <c r="AM132" s="31">
        <f t="shared" si="70"/>
        <v>-8.8568255990752576</v>
      </c>
      <c r="AN132" s="76">
        <f t="shared" si="82"/>
        <v>-2.6230979310657343</v>
      </c>
      <c r="AO132" s="76">
        <f t="shared" si="82"/>
        <v>-2.5999394746930027</v>
      </c>
      <c r="AP132" s="76">
        <f t="shared" si="82"/>
        <v>-2.6384942169071581</v>
      </c>
      <c r="AQ132" s="76">
        <f t="shared" si="82"/>
        <v>-2.5738080710398927</v>
      </c>
      <c r="AR132" s="76">
        <f t="shared" si="82"/>
        <v>-2.6810409355939968</v>
      </c>
      <c r="AS132" s="76">
        <f t="shared" si="82"/>
        <v>-2.4991561034521292</v>
      </c>
      <c r="AT132" s="76">
        <f t="shared" si="82"/>
        <v>-2.7981385266106513</v>
      </c>
      <c r="AU132" s="76">
        <f t="shared" si="71"/>
        <v>-2.2657466254239553</v>
      </c>
    </row>
    <row r="133" spans="1:47" s="31" customFormat="1" ht="12.95" customHeight="1">
      <c r="A133" s="10" t="s">
        <v>116</v>
      </c>
      <c r="B133" s="37"/>
      <c r="C133" s="11">
        <v>39318.320099999997</v>
      </c>
      <c r="D133" s="11"/>
      <c r="E133" s="10">
        <f t="shared" si="53"/>
        <v>-335.00279200590302</v>
      </c>
      <c r="F133" s="31">
        <f t="shared" si="54"/>
        <v>-335</v>
      </c>
      <c r="G133" s="31">
        <f t="shared" si="55"/>
        <v>-5.751000004238449E-3</v>
      </c>
      <c r="J133" s="31">
        <f>G133</f>
        <v>-5.751000004238449E-3</v>
      </c>
      <c r="Q133" s="32">
        <f t="shared" si="57"/>
        <v>24299.820099999997</v>
      </c>
      <c r="S133" s="77">
        <f>S$16</f>
        <v>1</v>
      </c>
      <c r="Z133" s="31">
        <f t="shared" si="58"/>
        <v>-335</v>
      </c>
      <c r="AA133" s="76">
        <f t="shared" si="59"/>
        <v>-6.5537837395664364E-3</v>
      </c>
      <c r="AB133" s="76">
        <f t="shared" si="60"/>
        <v>6.4558677914012506E-3</v>
      </c>
      <c r="AC133" s="76">
        <f t="shared" si="61"/>
        <v>-5.751000004238449E-3</v>
      </c>
      <c r="AD133" s="76">
        <f t="shared" si="62"/>
        <v>8.0278373532798736E-4</v>
      </c>
      <c r="AE133" s="76">
        <f t="shared" si="63"/>
        <v>6.4446172570715604E-7</v>
      </c>
      <c r="AF133" s="31">
        <f t="shared" si="64"/>
        <v>-5.751000004238449E-3</v>
      </c>
      <c r="AG133" s="143"/>
      <c r="AH133" s="31">
        <f t="shared" si="65"/>
        <v>-1.22068677956397E-2</v>
      </c>
      <c r="AI133" s="31">
        <f t="shared" si="66"/>
        <v>0.32544912819669969</v>
      </c>
      <c r="AJ133" s="31">
        <f t="shared" si="67"/>
        <v>-0.95204962865521403</v>
      </c>
      <c r="AK133" s="31">
        <f t="shared" si="68"/>
        <v>-0.15945583130517099</v>
      </c>
      <c r="AL133" s="31">
        <f t="shared" si="69"/>
        <v>-2.9094656009753646</v>
      </c>
      <c r="AM133" s="31">
        <f t="shared" si="70"/>
        <v>-8.5772485693798366</v>
      </c>
      <c r="AN133" s="76">
        <f t="shared" si="82"/>
        <v>-2.6069795035605878</v>
      </c>
      <c r="AO133" s="76">
        <f t="shared" si="82"/>
        <v>-2.5847326667044288</v>
      </c>
      <c r="AP133" s="76">
        <f t="shared" si="82"/>
        <v>-2.6221141289926049</v>
      </c>
      <c r="AQ133" s="76">
        <f t="shared" si="82"/>
        <v>-2.5587996712054677</v>
      </c>
      <c r="AR133" s="76">
        <f t="shared" si="82"/>
        <v>-2.6647078122398669</v>
      </c>
      <c r="AS133" s="76">
        <f t="shared" si="82"/>
        <v>-2.4832480942601856</v>
      </c>
      <c r="AT133" s="76">
        <f t="shared" si="82"/>
        <v>-2.7840055160600521</v>
      </c>
      <c r="AU133" s="76">
        <f t="shared" si="71"/>
        <v>-2.2406381832915407</v>
      </c>
    </row>
    <row r="134" spans="1:47" s="31" customFormat="1" ht="12.95" customHeight="1">
      <c r="A134" s="10" t="s">
        <v>116</v>
      </c>
      <c r="B134" s="37"/>
      <c r="C134" s="11">
        <v>39321.411099999998</v>
      </c>
      <c r="D134" s="11"/>
      <c r="E134" s="10">
        <f t="shared" si="53"/>
        <v>-333.50216772484072</v>
      </c>
      <c r="F134" s="31">
        <f t="shared" si="54"/>
        <v>-333.5</v>
      </c>
      <c r="G134" s="31">
        <f t="shared" si="55"/>
        <v>-4.4651000062003732E-3</v>
      </c>
      <c r="J134" s="31">
        <f>G134</f>
        <v>-4.4651000062003732E-3</v>
      </c>
      <c r="Q134" s="32">
        <f t="shared" si="57"/>
        <v>24302.911099999998</v>
      </c>
      <c r="S134" s="77">
        <f>S$16</f>
        <v>1</v>
      </c>
      <c r="Z134" s="31">
        <f t="shared" si="58"/>
        <v>-333.5</v>
      </c>
      <c r="AA134" s="76">
        <f t="shared" si="59"/>
        <v>-6.5521732196448914E-3</v>
      </c>
      <c r="AB134" s="76">
        <f t="shared" si="60"/>
        <v>7.7406098981788411E-3</v>
      </c>
      <c r="AC134" s="76">
        <f t="shared" si="61"/>
        <v>-4.4651000062003732E-3</v>
      </c>
      <c r="AD134" s="76">
        <f t="shared" si="62"/>
        <v>2.0870732134445182E-3</v>
      </c>
      <c r="AE134" s="76">
        <f t="shared" si="63"/>
        <v>4.3558745982776274E-6</v>
      </c>
      <c r="AF134" s="31">
        <f t="shared" si="64"/>
        <v>-4.4651000062003732E-3</v>
      </c>
      <c r="AG134" s="143"/>
      <c r="AH134" s="31">
        <f t="shared" si="65"/>
        <v>-1.2205709904379214E-2</v>
      </c>
      <c r="AI134" s="31">
        <f t="shared" si="66"/>
        <v>0.32550368998964452</v>
      </c>
      <c r="AJ134" s="31">
        <f t="shared" si="67"/>
        <v>-0.95215418359284554</v>
      </c>
      <c r="AK134" s="31">
        <f t="shared" si="68"/>
        <v>-0.15968646959035052</v>
      </c>
      <c r="AL134" s="31">
        <f t="shared" si="69"/>
        <v>-2.9091236733007189</v>
      </c>
      <c r="AM134" s="31">
        <f t="shared" si="70"/>
        <v>-8.564518601087844</v>
      </c>
      <c r="AN134" s="76">
        <f t="shared" si="82"/>
        <v>-2.6062222688835508</v>
      </c>
      <c r="AO134" s="76">
        <f t="shared" si="82"/>
        <v>-2.5840192031445017</v>
      </c>
      <c r="AP134" s="76">
        <f t="shared" si="82"/>
        <v>-2.6213436518178801</v>
      </c>
      <c r="AQ134" s="76">
        <f t="shared" si="82"/>
        <v>-2.5580971335171401</v>
      </c>
      <c r="AR134" s="76">
        <f t="shared" si="82"/>
        <v>-2.6639372542406745</v>
      </c>
      <c r="AS134" s="76">
        <f t="shared" si="82"/>
        <v>-2.4825066528791044</v>
      </c>
      <c r="AT134" s="76">
        <f t="shared" si="82"/>
        <v>-2.7833346796844776</v>
      </c>
      <c r="AU134" s="76">
        <f t="shared" si="71"/>
        <v>-2.2394612250665835</v>
      </c>
    </row>
    <row r="135" spans="1:47" s="31" customFormat="1" ht="12.95" customHeight="1">
      <c r="A135" s="67" t="s">
        <v>506</v>
      </c>
      <c r="B135" s="66" t="s">
        <v>122</v>
      </c>
      <c r="C135" s="67">
        <v>39355.387999999999</v>
      </c>
      <c r="D135" s="67" t="s">
        <v>144</v>
      </c>
      <c r="E135" s="10">
        <f t="shared" si="53"/>
        <v>-317.00700074482717</v>
      </c>
      <c r="F135" s="31">
        <f t="shared" si="54"/>
        <v>-317</v>
      </c>
      <c r="G135" s="31">
        <f t="shared" si="55"/>
        <v>-1.4420200001040939E-2</v>
      </c>
      <c r="I135" s="31">
        <f t="shared" ref="I135:I142" si="83">G135</f>
        <v>-1.4420200001040939E-2</v>
      </c>
      <c r="O135" s="31">
        <f t="shared" ref="O135:O142" ca="1" si="84">+C$11+C$12*F135</f>
        <v>1.8450225115830044E-2</v>
      </c>
      <c r="Q135" s="32">
        <f t="shared" si="57"/>
        <v>24336.887999999999</v>
      </c>
      <c r="S135" s="77">
        <f>S$14</f>
        <v>0.2</v>
      </c>
      <c r="Z135" s="31">
        <f t="shared" si="58"/>
        <v>-317</v>
      </c>
      <c r="AA135" s="76">
        <f t="shared" si="59"/>
        <v>-6.533979192638241E-3</v>
      </c>
      <c r="AB135" s="76">
        <f t="shared" si="60"/>
        <v>-2.2277048100736926E-3</v>
      </c>
      <c r="AC135" s="76">
        <f t="shared" si="61"/>
        <v>-1.4420200001040939E-2</v>
      </c>
      <c r="AD135" s="76">
        <f t="shared" si="62"/>
        <v>-7.8862208084026983E-3</v>
      </c>
      <c r="AE135" s="76">
        <f t="shared" si="63"/>
        <v>1.2438495727776743E-5</v>
      </c>
      <c r="AF135" s="31">
        <f t="shared" si="64"/>
        <v>-1.4420200001040939E-2</v>
      </c>
      <c r="AG135" s="143"/>
      <c r="AH135" s="31">
        <f t="shared" si="65"/>
        <v>-1.2192495190967247E-2</v>
      </c>
      <c r="AI135" s="31">
        <f t="shared" si="66"/>
        <v>0.32611041469233093</v>
      </c>
      <c r="AJ135" s="31">
        <f t="shared" si="67"/>
        <v>-0.95329943610565526</v>
      </c>
      <c r="AK135" s="31">
        <f t="shared" si="68"/>
        <v>-0.16222782622495233</v>
      </c>
      <c r="AL135" s="31">
        <f t="shared" si="69"/>
        <v>-2.9053541980573789</v>
      </c>
      <c r="AM135" s="31">
        <f t="shared" si="70"/>
        <v>-8.4266124145085524</v>
      </c>
      <c r="AN135" s="76">
        <f t="shared" si="82"/>
        <v>-2.5978828199898434</v>
      </c>
      <c r="AO135" s="76">
        <f t="shared" si="82"/>
        <v>-2.576166830359063</v>
      </c>
      <c r="AP135" s="76">
        <f t="shared" si="82"/>
        <v>-2.6128528862578726</v>
      </c>
      <c r="AQ135" s="76">
        <f t="shared" si="82"/>
        <v>-2.5503744888773481</v>
      </c>
      <c r="AR135" s="76">
        <f t="shared" si="82"/>
        <v>-2.6554320405667222</v>
      </c>
      <c r="AS135" s="76">
        <f t="shared" si="82"/>
        <v>-2.4743758221429446</v>
      </c>
      <c r="AT135" s="76">
        <f t="shared" si="82"/>
        <v>-2.7759056023130415</v>
      </c>
      <c r="AU135" s="76">
        <f t="shared" si="71"/>
        <v>-2.2265146845920576</v>
      </c>
    </row>
    <row r="136" spans="1:47" s="31" customFormat="1" ht="12.95" customHeight="1">
      <c r="A136" s="67" t="s">
        <v>525</v>
      </c>
      <c r="B136" s="66" t="s">
        <v>122</v>
      </c>
      <c r="C136" s="67">
        <v>39598.451999999997</v>
      </c>
      <c r="D136" s="67" t="s">
        <v>144</v>
      </c>
      <c r="E136" s="10">
        <f t="shared" si="53"/>
        <v>-199.00384957948222</v>
      </c>
      <c r="F136" s="31">
        <f t="shared" si="54"/>
        <v>-199</v>
      </c>
      <c r="G136" s="31">
        <f t="shared" si="55"/>
        <v>-7.929400002467446E-3</v>
      </c>
      <c r="I136" s="31">
        <f t="shared" si="83"/>
        <v>-7.929400002467446E-3</v>
      </c>
      <c r="O136" s="31">
        <f t="shared" ca="1" si="84"/>
        <v>1.8128856359481547E-2</v>
      </c>
      <c r="Q136" s="32">
        <f t="shared" si="57"/>
        <v>24579.951999999997</v>
      </c>
      <c r="S136" s="77">
        <f>S$14</f>
        <v>0.2</v>
      </c>
      <c r="Z136" s="31">
        <f t="shared" si="58"/>
        <v>-199</v>
      </c>
      <c r="AA136" s="76">
        <f t="shared" si="59"/>
        <v>-6.3779696332663584E-3</v>
      </c>
      <c r="AB136" s="76">
        <f t="shared" si="60"/>
        <v>4.1427165512149741E-3</v>
      </c>
      <c r="AC136" s="76">
        <f t="shared" si="61"/>
        <v>-7.929400002467446E-3</v>
      </c>
      <c r="AD136" s="76">
        <f t="shared" si="62"/>
        <v>-1.5514303692010876E-3</v>
      </c>
      <c r="AE136" s="76">
        <f t="shared" si="63"/>
        <v>4.8138723809588459E-7</v>
      </c>
      <c r="AF136" s="31">
        <f t="shared" si="64"/>
        <v>-7.929400002467446E-3</v>
      </c>
      <c r="AG136" s="143"/>
      <c r="AH136" s="31">
        <f t="shared" si="65"/>
        <v>-1.207211655368242E-2</v>
      </c>
      <c r="AI136" s="31">
        <f t="shared" si="66"/>
        <v>0.33080939183215774</v>
      </c>
      <c r="AJ136" s="31">
        <f t="shared" si="67"/>
        <v>-0.96121846208703987</v>
      </c>
      <c r="AK136" s="31">
        <f t="shared" si="68"/>
        <v>-0.18063491004722462</v>
      </c>
      <c r="AL136" s="31">
        <f t="shared" si="69"/>
        <v>-2.8779456612164269</v>
      </c>
      <c r="AM136" s="31">
        <f t="shared" si="70"/>
        <v>-7.5419089086928413</v>
      </c>
      <c r="AN136" s="76">
        <f t="shared" si="82"/>
        <v>-2.5377263641055121</v>
      </c>
      <c r="AO136" s="76">
        <f t="shared" si="82"/>
        <v>-2.5197132555687651</v>
      </c>
      <c r="AP136" s="76">
        <f t="shared" si="82"/>
        <v>-2.5513337990239173</v>
      </c>
      <c r="AQ136" s="76">
        <f t="shared" si="82"/>
        <v>-2.4953446157117956</v>
      </c>
      <c r="AR136" s="76">
        <f t="shared" si="82"/>
        <v>-2.5930792528980238</v>
      </c>
      <c r="AS136" s="76">
        <f t="shared" si="82"/>
        <v>-2.4175457681944961</v>
      </c>
      <c r="AT136" s="76">
        <f t="shared" si="82"/>
        <v>-2.7200392604185559</v>
      </c>
      <c r="AU136" s="76">
        <f t="shared" si="71"/>
        <v>-2.1339273042287799</v>
      </c>
    </row>
    <row r="137" spans="1:47" s="31" customFormat="1" ht="12.95" customHeight="1">
      <c r="A137" s="67" t="s">
        <v>506</v>
      </c>
      <c r="B137" s="66" t="s">
        <v>122</v>
      </c>
      <c r="C137" s="67">
        <v>39666.421999999999</v>
      </c>
      <c r="D137" s="67" t="s">
        <v>144</v>
      </c>
      <c r="E137" s="10">
        <f t="shared" si="53"/>
        <v>-166.00565081410073</v>
      </c>
      <c r="F137" s="31">
        <f t="shared" si="54"/>
        <v>-166</v>
      </c>
      <c r="G137" s="31">
        <f t="shared" si="55"/>
        <v>-1.1639600001217332E-2</v>
      </c>
      <c r="I137" s="31">
        <f t="shared" si="83"/>
        <v>-1.1639600001217332E-2</v>
      </c>
      <c r="O137" s="31">
        <f t="shared" ca="1" si="84"/>
        <v>1.8038982046265441E-2</v>
      </c>
      <c r="Q137" s="32">
        <f t="shared" si="57"/>
        <v>24647.921999999999</v>
      </c>
      <c r="S137" s="77">
        <f>S$14</f>
        <v>0.2</v>
      </c>
      <c r="Z137" s="31">
        <f t="shared" si="58"/>
        <v>-166</v>
      </c>
      <c r="AA137" s="76">
        <f t="shared" si="59"/>
        <v>-6.3260875478483424E-3</v>
      </c>
      <c r="AB137" s="76">
        <f t="shared" si="60"/>
        <v>3.9060572992799178E-4</v>
      </c>
      <c r="AC137" s="76">
        <f t="shared" si="61"/>
        <v>-1.1639600001217332E-2</v>
      </c>
      <c r="AD137" s="76">
        <f t="shared" si="62"/>
        <v>-5.3135124533689893E-3</v>
      </c>
      <c r="AE137" s="76">
        <f t="shared" si="63"/>
        <v>5.6466829184214672E-6</v>
      </c>
      <c r="AF137" s="31">
        <f t="shared" si="64"/>
        <v>-1.1639600001217332E-2</v>
      </c>
      <c r="AG137" s="143"/>
      <c r="AH137" s="31">
        <f t="shared" si="65"/>
        <v>-1.2030205731145324E-2</v>
      </c>
      <c r="AI137" s="31">
        <f t="shared" si="66"/>
        <v>0.33224068447326205</v>
      </c>
      <c r="AJ137" s="31">
        <f t="shared" si="67"/>
        <v>-0.96334323125887711</v>
      </c>
      <c r="AK137" s="31">
        <f t="shared" si="68"/>
        <v>-0.18585622753913283</v>
      </c>
      <c r="AL137" s="31">
        <f t="shared" si="69"/>
        <v>-2.8701349110091892</v>
      </c>
      <c r="AM137" s="31">
        <f t="shared" si="70"/>
        <v>-7.3223306137452129</v>
      </c>
      <c r="AN137" s="76">
        <f t="shared" si="82"/>
        <v>-2.5207440335803906</v>
      </c>
      <c r="AO137" s="76">
        <f t="shared" si="82"/>
        <v>-2.5038051624230437</v>
      </c>
      <c r="AP137" s="76">
        <f t="shared" si="82"/>
        <v>-2.5338917365103315</v>
      </c>
      <c r="AQ137" s="76">
        <f t="shared" si="82"/>
        <v>-2.4799830641239069</v>
      </c>
      <c r="AR137" s="76">
        <f t="shared" si="82"/>
        <v>-2.5751743019007223</v>
      </c>
      <c r="AS137" s="76">
        <f t="shared" si="82"/>
        <v>-2.4020551953972409</v>
      </c>
      <c r="AT137" s="76">
        <f t="shared" si="82"/>
        <v>-2.7035297033249011</v>
      </c>
      <c r="AU137" s="76">
        <f t="shared" si="71"/>
        <v>-2.108034223279728</v>
      </c>
    </row>
    <row r="138" spans="1:47" s="31" customFormat="1" ht="12.95" customHeight="1">
      <c r="A138" s="67" t="s">
        <v>506</v>
      </c>
      <c r="B138" s="66" t="s">
        <v>122</v>
      </c>
      <c r="C138" s="67">
        <v>39699.383999999998</v>
      </c>
      <c r="D138" s="67" t="s">
        <v>144</v>
      </c>
      <c r="E138" s="10">
        <f t="shared" si="53"/>
        <v>-150.00319932514282</v>
      </c>
      <c r="F138" s="31">
        <f t="shared" si="54"/>
        <v>-150</v>
      </c>
      <c r="G138" s="31">
        <f t="shared" si="55"/>
        <v>-6.5900000045076013E-3</v>
      </c>
      <c r="I138" s="31">
        <f t="shared" si="83"/>
        <v>-6.5900000045076013E-3</v>
      </c>
      <c r="O138" s="31">
        <f t="shared" ca="1" si="84"/>
        <v>1.7995406621675814E-2</v>
      </c>
      <c r="Q138" s="32">
        <f t="shared" si="57"/>
        <v>24680.883999999998</v>
      </c>
      <c r="S138" s="77">
        <f>S$14</f>
        <v>0.2</v>
      </c>
      <c r="Z138" s="31">
        <f t="shared" si="58"/>
        <v>-150</v>
      </c>
      <c r="AA138" s="76">
        <f t="shared" si="59"/>
        <v>-6.2996161357818494E-3</v>
      </c>
      <c r="AB138" s="76">
        <f t="shared" si="60"/>
        <v>5.4185699177365654E-3</v>
      </c>
      <c r="AC138" s="76">
        <f t="shared" si="61"/>
        <v>-6.5900000045076013E-3</v>
      </c>
      <c r="AD138" s="76">
        <f t="shared" si="62"/>
        <v>-2.9038386872575189E-4</v>
      </c>
      <c r="AE138" s="76">
        <f t="shared" si="63"/>
        <v>1.6864558243226941E-8</v>
      </c>
      <c r="AF138" s="31">
        <f t="shared" si="64"/>
        <v>-6.5900000045076013E-3</v>
      </c>
      <c r="AG138" s="143"/>
      <c r="AH138" s="31">
        <f t="shared" si="65"/>
        <v>-1.2008569922244167E-2</v>
      </c>
      <c r="AI138" s="31">
        <f t="shared" si="66"/>
        <v>0.33295376968156354</v>
      </c>
      <c r="AJ138" s="31">
        <f t="shared" si="67"/>
        <v>-0.96435853265512095</v>
      </c>
      <c r="AK138" s="31">
        <f t="shared" si="68"/>
        <v>-0.18839948886814673</v>
      </c>
      <c r="AL138" s="31">
        <f t="shared" si="69"/>
        <v>-2.8663242312299331</v>
      </c>
      <c r="AM138" s="31">
        <f t="shared" si="70"/>
        <v>-7.2196993082535821</v>
      </c>
      <c r="AN138" s="76">
        <f t="shared" si="82"/>
        <v>-2.5124855406833753</v>
      </c>
      <c r="AO138" s="76">
        <f t="shared" si="82"/>
        <v>-2.4960689915001177</v>
      </c>
      <c r="AP138" s="76">
        <f t="shared" si="82"/>
        <v>-2.5253996272412693</v>
      </c>
      <c r="AQ138" s="76">
        <f t="shared" si="82"/>
        <v>-2.4725337536350378</v>
      </c>
      <c r="AR138" s="76">
        <f t="shared" si="82"/>
        <v>-2.5664218843217501</v>
      </c>
      <c r="AS138" s="76">
        <f t="shared" si="82"/>
        <v>-2.3946055654203744</v>
      </c>
      <c r="AT138" s="76">
        <f t="shared" si="82"/>
        <v>-2.6953817405645824</v>
      </c>
      <c r="AU138" s="76">
        <f t="shared" si="71"/>
        <v>-2.0954800022135203</v>
      </c>
    </row>
    <row r="139" spans="1:47" s="31" customFormat="1" ht="12.95" customHeight="1">
      <c r="A139" s="67" t="s">
        <v>506</v>
      </c>
      <c r="B139" s="66" t="s">
        <v>122</v>
      </c>
      <c r="C139" s="67">
        <v>39699.385000000002</v>
      </c>
      <c r="D139" s="67" t="s">
        <v>144</v>
      </c>
      <c r="E139" s="10">
        <f t="shared" si="53"/>
        <v>-150.00271384332891</v>
      </c>
      <c r="F139" s="31">
        <f t="shared" si="54"/>
        <v>-150</v>
      </c>
      <c r="G139" s="31">
        <f t="shared" si="55"/>
        <v>-5.5900000006658956E-3</v>
      </c>
      <c r="I139" s="31">
        <f t="shared" si="83"/>
        <v>-5.5900000006658956E-3</v>
      </c>
      <c r="O139" s="31">
        <f t="shared" ca="1" si="84"/>
        <v>1.7995406621675814E-2</v>
      </c>
      <c r="Q139" s="32">
        <f t="shared" si="57"/>
        <v>24680.885000000002</v>
      </c>
      <c r="S139" s="77">
        <f>S$14</f>
        <v>0.2</v>
      </c>
      <c r="Z139" s="31">
        <f t="shared" si="58"/>
        <v>-150</v>
      </c>
      <c r="AA139" s="76">
        <f t="shared" si="59"/>
        <v>-6.2996161357818494E-3</v>
      </c>
      <c r="AB139" s="76">
        <f t="shared" si="60"/>
        <v>6.418569921578271E-3</v>
      </c>
      <c r="AC139" s="76">
        <f t="shared" si="61"/>
        <v>-5.5900000006658956E-3</v>
      </c>
      <c r="AD139" s="76">
        <f t="shared" si="62"/>
        <v>7.0961613511595373E-4</v>
      </c>
      <c r="AE139" s="76">
        <f t="shared" si="63"/>
        <v>1.0071101184338071E-7</v>
      </c>
      <c r="AF139" s="31">
        <f t="shared" si="64"/>
        <v>-5.5900000006658956E-3</v>
      </c>
      <c r="AG139" s="143"/>
      <c r="AH139" s="31">
        <f t="shared" si="65"/>
        <v>-1.2008569922244167E-2</v>
      </c>
      <c r="AI139" s="31">
        <f t="shared" si="66"/>
        <v>0.33295376968156354</v>
      </c>
      <c r="AJ139" s="31">
        <f t="shared" si="67"/>
        <v>-0.96435853265512095</v>
      </c>
      <c r="AK139" s="31">
        <f t="shared" si="68"/>
        <v>-0.18839948886814673</v>
      </c>
      <c r="AL139" s="31">
        <f t="shared" si="69"/>
        <v>-2.8663242312299331</v>
      </c>
      <c r="AM139" s="31">
        <f t="shared" si="70"/>
        <v>-7.2196993082535821</v>
      </c>
      <c r="AN139" s="76">
        <f t="shared" si="82"/>
        <v>-2.5124855406833753</v>
      </c>
      <c r="AO139" s="76">
        <f t="shared" si="82"/>
        <v>-2.4960689915001177</v>
      </c>
      <c r="AP139" s="76">
        <f t="shared" si="82"/>
        <v>-2.5253996272412693</v>
      </c>
      <c r="AQ139" s="76">
        <f t="shared" si="82"/>
        <v>-2.4725337536350378</v>
      </c>
      <c r="AR139" s="76">
        <f t="shared" si="82"/>
        <v>-2.5664218843217501</v>
      </c>
      <c r="AS139" s="76">
        <f t="shared" si="82"/>
        <v>-2.3946055654203744</v>
      </c>
      <c r="AT139" s="76">
        <f t="shared" si="82"/>
        <v>-2.6953817405645824</v>
      </c>
      <c r="AU139" s="76">
        <f t="shared" si="71"/>
        <v>-2.0954800022135203</v>
      </c>
    </row>
    <row r="140" spans="1:47" s="31" customFormat="1" ht="12.95" customHeight="1">
      <c r="A140" s="67" t="s">
        <v>536</v>
      </c>
      <c r="B140" s="66" t="s">
        <v>122</v>
      </c>
      <c r="C140" s="67">
        <v>39699.394999999997</v>
      </c>
      <c r="D140" s="67" t="s">
        <v>144</v>
      </c>
      <c r="E140" s="10">
        <f t="shared" si="53"/>
        <v>-149.99785902521089</v>
      </c>
      <c r="F140" s="31">
        <f t="shared" si="54"/>
        <v>-150</v>
      </c>
      <c r="G140" s="31">
        <f t="shared" si="55"/>
        <v>4.4099999940954149E-3</v>
      </c>
      <c r="I140" s="31">
        <f t="shared" si="83"/>
        <v>4.4099999940954149E-3</v>
      </c>
      <c r="O140" s="31">
        <f t="shared" ca="1" si="84"/>
        <v>1.7995406621675814E-2</v>
      </c>
      <c r="Q140" s="32">
        <f t="shared" si="57"/>
        <v>24680.894999999997</v>
      </c>
      <c r="S140" s="77">
        <f>S$15</f>
        <v>0.1</v>
      </c>
      <c r="Z140" s="31">
        <f t="shared" si="58"/>
        <v>-150</v>
      </c>
      <c r="AA140" s="76">
        <f t="shared" si="59"/>
        <v>-6.2996161357818494E-3</v>
      </c>
      <c r="AB140" s="76">
        <f t="shared" si="60"/>
        <v>1.6418569916339582E-2</v>
      </c>
      <c r="AC140" s="76">
        <f t="shared" si="61"/>
        <v>4.4099999940954149E-3</v>
      </c>
      <c r="AD140" s="76">
        <f t="shared" si="62"/>
        <v>1.0709616129877263E-2</v>
      </c>
      <c r="AE140" s="76">
        <f t="shared" si="63"/>
        <v>1.1469587764932726E-5</v>
      </c>
      <c r="AF140" s="31">
        <f t="shared" si="64"/>
        <v>4.4099999940954149E-3</v>
      </c>
      <c r="AG140" s="143"/>
      <c r="AH140" s="31">
        <f t="shared" si="65"/>
        <v>-1.2008569922244167E-2</v>
      </c>
      <c r="AI140" s="31">
        <f t="shared" si="66"/>
        <v>0.33295376968156354</v>
      </c>
      <c r="AJ140" s="31">
        <f t="shared" si="67"/>
        <v>-0.96435853265512095</v>
      </c>
      <c r="AK140" s="31">
        <f t="shared" si="68"/>
        <v>-0.18839948886814673</v>
      </c>
      <c r="AL140" s="31">
        <f t="shared" si="69"/>
        <v>-2.8663242312299331</v>
      </c>
      <c r="AM140" s="31">
        <f t="shared" si="70"/>
        <v>-7.2196993082535821</v>
      </c>
      <c r="AN140" s="76">
        <f t="shared" si="82"/>
        <v>-2.5124855406833753</v>
      </c>
      <c r="AO140" s="76">
        <f t="shared" si="82"/>
        <v>-2.4960689915001177</v>
      </c>
      <c r="AP140" s="76">
        <f t="shared" si="82"/>
        <v>-2.5253996272412693</v>
      </c>
      <c r="AQ140" s="76">
        <f t="shared" si="82"/>
        <v>-2.4725337536350378</v>
      </c>
      <c r="AR140" s="76">
        <f t="shared" si="82"/>
        <v>-2.5664218843217501</v>
      </c>
      <c r="AS140" s="76">
        <f t="shared" si="82"/>
        <v>-2.3946055654203744</v>
      </c>
      <c r="AT140" s="76">
        <f t="shared" si="82"/>
        <v>-2.6953817405645824</v>
      </c>
      <c r="AU140" s="76">
        <f t="shared" si="71"/>
        <v>-2.0954800022135203</v>
      </c>
    </row>
    <row r="141" spans="1:47" s="31" customFormat="1" ht="12.95" customHeight="1">
      <c r="A141" s="67" t="s">
        <v>541</v>
      </c>
      <c r="B141" s="66" t="s">
        <v>31</v>
      </c>
      <c r="C141" s="67">
        <v>39941.415800000002</v>
      </c>
      <c r="D141" s="67" t="s">
        <v>144</v>
      </c>
      <c r="E141" s="10">
        <f t="shared" si="53"/>
        <v>-32.50116248619824</v>
      </c>
      <c r="F141" s="31">
        <f t="shared" si="54"/>
        <v>-32.5</v>
      </c>
      <c r="G141" s="31">
        <f t="shared" si="55"/>
        <v>-2.3944999993545935E-3</v>
      </c>
      <c r="I141" s="31">
        <f t="shared" si="83"/>
        <v>-2.3944999993545935E-3</v>
      </c>
      <c r="O141" s="31">
        <f t="shared" ca="1" si="84"/>
        <v>1.7675399597345744E-2</v>
      </c>
      <c r="Q141" s="32">
        <f t="shared" si="57"/>
        <v>24922.915800000002</v>
      </c>
      <c r="S141" s="77">
        <f t="shared" ref="S141:S146" si="85">S$16</f>
        <v>1</v>
      </c>
      <c r="Z141" s="31">
        <f t="shared" si="58"/>
        <v>-32.5</v>
      </c>
      <c r="AA141" s="76">
        <f t="shared" si="59"/>
        <v>-6.0785378260881286E-3</v>
      </c>
      <c r="AB141" s="76">
        <f t="shared" si="60"/>
        <v>9.4285241116334462E-3</v>
      </c>
      <c r="AC141" s="76">
        <f t="shared" si="61"/>
        <v>-2.3944999993545935E-3</v>
      </c>
      <c r="AD141" s="76">
        <f t="shared" si="62"/>
        <v>3.6840378267335352E-3</v>
      </c>
      <c r="AE141" s="76">
        <f t="shared" si="63"/>
        <v>1.3572134708803548E-5</v>
      </c>
      <c r="AF141" s="31">
        <f t="shared" si="64"/>
        <v>-2.3944999993545935E-3</v>
      </c>
      <c r="AG141" s="143"/>
      <c r="AH141" s="31">
        <f t="shared" si="65"/>
        <v>-1.182302411098804E-2</v>
      </c>
      <c r="AI141" s="31">
        <f t="shared" si="66"/>
        <v>0.33858842167264536</v>
      </c>
      <c r="AJ141" s="31">
        <f t="shared" si="67"/>
        <v>-0.97150136592774894</v>
      </c>
      <c r="AK141" s="31">
        <f t="shared" si="68"/>
        <v>-0.2073156164941109</v>
      </c>
      <c r="AL141" s="31">
        <f t="shared" si="69"/>
        <v>-2.8378478291648719</v>
      </c>
      <c r="AM141" s="31">
        <f t="shared" si="70"/>
        <v>-6.5337721796953083</v>
      </c>
      <c r="AN141" s="76">
        <f t="shared" ref="AN141:AT150" si="86">$AU141+$AB$7*SIN(AO141)</f>
        <v>-2.4513454870530436</v>
      </c>
      <c r="AO141" s="76">
        <f t="shared" si="86"/>
        <v>-2.4387095956659994</v>
      </c>
      <c r="AP141" s="76">
        <f t="shared" si="86"/>
        <v>-2.4623676720393877</v>
      </c>
      <c r="AQ141" s="76">
        <f t="shared" si="86"/>
        <v>-2.4176790629475926</v>
      </c>
      <c r="AR141" s="76">
        <f t="shared" si="86"/>
        <v>-2.5007772119519616</v>
      </c>
      <c r="AS141" s="76">
        <f t="shared" si="86"/>
        <v>-2.3410478004281439</v>
      </c>
      <c r="AT141" s="76">
        <f t="shared" si="86"/>
        <v>-2.632605723577214</v>
      </c>
      <c r="AU141" s="76">
        <f t="shared" si="71"/>
        <v>-2.0032849412585616</v>
      </c>
    </row>
    <row r="142" spans="1:47" s="31" customFormat="1" ht="12.95" customHeight="1">
      <c r="A142" s="67" t="s">
        <v>541</v>
      </c>
      <c r="B142" s="66" t="s">
        <v>31</v>
      </c>
      <c r="C142" s="67">
        <v>39945.532500000001</v>
      </c>
      <c r="D142" s="67" t="s">
        <v>144</v>
      </c>
      <c r="E142" s="10">
        <f t="shared" si="53"/>
        <v>-30.502579510511911</v>
      </c>
      <c r="F142" s="31">
        <f t="shared" si="54"/>
        <v>-30.5</v>
      </c>
      <c r="G142" s="31">
        <f t="shared" si="55"/>
        <v>-5.3132999964873306E-3</v>
      </c>
      <c r="I142" s="31">
        <f t="shared" si="83"/>
        <v>-5.3132999964873306E-3</v>
      </c>
      <c r="O142" s="31">
        <f t="shared" ca="1" si="84"/>
        <v>1.766995266927204E-2</v>
      </c>
      <c r="Q142" s="32">
        <f t="shared" si="57"/>
        <v>24927.032500000001</v>
      </c>
      <c r="S142" s="77">
        <f t="shared" si="85"/>
        <v>1</v>
      </c>
      <c r="Z142" s="31">
        <f t="shared" si="58"/>
        <v>-30.5</v>
      </c>
      <c r="AA142" s="76">
        <f t="shared" si="59"/>
        <v>-6.0743641622456115E-3</v>
      </c>
      <c r="AB142" s="76">
        <f t="shared" si="60"/>
        <v>6.5061555796782737E-3</v>
      </c>
      <c r="AC142" s="76">
        <f t="shared" si="61"/>
        <v>-5.3132999964873306E-3</v>
      </c>
      <c r="AD142" s="76">
        <f t="shared" si="62"/>
        <v>7.610641657582809E-4</v>
      </c>
      <c r="AE142" s="76">
        <f t="shared" si="63"/>
        <v>5.7921866440134808E-7</v>
      </c>
      <c r="AF142" s="31">
        <f t="shared" si="64"/>
        <v>-5.3132999964873306E-3</v>
      </c>
      <c r="AG142" s="143"/>
      <c r="AH142" s="31">
        <f t="shared" si="65"/>
        <v>-1.1819455576165604E-2</v>
      </c>
      <c r="AI142" s="31">
        <f t="shared" si="66"/>
        <v>0.33869059666460077</v>
      </c>
      <c r="AJ142" s="31">
        <f t="shared" si="67"/>
        <v>-0.97161797802813954</v>
      </c>
      <c r="AK142" s="31">
        <f t="shared" si="68"/>
        <v>-0.20764131055258203</v>
      </c>
      <c r="AL142" s="31">
        <f t="shared" si="69"/>
        <v>-2.8373553684624198</v>
      </c>
      <c r="AM142" s="31">
        <f t="shared" si="70"/>
        <v>-6.5230316109503441</v>
      </c>
      <c r="AN142" s="76">
        <f t="shared" si="86"/>
        <v>-2.4502972736175814</v>
      </c>
      <c r="AO142" s="76">
        <f t="shared" si="86"/>
        <v>-2.4377239139387776</v>
      </c>
      <c r="AP142" s="76">
        <f t="shared" si="86"/>
        <v>-2.4612850737823568</v>
      </c>
      <c r="AQ142" s="76">
        <f t="shared" si="86"/>
        <v>-2.4167415179197111</v>
      </c>
      <c r="AR142" s="76">
        <f t="shared" si="86"/>
        <v>-2.4996397589566088</v>
      </c>
      <c r="AS142" s="76">
        <f t="shared" si="86"/>
        <v>-2.340152683447867</v>
      </c>
      <c r="AT142" s="76">
        <f t="shared" si="86"/>
        <v>-2.6314915734139364</v>
      </c>
      <c r="AU142" s="76">
        <f t="shared" si="71"/>
        <v>-2.0017156636252862</v>
      </c>
    </row>
    <row r="143" spans="1:47" s="31" customFormat="1" ht="12.95" customHeight="1">
      <c r="A143" s="10" t="s">
        <v>117</v>
      </c>
      <c r="B143" s="37"/>
      <c r="C143" s="11">
        <v>39979.517999999996</v>
      </c>
      <c r="D143" s="11"/>
      <c r="E143" s="10">
        <f t="shared" si="53"/>
        <v>-14.003237386917741</v>
      </c>
      <c r="F143" s="31">
        <f t="shared" si="54"/>
        <v>-14</v>
      </c>
      <c r="G143" s="31">
        <f t="shared" si="55"/>
        <v>-6.6684000048553571E-3</v>
      </c>
      <c r="J143" s="31">
        <f t="shared" ref="J143:J146" si="87">G143</f>
        <v>-6.6684000048553571E-3</v>
      </c>
      <c r="Q143" s="32">
        <f t="shared" si="57"/>
        <v>24961.017999999996</v>
      </c>
      <c r="S143" s="77">
        <f t="shared" si="85"/>
        <v>1</v>
      </c>
      <c r="Z143" s="31">
        <f t="shared" si="58"/>
        <v>-14</v>
      </c>
      <c r="AA143" s="76">
        <f t="shared" si="59"/>
        <v>-6.0394016647341365E-3</v>
      </c>
      <c r="AB143" s="76">
        <f t="shared" si="60"/>
        <v>5.1210857976020045E-3</v>
      </c>
      <c r="AC143" s="76">
        <f t="shared" si="61"/>
        <v>-6.6684000048553571E-3</v>
      </c>
      <c r="AD143" s="76">
        <f t="shared" si="62"/>
        <v>-6.2899834012122065E-4</v>
      </c>
      <c r="AE143" s="76">
        <f t="shared" si="63"/>
        <v>3.9563891187525077E-7</v>
      </c>
      <c r="AF143" s="31">
        <f t="shared" si="64"/>
        <v>-6.6684000048553571E-3</v>
      </c>
      <c r="AG143" s="143"/>
      <c r="AH143" s="31">
        <f t="shared" si="65"/>
        <v>-1.1789485802457362E-2</v>
      </c>
      <c r="AI143" s="31">
        <f t="shared" si="66"/>
        <v>0.33954182126581189</v>
      </c>
      <c r="AJ143" s="31">
        <f t="shared" si="67"/>
        <v>-0.97257342719636253</v>
      </c>
      <c r="AK143" s="31">
        <f t="shared" si="68"/>
        <v>-0.21033315223933394</v>
      </c>
      <c r="AL143" s="31">
        <f t="shared" si="69"/>
        <v>-2.8332822802708417</v>
      </c>
      <c r="AM143" s="31">
        <f t="shared" si="70"/>
        <v>-6.4355028841682698</v>
      </c>
      <c r="AN143" s="76">
        <f t="shared" si="86"/>
        <v>-2.4416397754053643</v>
      </c>
      <c r="AO143" s="76">
        <f t="shared" si="86"/>
        <v>-2.4295788165520218</v>
      </c>
      <c r="AP143" s="76">
        <f t="shared" si="86"/>
        <v>-2.4523417895375661</v>
      </c>
      <c r="AQ143" s="76">
        <f t="shared" si="86"/>
        <v>-2.4089997771802087</v>
      </c>
      <c r="AR143" s="76">
        <f t="shared" si="86"/>
        <v>-2.4902311553901759</v>
      </c>
      <c r="AS143" s="76">
        <f t="shared" si="86"/>
        <v>-2.3327875329519125</v>
      </c>
      <c r="AT143" s="76">
        <f t="shared" si="86"/>
        <v>-2.6222405553554431</v>
      </c>
      <c r="AU143" s="76">
        <f t="shared" si="71"/>
        <v>-1.9887691231507596</v>
      </c>
    </row>
    <row r="144" spans="1:47" s="31" customFormat="1" ht="12.95" customHeight="1">
      <c r="A144" s="10" t="s">
        <v>117</v>
      </c>
      <c r="B144" s="37"/>
      <c r="C144" s="11">
        <v>40008.357300000003</v>
      </c>
      <c r="D144" s="11"/>
      <c r="E144" s="10">
        <f t="shared" si="53"/>
        <v>-2.2817645155339787E-3</v>
      </c>
      <c r="F144" s="31">
        <f t="shared" si="54"/>
        <v>0</v>
      </c>
      <c r="G144" s="31">
        <f t="shared" si="55"/>
        <v>-4.6999999976833351E-3</v>
      </c>
      <c r="J144" s="31">
        <f t="shared" si="87"/>
        <v>-4.6999999976833351E-3</v>
      </c>
      <c r="Q144" s="32">
        <f t="shared" si="57"/>
        <v>24989.857300000003</v>
      </c>
      <c r="S144" s="77">
        <f t="shared" si="85"/>
        <v>1</v>
      </c>
      <c r="Z144" s="31">
        <f t="shared" si="58"/>
        <v>0</v>
      </c>
      <c r="AA144" s="76">
        <f t="shared" si="59"/>
        <v>-6.0089936387564659E-3</v>
      </c>
      <c r="AB144" s="76">
        <f t="shared" si="60"/>
        <v>7.0633146019692394E-3</v>
      </c>
      <c r="AC144" s="76">
        <f t="shared" si="61"/>
        <v>-4.6999999976833351E-3</v>
      </c>
      <c r="AD144" s="76">
        <f t="shared" si="62"/>
        <v>1.3089936410731308E-3</v>
      </c>
      <c r="AE144" s="76">
        <f t="shared" si="63"/>
        <v>1.7134643523698924E-6</v>
      </c>
      <c r="AF144" s="31">
        <f t="shared" si="64"/>
        <v>-4.6999999976833351E-3</v>
      </c>
      <c r="AG144" s="143"/>
      <c r="AH144" s="31">
        <f t="shared" si="65"/>
        <v>-1.1763314599652575E-2</v>
      </c>
      <c r="AI144" s="31">
        <f t="shared" si="66"/>
        <v>0.34027575563782331</v>
      </c>
      <c r="AJ144" s="31">
        <f t="shared" si="67"/>
        <v>-0.97337479022189655</v>
      </c>
      <c r="AK144" s="31">
        <f t="shared" si="68"/>
        <v>-0.21262399250453959</v>
      </c>
      <c r="AL144" s="31">
        <f t="shared" si="69"/>
        <v>-2.8298117932747511</v>
      </c>
      <c r="AM144" s="31">
        <f t="shared" si="70"/>
        <v>-6.3627140924443983</v>
      </c>
      <c r="AN144" s="76">
        <f t="shared" si="86"/>
        <v>-2.4342803350415836</v>
      </c>
      <c r="AO144" s="76">
        <f t="shared" si="86"/>
        <v>-2.4226489106832902</v>
      </c>
      <c r="AP144" s="76">
        <f t="shared" si="86"/>
        <v>-2.444737144849451</v>
      </c>
      <c r="AQ144" s="76">
        <f t="shared" si="86"/>
        <v>-2.4024205339808709</v>
      </c>
      <c r="AR144" s="76">
        <f t="shared" si="86"/>
        <v>-2.4822140367496215</v>
      </c>
      <c r="AS144" s="76">
        <f t="shared" si="86"/>
        <v>-2.3265651069243329</v>
      </c>
      <c r="AT144" s="76">
        <f t="shared" si="86"/>
        <v>-2.6143079665095046</v>
      </c>
      <c r="AU144" s="76">
        <f t="shared" si="71"/>
        <v>-1.9777841797178286</v>
      </c>
    </row>
    <row r="145" spans="1:47" s="31" customFormat="1" ht="12.95" customHeight="1">
      <c r="A145" s="10" t="s">
        <v>17</v>
      </c>
      <c r="B145" s="37"/>
      <c r="C145" s="11">
        <v>40008.364300000001</v>
      </c>
      <c r="D145" s="11" t="s">
        <v>19</v>
      </c>
      <c r="E145" s="10">
        <f t="shared" si="53"/>
        <v>1.1166081677774526E-3</v>
      </c>
      <c r="F145" s="31">
        <f t="shared" si="54"/>
        <v>0</v>
      </c>
      <c r="G145" s="31">
        <f t="shared" si="55"/>
        <v>2.3000000001047738E-3</v>
      </c>
      <c r="J145" s="31">
        <f t="shared" si="87"/>
        <v>2.3000000001047738E-3</v>
      </c>
      <c r="Q145" s="32">
        <f t="shared" si="57"/>
        <v>24989.864300000001</v>
      </c>
      <c r="S145" s="77">
        <f t="shared" si="85"/>
        <v>1</v>
      </c>
      <c r="Z145" s="31">
        <f t="shared" si="58"/>
        <v>0</v>
      </c>
      <c r="AA145" s="76">
        <f t="shared" si="59"/>
        <v>-6.0089936387564659E-3</v>
      </c>
      <c r="AB145" s="76">
        <f t="shared" si="60"/>
        <v>1.4063314599757348E-2</v>
      </c>
      <c r="AC145" s="76">
        <f t="shared" si="61"/>
        <v>2.3000000001047738E-3</v>
      </c>
      <c r="AD145" s="76">
        <f t="shared" si="62"/>
        <v>8.3089936388612388E-3</v>
      </c>
      <c r="AE145" s="76">
        <f t="shared" si="63"/>
        <v>6.9039375290636527E-5</v>
      </c>
      <c r="AF145" s="31">
        <f t="shared" si="64"/>
        <v>2.3000000001047738E-3</v>
      </c>
      <c r="AG145" s="143"/>
      <c r="AH145" s="31">
        <f t="shared" si="65"/>
        <v>-1.1763314599652575E-2</v>
      </c>
      <c r="AI145" s="31">
        <f t="shared" si="66"/>
        <v>0.34027575563782331</v>
      </c>
      <c r="AJ145" s="31">
        <f t="shared" si="67"/>
        <v>-0.97337479022189655</v>
      </c>
      <c r="AK145" s="31">
        <f t="shared" si="68"/>
        <v>-0.21262399250453959</v>
      </c>
      <c r="AL145" s="31">
        <f t="shared" si="69"/>
        <v>-2.8298117932747511</v>
      </c>
      <c r="AM145" s="31">
        <f t="shared" si="70"/>
        <v>-6.3627140924443983</v>
      </c>
      <c r="AN145" s="76">
        <f t="shared" si="86"/>
        <v>-2.4342803350415836</v>
      </c>
      <c r="AO145" s="76">
        <f t="shared" si="86"/>
        <v>-2.4226489106832902</v>
      </c>
      <c r="AP145" s="76">
        <f t="shared" si="86"/>
        <v>-2.444737144849451</v>
      </c>
      <c r="AQ145" s="76">
        <f t="shared" si="86"/>
        <v>-2.4024205339808709</v>
      </c>
      <c r="AR145" s="76">
        <f t="shared" si="86"/>
        <v>-2.4822140367496215</v>
      </c>
      <c r="AS145" s="76">
        <f t="shared" si="86"/>
        <v>-2.3265651069243329</v>
      </c>
      <c r="AT145" s="76">
        <f t="shared" si="86"/>
        <v>-2.6143079665095046</v>
      </c>
      <c r="AU145" s="76">
        <f t="shared" si="71"/>
        <v>-1.9777841797178286</v>
      </c>
    </row>
    <row r="146" spans="1:47" s="31" customFormat="1" ht="12.95" customHeight="1">
      <c r="A146" s="67" t="s">
        <v>541</v>
      </c>
      <c r="B146" s="66" t="s">
        <v>122</v>
      </c>
      <c r="C146" s="67">
        <v>40226.697999999997</v>
      </c>
      <c r="D146" s="67" t="s">
        <v>144</v>
      </c>
      <c r="E146" s="10">
        <f t="shared" si="53"/>
        <v>105.99815691684664</v>
      </c>
      <c r="F146" s="31">
        <f t="shared" si="54"/>
        <v>106</v>
      </c>
      <c r="G146" s="31">
        <f t="shared" si="55"/>
        <v>-3.7964000075589865E-3</v>
      </c>
      <c r="J146" s="31">
        <f t="shared" si="87"/>
        <v>-3.7964000075589865E-3</v>
      </c>
      <c r="O146" s="31">
        <f ca="1">+C$11+C$12*F146</f>
        <v>1.7298199828241788E-2</v>
      </c>
      <c r="Q146" s="32">
        <f t="shared" si="57"/>
        <v>25208.197999999997</v>
      </c>
      <c r="S146" s="77">
        <f t="shared" si="85"/>
        <v>1</v>
      </c>
      <c r="Z146" s="31">
        <f t="shared" si="58"/>
        <v>106</v>
      </c>
      <c r="AA146" s="76">
        <f t="shared" si="59"/>
        <v>-5.7563980900920981E-3</v>
      </c>
      <c r="AB146" s="76">
        <f t="shared" si="60"/>
        <v>7.7464149069437077E-3</v>
      </c>
      <c r="AC146" s="76">
        <f t="shared" si="61"/>
        <v>-3.7964000075589865E-3</v>
      </c>
      <c r="AD146" s="76">
        <f t="shared" si="62"/>
        <v>1.9599980825331115E-3</v>
      </c>
      <c r="AE146" s="76">
        <f t="shared" si="63"/>
        <v>3.8415924835334738E-6</v>
      </c>
      <c r="AF146" s="31">
        <f t="shared" si="64"/>
        <v>-3.7964000075589865E-3</v>
      </c>
      <c r="AG146" s="143"/>
      <c r="AH146" s="31">
        <f t="shared" si="65"/>
        <v>-1.1542814914502694E-2</v>
      </c>
      <c r="AI146" s="31">
        <f t="shared" si="66"/>
        <v>0.34619402760308626</v>
      </c>
      <c r="AJ146" s="31">
        <f t="shared" si="67"/>
        <v>-0.97915323849249747</v>
      </c>
      <c r="AK146" s="31">
        <f t="shared" si="68"/>
        <v>-0.23017991060459977</v>
      </c>
      <c r="AL146" s="31">
        <f t="shared" si="69"/>
        <v>-2.8030824913980243</v>
      </c>
      <c r="AM146" s="31">
        <f t="shared" si="70"/>
        <v>-5.8517157209646076</v>
      </c>
      <c r="AN146" s="76">
        <f t="shared" si="86"/>
        <v>-2.3781403647184245</v>
      </c>
      <c r="AO146" s="76">
        <f t="shared" si="86"/>
        <v>-2.3695655437942547</v>
      </c>
      <c r="AP146" s="76">
        <f t="shared" si="86"/>
        <v>-2.3866894974190433</v>
      </c>
      <c r="AQ146" s="76">
        <f t="shared" si="86"/>
        <v>-2.3522038034707387</v>
      </c>
      <c r="AR146" s="76">
        <f t="shared" si="86"/>
        <v>-2.420547276079986</v>
      </c>
      <c r="AS146" s="76">
        <f t="shared" si="86"/>
        <v>-2.2801702282782177</v>
      </c>
      <c r="AT146" s="76">
        <f t="shared" si="86"/>
        <v>-2.5517300031598671</v>
      </c>
      <c r="AU146" s="76">
        <f t="shared" si="71"/>
        <v>-1.8946124651542064</v>
      </c>
    </row>
    <row r="147" spans="1:47" s="31" customFormat="1" ht="12.95" customHeight="1">
      <c r="A147" s="10" t="s">
        <v>33</v>
      </c>
      <c r="B147" s="37"/>
      <c r="C147" s="41">
        <v>40290.555</v>
      </c>
      <c r="D147" s="11"/>
      <c r="E147" s="10">
        <f t="shared" si="53"/>
        <v>136.99956898924694</v>
      </c>
      <c r="F147" s="31">
        <f t="shared" si="54"/>
        <v>137</v>
      </c>
      <c r="G147" s="31">
        <f t="shared" si="55"/>
        <v>-8.8780000078259036E-4</v>
      </c>
      <c r="I147" s="31">
        <f t="shared" ref="I147:I152" si="88">G147</f>
        <v>-8.8780000078259036E-4</v>
      </c>
      <c r="Q147" s="32">
        <f t="shared" si="57"/>
        <v>25272.055</v>
      </c>
      <c r="S147" s="77">
        <f>S$15</f>
        <v>0.1</v>
      </c>
      <c r="Z147" s="31">
        <f t="shared" si="58"/>
        <v>137</v>
      </c>
      <c r="AA147" s="76">
        <f t="shared" si="59"/>
        <v>-5.6749678717994594E-3</v>
      </c>
      <c r="AB147" s="76">
        <f t="shared" si="60"/>
        <v>1.0582976917434785E-2</v>
      </c>
      <c r="AC147" s="76">
        <f t="shared" si="61"/>
        <v>-8.8780000078259036E-4</v>
      </c>
      <c r="AD147" s="76">
        <f t="shared" si="62"/>
        <v>4.787167871016869E-3</v>
      </c>
      <c r="AE147" s="76">
        <f t="shared" si="63"/>
        <v>2.2916976225296184E-6</v>
      </c>
      <c r="AF147" s="31">
        <f t="shared" si="64"/>
        <v>-8.8780000078259036E-4</v>
      </c>
      <c r="AG147" s="143"/>
      <c r="AH147" s="31">
        <f t="shared" si="65"/>
        <v>-1.1470776918217376E-2</v>
      </c>
      <c r="AI147" s="31">
        <f t="shared" si="66"/>
        <v>0.34805083026494665</v>
      </c>
      <c r="AJ147" s="31">
        <f t="shared" si="67"/>
        <v>-0.98074227694650662</v>
      </c>
      <c r="AK147" s="31">
        <f t="shared" si="68"/>
        <v>-0.23538759710229037</v>
      </c>
      <c r="AL147" s="31">
        <f t="shared" si="69"/>
        <v>-2.7951060205905387</v>
      </c>
      <c r="AM147" s="31">
        <f t="shared" si="70"/>
        <v>-5.7143647984510348</v>
      </c>
      <c r="AN147" s="76">
        <f t="shared" si="86"/>
        <v>-2.3615769751008631</v>
      </c>
      <c r="AO147" s="76">
        <f t="shared" si="86"/>
        <v>-2.353818171247593</v>
      </c>
      <c r="AP147" s="76">
        <f t="shared" si="86"/>
        <v>-2.3695623022805541</v>
      </c>
      <c r="AQ147" s="76">
        <f t="shared" si="86"/>
        <v>-2.3373498978408649</v>
      </c>
      <c r="AR147" s="76">
        <f t="shared" si="86"/>
        <v>-2.4022091502359588</v>
      </c>
      <c r="AS147" s="76">
        <f t="shared" si="86"/>
        <v>-2.2668080463632623</v>
      </c>
      <c r="AT147" s="76">
        <f t="shared" si="86"/>
        <v>-2.5325758646024052</v>
      </c>
      <c r="AU147" s="76">
        <f t="shared" si="71"/>
        <v>-1.87028866183843</v>
      </c>
    </row>
    <row r="148" spans="1:47" s="31" customFormat="1" ht="12.95" customHeight="1">
      <c r="A148" s="67" t="s">
        <v>562</v>
      </c>
      <c r="B148" s="66" t="s">
        <v>31</v>
      </c>
      <c r="C148" s="67">
        <v>40318.359199999999</v>
      </c>
      <c r="D148" s="67" t="s">
        <v>144</v>
      </c>
      <c r="E148" s="10">
        <f t="shared" si="53"/>
        <v>150.49800238798696</v>
      </c>
      <c r="F148" s="31">
        <f t="shared" si="54"/>
        <v>150.5</v>
      </c>
      <c r="G148" s="31">
        <f t="shared" si="55"/>
        <v>-4.1147000010823831E-3</v>
      </c>
      <c r="I148" s="31">
        <f t="shared" si="88"/>
        <v>-4.1147000010823831E-3</v>
      </c>
      <c r="O148" s="31">
        <f ca="1">+C$11+C$12*F148</f>
        <v>1.7177005678601889E-2</v>
      </c>
      <c r="Q148" s="32">
        <f t="shared" si="57"/>
        <v>25299.859199999999</v>
      </c>
      <c r="S148" s="77">
        <f>S$16</f>
        <v>1</v>
      </c>
      <c r="Z148" s="31">
        <f t="shared" si="58"/>
        <v>150.5</v>
      </c>
      <c r="AA148" s="76">
        <f t="shared" si="59"/>
        <v>-5.638423498787376E-3</v>
      </c>
      <c r="AB148" s="76">
        <f t="shared" si="60"/>
        <v>7.3236235110184945E-3</v>
      </c>
      <c r="AC148" s="76">
        <f t="shared" si="61"/>
        <v>-4.1147000010823831E-3</v>
      </c>
      <c r="AD148" s="76">
        <f t="shared" si="62"/>
        <v>1.5237234977049929E-3</v>
      </c>
      <c r="AE148" s="76">
        <f t="shared" si="63"/>
        <v>2.3217332974583377E-6</v>
      </c>
      <c r="AF148" s="31">
        <f t="shared" si="64"/>
        <v>-4.1147000010823831E-3</v>
      </c>
      <c r="AG148" s="143"/>
      <c r="AH148" s="31">
        <f t="shared" si="65"/>
        <v>-1.1438323512100878E-2</v>
      </c>
      <c r="AI148" s="31">
        <f t="shared" si="66"/>
        <v>0.34887807716717778</v>
      </c>
      <c r="AJ148" s="31">
        <f t="shared" si="67"/>
        <v>-0.98141935552380288</v>
      </c>
      <c r="AK148" s="31">
        <f t="shared" si="68"/>
        <v>-0.23766632574747276</v>
      </c>
      <c r="AL148" s="31">
        <f t="shared" si="69"/>
        <v>-2.7916085501373336</v>
      </c>
      <c r="AM148" s="31">
        <f t="shared" si="70"/>
        <v>-5.6560951482852913</v>
      </c>
      <c r="AN148" s="76">
        <f t="shared" si="86"/>
        <v>-2.3543424113132669</v>
      </c>
      <c r="AO148" s="76">
        <f t="shared" si="86"/>
        <v>-2.3469264802780847</v>
      </c>
      <c r="AP148" s="76">
        <f t="shared" si="86"/>
        <v>-2.3620829508618209</v>
      </c>
      <c r="AQ148" s="76">
        <f t="shared" si="86"/>
        <v>-2.330852773703302</v>
      </c>
      <c r="AR148" s="76">
        <f t="shared" si="86"/>
        <v>-2.3941830287867534</v>
      </c>
      <c r="AS148" s="76">
        <f t="shared" si="86"/>
        <v>-2.2610129163506434</v>
      </c>
      <c r="AT148" s="76">
        <f t="shared" si="86"/>
        <v>-2.5241122481993914</v>
      </c>
      <c r="AU148" s="76">
        <f t="shared" si="71"/>
        <v>-1.8596960378138176</v>
      </c>
    </row>
    <row r="149" spans="1:47" s="31" customFormat="1" ht="12.95" customHeight="1">
      <c r="A149" s="67" t="s">
        <v>566</v>
      </c>
      <c r="B149" s="66" t="s">
        <v>122</v>
      </c>
      <c r="C149" s="67">
        <v>40319.389000000003</v>
      </c>
      <c r="D149" s="67" t="s">
        <v>144</v>
      </c>
      <c r="E149" s="10">
        <f t="shared" ref="E149:E212" si="89">+(C149-C$7)/C$8</f>
        <v>150.99795155804313</v>
      </c>
      <c r="F149" s="31">
        <f t="shared" ref="F149:F212" si="90">ROUND(2*E149,0)/2</f>
        <v>151</v>
      </c>
      <c r="G149" s="31">
        <f t="shared" ref="G149:G212" si="91">+C149-(C$7+F149*C$8)</f>
        <v>-4.2193999979645014E-3</v>
      </c>
      <c r="I149" s="31">
        <f t="shared" si="88"/>
        <v>-4.2193999979645014E-3</v>
      </c>
      <c r="O149" s="31">
        <f ca="1">+C$11+C$12*F149</f>
        <v>1.7175643946583462E-2</v>
      </c>
      <c r="Q149" s="32">
        <f t="shared" ref="Q149:Q212" si="92">+C149-15018.5</f>
        <v>25300.889000000003</v>
      </c>
      <c r="S149" s="77">
        <f>S$16</f>
        <v>1</v>
      </c>
      <c r="Z149" s="31">
        <f t="shared" ref="Z149:Z212" si="93">F149</f>
        <v>151</v>
      </c>
      <c r="AA149" s="76">
        <f t="shared" ref="AA149:AA212" si="94">AB$3+AB$4*Z149+AB$5*Z149^2+AH149</f>
        <v>-5.6370573350331956E-3</v>
      </c>
      <c r="AB149" s="76">
        <f t="shared" ref="AB149:AB212" si="95">IF(S149&lt;&gt;0,G149-AH149, -9999)</f>
        <v>7.2177088770627104E-3</v>
      </c>
      <c r="AC149" s="76">
        <f t="shared" ref="AC149:AC212" si="96">+G149-P149</f>
        <v>-4.2193999979645014E-3</v>
      </c>
      <c r="AD149" s="76">
        <f t="shared" ref="AD149:AD212" si="97">IF(S149&lt;&gt;0,G149-AA149, -9999)</f>
        <v>1.4176573370686943E-3</v>
      </c>
      <c r="AE149" s="76">
        <f t="shared" ref="AE149:AE212" si="98">+(G149-AA149)^2*S149</f>
        <v>2.0097523253447013E-6</v>
      </c>
      <c r="AF149" s="31">
        <f t="shared" ref="AF149:AF212" si="99">IF(S149&lt;&gt;0,G149-P149, -9999)</f>
        <v>-4.2193999979645014E-3</v>
      </c>
      <c r="AG149" s="143"/>
      <c r="AH149" s="31">
        <f t="shared" ref="AH149:AH212" si="100">$AB$6*($AB$11/AI149*AJ149+$AB$12)</f>
        <v>-1.1437108875027212E-2</v>
      </c>
      <c r="AI149" s="31">
        <f t="shared" ref="AI149:AI212" si="101">1+$AB$7*COS(AL149)</f>
        <v>0.34890893620374519</v>
      </c>
      <c r="AJ149" s="31">
        <f t="shared" ref="AJ149:AJ212" si="102">SIN(AL149+RADIANS($AB$9))</f>
        <v>-0.98144425624143461</v>
      </c>
      <c r="AK149" s="31">
        <f t="shared" ref="AK149:AK212" si="103">$AB$7*SIN(AL149)</f>
        <v>-0.23775085159148615</v>
      </c>
      <c r="AL149" s="31">
        <f t="shared" ref="AL149:AL212" si="104">2*ATAN(AM149)</f>
        <v>-2.7914787313676506</v>
      </c>
      <c r="AM149" s="31">
        <f t="shared" ref="AM149:AM212" si="105">SQRT((1+$AB$7)/(1-$AB$7))*TAN(AN149/2)</f>
        <v>-5.6539544819137966</v>
      </c>
      <c r="AN149" s="76">
        <f t="shared" si="86"/>
        <v>-2.3540742103391881</v>
      </c>
      <c r="AO149" s="76">
        <f t="shared" si="86"/>
        <v>-2.3466708286444895</v>
      </c>
      <c r="AP149" s="76">
        <f t="shared" si="86"/>
        <v>-2.3618056977386845</v>
      </c>
      <c r="AQ149" s="76">
        <f t="shared" si="86"/>
        <v>-2.330611791040905</v>
      </c>
      <c r="AR149" s="76">
        <f t="shared" si="86"/>
        <v>-2.3938853069455774</v>
      </c>
      <c r="AS149" s="76">
        <f t="shared" si="86"/>
        <v>-2.2607985400498993</v>
      </c>
      <c r="AT149" s="76">
        <f t="shared" si="86"/>
        <v>-2.5237973506987008</v>
      </c>
      <c r="AU149" s="76">
        <f t="shared" ref="AU149:AU212" si="106">RADIANS($AB$9)+$AB$18*(F149-AB$15)</f>
        <v>-1.8593037184054986</v>
      </c>
    </row>
    <row r="150" spans="1:47" s="31" customFormat="1" ht="12.95" customHeight="1">
      <c r="A150" s="67" t="s">
        <v>570</v>
      </c>
      <c r="B150" s="66" t="s">
        <v>122</v>
      </c>
      <c r="C150" s="67">
        <v>40319.396000000001</v>
      </c>
      <c r="D150" s="67" t="s">
        <v>144</v>
      </c>
      <c r="E150" s="10">
        <f t="shared" si="89"/>
        <v>151.00134993072643</v>
      </c>
      <c r="F150" s="31">
        <f t="shared" si="90"/>
        <v>151</v>
      </c>
      <c r="G150" s="31">
        <f t="shared" si="91"/>
        <v>2.7805999998236075E-3</v>
      </c>
      <c r="I150" s="31">
        <f t="shared" si="88"/>
        <v>2.7805999998236075E-3</v>
      </c>
      <c r="O150" s="31">
        <f ca="1">+C$11+C$12*F150</f>
        <v>1.7175643946583462E-2</v>
      </c>
      <c r="Q150" s="32">
        <f t="shared" si="92"/>
        <v>25300.896000000001</v>
      </c>
      <c r="S150" s="77">
        <f>S$15</f>
        <v>0.1</v>
      </c>
      <c r="Z150" s="31">
        <f t="shared" si="93"/>
        <v>151</v>
      </c>
      <c r="AA150" s="76">
        <f t="shared" si="94"/>
        <v>-5.6370573350331956E-3</v>
      </c>
      <c r="AB150" s="76">
        <f t="shared" si="95"/>
        <v>1.4217708874850819E-2</v>
      </c>
      <c r="AC150" s="76">
        <f t="shared" si="96"/>
        <v>2.7805999998236075E-3</v>
      </c>
      <c r="AD150" s="76">
        <f t="shared" si="97"/>
        <v>8.417657334856804E-3</v>
      </c>
      <c r="AE150" s="76">
        <f t="shared" si="98"/>
        <v>7.0856955007068557E-6</v>
      </c>
      <c r="AF150" s="31">
        <f t="shared" si="99"/>
        <v>2.7805999998236075E-3</v>
      </c>
      <c r="AG150" s="143"/>
      <c r="AH150" s="31">
        <f t="shared" si="100"/>
        <v>-1.1437108875027212E-2</v>
      </c>
      <c r="AI150" s="31">
        <f t="shared" si="101"/>
        <v>0.34890893620374519</v>
      </c>
      <c r="AJ150" s="31">
        <f t="shared" si="102"/>
        <v>-0.98144425624143461</v>
      </c>
      <c r="AK150" s="31">
        <f t="shared" si="103"/>
        <v>-0.23775085159148615</v>
      </c>
      <c r="AL150" s="31">
        <f t="shared" si="104"/>
        <v>-2.7914787313676506</v>
      </c>
      <c r="AM150" s="31">
        <f t="shared" si="105"/>
        <v>-5.6539544819137966</v>
      </c>
      <c r="AN150" s="76">
        <f t="shared" si="86"/>
        <v>-2.3540742103391881</v>
      </c>
      <c r="AO150" s="76">
        <f t="shared" si="86"/>
        <v>-2.3466708286444895</v>
      </c>
      <c r="AP150" s="76">
        <f t="shared" si="86"/>
        <v>-2.3618056977386845</v>
      </c>
      <c r="AQ150" s="76">
        <f t="shared" si="86"/>
        <v>-2.330611791040905</v>
      </c>
      <c r="AR150" s="76">
        <f t="shared" si="86"/>
        <v>-2.3938853069455774</v>
      </c>
      <c r="AS150" s="76">
        <f t="shared" si="86"/>
        <v>-2.2607985400498993</v>
      </c>
      <c r="AT150" s="76">
        <f t="shared" si="86"/>
        <v>-2.5237973506987008</v>
      </c>
      <c r="AU150" s="76">
        <f t="shared" si="106"/>
        <v>-1.8593037184054986</v>
      </c>
    </row>
    <row r="151" spans="1:47" s="31" customFormat="1" ht="12.95" customHeight="1">
      <c r="A151" s="10" t="s">
        <v>35</v>
      </c>
      <c r="B151" s="37"/>
      <c r="C151" s="41">
        <v>40319.4</v>
      </c>
      <c r="D151" s="11"/>
      <c r="E151" s="10">
        <f t="shared" si="89"/>
        <v>151.00329185797506</v>
      </c>
      <c r="F151" s="31">
        <f t="shared" si="90"/>
        <v>151</v>
      </c>
      <c r="G151" s="31">
        <f t="shared" si="91"/>
        <v>6.7806000006385148E-3</v>
      </c>
      <c r="I151" s="31">
        <f t="shared" si="88"/>
        <v>6.7806000006385148E-3</v>
      </c>
      <c r="Q151" s="32">
        <f t="shared" si="92"/>
        <v>25300.9</v>
      </c>
      <c r="S151" s="77">
        <f>S$15</f>
        <v>0.1</v>
      </c>
      <c r="Z151" s="31">
        <f t="shared" si="93"/>
        <v>151</v>
      </c>
      <c r="AA151" s="76">
        <f t="shared" si="94"/>
        <v>-5.6370573350331956E-3</v>
      </c>
      <c r="AB151" s="76">
        <f t="shared" si="95"/>
        <v>1.8217708875665727E-2</v>
      </c>
      <c r="AC151" s="76">
        <f t="shared" si="96"/>
        <v>6.7806000006385148E-3</v>
      </c>
      <c r="AD151" s="76">
        <f t="shared" si="97"/>
        <v>1.2417657335671711E-2</v>
      </c>
      <c r="AE151" s="76">
        <f t="shared" si="98"/>
        <v>1.5419821370616147E-5</v>
      </c>
      <c r="AF151" s="31">
        <f t="shared" si="99"/>
        <v>6.7806000006385148E-3</v>
      </c>
      <c r="AG151" s="143"/>
      <c r="AH151" s="31">
        <f t="shared" si="100"/>
        <v>-1.1437108875027212E-2</v>
      </c>
      <c r="AI151" s="31">
        <f t="shared" si="101"/>
        <v>0.34890893620374519</v>
      </c>
      <c r="AJ151" s="31">
        <f t="shared" si="102"/>
        <v>-0.98144425624143461</v>
      </c>
      <c r="AK151" s="31">
        <f t="shared" si="103"/>
        <v>-0.23775085159148615</v>
      </c>
      <c r="AL151" s="31">
        <f t="shared" si="104"/>
        <v>-2.7914787313676506</v>
      </c>
      <c r="AM151" s="31">
        <f t="shared" si="105"/>
        <v>-5.6539544819137966</v>
      </c>
      <c r="AN151" s="76">
        <f t="shared" ref="AN151:AT160" si="107">$AU151+$AB$7*SIN(AO151)</f>
        <v>-2.3540742103391881</v>
      </c>
      <c r="AO151" s="76">
        <f t="shared" si="107"/>
        <v>-2.3466708286444895</v>
      </c>
      <c r="AP151" s="76">
        <f t="shared" si="107"/>
        <v>-2.3618056977386845</v>
      </c>
      <c r="AQ151" s="76">
        <f t="shared" si="107"/>
        <v>-2.330611791040905</v>
      </c>
      <c r="AR151" s="76">
        <f t="shared" si="107"/>
        <v>-2.3938853069455774</v>
      </c>
      <c r="AS151" s="76">
        <f t="shared" si="107"/>
        <v>-2.2607985400498993</v>
      </c>
      <c r="AT151" s="76">
        <f t="shared" si="107"/>
        <v>-2.5237973506987008</v>
      </c>
      <c r="AU151" s="76">
        <f t="shared" si="106"/>
        <v>-1.8593037184054986</v>
      </c>
    </row>
    <row r="152" spans="1:47" s="31" customFormat="1" ht="12.95" customHeight="1">
      <c r="A152" s="67" t="s">
        <v>570</v>
      </c>
      <c r="B152" s="66" t="s">
        <v>122</v>
      </c>
      <c r="C152" s="67">
        <v>40319.402000000002</v>
      </c>
      <c r="D152" s="67" t="s">
        <v>144</v>
      </c>
      <c r="E152" s="10">
        <f t="shared" si="89"/>
        <v>151.00426282159938</v>
      </c>
      <c r="F152" s="31">
        <f t="shared" si="90"/>
        <v>151</v>
      </c>
      <c r="G152" s="31">
        <f t="shared" si="91"/>
        <v>8.7806000010459684E-3</v>
      </c>
      <c r="I152" s="31">
        <f t="shared" si="88"/>
        <v>8.7806000010459684E-3</v>
      </c>
      <c r="O152" s="31">
        <f ca="1">+C$11+C$12*F152</f>
        <v>1.7175643946583462E-2</v>
      </c>
      <c r="Q152" s="32">
        <f t="shared" si="92"/>
        <v>25300.902000000002</v>
      </c>
      <c r="S152" s="77">
        <f>S$15</f>
        <v>0.1</v>
      </c>
      <c r="Z152" s="31">
        <f t="shared" si="93"/>
        <v>151</v>
      </c>
      <c r="AA152" s="76">
        <f t="shared" si="94"/>
        <v>-5.6370573350331956E-3</v>
      </c>
      <c r="AB152" s="76">
        <f t="shared" si="95"/>
        <v>2.021770887607318E-2</v>
      </c>
      <c r="AC152" s="76">
        <f t="shared" si="96"/>
        <v>8.7806000010459684E-3</v>
      </c>
      <c r="AD152" s="76">
        <f t="shared" si="97"/>
        <v>1.4417657336079165E-2</v>
      </c>
      <c r="AE152" s="76">
        <f t="shared" si="98"/>
        <v>2.0786884306059735E-5</v>
      </c>
      <c r="AF152" s="31">
        <f t="shared" si="99"/>
        <v>8.7806000010459684E-3</v>
      </c>
      <c r="AG152" s="143"/>
      <c r="AH152" s="31">
        <f t="shared" si="100"/>
        <v>-1.1437108875027212E-2</v>
      </c>
      <c r="AI152" s="31">
        <f t="shared" si="101"/>
        <v>0.34890893620374519</v>
      </c>
      <c r="AJ152" s="31">
        <f t="shared" si="102"/>
        <v>-0.98144425624143461</v>
      </c>
      <c r="AK152" s="31">
        <f t="shared" si="103"/>
        <v>-0.23775085159148615</v>
      </c>
      <c r="AL152" s="31">
        <f t="shared" si="104"/>
        <v>-2.7914787313676506</v>
      </c>
      <c r="AM152" s="31">
        <f t="shared" si="105"/>
        <v>-5.6539544819137966</v>
      </c>
      <c r="AN152" s="76">
        <f t="shared" si="107"/>
        <v>-2.3540742103391881</v>
      </c>
      <c r="AO152" s="76">
        <f t="shared" si="107"/>
        <v>-2.3466708286444895</v>
      </c>
      <c r="AP152" s="76">
        <f t="shared" si="107"/>
        <v>-2.3618056977386845</v>
      </c>
      <c r="AQ152" s="76">
        <f t="shared" si="107"/>
        <v>-2.330611791040905</v>
      </c>
      <c r="AR152" s="76">
        <f t="shared" si="107"/>
        <v>-2.3938853069455774</v>
      </c>
      <c r="AS152" s="76">
        <f t="shared" si="107"/>
        <v>-2.2607985400498993</v>
      </c>
      <c r="AT152" s="76">
        <f t="shared" si="107"/>
        <v>-2.5237973506987008</v>
      </c>
      <c r="AU152" s="76">
        <f t="shared" si="106"/>
        <v>-1.8593037184054986</v>
      </c>
    </row>
    <row r="153" spans="1:47" s="31" customFormat="1" ht="12.95" customHeight="1">
      <c r="A153" s="67" t="s">
        <v>562</v>
      </c>
      <c r="B153" s="66" t="s">
        <v>31</v>
      </c>
      <c r="C153" s="67">
        <v>40320.418899999997</v>
      </c>
      <c r="D153" s="67" t="s">
        <v>144</v>
      </c>
      <c r="E153" s="10">
        <f t="shared" si="89"/>
        <v>151.49794927627573</v>
      </c>
      <c r="F153" s="31">
        <f t="shared" si="90"/>
        <v>151.5</v>
      </c>
      <c r="G153" s="31">
        <f t="shared" si="91"/>
        <v>-4.2241000046487898E-3</v>
      </c>
      <c r="J153" s="31">
        <f>G153</f>
        <v>-4.2241000046487898E-3</v>
      </c>
      <c r="O153" s="31">
        <f ca="1">+C$11+C$12*F153</f>
        <v>1.7174282214565038E-2</v>
      </c>
      <c r="Q153" s="32">
        <f t="shared" si="92"/>
        <v>25301.918899999997</v>
      </c>
      <c r="S153" s="77">
        <f>S$16</f>
        <v>1</v>
      </c>
      <c r="Z153" s="31">
        <f t="shared" si="93"/>
        <v>151.5</v>
      </c>
      <c r="AA153" s="76">
        <f t="shared" si="94"/>
        <v>-5.635690265182302E-3</v>
      </c>
      <c r="AB153" s="76">
        <f t="shared" si="95"/>
        <v>7.2117933278786194E-3</v>
      </c>
      <c r="AC153" s="76">
        <f t="shared" si="96"/>
        <v>-4.2241000046487898E-3</v>
      </c>
      <c r="AD153" s="76">
        <f t="shared" si="97"/>
        <v>1.4115902605335122E-3</v>
      </c>
      <c r="AE153" s="76">
        <f t="shared" si="98"/>
        <v>1.992587063633069E-6</v>
      </c>
      <c r="AF153" s="31">
        <f t="shared" si="99"/>
        <v>-4.2241000046487898E-3</v>
      </c>
      <c r="AG153" s="143"/>
      <c r="AH153" s="31">
        <f t="shared" si="100"/>
        <v>-1.1435893332527409E-2</v>
      </c>
      <c r="AI153" s="31">
        <f t="shared" si="101"/>
        <v>0.34893981104580696</v>
      </c>
      <c r="AJ153" s="31">
        <f t="shared" si="102"/>
        <v>-0.98146914431251331</v>
      </c>
      <c r="AK153" s="31">
        <f t="shared" si="103"/>
        <v>-0.23783538665796974</v>
      </c>
      <c r="AL153" s="31">
        <f t="shared" si="104"/>
        <v>-2.7913488922783953</v>
      </c>
      <c r="AM153" s="31">
        <f t="shared" si="105"/>
        <v>-5.6518150514983478</v>
      </c>
      <c r="AN153" s="76">
        <f t="shared" si="107"/>
        <v>-2.3538059911152018</v>
      </c>
      <c r="AO153" s="76">
        <f t="shared" si="107"/>
        <v>-2.3464151479836257</v>
      </c>
      <c r="AP153" s="76">
        <f t="shared" si="107"/>
        <v>-2.3615284274940884</v>
      </c>
      <c r="AQ153" s="76">
        <f t="shared" si="107"/>
        <v>-2.3303707831113756</v>
      </c>
      <c r="AR153" s="76">
        <f t="shared" si="107"/>
        <v>-2.3935875526134831</v>
      </c>
      <c r="AS153" s="76">
        <f t="shared" si="107"/>
        <v>-2.260584181711303</v>
      </c>
      <c r="AT153" s="76">
        <f t="shared" si="107"/>
        <v>-2.5234823509227944</v>
      </c>
      <c r="AU153" s="76">
        <f t="shared" si="106"/>
        <v>-1.8589113989971799</v>
      </c>
    </row>
    <row r="154" spans="1:47" s="31" customFormat="1" ht="12.95" customHeight="1">
      <c r="A154" s="10" t="s">
        <v>35</v>
      </c>
      <c r="B154" s="37"/>
      <c r="C154" s="41">
        <v>40321.447</v>
      </c>
      <c r="D154" s="11"/>
      <c r="E154" s="10">
        <f t="shared" si="89"/>
        <v>151.99707312725107</v>
      </c>
      <c r="F154" s="31">
        <f t="shared" si="90"/>
        <v>152</v>
      </c>
      <c r="G154" s="31">
        <f t="shared" si="91"/>
        <v>-6.0288000022410415E-3</v>
      </c>
      <c r="I154" s="31">
        <f t="shared" ref="I154:I171" si="108">G154</f>
        <v>-6.0288000022410415E-3</v>
      </c>
      <c r="Q154" s="32">
        <f t="shared" si="92"/>
        <v>25302.947</v>
      </c>
      <c r="S154" s="77">
        <f>S$15</f>
        <v>0.1</v>
      </c>
      <c r="Z154" s="31">
        <f t="shared" si="93"/>
        <v>152</v>
      </c>
      <c r="AA154" s="76">
        <f t="shared" si="94"/>
        <v>-5.6343222891088937E-3</v>
      </c>
      <c r="AB154" s="76">
        <f t="shared" si="95"/>
        <v>5.4058768822346278E-3</v>
      </c>
      <c r="AC154" s="76">
        <f t="shared" si="96"/>
        <v>-6.0288000022410415E-3</v>
      </c>
      <c r="AD154" s="76">
        <f t="shared" si="97"/>
        <v>-3.944777131321478E-4</v>
      </c>
      <c r="AE154" s="76">
        <f t="shared" si="98"/>
        <v>1.5561266615796908E-8</v>
      </c>
      <c r="AF154" s="31">
        <f t="shared" si="99"/>
        <v>-6.0288000022410415E-3</v>
      </c>
      <c r="AG154" s="143"/>
      <c r="AH154" s="31">
        <f t="shared" si="100"/>
        <v>-1.1434676884475669E-2</v>
      </c>
      <c r="AI154" s="31">
        <f t="shared" si="101"/>
        <v>0.34897070170091793</v>
      </c>
      <c r="AJ154" s="31">
        <f t="shared" si="102"/>
        <v>-0.98149401973120365</v>
      </c>
      <c r="AK154" s="31">
        <f t="shared" si="103"/>
        <v>-0.23791993095161329</v>
      </c>
      <c r="AL154" s="31">
        <f t="shared" si="104"/>
        <v>-2.7912190328572843</v>
      </c>
      <c r="AM154" s="31">
        <f t="shared" si="105"/>
        <v>-5.6496768558271855</v>
      </c>
      <c r="AN154" s="76">
        <f t="shared" si="107"/>
        <v>-2.3535377536313171</v>
      </c>
      <c r="AO154" s="76">
        <f t="shared" si="107"/>
        <v>-2.3461594382766537</v>
      </c>
      <c r="AP154" s="76">
        <f t="shared" si="107"/>
        <v>-2.3612511401308591</v>
      </c>
      <c r="AQ154" s="76">
        <f t="shared" si="107"/>
        <v>-2.3301297498755442</v>
      </c>
      <c r="AR154" s="76">
        <f t="shared" si="107"/>
        <v>-2.3932897658142389</v>
      </c>
      <c r="AS154" s="76">
        <f t="shared" si="107"/>
        <v>-2.2603698412851028</v>
      </c>
      <c r="AT154" s="76">
        <f t="shared" si="107"/>
        <v>-2.523167248859771</v>
      </c>
      <c r="AU154" s="76">
        <f t="shared" si="106"/>
        <v>-1.8585190795888609</v>
      </c>
    </row>
    <row r="155" spans="1:47" s="31" customFormat="1" ht="12.95" customHeight="1">
      <c r="A155" s="67" t="s">
        <v>566</v>
      </c>
      <c r="B155" s="66" t="s">
        <v>122</v>
      </c>
      <c r="C155" s="67">
        <v>40321.448600000003</v>
      </c>
      <c r="D155" s="67" t="s">
        <v>144</v>
      </c>
      <c r="E155" s="10">
        <f t="shared" si="89"/>
        <v>151.99784989815194</v>
      </c>
      <c r="F155" s="31">
        <f t="shared" si="90"/>
        <v>152</v>
      </c>
      <c r="G155" s="31">
        <f t="shared" si="91"/>
        <v>-4.4287999990046956E-3</v>
      </c>
      <c r="I155" s="31">
        <f t="shared" si="108"/>
        <v>-4.4287999990046956E-3</v>
      </c>
      <c r="O155" s="31">
        <f t="shared" ref="O155:O161" ca="1" si="109">+C$11+C$12*F155</f>
        <v>1.7172920482546612E-2</v>
      </c>
      <c r="Q155" s="32">
        <f t="shared" si="92"/>
        <v>25302.948600000003</v>
      </c>
      <c r="S155" s="77">
        <f t="shared" ref="S155:S169" si="110">S$16</f>
        <v>1</v>
      </c>
      <c r="Z155" s="31">
        <f t="shared" si="93"/>
        <v>152</v>
      </c>
      <c r="AA155" s="76">
        <f t="shared" si="94"/>
        <v>-5.6343222891088937E-3</v>
      </c>
      <c r="AB155" s="76">
        <f t="shared" si="95"/>
        <v>7.0058768854709737E-3</v>
      </c>
      <c r="AC155" s="76">
        <f t="shared" si="96"/>
        <v>-4.4287999990046956E-3</v>
      </c>
      <c r="AD155" s="76">
        <f t="shared" si="97"/>
        <v>1.2055222901041981E-3</v>
      </c>
      <c r="AE155" s="76">
        <f t="shared" si="98"/>
        <v>1.4532839919380705E-6</v>
      </c>
      <c r="AF155" s="31">
        <f t="shared" si="99"/>
        <v>-4.4287999990046956E-3</v>
      </c>
      <c r="AG155" s="143"/>
      <c r="AH155" s="31">
        <f t="shared" si="100"/>
        <v>-1.1434676884475669E-2</v>
      </c>
      <c r="AI155" s="31">
        <f t="shared" si="101"/>
        <v>0.34897070170091793</v>
      </c>
      <c r="AJ155" s="31">
        <f t="shared" si="102"/>
        <v>-0.98149401973120365</v>
      </c>
      <c r="AK155" s="31">
        <f t="shared" si="103"/>
        <v>-0.23791993095161329</v>
      </c>
      <c r="AL155" s="31">
        <f t="shared" si="104"/>
        <v>-2.7912190328572843</v>
      </c>
      <c r="AM155" s="31">
        <f t="shared" si="105"/>
        <v>-5.6496768558271855</v>
      </c>
      <c r="AN155" s="76">
        <f t="shared" si="107"/>
        <v>-2.3535377536313171</v>
      </c>
      <c r="AO155" s="76">
        <f t="shared" si="107"/>
        <v>-2.3461594382766537</v>
      </c>
      <c r="AP155" s="76">
        <f t="shared" si="107"/>
        <v>-2.3612511401308591</v>
      </c>
      <c r="AQ155" s="76">
        <f t="shared" si="107"/>
        <v>-2.3301297498755442</v>
      </c>
      <c r="AR155" s="76">
        <f t="shared" si="107"/>
        <v>-2.3932897658142389</v>
      </c>
      <c r="AS155" s="76">
        <f t="shared" si="107"/>
        <v>-2.2603698412851028</v>
      </c>
      <c r="AT155" s="76">
        <f t="shared" si="107"/>
        <v>-2.523167248859771</v>
      </c>
      <c r="AU155" s="76">
        <f t="shared" si="106"/>
        <v>-1.8585190795888609</v>
      </c>
    </row>
    <row r="156" spans="1:47" s="31" customFormat="1" ht="12.95" customHeight="1">
      <c r="A156" s="67" t="s">
        <v>541</v>
      </c>
      <c r="B156" s="66" t="s">
        <v>31</v>
      </c>
      <c r="C156" s="67">
        <v>40322.478499999997</v>
      </c>
      <c r="D156" s="67" t="s">
        <v>144</v>
      </c>
      <c r="E156" s="10">
        <f t="shared" si="89"/>
        <v>152.49784761638455</v>
      </c>
      <c r="F156" s="31">
        <f t="shared" si="90"/>
        <v>152.5</v>
      </c>
      <c r="G156" s="31">
        <f t="shared" si="91"/>
        <v>-4.4335000056889839E-3</v>
      </c>
      <c r="I156" s="31">
        <f t="shared" si="108"/>
        <v>-4.4335000056889839E-3</v>
      </c>
      <c r="O156" s="31">
        <f t="shared" ca="1" si="109"/>
        <v>1.7171558750528185E-2</v>
      </c>
      <c r="Q156" s="32">
        <f t="shared" si="92"/>
        <v>25303.978499999997</v>
      </c>
      <c r="S156" s="77">
        <f t="shared" si="110"/>
        <v>1</v>
      </c>
      <c r="Z156" s="31">
        <f t="shared" si="93"/>
        <v>152.5</v>
      </c>
      <c r="AA156" s="76">
        <f t="shared" si="94"/>
        <v>-5.6329534066870152E-3</v>
      </c>
      <c r="AB156" s="76">
        <f t="shared" si="95"/>
        <v>6.9999595250570534E-3</v>
      </c>
      <c r="AC156" s="76">
        <f t="shared" si="96"/>
        <v>-4.4335000056889839E-3</v>
      </c>
      <c r="AD156" s="76">
        <f t="shared" si="97"/>
        <v>1.1994534009980313E-3</v>
      </c>
      <c r="AE156" s="76">
        <f t="shared" si="98"/>
        <v>1.4386884611657441E-6</v>
      </c>
      <c r="AF156" s="31">
        <f t="shared" si="99"/>
        <v>-4.4335000056889839E-3</v>
      </c>
      <c r="AG156" s="143"/>
      <c r="AH156" s="31">
        <f t="shared" si="100"/>
        <v>-1.1433459530746037E-2</v>
      </c>
      <c r="AI156" s="31">
        <f t="shared" si="101"/>
        <v>0.34900160817664105</v>
      </c>
      <c r="AJ156" s="31">
        <f t="shared" si="102"/>
        <v>-0.98151888249166519</v>
      </c>
      <c r="AK156" s="31">
        <f t="shared" si="103"/>
        <v>-0.23800448447711231</v>
      </c>
      <c r="AL156" s="31">
        <f t="shared" si="104"/>
        <v>-2.7910891530920203</v>
      </c>
      <c r="AM156" s="31">
        <f t="shared" si="105"/>
        <v>-5.6475398936899754</v>
      </c>
      <c r="AN156" s="76">
        <f t="shared" si="107"/>
        <v>-2.3532694978775246</v>
      </c>
      <c r="AO156" s="76">
        <f t="shared" si="107"/>
        <v>-2.3459036995047469</v>
      </c>
      <c r="AP156" s="76">
        <f t="shared" si="107"/>
        <v>-2.3609738356517997</v>
      </c>
      <c r="AQ156" s="76">
        <f t="shared" si="107"/>
        <v>-2.3298886912942449</v>
      </c>
      <c r="AR156" s="76">
        <f t="shared" si="107"/>
        <v>-2.3929919465716196</v>
      </c>
      <c r="AS156" s="76">
        <f t="shared" si="107"/>
        <v>-2.2601555187214908</v>
      </c>
      <c r="AT156" s="76">
        <f t="shared" si="107"/>
        <v>-2.5228520444977467</v>
      </c>
      <c r="AU156" s="76">
        <f t="shared" si="106"/>
        <v>-1.8581267601805418</v>
      </c>
    </row>
    <row r="157" spans="1:47" s="31" customFormat="1" ht="12.95" customHeight="1">
      <c r="A157" s="67" t="s">
        <v>562</v>
      </c>
      <c r="B157" s="66" t="s">
        <v>31</v>
      </c>
      <c r="C157" s="67">
        <v>40322.4787</v>
      </c>
      <c r="D157" s="67" t="s">
        <v>144</v>
      </c>
      <c r="E157" s="10">
        <f t="shared" si="89"/>
        <v>152.49794471274802</v>
      </c>
      <c r="F157" s="31">
        <f t="shared" si="90"/>
        <v>152.5</v>
      </c>
      <c r="G157" s="31">
        <f t="shared" si="91"/>
        <v>-4.2335000034654513E-3</v>
      </c>
      <c r="I157" s="31">
        <f t="shared" si="108"/>
        <v>-4.2335000034654513E-3</v>
      </c>
      <c r="O157" s="31">
        <f t="shared" ca="1" si="109"/>
        <v>1.7171558750528185E-2</v>
      </c>
      <c r="Q157" s="32">
        <f t="shared" si="92"/>
        <v>25303.9787</v>
      </c>
      <c r="S157" s="77">
        <f t="shared" si="110"/>
        <v>1</v>
      </c>
      <c r="Z157" s="31">
        <f t="shared" si="93"/>
        <v>152.5</v>
      </c>
      <c r="AA157" s="76">
        <f t="shared" si="94"/>
        <v>-5.6329534066870152E-3</v>
      </c>
      <c r="AB157" s="76">
        <f t="shared" si="95"/>
        <v>7.1999595272805861E-3</v>
      </c>
      <c r="AC157" s="76">
        <f t="shared" si="96"/>
        <v>-4.2335000034654513E-3</v>
      </c>
      <c r="AD157" s="76">
        <f t="shared" si="97"/>
        <v>1.3994534032215639E-3</v>
      </c>
      <c r="AE157" s="76">
        <f t="shared" si="98"/>
        <v>1.9584698277884173E-6</v>
      </c>
      <c r="AF157" s="31">
        <f t="shared" si="99"/>
        <v>-4.2335000034654513E-3</v>
      </c>
      <c r="AG157" s="143"/>
      <c r="AH157" s="31">
        <f t="shared" si="100"/>
        <v>-1.1433459530746037E-2</v>
      </c>
      <c r="AI157" s="31">
        <f t="shared" si="101"/>
        <v>0.34900160817664105</v>
      </c>
      <c r="AJ157" s="31">
        <f t="shared" si="102"/>
        <v>-0.98151888249166519</v>
      </c>
      <c r="AK157" s="31">
        <f t="shared" si="103"/>
        <v>-0.23800448447711231</v>
      </c>
      <c r="AL157" s="31">
        <f t="shared" si="104"/>
        <v>-2.7910891530920203</v>
      </c>
      <c r="AM157" s="31">
        <f t="shared" si="105"/>
        <v>-5.6475398936899754</v>
      </c>
      <c r="AN157" s="76">
        <f t="shared" si="107"/>
        <v>-2.3532694978775246</v>
      </c>
      <c r="AO157" s="76">
        <f t="shared" si="107"/>
        <v>-2.3459036995047469</v>
      </c>
      <c r="AP157" s="76">
        <f t="shared" si="107"/>
        <v>-2.3609738356517997</v>
      </c>
      <c r="AQ157" s="76">
        <f t="shared" si="107"/>
        <v>-2.3298886912942449</v>
      </c>
      <c r="AR157" s="76">
        <f t="shared" si="107"/>
        <v>-2.3929919465716196</v>
      </c>
      <c r="AS157" s="76">
        <f t="shared" si="107"/>
        <v>-2.2601555187214908</v>
      </c>
      <c r="AT157" s="76">
        <f t="shared" si="107"/>
        <v>-2.5228520444977467</v>
      </c>
      <c r="AU157" s="76">
        <f t="shared" si="106"/>
        <v>-1.8581267601805418</v>
      </c>
    </row>
    <row r="158" spans="1:47" s="31" customFormat="1" ht="12.95" customHeight="1">
      <c r="A158" s="67" t="s">
        <v>566</v>
      </c>
      <c r="B158" s="66" t="s">
        <v>122</v>
      </c>
      <c r="C158" s="67">
        <v>40323.508399999999</v>
      </c>
      <c r="D158" s="67" t="s">
        <v>144</v>
      </c>
      <c r="E158" s="10">
        <f t="shared" si="89"/>
        <v>152.99784533462068</v>
      </c>
      <c r="F158" s="31">
        <f t="shared" si="90"/>
        <v>153</v>
      </c>
      <c r="G158" s="31">
        <f t="shared" si="91"/>
        <v>-4.4382000050973147E-3</v>
      </c>
      <c r="I158" s="31">
        <f t="shared" si="108"/>
        <v>-4.4382000050973147E-3</v>
      </c>
      <c r="O158" s="31">
        <f t="shared" ca="1" si="109"/>
        <v>1.7170197018509758E-2</v>
      </c>
      <c r="Q158" s="32">
        <f t="shared" si="92"/>
        <v>25305.008399999999</v>
      </c>
      <c r="S158" s="77">
        <f t="shared" si="110"/>
        <v>1</v>
      </c>
      <c r="Z158" s="31">
        <f t="shared" si="93"/>
        <v>153</v>
      </c>
      <c r="AA158" s="76">
        <f t="shared" si="94"/>
        <v>-5.6315836177905998E-3</v>
      </c>
      <c r="AB158" s="76">
        <f t="shared" si="95"/>
        <v>6.9940412661151311E-3</v>
      </c>
      <c r="AC158" s="76">
        <f t="shared" si="96"/>
        <v>-4.4382000050973147E-3</v>
      </c>
      <c r="AD158" s="76">
        <f t="shared" si="97"/>
        <v>1.1933836126932851E-3</v>
      </c>
      <c r="AE158" s="76">
        <f t="shared" si="98"/>
        <v>1.4241644470448768E-6</v>
      </c>
      <c r="AF158" s="31">
        <f t="shared" si="99"/>
        <v>-4.4382000050973147E-3</v>
      </c>
      <c r="AG158" s="143"/>
      <c r="AH158" s="31">
        <f t="shared" si="100"/>
        <v>-1.1432241271212446E-2</v>
      </c>
      <c r="AI158" s="31">
        <f t="shared" si="101"/>
        <v>0.34903253048054683</v>
      </c>
      <c r="AJ158" s="31">
        <f t="shared" si="102"/>
        <v>-0.98154373258805294</v>
      </c>
      <c r="AK158" s="31">
        <f t="shared" si="103"/>
        <v>-0.23808904723916918</v>
      </c>
      <c r="AL158" s="31">
        <f t="shared" si="104"/>
        <v>-2.7909592529702909</v>
      </c>
      <c r="AM158" s="31">
        <f t="shared" si="105"/>
        <v>-5.6454041638777968</v>
      </c>
      <c r="AN158" s="76">
        <f t="shared" si="107"/>
        <v>-2.353001223843795</v>
      </c>
      <c r="AO158" s="76">
        <f t="shared" si="107"/>
        <v>-2.3456479316490886</v>
      </c>
      <c r="AP158" s="76">
        <f t="shared" si="107"/>
        <v>-2.3606965140596898</v>
      </c>
      <c r="AQ158" s="76">
        <f t="shared" si="107"/>
        <v>-2.3296476073283157</v>
      </c>
      <c r="AR158" s="76">
        <f t="shared" si="107"/>
        <v>-2.3926940949094067</v>
      </c>
      <c r="AS158" s="76">
        <f t="shared" si="107"/>
        <v>-2.2599412139706012</v>
      </c>
      <c r="AT158" s="76">
        <f t="shared" si="107"/>
        <v>-2.5225367378248515</v>
      </c>
      <c r="AU158" s="76">
        <f t="shared" si="106"/>
        <v>-1.8577344407722227</v>
      </c>
    </row>
    <row r="159" spans="1:47" s="31" customFormat="1" ht="12.95" customHeight="1">
      <c r="A159" s="67" t="s">
        <v>562</v>
      </c>
      <c r="B159" s="66" t="s">
        <v>31</v>
      </c>
      <c r="C159" s="67">
        <v>40324.538699999997</v>
      </c>
      <c r="D159" s="67" t="s">
        <v>144</v>
      </c>
      <c r="E159" s="10">
        <f t="shared" si="89"/>
        <v>153.49803724558029</v>
      </c>
      <c r="F159" s="31">
        <f t="shared" si="90"/>
        <v>153.5</v>
      </c>
      <c r="G159" s="31">
        <f t="shared" si="91"/>
        <v>-4.0429000000585802E-3</v>
      </c>
      <c r="I159" s="31">
        <f t="shared" si="108"/>
        <v>-4.0429000000585802E-3</v>
      </c>
      <c r="O159" s="31">
        <f t="shared" ca="1" si="109"/>
        <v>1.7168835286491334E-2</v>
      </c>
      <c r="Q159" s="32">
        <f t="shared" si="92"/>
        <v>25306.038699999997</v>
      </c>
      <c r="S159" s="77">
        <f t="shared" si="110"/>
        <v>1</v>
      </c>
      <c r="Z159" s="31">
        <f t="shared" si="93"/>
        <v>153.5</v>
      </c>
      <c r="AA159" s="76">
        <f t="shared" si="94"/>
        <v>-5.6302129222934507E-3</v>
      </c>
      <c r="AB159" s="76">
        <f t="shared" si="95"/>
        <v>7.3881221056901168E-3</v>
      </c>
      <c r="AC159" s="76">
        <f t="shared" si="96"/>
        <v>-4.0429000000585802E-3</v>
      </c>
      <c r="AD159" s="76">
        <f t="shared" si="97"/>
        <v>1.5873129222348705E-3</v>
      </c>
      <c r="AE159" s="76">
        <f t="shared" si="98"/>
        <v>2.5195623130938042E-6</v>
      </c>
      <c r="AF159" s="31">
        <f t="shared" si="99"/>
        <v>-4.0429000000585802E-3</v>
      </c>
      <c r="AG159" s="143"/>
      <c r="AH159" s="31">
        <f t="shared" si="100"/>
        <v>-1.1431022105748697E-2</v>
      </c>
      <c r="AI159" s="31">
        <f t="shared" si="101"/>
        <v>0.34906346862021354</v>
      </c>
      <c r="AJ159" s="31">
        <f t="shared" si="102"/>
        <v>-0.98156857001451692</v>
      </c>
      <c r="AK159" s="31">
        <f t="shared" si="103"/>
        <v>-0.23817361924249278</v>
      </c>
      <c r="AL159" s="31">
        <f t="shared" si="104"/>
        <v>-2.7908293324797691</v>
      </c>
      <c r="AM159" s="31">
        <f t="shared" si="105"/>
        <v>-5.6432696651831291</v>
      </c>
      <c r="AN159" s="76">
        <f t="shared" si="107"/>
        <v>-2.3527329315200785</v>
      </c>
      <c r="AO159" s="76">
        <f t="shared" si="107"/>
        <v>-2.3453921346908766</v>
      </c>
      <c r="AP159" s="76">
        <f t="shared" si="107"/>
        <v>-2.3604191753572832</v>
      </c>
      <c r="AQ159" s="76">
        <f t="shared" si="107"/>
        <v>-2.3294064979385989</v>
      </c>
      <c r="AR159" s="76">
        <f t="shared" si="107"/>
        <v>-2.392396210851385</v>
      </c>
      <c r="AS159" s="76">
        <f t="shared" si="107"/>
        <v>-2.2597269269825095</v>
      </c>
      <c r="AT159" s="76">
        <f t="shared" si="107"/>
        <v>-2.5222213288292323</v>
      </c>
      <c r="AU159" s="76">
        <f t="shared" si="106"/>
        <v>-1.8573421213639036</v>
      </c>
    </row>
    <row r="160" spans="1:47" s="31" customFormat="1" ht="12.95" customHeight="1">
      <c r="A160" s="67" t="s">
        <v>562</v>
      </c>
      <c r="B160" s="66" t="s">
        <v>31</v>
      </c>
      <c r="C160" s="67">
        <v>40326.597999999998</v>
      </c>
      <c r="D160" s="67" t="s">
        <v>144</v>
      </c>
      <c r="E160" s="10">
        <f t="shared" si="89"/>
        <v>154.49778994114561</v>
      </c>
      <c r="F160" s="31">
        <f t="shared" si="90"/>
        <v>154.5</v>
      </c>
      <c r="G160" s="31">
        <f t="shared" si="91"/>
        <v>-4.5523000007960945E-3</v>
      </c>
      <c r="I160" s="31">
        <f t="shared" si="108"/>
        <v>-4.5523000007960945E-3</v>
      </c>
      <c r="O160" s="31">
        <f t="shared" ca="1" si="109"/>
        <v>1.7166111822454481E-2</v>
      </c>
      <c r="Q160" s="32">
        <f t="shared" si="92"/>
        <v>25308.097999999998</v>
      </c>
      <c r="S160" s="77">
        <f t="shared" si="110"/>
        <v>1</v>
      </c>
      <c r="Z160" s="31">
        <f t="shared" si="93"/>
        <v>154.5</v>
      </c>
      <c r="AA160" s="76">
        <f t="shared" si="94"/>
        <v>-5.6274688109914138E-3</v>
      </c>
      <c r="AB160" s="76">
        <f t="shared" si="95"/>
        <v>6.8762810557291016E-3</v>
      </c>
      <c r="AC160" s="76">
        <f t="shared" si="96"/>
        <v>-4.5523000007960945E-3</v>
      </c>
      <c r="AD160" s="76">
        <f t="shared" si="97"/>
        <v>1.0751688101953193E-3</v>
      </c>
      <c r="AE160" s="76">
        <f t="shared" si="98"/>
        <v>1.1559879704168186E-6</v>
      </c>
      <c r="AF160" s="31">
        <f t="shared" si="99"/>
        <v>-4.5523000007960945E-3</v>
      </c>
      <c r="AG160" s="143"/>
      <c r="AH160" s="31">
        <f t="shared" si="100"/>
        <v>-1.1428581056525196E-2</v>
      </c>
      <c r="AI160" s="31">
        <f t="shared" si="101"/>
        <v>0.34912539243718432</v>
      </c>
      <c r="AJ160" s="31">
        <f t="shared" si="102"/>
        <v>-0.98161820683425083</v>
      </c>
      <c r="AK160" s="31">
        <f t="shared" si="103"/>
        <v>-0.23834279099181124</v>
      </c>
      <c r="AL160" s="31">
        <f t="shared" si="104"/>
        <v>-2.7905694303429605</v>
      </c>
      <c r="AM160" s="31">
        <f t="shared" si="105"/>
        <v>-5.6390043563232508</v>
      </c>
      <c r="AN160" s="76">
        <f t="shared" si="107"/>
        <v>-2.3521962919623824</v>
      </c>
      <c r="AO160" s="76">
        <f t="shared" si="107"/>
        <v>-2.3448804533916396</v>
      </c>
      <c r="AP160" s="76">
        <f t="shared" si="107"/>
        <v>-2.3598644466324759</v>
      </c>
      <c r="AQ160" s="76">
        <f t="shared" si="107"/>
        <v>-2.3289242027311929</v>
      </c>
      <c r="AR160" s="76">
        <f t="shared" si="107"/>
        <v>-2.3918003456430856</v>
      </c>
      <c r="AS160" s="76">
        <f t="shared" si="107"/>
        <v>-2.2592984060947345</v>
      </c>
      <c r="AT160" s="76">
        <f t="shared" si="107"/>
        <v>-2.521590203822488</v>
      </c>
      <c r="AU160" s="76">
        <f t="shared" si="106"/>
        <v>-1.8565574825472659</v>
      </c>
    </row>
    <row r="161" spans="1:48" s="31" customFormat="1" ht="12.95" customHeight="1">
      <c r="A161" s="67" t="s">
        <v>541</v>
      </c>
      <c r="B161" s="66" t="s">
        <v>31</v>
      </c>
      <c r="C161" s="67">
        <v>40355.438800000004</v>
      </c>
      <c r="D161" s="67" t="s">
        <v>144</v>
      </c>
      <c r="E161" s="10">
        <f t="shared" si="89"/>
        <v>168.49947378626516</v>
      </c>
      <c r="F161" s="31">
        <f t="shared" si="90"/>
        <v>168.5</v>
      </c>
      <c r="G161" s="31">
        <f t="shared" si="91"/>
        <v>-1.0838999951374717E-3</v>
      </c>
      <c r="I161" s="31">
        <f t="shared" si="108"/>
        <v>-1.0838999951374717E-3</v>
      </c>
      <c r="O161" s="31">
        <f t="shared" ca="1" si="109"/>
        <v>1.712798332593856E-2</v>
      </c>
      <c r="Q161" s="32">
        <f t="shared" si="92"/>
        <v>25336.938800000004</v>
      </c>
      <c r="S161" s="77">
        <f t="shared" si="110"/>
        <v>1</v>
      </c>
      <c r="Z161" s="31">
        <f t="shared" si="93"/>
        <v>168.5</v>
      </c>
      <c r="AA161" s="76">
        <f t="shared" si="94"/>
        <v>-5.5886698566324361E-3</v>
      </c>
      <c r="AB161" s="76">
        <f t="shared" si="95"/>
        <v>1.031012525777078E-2</v>
      </c>
      <c r="AC161" s="76">
        <f t="shared" si="96"/>
        <v>-1.0838999951374717E-3</v>
      </c>
      <c r="AD161" s="76">
        <f t="shared" si="97"/>
        <v>4.5047698614949644E-3</v>
      </c>
      <c r="AE161" s="76">
        <f t="shared" si="98"/>
        <v>2.0292951505033362E-5</v>
      </c>
      <c r="AF161" s="31">
        <f t="shared" si="99"/>
        <v>-1.0838999951374717E-3</v>
      </c>
      <c r="AG161" s="143"/>
      <c r="AH161" s="31">
        <f t="shared" si="100"/>
        <v>-1.1394025252908252E-2</v>
      </c>
      <c r="AI161" s="31">
        <f t="shared" si="101"/>
        <v>0.34999901435348058</v>
      </c>
      <c r="AJ161" s="31">
        <f t="shared" si="102"/>
        <v>-0.98230777208191011</v>
      </c>
      <c r="AK161" s="31">
        <f t="shared" si="103"/>
        <v>-0.24071510016276257</v>
      </c>
      <c r="AL161" s="31">
        <f t="shared" si="104"/>
        <v>-2.7869221845132284</v>
      </c>
      <c r="AM161" s="31">
        <f t="shared" si="105"/>
        <v>-5.5798012417026905</v>
      </c>
      <c r="AN161" s="76">
        <f t="shared" ref="AN161:AT170" si="111">$AU161+$AB$7*SIN(AO161)</f>
        <v>-2.3446756062957026</v>
      </c>
      <c r="AO161" s="76">
        <f t="shared" si="111"/>
        <v>-2.3377046004884283</v>
      </c>
      <c r="AP161" s="76">
        <f t="shared" si="111"/>
        <v>-2.3520910706512694</v>
      </c>
      <c r="AQ161" s="76">
        <f t="shared" si="111"/>
        <v>-2.3221612001394565</v>
      </c>
      <c r="AR161" s="76">
        <f t="shared" si="111"/>
        <v>-2.3834447432521477</v>
      </c>
      <c r="AS161" s="76">
        <f t="shared" si="111"/>
        <v>-2.2533063270390969</v>
      </c>
      <c r="AT161" s="76">
        <f t="shared" si="111"/>
        <v>-2.5127114207461729</v>
      </c>
      <c r="AU161" s="76">
        <f t="shared" si="106"/>
        <v>-1.8455725391143345</v>
      </c>
    </row>
    <row r="162" spans="1:48" s="31" customFormat="1" ht="12.95" customHeight="1">
      <c r="A162" s="10" t="s">
        <v>117</v>
      </c>
      <c r="B162" s="37"/>
      <c r="C162" s="11">
        <v>40389.423199999997</v>
      </c>
      <c r="D162" s="11"/>
      <c r="E162" s="10">
        <f t="shared" si="89"/>
        <v>184.99828187986543</v>
      </c>
      <c r="F162" s="31">
        <f t="shared" si="90"/>
        <v>185</v>
      </c>
      <c r="G162" s="31">
        <f t="shared" si="91"/>
        <v>-3.5390000048209913E-3</v>
      </c>
      <c r="I162" s="31">
        <f t="shared" si="108"/>
        <v>-3.5390000048209913E-3</v>
      </c>
      <c r="Q162" s="32">
        <f t="shared" si="92"/>
        <v>25370.923199999997</v>
      </c>
      <c r="S162" s="77">
        <f t="shared" si="110"/>
        <v>1</v>
      </c>
      <c r="Z162" s="31">
        <f t="shared" si="93"/>
        <v>185</v>
      </c>
      <c r="AA162" s="76">
        <f t="shared" si="94"/>
        <v>-5.5420257895494882E-3</v>
      </c>
      <c r="AB162" s="76">
        <f t="shared" si="95"/>
        <v>7.813382712172235E-3</v>
      </c>
      <c r="AC162" s="76">
        <f t="shared" si="96"/>
        <v>-3.5390000048209913E-3</v>
      </c>
      <c r="AD162" s="76">
        <f t="shared" si="97"/>
        <v>2.0030257847284969E-3</v>
      </c>
      <c r="AE162" s="76">
        <f t="shared" si="98"/>
        <v>4.0121122942872111E-6</v>
      </c>
      <c r="AF162" s="31">
        <f t="shared" si="99"/>
        <v>-3.5390000048209913E-3</v>
      </c>
      <c r="AG162" s="143"/>
      <c r="AH162" s="31">
        <f t="shared" si="100"/>
        <v>-1.1352382716993226E-2</v>
      </c>
      <c r="AI162" s="31">
        <f t="shared" si="101"/>
        <v>0.35104483310920798</v>
      </c>
      <c r="AJ162" s="31">
        <f t="shared" si="102"/>
        <v>-0.98310752627588704</v>
      </c>
      <c r="AK162" s="31">
        <f t="shared" si="103"/>
        <v>-0.24352049637260495</v>
      </c>
      <c r="AL162" s="31">
        <f t="shared" si="104"/>
        <v>-2.782602728706336</v>
      </c>
      <c r="AM162" s="31">
        <f t="shared" si="105"/>
        <v>-5.5112264307129673</v>
      </c>
      <c r="AN162" s="76">
        <f t="shared" si="111"/>
        <v>-2.3357931890683723</v>
      </c>
      <c r="AO162" s="76">
        <f t="shared" si="111"/>
        <v>-2.3292174429764638</v>
      </c>
      <c r="AP162" s="76">
        <f t="shared" si="111"/>
        <v>-2.3429124451708265</v>
      </c>
      <c r="AQ162" s="76">
        <f t="shared" si="111"/>
        <v>-2.3141636448998035</v>
      </c>
      <c r="AR162" s="76">
        <f t="shared" si="111"/>
        <v>-2.3735652478363294</v>
      </c>
      <c r="AS162" s="76">
        <f t="shared" si="111"/>
        <v>-2.2462604338902961</v>
      </c>
      <c r="AT162" s="76">
        <f t="shared" si="111"/>
        <v>-2.5021437731049581</v>
      </c>
      <c r="AU162" s="76">
        <f t="shared" si="106"/>
        <v>-1.8326259986398086</v>
      </c>
    </row>
    <row r="163" spans="1:48" s="31" customFormat="1" ht="12.95" customHeight="1">
      <c r="A163" s="67" t="s">
        <v>1533</v>
      </c>
      <c r="B163" s="66" t="s">
        <v>122</v>
      </c>
      <c r="C163" s="67">
        <v>40389.433199999999</v>
      </c>
      <c r="D163" s="67" t="s">
        <v>144</v>
      </c>
      <c r="E163" s="10">
        <f t="shared" si="89"/>
        <v>185.00313669798697</v>
      </c>
      <c r="F163" s="31">
        <f t="shared" si="90"/>
        <v>185</v>
      </c>
      <c r="G163" s="31">
        <f t="shared" si="91"/>
        <v>6.4609999972162768E-3</v>
      </c>
      <c r="I163" s="31">
        <f t="shared" si="108"/>
        <v>6.4609999972162768E-3</v>
      </c>
      <c r="O163" s="31">
        <f ca="1">+C$11+C$12*F163</f>
        <v>1.7083046169330506E-2</v>
      </c>
      <c r="Q163" s="32">
        <f t="shared" si="92"/>
        <v>25370.933199999999</v>
      </c>
      <c r="S163" s="77">
        <f t="shared" si="110"/>
        <v>1</v>
      </c>
      <c r="Z163" s="31">
        <f t="shared" si="93"/>
        <v>185</v>
      </c>
      <c r="AA163" s="76">
        <f t="shared" si="94"/>
        <v>-5.5420257895494882E-3</v>
      </c>
      <c r="AB163" s="76">
        <f t="shared" si="95"/>
        <v>1.7813382714209503E-2</v>
      </c>
      <c r="AC163" s="76">
        <f t="shared" si="96"/>
        <v>6.4609999972162768E-3</v>
      </c>
      <c r="AD163" s="76">
        <f t="shared" si="97"/>
        <v>1.2003025786765764E-2</v>
      </c>
      <c r="AE163" s="76">
        <f t="shared" si="98"/>
        <v>1.4407262803776388E-4</v>
      </c>
      <c r="AF163" s="31">
        <f t="shared" si="99"/>
        <v>6.4609999972162768E-3</v>
      </c>
      <c r="AG163" s="143"/>
      <c r="AH163" s="31">
        <f t="shared" si="100"/>
        <v>-1.1352382716993226E-2</v>
      </c>
      <c r="AI163" s="31">
        <f t="shared" si="101"/>
        <v>0.35104483310920798</v>
      </c>
      <c r="AJ163" s="31">
        <f t="shared" si="102"/>
        <v>-0.98310752627588704</v>
      </c>
      <c r="AK163" s="31">
        <f t="shared" si="103"/>
        <v>-0.24352049637260495</v>
      </c>
      <c r="AL163" s="31">
        <f t="shared" si="104"/>
        <v>-2.782602728706336</v>
      </c>
      <c r="AM163" s="31">
        <f t="shared" si="105"/>
        <v>-5.5112264307129673</v>
      </c>
      <c r="AN163" s="76">
        <f t="shared" si="111"/>
        <v>-2.3357931890683723</v>
      </c>
      <c r="AO163" s="76">
        <f t="shared" si="111"/>
        <v>-2.3292174429764638</v>
      </c>
      <c r="AP163" s="76">
        <f t="shared" si="111"/>
        <v>-2.3429124451708265</v>
      </c>
      <c r="AQ163" s="76">
        <f t="shared" si="111"/>
        <v>-2.3141636448998035</v>
      </c>
      <c r="AR163" s="76">
        <f t="shared" si="111"/>
        <v>-2.3735652478363294</v>
      </c>
      <c r="AS163" s="76">
        <f t="shared" si="111"/>
        <v>-2.2462604338902961</v>
      </c>
      <c r="AT163" s="76">
        <f t="shared" si="111"/>
        <v>-2.5021437731049581</v>
      </c>
      <c r="AU163" s="76">
        <f t="shared" si="106"/>
        <v>-1.8326259986398086</v>
      </c>
    </row>
    <row r="164" spans="1:48" s="31" customFormat="1" ht="12.95" customHeight="1">
      <c r="A164" s="67" t="s">
        <v>566</v>
      </c>
      <c r="B164" s="66" t="s">
        <v>122</v>
      </c>
      <c r="C164" s="67">
        <v>40422.381500000003</v>
      </c>
      <c r="D164" s="67" t="s">
        <v>144</v>
      </c>
      <c r="E164" s="10">
        <f t="shared" si="89"/>
        <v>200.99893708612174</v>
      </c>
      <c r="F164" s="31">
        <f t="shared" si="90"/>
        <v>201</v>
      </c>
      <c r="G164" s="31">
        <f t="shared" si="91"/>
        <v>-2.1893999946769327E-3</v>
      </c>
      <c r="I164" s="31">
        <f t="shared" si="108"/>
        <v>-2.1893999946769327E-3</v>
      </c>
      <c r="O164" s="31">
        <f ca="1">+C$11+C$12*F164</f>
        <v>1.7039470744740881E-2</v>
      </c>
      <c r="Q164" s="32">
        <f t="shared" si="92"/>
        <v>25403.881500000003</v>
      </c>
      <c r="S164" s="77">
        <f t="shared" si="110"/>
        <v>1</v>
      </c>
      <c r="Z164" s="31">
        <f t="shared" si="93"/>
        <v>201</v>
      </c>
      <c r="AA164" s="76">
        <f t="shared" si="94"/>
        <v>-5.4958436526542209E-3</v>
      </c>
      <c r="AB164" s="76">
        <f t="shared" si="95"/>
        <v>9.1216512524389896E-3</v>
      </c>
      <c r="AC164" s="76">
        <f t="shared" si="96"/>
        <v>-2.1893999946769327E-3</v>
      </c>
      <c r="AD164" s="76">
        <f t="shared" si="97"/>
        <v>3.3064436579772882E-3</v>
      </c>
      <c r="AE164" s="76">
        <f t="shared" si="98"/>
        <v>1.093256966337823E-5</v>
      </c>
      <c r="AF164" s="31">
        <f t="shared" si="99"/>
        <v>-2.1893999946769327E-3</v>
      </c>
      <c r="AG164" s="143"/>
      <c r="AH164" s="31">
        <f t="shared" si="100"/>
        <v>-1.1311051247115922E-2</v>
      </c>
      <c r="AI164" s="31">
        <f t="shared" si="101"/>
        <v>0.35207594944830711</v>
      </c>
      <c r="AJ164" s="31">
        <f t="shared" si="102"/>
        <v>-0.98386947028666039</v>
      </c>
      <c r="AK164" s="31">
        <f t="shared" si="103"/>
        <v>-0.24625081828189505</v>
      </c>
      <c r="AL164" s="31">
        <f t="shared" si="104"/>
        <v>-2.7783921316997446</v>
      </c>
      <c r="AM164" s="31">
        <f t="shared" si="105"/>
        <v>-5.4459330898740861</v>
      </c>
      <c r="AN164" s="76">
        <f t="shared" si="111"/>
        <v>-2.327160204187718</v>
      </c>
      <c r="AO164" s="76">
        <f t="shared" si="111"/>
        <v>-2.3209559874044237</v>
      </c>
      <c r="AP164" s="76">
        <f t="shared" si="111"/>
        <v>-2.3339942914419227</v>
      </c>
      <c r="AQ164" s="76">
        <f t="shared" si="111"/>
        <v>-2.3063794173335492</v>
      </c>
      <c r="AR164" s="76">
        <f t="shared" si="111"/>
        <v>-2.3639530248278895</v>
      </c>
      <c r="AS164" s="76">
        <f t="shared" si="111"/>
        <v>-2.2394430900225535</v>
      </c>
      <c r="AT164" s="76">
        <f t="shared" si="111"/>
        <v>-2.4917891919732149</v>
      </c>
      <c r="AU164" s="76">
        <f t="shared" si="106"/>
        <v>-1.8200717775736013</v>
      </c>
    </row>
    <row r="165" spans="1:48" s="31" customFormat="1" ht="12.95" customHeight="1">
      <c r="A165" s="67" t="s">
        <v>541</v>
      </c>
      <c r="B165" s="66" t="s">
        <v>122</v>
      </c>
      <c r="C165" s="67">
        <v>40426.499400000001</v>
      </c>
      <c r="D165" s="67" t="s">
        <v>144</v>
      </c>
      <c r="E165" s="10">
        <f t="shared" si="89"/>
        <v>202.99810263998197</v>
      </c>
      <c r="F165" s="31">
        <f t="shared" si="90"/>
        <v>203</v>
      </c>
      <c r="G165" s="31">
        <f t="shared" si="91"/>
        <v>-3.9082000002963468E-3</v>
      </c>
      <c r="I165" s="31">
        <f t="shared" si="108"/>
        <v>-3.9082000002963468E-3</v>
      </c>
      <c r="O165" s="31">
        <f ca="1">+C$11+C$12*F165</f>
        <v>1.7034023816667177E-2</v>
      </c>
      <c r="Q165" s="32">
        <f t="shared" si="92"/>
        <v>25407.999400000001</v>
      </c>
      <c r="S165" s="77">
        <f t="shared" si="110"/>
        <v>1</v>
      </c>
      <c r="Z165" s="31">
        <f t="shared" si="93"/>
        <v>203</v>
      </c>
      <c r="AA165" s="76">
        <f t="shared" si="94"/>
        <v>-5.4900047846244884E-3</v>
      </c>
      <c r="AB165" s="76">
        <f t="shared" si="95"/>
        <v>7.3976187604486675E-3</v>
      </c>
      <c r="AC165" s="76">
        <f t="shared" si="96"/>
        <v>-3.9082000002963468E-3</v>
      </c>
      <c r="AD165" s="76">
        <f t="shared" si="97"/>
        <v>1.5818047843281415E-3</v>
      </c>
      <c r="AE165" s="76">
        <f t="shared" si="98"/>
        <v>2.5021063757233984E-6</v>
      </c>
      <c r="AF165" s="31">
        <f t="shared" si="99"/>
        <v>-3.9082000002963468E-3</v>
      </c>
      <c r="AG165" s="143"/>
      <c r="AH165" s="31">
        <f t="shared" si="100"/>
        <v>-1.1305818760745014E-2</v>
      </c>
      <c r="AI165" s="31">
        <f t="shared" si="101"/>
        <v>0.35220602870475404</v>
      </c>
      <c r="AJ165" s="31">
        <f t="shared" si="102"/>
        <v>-0.98396376315322875</v>
      </c>
      <c r="AK165" s="31">
        <f t="shared" si="103"/>
        <v>-0.24659280512892026</v>
      </c>
      <c r="AL165" s="31">
        <f t="shared" si="104"/>
        <v>-2.7778642593798142</v>
      </c>
      <c r="AM165" s="31">
        <f t="shared" si="105"/>
        <v>-5.4378528997731559</v>
      </c>
      <c r="AN165" s="76">
        <f t="shared" si="111"/>
        <v>-2.3260796959543173</v>
      </c>
      <c r="AO165" s="76">
        <f t="shared" si="111"/>
        <v>-2.3199210960810523</v>
      </c>
      <c r="AP165" s="76">
        <f t="shared" si="111"/>
        <v>-2.3328783004899463</v>
      </c>
      <c r="AQ165" s="76">
        <f t="shared" si="111"/>
        <v>-2.305404315458587</v>
      </c>
      <c r="AR165" s="76">
        <f t="shared" si="111"/>
        <v>-2.3627493141093825</v>
      </c>
      <c r="AS165" s="76">
        <f t="shared" si="111"/>
        <v>-2.2385918733073908</v>
      </c>
      <c r="AT165" s="76">
        <f t="shared" si="111"/>
        <v>-2.4904874324890671</v>
      </c>
      <c r="AU165" s="76">
        <f t="shared" si="106"/>
        <v>-1.8185024999403254</v>
      </c>
    </row>
    <row r="166" spans="1:48" s="31" customFormat="1" ht="12.95" customHeight="1">
      <c r="A166" s="10" t="s">
        <v>117</v>
      </c>
      <c r="B166" s="37"/>
      <c r="C166" s="11">
        <v>40426.501499999998</v>
      </c>
      <c r="D166" s="11"/>
      <c r="E166" s="10">
        <f t="shared" si="89"/>
        <v>202.99912215178625</v>
      </c>
      <c r="F166" s="31">
        <f t="shared" si="90"/>
        <v>203</v>
      </c>
      <c r="G166" s="31">
        <f t="shared" si="91"/>
        <v>-1.8082000024151057E-3</v>
      </c>
      <c r="I166" s="31">
        <f t="shared" si="108"/>
        <v>-1.8082000024151057E-3</v>
      </c>
      <c r="Q166" s="32">
        <f t="shared" si="92"/>
        <v>25408.001499999998</v>
      </c>
      <c r="S166" s="77">
        <f t="shared" si="110"/>
        <v>1</v>
      </c>
      <c r="Z166" s="31">
        <f t="shared" si="93"/>
        <v>203</v>
      </c>
      <c r="AA166" s="76">
        <f t="shared" si="94"/>
        <v>-5.4900047846244884E-3</v>
      </c>
      <c r="AB166" s="76">
        <f t="shared" si="95"/>
        <v>9.4976187583299086E-3</v>
      </c>
      <c r="AC166" s="76">
        <f t="shared" si="96"/>
        <v>-1.8082000024151057E-3</v>
      </c>
      <c r="AD166" s="76">
        <f t="shared" si="97"/>
        <v>3.6818047822093827E-3</v>
      </c>
      <c r="AE166" s="76">
        <f t="shared" si="98"/>
        <v>1.355568645429988E-5</v>
      </c>
      <c r="AF166" s="31">
        <f t="shared" si="99"/>
        <v>-1.8082000024151057E-3</v>
      </c>
      <c r="AG166" s="143"/>
      <c r="AH166" s="31">
        <f t="shared" si="100"/>
        <v>-1.1305818760745014E-2</v>
      </c>
      <c r="AI166" s="31">
        <f t="shared" si="101"/>
        <v>0.35220602870475404</v>
      </c>
      <c r="AJ166" s="31">
        <f t="shared" si="102"/>
        <v>-0.98396376315322875</v>
      </c>
      <c r="AK166" s="31">
        <f t="shared" si="103"/>
        <v>-0.24659280512892026</v>
      </c>
      <c r="AL166" s="31">
        <f t="shared" si="104"/>
        <v>-2.7778642593798142</v>
      </c>
      <c r="AM166" s="31">
        <f t="shared" si="105"/>
        <v>-5.4378528997731559</v>
      </c>
      <c r="AN166" s="76">
        <f t="shared" si="111"/>
        <v>-2.3260796959543173</v>
      </c>
      <c r="AO166" s="76">
        <f t="shared" si="111"/>
        <v>-2.3199210960810523</v>
      </c>
      <c r="AP166" s="76">
        <f t="shared" si="111"/>
        <v>-2.3328783004899463</v>
      </c>
      <c r="AQ166" s="76">
        <f t="shared" si="111"/>
        <v>-2.305404315458587</v>
      </c>
      <c r="AR166" s="76">
        <f t="shared" si="111"/>
        <v>-2.3627493141093825</v>
      </c>
      <c r="AS166" s="76">
        <f t="shared" si="111"/>
        <v>-2.2385918733073908</v>
      </c>
      <c r="AT166" s="76">
        <f t="shared" si="111"/>
        <v>-2.4904874324890671</v>
      </c>
      <c r="AU166" s="76">
        <f t="shared" si="106"/>
        <v>-1.8185024999403254</v>
      </c>
    </row>
    <row r="167" spans="1:48" s="31" customFormat="1" ht="12.95" customHeight="1">
      <c r="A167" s="67" t="s">
        <v>614</v>
      </c>
      <c r="B167" s="66" t="s">
        <v>122</v>
      </c>
      <c r="C167" s="67">
        <v>40451.215600000003</v>
      </c>
      <c r="D167" s="67" t="s">
        <v>144</v>
      </c>
      <c r="E167" s="10">
        <f t="shared" si="89"/>
        <v>214.99736820309792</v>
      </c>
      <c r="F167" s="31">
        <f t="shared" si="90"/>
        <v>215</v>
      </c>
      <c r="G167" s="31">
        <f t="shared" si="91"/>
        <v>-5.4209999943850562E-3</v>
      </c>
      <c r="I167" s="31">
        <f t="shared" si="108"/>
        <v>-5.4209999943850562E-3</v>
      </c>
      <c r="O167" s="31">
        <f ca="1">+C$11+C$12*F167</f>
        <v>1.7001342248224957E-2</v>
      </c>
      <c r="Q167" s="32">
        <f t="shared" si="92"/>
        <v>25432.715600000003</v>
      </c>
      <c r="S167" s="77">
        <f t="shared" si="110"/>
        <v>1</v>
      </c>
      <c r="Z167" s="31">
        <f t="shared" si="93"/>
        <v>215</v>
      </c>
      <c r="AA167" s="76">
        <f t="shared" si="94"/>
        <v>-5.4546621646782241E-3</v>
      </c>
      <c r="AB167" s="76">
        <f t="shared" si="95"/>
        <v>5.8531146616806751E-3</v>
      </c>
      <c r="AC167" s="76">
        <f t="shared" si="96"/>
        <v>-5.4209999943850562E-3</v>
      </c>
      <c r="AD167" s="76">
        <f t="shared" si="97"/>
        <v>3.3662170293167863E-5</v>
      </c>
      <c r="AE167" s="76">
        <f t="shared" si="98"/>
        <v>1.133141708846233E-9</v>
      </c>
      <c r="AF167" s="31">
        <f t="shared" si="99"/>
        <v>-5.4209999943850562E-3</v>
      </c>
      <c r="AG167" s="143"/>
      <c r="AH167" s="31">
        <f t="shared" si="100"/>
        <v>-1.1274114656065731E-2</v>
      </c>
      <c r="AI167" s="31">
        <f t="shared" si="101"/>
        <v>0.35299211257396279</v>
      </c>
      <c r="AJ167" s="31">
        <f t="shared" si="102"/>
        <v>-0.98452504365518523</v>
      </c>
      <c r="AK167" s="31">
        <f t="shared" si="103"/>
        <v>-0.24864801305522638</v>
      </c>
      <c r="AL167" s="31">
        <f t="shared" si="104"/>
        <v>-2.774689710028543</v>
      </c>
      <c r="AM167" s="31">
        <f t="shared" si="105"/>
        <v>-5.3897447242686463</v>
      </c>
      <c r="AN167" s="76">
        <f t="shared" si="111"/>
        <v>-2.3195901021176075</v>
      </c>
      <c r="AO167" s="76">
        <f t="shared" si="111"/>
        <v>-2.3137013191953097</v>
      </c>
      <c r="AP167" s="76">
        <f t="shared" si="111"/>
        <v>-2.3261766550784824</v>
      </c>
      <c r="AQ167" s="76">
        <f t="shared" si="111"/>
        <v>-2.2995437688894427</v>
      </c>
      <c r="AR167" s="76">
        <f t="shared" si="111"/>
        <v>-2.355517025506042</v>
      </c>
      <c r="AS167" s="76">
        <f t="shared" si="111"/>
        <v>-2.2334886386912145</v>
      </c>
      <c r="AT167" s="76">
        <f t="shared" si="111"/>
        <v>-2.4826421009310549</v>
      </c>
      <c r="AU167" s="76">
        <f t="shared" si="106"/>
        <v>-1.8090868341406703</v>
      </c>
    </row>
    <row r="168" spans="1:48" s="31" customFormat="1" ht="12.95" customHeight="1">
      <c r="A168" s="67" t="s">
        <v>614</v>
      </c>
      <c r="B168" s="66" t="s">
        <v>31</v>
      </c>
      <c r="C168" s="67">
        <v>40452.245499999997</v>
      </c>
      <c r="D168" s="67" t="s">
        <v>144</v>
      </c>
      <c r="E168" s="10">
        <f t="shared" si="89"/>
        <v>215.49736592133056</v>
      </c>
      <c r="F168" s="31">
        <f t="shared" si="90"/>
        <v>215.5</v>
      </c>
      <c r="G168" s="31">
        <f t="shared" si="91"/>
        <v>-5.4257000010693446E-3</v>
      </c>
      <c r="I168" s="31">
        <f t="shared" si="108"/>
        <v>-5.4257000010693446E-3</v>
      </c>
      <c r="O168" s="31">
        <f ca="1">+C$11+C$12*F168</f>
        <v>1.699998051620653E-2</v>
      </c>
      <c r="Q168" s="32">
        <f t="shared" si="92"/>
        <v>25433.745499999997</v>
      </c>
      <c r="S168" s="77">
        <f t="shared" si="110"/>
        <v>1</v>
      </c>
      <c r="Z168" s="31">
        <f t="shared" si="93"/>
        <v>215.5</v>
      </c>
      <c r="AA168" s="76">
        <f t="shared" si="94"/>
        <v>-5.4531780274551869E-3</v>
      </c>
      <c r="AB168" s="76">
        <f t="shared" si="95"/>
        <v>5.8470821309583587E-3</v>
      </c>
      <c r="AC168" s="76">
        <f t="shared" si="96"/>
        <v>-5.4257000010693446E-3</v>
      </c>
      <c r="AD168" s="76">
        <f t="shared" si="97"/>
        <v>2.7478026385842347E-5</v>
      </c>
      <c r="AE168" s="76">
        <f t="shared" si="98"/>
        <v>7.5504193406104821E-10</v>
      </c>
      <c r="AF168" s="31">
        <f t="shared" si="99"/>
        <v>-5.4257000010693446E-3</v>
      </c>
      <c r="AG168" s="143"/>
      <c r="AH168" s="31">
        <f t="shared" si="100"/>
        <v>-1.1272782132027703E-2</v>
      </c>
      <c r="AI168" s="31">
        <f t="shared" si="101"/>
        <v>0.35302507574095598</v>
      </c>
      <c r="AJ168" s="31">
        <f t="shared" si="102"/>
        <v>-0.98454826301967202</v>
      </c>
      <c r="AK168" s="31">
        <f t="shared" si="103"/>
        <v>-0.24873376965707686</v>
      </c>
      <c r="AL168" s="31">
        <f t="shared" si="104"/>
        <v>-2.7745571632884309</v>
      </c>
      <c r="AM168" s="31">
        <f t="shared" si="105"/>
        <v>-5.3877539637857739</v>
      </c>
      <c r="AN168" s="76">
        <f t="shared" si="111"/>
        <v>-2.319319457421082</v>
      </c>
      <c r="AO168" s="76">
        <f t="shared" si="111"/>
        <v>-2.3134417717344102</v>
      </c>
      <c r="AP168" s="76">
        <f t="shared" si="111"/>
        <v>-2.325897207791308</v>
      </c>
      <c r="AQ168" s="76">
        <f t="shared" si="111"/>
        <v>-2.2992992051832726</v>
      </c>
      <c r="AR168" s="76">
        <f t="shared" si="111"/>
        <v>-2.3552153101419697</v>
      </c>
      <c r="AS168" s="76">
        <f t="shared" si="111"/>
        <v>-2.2332761483414196</v>
      </c>
      <c r="AT168" s="76">
        <f t="shared" si="111"/>
        <v>-2.4823139171979207</v>
      </c>
      <c r="AU168" s="76">
        <f t="shared" si="106"/>
        <v>-1.8086945147323512</v>
      </c>
    </row>
    <row r="169" spans="1:48" s="31" customFormat="1" ht="12.95" customHeight="1">
      <c r="A169" s="67" t="s">
        <v>614</v>
      </c>
      <c r="B169" s="66" t="s">
        <v>31</v>
      </c>
      <c r="C169" s="67">
        <v>40456.376199999999</v>
      </c>
      <c r="D169" s="67" t="s">
        <v>144</v>
      </c>
      <c r="E169" s="10">
        <f t="shared" si="89"/>
        <v>217.50274564238703</v>
      </c>
      <c r="F169" s="31">
        <f t="shared" si="90"/>
        <v>217.5</v>
      </c>
      <c r="G169" s="31">
        <f t="shared" si="91"/>
        <v>5.655499997374136E-3</v>
      </c>
      <c r="I169" s="31">
        <f t="shared" si="108"/>
        <v>5.655499997374136E-3</v>
      </c>
      <c r="O169" s="31">
        <f ca="1">+C$11+C$12*F169</f>
        <v>1.6994533588132826E-2</v>
      </c>
      <c r="Q169" s="32">
        <f t="shared" si="92"/>
        <v>25437.876199999999</v>
      </c>
      <c r="S169" s="77">
        <f t="shared" si="110"/>
        <v>1</v>
      </c>
      <c r="Z169" s="31">
        <f t="shared" si="93"/>
        <v>217.5</v>
      </c>
      <c r="AA169" s="76">
        <f t="shared" si="94"/>
        <v>-5.4472322422261946E-3</v>
      </c>
      <c r="AB169" s="76">
        <f t="shared" si="95"/>
        <v>1.6922942803618661E-2</v>
      </c>
      <c r="AC169" s="76">
        <f t="shared" si="96"/>
        <v>5.655499997374136E-3</v>
      </c>
      <c r="AD169" s="76">
        <f t="shared" si="97"/>
        <v>1.110273223960033E-2</v>
      </c>
      <c r="AE169" s="76">
        <f t="shared" si="98"/>
        <v>1.2327066318426055E-4</v>
      </c>
      <c r="AF169" s="31">
        <f t="shared" si="99"/>
        <v>5.655499997374136E-3</v>
      </c>
      <c r="AG169" s="143"/>
      <c r="AH169" s="31">
        <f t="shared" si="100"/>
        <v>-1.1267442806244523E-2</v>
      </c>
      <c r="AI169" s="31">
        <f t="shared" si="101"/>
        <v>0.35315709697738651</v>
      </c>
      <c r="AJ169" s="31">
        <f t="shared" si="102"/>
        <v>-0.98464100599088489</v>
      </c>
      <c r="AK169" s="31">
        <f t="shared" si="103"/>
        <v>-0.249076894948314</v>
      </c>
      <c r="AL169" s="31">
        <f t="shared" si="104"/>
        <v>-2.7740267558756444</v>
      </c>
      <c r="AM169" s="31">
        <f t="shared" si="105"/>
        <v>-5.3798018175829743</v>
      </c>
      <c r="AN169" s="76">
        <f t="shared" si="111"/>
        <v>-2.3182366814686768</v>
      </c>
      <c r="AO169" s="76">
        <f t="shared" si="111"/>
        <v>-2.3124032681405495</v>
      </c>
      <c r="AP169" s="76">
        <f t="shared" si="111"/>
        <v>-2.324779248955676</v>
      </c>
      <c r="AQ169" s="76">
        <f t="shared" si="111"/>
        <v>-2.2983206472340436</v>
      </c>
      <c r="AR169" s="76">
        <f t="shared" si="111"/>
        <v>-2.3540081550198804</v>
      </c>
      <c r="AS169" s="76">
        <f t="shared" si="111"/>
        <v>-2.2324262969738853</v>
      </c>
      <c r="AT169" s="76">
        <f t="shared" si="111"/>
        <v>-2.4810001453688648</v>
      </c>
      <c r="AU169" s="76">
        <f t="shared" si="106"/>
        <v>-1.8071252370990754</v>
      </c>
      <c r="AV169" s="76"/>
    </row>
    <row r="170" spans="1:48" s="31" customFormat="1" ht="12.95" customHeight="1">
      <c r="A170" s="10" t="s">
        <v>36</v>
      </c>
      <c r="B170" s="37"/>
      <c r="C170" s="41">
        <v>40733.410000000003</v>
      </c>
      <c r="D170" s="11"/>
      <c r="E170" s="10">
        <f t="shared" si="89"/>
        <v>351.99761686688225</v>
      </c>
      <c r="F170" s="31">
        <f t="shared" si="90"/>
        <v>352</v>
      </c>
      <c r="G170" s="31">
        <f t="shared" si="91"/>
        <v>-4.9087999941548333E-3</v>
      </c>
      <c r="I170" s="31">
        <f t="shared" si="108"/>
        <v>-4.9087999941548333E-3</v>
      </c>
      <c r="Q170" s="32">
        <f t="shared" si="92"/>
        <v>25714.910000000003</v>
      </c>
      <c r="S170" s="77">
        <f>S$15</f>
        <v>0.1</v>
      </c>
      <c r="Z170" s="31">
        <f t="shared" si="93"/>
        <v>352</v>
      </c>
      <c r="AA170" s="76">
        <f t="shared" si="94"/>
        <v>-5.0129390039034341E-3</v>
      </c>
      <c r="AB170" s="76">
        <f t="shared" si="95"/>
        <v>5.9651585940972193E-3</v>
      </c>
      <c r="AC170" s="76">
        <f t="shared" si="96"/>
        <v>-4.9087999941548333E-3</v>
      </c>
      <c r="AD170" s="76">
        <f t="shared" si="97"/>
        <v>1.0413900974860085E-4</v>
      </c>
      <c r="AE170" s="76">
        <f t="shared" si="98"/>
        <v>1.0844933351419185E-9</v>
      </c>
      <c r="AF170" s="31">
        <f t="shared" si="99"/>
        <v>-4.9087999941548333E-3</v>
      </c>
      <c r="AG170" s="143"/>
      <c r="AH170" s="31">
        <f t="shared" si="100"/>
        <v>-1.0873958588252053E-2</v>
      </c>
      <c r="AI170" s="31">
        <f t="shared" si="101"/>
        <v>0.36268568518774724</v>
      </c>
      <c r="AJ170" s="31">
        <f t="shared" si="102"/>
        <v>-0.99036065419946684</v>
      </c>
      <c r="AK170" s="31">
        <f t="shared" si="103"/>
        <v>-0.27253532784430767</v>
      </c>
      <c r="AL170" s="31">
        <f t="shared" si="104"/>
        <v>-2.7374956774368315</v>
      </c>
      <c r="AM170" s="31">
        <f t="shared" si="105"/>
        <v>-4.8817735097835007</v>
      </c>
      <c r="AN170" s="76">
        <f t="shared" si="111"/>
        <v>-2.2446493746625125</v>
      </c>
      <c r="AO170" s="76">
        <f t="shared" si="111"/>
        <v>-2.2413565233798156</v>
      </c>
      <c r="AP170" s="76">
        <f t="shared" si="111"/>
        <v>-2.2489648257478732</v>
      </c>
      <c r="AQ170" s="76">
        <f t="shared" si="111"/>
        <v>-2.2312734648186492</v>
      </c>
      <c r="AR170" s="76">
        <f t="shared" si="111"/>
        <v>-2.2718295635294008</v>
      </c>
      <c r="AS170" s="76">
        <f t="shared" si="111"/>
        <v>-2.1754716506754086</v>
      </c>
      <c r="AT170" s="76">
        <f t="shared" si="111"/>
        <v>-2.3888122935545657</v>
      </c>
      <c r="AU170" s="76">
        <f t="shared" si="106"/>
        <v>-1.7015913162612717</v>
      </c>
    </row>
    <row r="171" spans="1:48" s="31" customFormat="1" ht="12.95" customHeight="1">
      <c r="A171" s="10" t="s">
        <v>36</v>
      </c>
      <c r="B171" s="37"/>
      <c r="C171" s="41">
        <v>40735.468999999997</v>
      </c>
      <c r="D171" s="11"/>
      <c r="E171" s="10">
        <f t="shared" si="89"/>
        <v>352.99722391790056</v>
      </c>
      <c r="F171" s="31">
        <f t="shared" si="90"/>
        <v>353</v>
      </c>
      <c r="G171" s="31">
        <f t="shared" si="91"/>
        <v>-5.7182000018656254E-3</v>
      </c>
      <c r="I171" s="31">
        <f t="shared" si="108"/>
        <v>-5.7182000018656254E-3</v>
      </c>
      <c r="Q171" s="32">
        <f t="shared" si="92"/>
        <v>25716.968999999997</v>
      </c>
      <c r="S171" s="77">
        <f>S$15</f>
        <v>0.1</v>
      </c>
      <c r="Z171" s="31">
        <f t="shared" si="93"/>
        <v>353</v>
      </c>
      <c r="AA171" s="76">
        <f t="shared" si="94"/>
        <v>-5.0094516795254982E-3</v>
      </c>
      <c r="AB171" s="76">
        <f t="shared" si="95"/>
        <v>5.1525748565255502E-3</v>
      </c>
      <c r="AC171" s="76">
        <f t="shared" si="96"/>
        <v>-5.7182000018656254E-3</v>
      </c>
      <c r="AD171" s="76">
        <f t="shared" si="97"/>
        <v>-7.0874832234012718E-4</v>
      </c>
      <c r="AE171" s="76">
        <f t="shared" si="98"/>
        <v>5.0232418441994488E-8</v>
      </c>
      <c r="AF171" s="31">
        <f t="shared" si="99"/>
        <v>-5.7182000018656254E-3</v>
      </c>
      <c r="AG171" s="143"/>
      <c r="AH171" s="31">
        <f t="shared" si="100"/>
        <v>-1.0870774858391176E-2</v>
      </c>
      <c r="AI171" s="31">
        <f t="shared" si="101"/>
        <v>0.36276157677293985</v>
      </c>
      <c r="AJ171" s="31">
        <f t="shared" si="102"/>
        <v>-0.99039917424004276</v>
      </c>
      <c r="AK171" s="31">
        <f t="shared" si="103"/>
        <v>-0.27271272935252905</v>
      </c>
      <c r="AL171" s="31">
        <f t="shared" si="104"/>
        <v>-2.7372173029109588</v>
      </c>
      <c r="AM171" s="31">
        <f t="shared" si="105"/>
        <v>-4.8783195985162866</v>
      </c>
      <c r="AN171" s="76">
        <f t="shared" ref="AN171:AT180" si="112">$AU171+$AB$7*SIN(AO171)</f>
        <v>-2.2440961909381514</v>
      </c>
      <c r="AO171" s="76">
        <f t="shared" si="112"/>
        <v>-2.2408189925473785</v>
      </c>
      <c r="AP171" s="76">
        <f t="shared" si="112"/>
        <v>-2.2483963709534982</v>
      </c>
      <c r="AQ171" s="76">
        <f t="shared" si="112"/>
        <v>-2.2307649146466453</v>
      </c>
      <c r="AR171" s="76">
        <f t="shared" si="112"/>
        <v>-2.2712118020317704</v>
      </c>
      <c r="AS171" s="76">
        <f t="shared" si="112"/>
        <v>-2.1750480253054318</v>
      </c>
      <c r="AT171" s="76">
        <f t="shared" si="112"/>
        <v>-2.3880983754408054</v>
      </c>
      <c r="AU171" s="76">
        <f t="shared" si="106"/>
        <v>-1.7008066774446335</v>
      </c>
    </row>
    <row r="172" spans="1:48" s="31" customFormat="1" ht="12.95" customHeight="1">
      <c r="A172" s="11" t="s">
        <v>118</v>
      </c>
      <c r="B172" s="37"/>
      <c r="C172" s="11">
        <v>40735.471400000002</v>
      </c>
      <c r="D172" s="11">
        <v>1E-4</v>
      </c>
      <c r="E172" s="10">
        <f t="shared" si="89"/>
        <v>352.99838907425186</v>
      </c>
      <c r="F172" s="31">
        <f t="shared" si="90"/>
        <v>353</v>
      </c>
      <c r="G172" s="31">
        <f t="shared" si="91"/>
        <v>-3.3181999970111065E-3</v>
      </c>
      <c r="J172" s="31">
        <f>G172</f>
        <v>-3.3181999970111065E-3</v>
      </c>
      <c r="Q172" s="32">
        <f t="shared" si="92"/>
        <v>25716.971400000002</v>
      </c>
      <c r="S172" s="77">
        <f>S$16</f>
        <v>1</v>
      </c>
      <c r="Z172" s="31">
        <f t="shared" si="93"/>
        <v>353</v>
      </c>
      <c r="AA172" s="76">
        <f t="shared" si="94"/>
        <v>-5.0094516795254982E-3</v>
      </c>
      <c r="AB172" s="76">
        <f t="shared" si="95"/>
        <v>7.5525748613800691E-3</v>
      </c>
      <c r="AC172" s="76">
        <f t="shared" si="96"/>
        <v>-3.3181999970111065E-3</v>
      </c>
      <c r="AD172" s="76">
        <f t="shared" si="97"/>
        <v>1.6912516825143917E-3</v>
      </c>
      <c r="AE172" s="76">
        <f t="shared" si="98"/>
        <v>2.8603322536077609E-6</v>
      </c>
      <c r="AF172" s="31">
        <f t="shared" si="99"/>
        <v>-3.3181999970111065E-3</v>
      </c>
      <c r="AG172" s="143"/>
      <c r="AH172" s="31">
        <f t="shared" si="100"/>
        <v>-1.0870774858391176E-2</v>
      </c>
      <c r="AI172" s="31">
        <f t="shared" si="101"/>
        <v>0.36276157677293985</v>
      </c>
      <c r="AJ172" s="31">
        <f t="shared" si="102"/>
        <v>-0.99039917424004276</v>
      </c>
      <c r="AK172" s="31">
        <f t="shared" si="103"/>
        <v>-0.27271272935252905</v>
      </c>
      <c r="AL172" s="31">
        <f t="shared" si="104"/>
        <v>-2.7372173029109588</v>
      </c>
      <c r="AM172" s="31">
        <f t="shared" si="105"/>
        <v>-4.8783195985162866</v>
      </c>
      <c r="AN172" s="76">
        <f t="shared" si="112"/>
        <v>-2.2440961909381514</v>
      </c>
      <c r="AO172" s="76">
        <f t="shared" si="112"/>
        <v>-2.2408189925473785</v>
      </c>
      <c r="AP172" s="76">
        <f t="shared" si="112"/>
        <v>-2.2483963709534982</v>
      </c>
      <c r="AQ172" s="76">
        <f t="shared" si="112"/>
        <v>-2.2307649146466453</v>
      </c>
      <c r="AR172" s="76">
        <f t="shared" si="112"/>
        <v>-2.2712118020317704</v>
      </c>
      <c r="AS172" s="76">
        <f t="shared" si="112"/>
        <v>-2.1750480253054318</v>
      </c>
      <c r="AT172" s="76">
        <f t="shared" si="112"/>
        <v>-2.3880983754408054</v>
      </c>
      <c r="AU172" s="76">
        <f t="shared" si="106"/>
        <v>-1.7008066774446335</v>
      </c>
      <c r="AV172" s="76"/>
    </row>
    <row r="173" spans="1:48" s="31" customFormat="1" ht="12.95" customHeight="1">
      <c r="A173" s="10" t="s">
        <v>37</v>
      </c>
      <c r="B173" s="37"/>
      <c r="C173" s="41">
        <v>40768.425999999999</v>
      </c>
      <c r="D173" s="11"/>
      <c r="E173" s="10">
        <f t="shared" si="89"/>
        <v>368.99724799779949</v>
      </c>
      <c r="F173" s="31">
        <f t="shared" si="90"/>
        <v>369</v>
      </c>
      <c r="G173" s="31">
        <f t="shared" si="91"/>
        <v>-5.6686000025365502E-3</v>
      </c>
      <c r="I173" s="31">
        <f>G173</f>
        <v>-5.6686000025365502E-3</v>
      </c>
      <c r="Q173" s="32">
        <f t="shared" si="92"/>
        <v>25749.925999999999</v>
      </c>
      <c r="S173" s="77">
        <f>S$15</f>
        <v>0.1</v>
      </c>
      <c r="Z173" s="31">
        <f t="shared" si="93"/>
        <v>369</v>
      </c>
      <c r="AA173" s="76">
        <f t="shared" si="94"/>
        <v>-4.9531257176962324E-3</v>
      </c>
      <c r="AB173" s="76">
        <f t="shared" si="95"/>
        <v>5.1507067710924431E-3</v>
      </c>
      <c r="AC173" s="76">
        <f t="shared" si="96"/>
        <v>-5.6686000025365502E-3</v>
      </c>
      <c r="AD173" s="76">
        <f t="shared" si="97"/>
        <v>-7.154742848403178E-4</v>
      </c>
      <c r="AE173" s="76">
        <f t="shared" si="98"/>
        <v>5.1190345226776427E-8</v>
      </c>
      <c r="AF173" s="31">
        <f t="shared" si="99"/>
        <v>-5.6686000025365502E-3</v>
      </c>
      <c r="AG173" s="143"/>
      <c r="AH173" s="31">
        <f t="shared" si="100"/>
        <v>-1.0819306773628993E-2</v>
      </c>
      <c r="AI173" s="31">
        <f t="shared" si="101"/>
        <v>0.36398656896858139</v>
      </c>
      <c r="AJ173" s="31">
        <f t="shared" si="102"/>
        <v>-0.99100700491383675</v>
      </c>
      <c r="AK173" s="31">
        <f t="shared" si="103"/>
        <v>-0.27555753725031462</v>
      </c>
      <c r="AL173" s="31">
        <f t="shared" si="104"/>
        <v>-2.7327487397519961</v>
      </c>
      <c r="AM173" s="31">
        <f t="shared" si="105"/>
        <v>-4.8235111745910011</v>
      </c>
      <c r="AN173" s="76">
        <f t="shared" si="112"/>
        <v>-2.235232157439516</v>
      </c>
      <c r="AO173" s="76">
        <f t="shared" si="112"/>
        <v>-2.2321990032632981</v>
      </c>
      <c r="AP173" s="76">
        <f t="shared" si="112"/>
        <v>-2.2392911081865323</v>
      </c>
      <c r="AQ173" s="76">
        <f t="shared" si="112"/>
        <v>-2.2226059657508315</v>
      </c>
      <c r="AR173" s="76">
        <f t="shared" si="112"/>
        <v>-2.2613153167168356</v>
      </c>
      <c r="AS173" s="76">
        <f t="shared" si="112"/>
        <v>-2.1682658123114673</v>
      </c>
      <c r="AT173" s="76">
        <f t="shared" si="112"/>
        <v>-2.3766181102251656</v>
      </c>
      <c r="AU173" s="76">
        <f t="shared" si="106"/>
        <v>-1.6882524563784267</v>
      </c>
    </row>
    <row r="174" spans="1:48" s="31" customFormat="1" ht="12.95" customHeight="1">
      <c r="A174" s="67" t="s">
        <v>570</v>
      </c>
      <c r="B174" s="66" t="s">
        <v>31</v>
      </c>
      <c r="C174" s="67">
        <v>40804.491000000002</v>
      </c>
      <c r="D174" s="67" t="s">
        <v>144</v>
      </c>
      <c r="E174" s="10">
        <f t="shared" si="89"/>
        <v>386.50614954956558</v>
      </c>
      <c r="F174" s="31">
        <f t="shared" si="90"/>
        <v>386.5</v>
      </c>
      <c r="G174" s="31">
        <f t="shared" si="91"/>
        <v>1.2666900001931936E-2</v>
      </c>
      <c r="I174" s="31">
        <f>G174</f>
        <v>1.2666900001931936E-2</v>
      </c>
      <c r="O174" s="31">
        <f ca="1">+C$11+C$12*F174</f>
        <v>1.6534268165904895E-2</v>
      </c>
      <c r="Q174" s="32">
        <f t="shared" si="92"/>
        <v>25785.991000000002</v>
      </c>
      <c r="S174" s="77">
        <f>S$15</f>
        <v>0.1</v>
      </c>
      <c r="Z174" s="31">
        <f t="shared" si="93"/>
        <v>386.5</v>
      </c>
      <c r="AA174" s="76">
        <f t="shared" si="94"/>
        <v>-4.8903740926253695E-3</v>
      </c>
      <c r="AB174" s="76">
        <f t="shared" si="95"/>
        <v>2.3428769239784292E-2</v>
      </c>
      <c r="AC174" s="76">
        <f t="shared" si="96"/>
        <v>1.2666900001931936E-2</v>
      </c>
      <c r="AD174" s="76">
        <f t="shared" si="97"/>
        <v>1.7557274094557304E-2</v>
      </c>
      <c r="AE174" s="76">
        <f t="shared" si="98"/>
        <v>3.0825787363141303E-5</v>
      </c>
      <c r="AF174" s="31">
        <f t="shared" si="99"/>
        <v>1.2666900001931936E-2</v>
      </c>
      <c r="AG174" s="143"/>
      <c r="AH174" s="31">
        <f t="shared" si="100"/>
        <v>-1.0761869237852354E-2</v>
      </c>
      <c r="AI174" s="31">
        <f t="shared" si="101"/>
        <v>0.36534984271220516</v>
      </c>
      <c r="AJ174" s="31">
        <f t="shared" si="102"/>
        <v>-0.99165327833956385</v>
      </c>
      <c r="AK174" s="31">
        <f t="shared" si="103"/>
        <v>-0.27868300745182306</v>
      </c>
      <c r="AL174" s="31">
        <f t="shared" si="104"/>
        <v>-2.7278293198094947</v>
      </c>
      <c r="AM174" s="31">
        <f t="shared" si="105"/>
        <v>-4.7645229559092712</v>
      </c>
      <c r="AN174" s="76">
        <f t="shared" si="112"/>
        <v>-2.22550840762886</v>
      </c>
      <c r="AO174" s="76">
        <f t="shared" si="112"/>
        <v>-2.2227284862512056</v>
      </c>
      <c r="AP174" s="76">
        <f t="shared" si="112"/>
        <v>-2.2293104346234545</v>
      </c>
      <c r="AQ174" s="76">
        <f t="shared" si="112"/>
        <v>-2.2136334622012601</v>
      </c>
      <c r="AR174" s="76">
        <f t="shared" si="112"/>
        <v>-2.2504651311356745</v>
      </c>
      <c r="AS174" s="76">
        <f t="shared" si="112"/>
        <v>-2.1608366635071174</v>
      </c>
      <c r="AT174" s="76">
        <f t="shared" si="112"/>
        <v>-2.3639373404425679</v>
      </c>
      <c r="AU174" s="76">
        <f t="shared" si="106"/>
        <v>-1.6745212770872626</v>
      </c>
      <c r="AV174" s="76"/>
    </row>
    <row r="175" spans="1:48" s="31" customFormat="1" ht="12.95" customHeight="1">
      <c r="A175" s="11" t="s">
        <v>119</v>
      </c>
      <c r="B175" s="37"/>
      <c r="C175" s="11">
        <v>40834.343099999998</v>
      </c>
      <c r="D175" s="11"/>
      <c r="E175" s="10">
        <f t="shared" si="89"/>
        <v>400.99880115121204</v>
      </c>
      <c r="F175" s="31">
        <f t="shared" si="90"/>
        <v>401</v>
      </c>
      <c r="G175" s="31">
        <f t="shared" si="91"/>
        <v>-2.469400002155453E-3</v>
      </c>
      <c r="J175" s="31">
        <f>G175</f>
        <v>-2.469400002155453E-3</v>
      </c>
      <c r="Q175" s="32">
        <f t="shared" si="92"/>
        <v>25815.843099999998</v>
      </c>
      <c r="S175" s="77">
        <f>S$16</f>
        <v>1</v>
      </c>
      <c r="Z175" s="31">
        <f t="shared" si="93"/>
        <v>401</v>
      </c>
      <c r="AA175" s="76">
        <f t="shared" si="94"/>
        <v>-4.8374674415694995E-3</v>
      </c>
      <c r="AB175" s="76">
        <f t="shared" si="95"/>
        <v>8.2439663094950096E-3</v>
      </c>
      <c r="AC175" s="76">
        <f t="shared" si="96"/>
        <v>-2.469400002155453E-3</v>
      </c>
      <c r="AD175" s="76">
        <f t="shared" si="97"/>
        <v>2.3680674394140466E-3</v>
      </c>
      <c r="AE175" s="76">
        <f t="shared" si="98"/>
        <v>5.6077433976129989E-6</v>
      </c>
      <c r="AF175" s="31">
        <f t="shared" si="99"/>
        <v>-2.469400002155453E-3</v>
      </c>
      <c r="AG175" s="143"/>
      <c r="AH175" s="31">
        <f t="shared" si="100"/>
        <v>-1.0713366311650463E-2</v>
      </c>
      <c r="AI175" s="31">
        <f t="shared" si="101"/>
        <v>0.36649832324393417</v>
      </c>
      <c r="AJ175" s="31">
        <f t="shared" si="102"/>
        <v>-0.99217381201796262</v>
      </c>
      <c r="AK175" s="31">
        <f t="shared" si="103"/>
        <v>-0.28128396032313802</v>
      </c>
      <c r="AL175" s="31">
        <f t="shared" si="104"/>
        <v>-2.723727367417804</v>
      </c>
      <c r="AM175" s="31">
        <f t="shared" si="105"/>
        <v>-4.7163837723639599</v>
      </c>
      <c r="AN175" s="76">
        <f t="shared" si="112"/>
        <v>-2.2174283067784648</v>
      </c>
      <c r="AO175" s="76">
        <f t="shared" si="112"/>
        <v>-2.2148475082664474</v>
      </c>
      <c r="AP175" s="76">
        <f t="shared" si="112"/>
        <v>-2.2210231640128342</v>
      </c>
      <c r="AQ175" s="76">
        <f t="shared" si="112"/>
        <v>-2.2061595945128305</v>
      </c>
      <c r="AR175" s="76">
        <f t="shared" si="112"/>
        <v>-2.2414551349495695</v>
      </c>
      <c r="AS175" s="76">
        <f t="shared" si="112"/>
        <v>-2.154670009134537</v>
      </c>
      <c r="AT175" s="76">
        <f t="shared" si="112"/>
        <v>-2.3533319551397782</v>
      </c>
      <c r="AU175" s="76">
        <f t="shared" si="106"/>
        <v>-1.6631440142460121</v>
      </c>
    </row>
    <row r="176" spans="1:48" s="31" customFormat="1" ht="12.95" customHeight="1">
      <c r="A176" s="10" t="s">
        <v>39</v>
      </c>
      <c r="B176" s="37" t="s">
        <v>31</v>
      </c>
      <c r="C176" s="41">
        <v>41043.417000000001</v>
      </c>
      <c r="D176" s="11"/>
      <c r="E176" s="10">
        <f t="shared" si="89"/>
        <v>502.50037697662725</v>
      </c>
      <c r="F176" s="31">
        <f t="shared" si="90"/>
        <v>502.5</v>
      </c>
      <c r="G176" s="31">
        <f t="shared" si="91"/>
        <v>7.7649999730056152E-4</v>
      </c>
      <c r="I176" s="31">
        <f t="shared" ref="I176:I182" si="113">G176</f>
        <v>7.7649999730056152E-4</v>
      </c>
      <c r="Q176" s="32">
        <f t="shared" si="92"/>
        <v>26024.917000000001</v>
      </c>
      <c r="S176" s="77">
        <f t="shared" ref="S176:S182" si="114">S$15</f>
        <v>0.1</v>
      </c>
      <c r="Z176" s="31">
        <f t="shared" si="93"/>
        <v>502.5</v>
      </c>
      <c r="AA176" s="76">
        <f t="shared" si="94"/>
        <v>-4.4435006498213161E-3</v>
      </c>
      <c r="AB176" s="76">
        <f t="shared" si="95"/>
        <v>1.1126741381939307E-2</v>
      </c>
      <c r="AC176" s="76">
        <f t="shared" si="96"/>
        <v>7.7649999730056152E-4</v>
      </c>
      <c r="AD176" s="76">
        <f t="shared" si="97"/>
        <v>5.2200006471218776E-3</v>
      </c>
      <c r="AE176" s="76">
        <f t="shared" si="98"/>
        <v>2.724840675595282E-6</v>
      </c>
      <c r="AF176" s="31">
        <f t="shared" si="99"/>
        <v>7.7649999730056152E-4</v>
      </c>
      <c r="AG176" s="143"/>
      <c r="AH176" s="31">
        <f t="shared" si="100"/>
        <v>-1.0350241384638746E-2</v>
      </c>
      <c r="AI176" s="31">
        <f t="shared" si="101"/>
        <v>0.37504501542758051</v>
      </c>
      <c r="AJ176" s="31">
        <f t="shared" si="102"/>
        <v>-0.99541692420842087</v>
      </c>
      <c r="AK176" s="31">
        <f t="shared" si="103"/>
        <v>-0.29979377586251266</v>
      </c>
      <c r="AL176" s="31">
        <f t="shared" si="104"/>
        <v>-2.694312797166722</v>
      </c>
      <c r="AM176" s="31">
        <f t="shared" si="105"/>
        <v>-4.3966770488095683</v>
      </c>
      <c r="AN176" s="76">
        <f t="shared" si="112"/>
        <v>-2.1602351462357299</v>
      </c>
      <c r="AO176" s="76">
        <f t="shared" si="112"/>
        <v>-2.15878997872356</v>
      </c>
      <c r="AP176" s="76">
        <f t="shared" si="112"/>
        <v>-2.1625382039052128</v>
      </c>
      <c r="AQ176" s="76">
        <f t="shared" si="112"/>
        <v>-2.1527727362865279</v>
      </c>
      <c r="AR176" s="76">
        <f t="shared" si="112"/>
        <v>-2.1779255922119845</v>
      </c>
      <c r="AS176" s="76">
        <f t="shared" si="112"/>
        <v>-2.1110516351028901</v>
      </c>
      <c r="AT176" s="76">
        <f t="shared" si="112"/>
        <v>-2.2765886455632658</v>
      </c>
      <c r="AU176" s="76">
        <f t="shared" si="106"/>
        <v>-1.5835031743572607</v>
      </c>
    </row>
    <row r="177" spans="1:48" s="31" customFormat="1" ht="12.95" customHeight="1">
      <c r="A177" s="10" t="s">
        <v>39</v>
      </c>
      <c r="B177" s="37"/>
      <c r="C177" s="41">
        <v>41077.398999999998</v>
      </c>
      <c r="D177" s="11"/>
      <c r="E177" s="10">
        <f t="shared" si="89"/>
        <v>518.99801991387972</v>
      </c>
      <c r="F177" s="31">
        <f t="shared" si="90"/>
        <v>519</v>
      </c>
      <c r="G177" s="31">
        <f t="shared" si="91"/>
        <v>-4.0786000026855618E-3</v>
      </c>
      <c r="I177" s="31">
        <f t="shared" si="113"/>
        <v>-4.0786000026855618E-3</v>
      </c>
      <c r="Q177" s="32">
        <f t="shared" si="92"/>
        <v>26058.898999999998</v>
      </c>
      <c r="S177" s="77">
        <f t="shared" si="114"/>
        <v>0.1</v>
      </c>
      <c r="Z177" s="31">
        <f t="shared" si="93"/>
        <v>519</v>
      </c>
      <c r="AA177" s="76">
        <f t="shared" si="94"/>
        <v>-4.3754684615331741E-3</v>
      </c>
      <c r="AB177" s="76">
        <f t="shared" si="95"/>
        <v>6.208625507043047E-3</v>
      </c>
      <c r="AC177" s="76">
        <f t="shared" si="96"/>
        <v>-4.0786000026855618E-3</v>
      </c>
      <c r="AD177" s="76">
        <f t="shared" si="97"/>
        <v>2.9686845884761229E-4</v>
      </c>
      <c r="AE177" s="76">
        <f t="shared" si="98"/>
        <v>8.8130881858556475E-9</v>
      </c>
      <c r="AF177" s="31">
        <f t="shared" si="99"/>
        <v>-4.0786000026855618E-3</v>
      </c>
      <c r="AG177" s="143"/>
      <c r="AH177" s="31">
        <f t="shared" si="100"/>
        <v>-1.0287225509728609E-2</v>
      </c>
      <c r="AI177" s="31">
        <f t="shared" si="101"/>
        <v>0.37652314304779344</v>
      </c>
      <c r="AJ177" s="31">
        <f t="shared" si="102"/>
        <v>-0.99587405250692784</v>
      </c>
      <c r="AK177" s="31">
        <f t="shared" si="103"/>
        <v>-0.30285582317798249</v>
      </c>
      <c r="AL177" s="31">
        <f t="shared" si="104"/>
        <v>-2.6894073773057214</v>
      </c>
      <c r="AM177" s="31">
        <f t="shared" si="105"/>
        <v>-4.3473434727940017</v>
      </c>
      <c r="AN177" s="76">
        <f t="shared" si="112"/>
        <v>-2.1508258842165291</v>
      </c>
      <c r="AO177" s="76">
        <f t="shared" si="112"/>
        <v>-2.1495253200738453</v>
      </c>
      <c r="AP177" s="76">
        <f t="shared" si="112"/>
        <v>-2.1529468413143085</v>
      </c>
      <c r="AQ177" s="76">
        <f t="shared" si="112"/>
        <v>-2.143906723011995</v>
      </c>
      <c r="AR177" s="76">
        <f t="shared" si="112"/>
        <v>-2.1675287933885299</v>
      </c>
      <c r="AS177" s="76">
        <f t="shared" si="112"/>
        <v>-2.1038566830489298</v>
      </c>
      <c r="AT177" s="76">
        <f t="shared" si="112"/>
        <v>-2.2636980431095641</v>
      </c>
      <c r="AU177" s="76">
        <f t="shared" si="106"/>
        <v>-1.5705566338827348</v>
      </c>
    </row>
    <row r="178" spans="1:48" s="31" customFormat="1" ht="12.95" customHeight="1">
      <c r="A178" s="10" t="s">
        <v>39</v>
      </c>
      <c r="B178" s="37" t="s">
        <v>31</v>
      </c>
      <c r="C178" s="41">
        <v>41080.476999999999</v>
      </c>
      <c r="D178" s="11"/>
      <c r="E178" s="10">
        <f t="shared" si="89"/>
        <v>520.49233293138582</v>
      </c>
      <c r="F178" s="31">
        <f t="shared" si="90"/>
        <v>520.5</v>
      </c>
      <c r="G178" s="31">
        <f t="shared" si="91"/>
        <v>-1.5792700003657956E-2</v>
      </c>
      <c r="I178" s="31">
        <f t="shared" si="113"/>
        <v>-1.5792700003657956E-2</v>
      </c>
      <c r="Q178" s="32">
        <f t="shared" si="92"/>
        <v>26061.976999999999</v>
      </c>
      <c r="S178" s="77">
        <f t="shared" si="114"/>
        <v>0.1</v>
      </c>
      <c r="Z178" s="31">
        <f t="shared" si="93"/>
        <v>520.5</v>
      </c>
      <c r="AA178" s="76">
        <f t="shared" si="94"/>
        <v>-4.3692273136483424E-3</v>
      </c>
      <c r="AB178" s="76">
        <f t="shared" si="95"/>
        <v>-5.5112595771140849E-3</v>
      </c>
      <c r="AC178" s="76">
        <f t="shared" si="96"/>
        <v>-1.5792700003657956E-2</v>
      </c>
      <c r="AD178" s="76">
        <f t="shared" si="97"/>
        <v>-1.1423472690009612E-2</v>
      </c>
      <c r="AE178" s="76">
        <f t="shared" si="98"/>
        <v>1.3049572829939546E-5</v>
      </c>
      <c r="AF178" s="31">
        <f t="shared" si="99"/>
        <v>-1.5792700003657956E-2</v>
      </c>
      <c r="AG178" s="143"/>
      <c r="AH178" s="31">
        <f t="shared" si="100"/>
        <v>-1.0281440426543871E-2</v>
      </c>
      <c r="AI178" s="31">
        <f t="shared" si="101"/>
        <v>0.3766588144091445</v>
      </c>
      <c r="AJ178" s="31">
        <f t="shared" si="102"/>
        <v>-0.99591458582822789</v>
      </c>
      <c r="AK178" s="31">
        <f t="shared" si="103"/>
        <v>-0.30313496521187089</v>
      </c>
      <c r="AL178" s="31">
        <f t="shared" si="104"/>
        <v>-2.6889596102383551</v>
      </c>
      <c r="AM178" s="31">
        <f t="shared" si="105"/>
        <v>-4.342892657760455</v>
      </c>
      <c r="AN178" s="76">
        <f t="shared" si="112"/>
        <v>-2.1499688503172534</v>
      </c>
      <c r="AO178" s="76">
        <f t="shared" si="112"/>
        <v>-2.1486809159376352</v>
      </c>
      <c r="AP178" s="76">
        <f t="shared" si="112"/>
        <v>-2.1520736549896657</v>
      </c>
      <c r="AQ178" s="76">
        <f t="shared" si="112"/>
        <v>-2.1430979996984698</v>
      </c>
      <c r="AR178" s="76">
        <f t="shared" si="112"/>
        <v>-2.1665827443016572</v>
      </c>
      <c r="AS178" s="76">
        <f t="shared" si="112"/>
        <v>-2.1032007636447565</v>
      </c>
      <c r="AT178" s="76">
        <f t="shared" si="112"/>
        <v>-2.2625204092632227</v>
      </c>
      <c r="AU178" s="76">
        <f t="shared" si="106"/>
        <v>-1.5693796756577776</v>
      </c>
    </row>
    <row r="179" spans="1:48" s="31" customFormat="1" ht="12.95" customHeight="1">
      <c r="A179" s="10" t="s">
        <v>39</v>
      </c>
      <c r="B179" s="37" t="s">
        <v>31</v>
      </c>
      <c r="C179" s="41">
        <v>41082.521999999997</v>
      </c>
      <c r="D179" s="11"/>
      <c r="E179" s="10">
        <f t="shared" si="89"/>
        <v>521.48514323703751</v>
      </c>
      <c r="F179" s="31">
        <f t="shared" si="90"/>
        <v>521.5</v>
      </c>
      <c r="G179" s="31">
        <f t="shared" si="91"/>
        <v>-3.0602100006944966E-2</v>
      </c>
      <c r="I179" s="31">
        <f t="shared" si="113"/>
        <v>-3.0602100006944966E-2</v>
      </c>
      <c r="Q179" s="32">
        <f t="shared" si="92"/>
        <v>26064.021999999997</v>
      </c>
      <c r="S179" s="77">
        <f t="shared" si="114"/>
        <v>0.1</v>
      </c>
      <c r="Z179" s="31">
        <f t="shared" si="93"/>
        <v>521.5</v>
      </c>
      <c r="AA179" s="76">
        <f t="shared" si="94"/>
        <v>-4.365061308850858E-3</v>
      </c>
      <c r="AB179" s="76">
        <f t="shared" si="95"/>
        <v>-2.0324521538712295E-2</v>
      </c>
      <c r="AC179" s="76">
        <f t="shared" si="96"/>
        <v>-3.0602100006944966E-2</v>
      </c>
      <c r="AD179" s="76">
        <f t="shared" si="97"/>
        <v>-2.6237038698094108E-2</v>
      </c>
      <c r="AE179" s="76">
        <f t="shared" si="98"/>
        <v>6.8838219964528777E-5</v>
      </c>
      <c r="AF179" s="31">
        <f t="shared" si="99"/>
        <v>-3.0602100006944966E-2</v>
      </c>
      <c r="AG179" s="143"/>
      <c r="AH179" s="31">
        <f t="shared" si="100"/>
        <v>-1.027757846823267E-2</v>
      </c>
      <c r="AI179" s="31">
        <f t="shared" si="101"/>
        <v>0.37674938301422656</v>
      </c>
      <c r="AJ179" s="31">
        <f t="shared" si="102"/>
        <v>-0.99594151242194229</v>
      </c>
      <c r="AK179" s="31">
        <f t="shared" si="103"/>
        <v>-0.30332113215974299</v>
      </c>
      <c r="AL179" s="31">
        <f t="shared" si="104"/>
        <v>-2.6886609287515952</v>
      </c>
      <c r="AM179" s="31">
        <f t="shared" si="105"/>
        <v>-4.3399285659752547</v>
      </c>
      <c r="AN179" s="76">
        <f t="shared" si="112"/>
        <v>-2.1493973404754732</v>
      </c>
      <c r="AO179" s="76">
        <f t="shared" si="112"/>
        <v>-2.1481177787895649</v>
      </c>
      <c r="AP179" s="76">
        <f t="shared" si="112"/>
        <v>-2.1514914142458235</v>
      </c>
      <c r="AQ179" s="76">
        <f t="shared" si="112"/>
        <v>-2.1425585970475471</v>
      </c>
      <c r="AR179" s="76">
        <f t="shared" si="112"/>
        <v>-2.165951963920584</v>
      </c>
      <c r="AS179" s="76">
        <f t="shared" si="112"/>
        <v>-2.1027633084196529</v>
      </c>
      <c r="AT179" s="76">
        <f t="shared" si="112"/>
        <v>-2.2617347866101678</v>
      </c>
      <c r="AU179" s="76">
        <f t="shared" si="106"/>
        <v>-1.5685950368411399</v>
      </c>
    </row>
    <row r="180" spans="1:48" s="31" customFormat="1" ht="12.95" customHeight="1">
      <c r="A180" s="10" t="s">
        <v>39</v>
      </c>
      <c r="B180" s="37" t="s">
        <v>31</v>
      </c>
      <c r="C180" s="41">
        <v>41082.550999999999</v>
      </c>
      <c r="D180" s="11"/>
      <c r="E180" s="10">
        <f t="shared" si="89"/>
        <v>521.4992222095882</v>
      </c>
      <c r="F180" s="31">
        <f t="shared" si="90"/>
        <v>521.5</v>
      </c>
      <c r="G180" s="31">
        <f t="shared" si="91"/>
        <v>-1.6021000046748668E-3</v>
      </c>
      <c r="I180" s="31">
        <f t="shared" si="113"/>
        <v>-1.6021000046748668E-3</v>
      </c>
      <c r="Q180" s="32">
        <f t="shared" si="92"/>
        <v>26064.050999999999</v>
      </c>
      <c r="S180" s="77">
        <f t="shared" si="114"/>
        <v>0.1</v>
      </c>
      <c r="Z180" s="31">
        <f t="shared" si="93"/>
        <v>521.5</v>
      </c>
      <c r="AA180" s="76">
        <f t="shared" si="94"/>
        <v>-4.365061308850858E-3</v>
      </c>
      <c r="AB180" s="76">
        <f t="shared" si="95"/>
        <v>8.6754784635578036E-3</v>
      </c>
      <c r="AC180" s="76">
        <f t="shared" si="96"/>
        <v>-1.6021000046748668E-3</v>
      </c>
      <c r="AD180" s="76">
        <f t="shared" si="97"/>
        <v>2.7629613041759912E-3</v>
      </c>
      <c r="AE180" s="76">
        <f t="shared" si="98"/>
        <v>7.6339551683738948E-7</v>
      </c>
      <c r="AF180" s="31">
        <f t="shared" si="99"/>
        <v>-1.6021000046748668E-3</v>
      </c>
      <c r="AG180" s="143"/>
      <c r="AH180" s="31">
        <f t="shared" si="100"/>
        <v>-1.027757846823267E-2</v>
      </c>
      <c r="AI180" s="31">
        <f t="shared" si="101"/>
        <v>0.37674938301422656</v>
      </c>
      <c r="AJ180" s="31">
        <f t="shared" si="102"/>
        <v>-0.99594151242194229</v>
      </c>
      <c r="AK180" s="31">
        <f t="shared" si="103"/>
        <v>-0.30332113215974299</v>
      </c>
      <c r="AL180" s="31">
        <f t="shared" si="104"/>
        <v>-2.6886609287515952</v>
      </c>
      <c r="AM180" s="31">
        <f t="shared" si="105"/>
        <v>-4.3399285659752547</v>
      </c>
      <c r="AN180" s="76">
        <f t="shared" si="112"/>
        <v>-2.1493973404754732</v>
      </c>
      <c r="AO180" s="76">
        <f t="shared" si="112"/>
        <v>-2.1481177787895649</v>
      </c>
      <c r="AP180" s="76">
        <f t="shared" si="112"/>
        <v>-2.1514914142458235</v>
      </c>
      <c r="AQ180" s="76">
        <f t="shared" si="112"/>
        <v>-2.1425585970475471</v>
      </c>
      <c r="AR180" s="76">
        <f t="shared" si="112"/>
        <v>-2.165951963920584</v>
      </c>
      <c r="AS180" s="76">
        <f t="shared" si="112"/>
        <v>-2.1027633084196529</v>
      </c>
      <c r="AT180" s="76">
        <f t="shared" si="112"/>
        <v>-2.2617347866101678</v>
      </c>
      <c r="AU180" s="76">
        <f t="shared" si="106"/>
        <v>-1.5685950368411399</v>
      </c>
    </row>
    <row r="181" spans="1:48" s="31" customFormat="1" ht="12.95" customHeight="1">
      <c r="A181" s="10" t="s">
        <v>41</v>
      </c>
      <c r="B181" s="37" t="s">
        <v>31</v>
      </c>
      <c r="C181" s="41">
        <v>41146.434000000001</v>
      </c>
      <c r="D181" s="11"/>
      <c r="E181" s="10">
        <f t="shared" si="89"/>
        <v>552.51325680910099</v>
      </c>
      <c r="F181" s="31">
        <f t="shared" si="90"/>
        <v>552.5</v>
      </c>
      <c r="G181" s="31">
        <f t="shared" si="91"/>
        <v>2.7306500000122469E-2</v>
      </c>
      <c r="I181" s="31">
        <f t="shared" si="113"/>
        <v>2.7306500000122469E-2</v>
      </c>
      <c r="Q181" s="32">
        <f t="shared" si="92"/>
        <v>26127.934000000001</v>
      </c>
      <c r="S181" s="77">
        <f t="shared" si="114"/>
        <v>0.1</v>
      </c>
      <c r="Z181" s="31">
        <f t="shared" si="93"/>
        <v>552.5</v>
      </c>
      <c r="AA181" s="76">
        <f t="shared" si="94"/>
        <v>-4.2338239671563102E-3</v>
      </c>
      <c r="AB181" s="76">
        <f t="shared" si="95"/>
        <v>3.7462267898161102E-2</v>
      </c>
      <c r="AC181" s="76">
        <f t="shared" si="96"/>
        <v>2.7306500000122469E-2</v>
      </c>
      <c r="AD181" s="76">
        <f t="shared" si="97"/>
        <v>3.154032396727878E-2</v>
      </c>
      <c r="AE181" s="76">
        <f t="shared" si="98"/>
        <v>9.9479203596090034E-5</v>
      </c>
      <c r="AF181" s="31">
        <f t="shared" si="99"/>
        <v>2.7306500000122469E-2</v>
      </c>
      <c r="AG181" s="143"/>
      <c r="AH181" s="31">
        <f t="shared" si="100"/>
        <v>-1.0155767898038634E-2</v>
      </c>
      <c r="AI181" s="31">
        <f t="shared" si="101"/>
        <v>0.37960576640550037</v>
      </c>
      <c r="AJ181" s="31">
        <f t="shared" si="102"/>
        <v>-0.99673769919250288</v>
      </c>
      <c r="AK181" s="31">
        <f t="shared" si="103"/>
        <v>-0.30912139316215076</v>
      </c>
      <c r="AL181" s="31">
        <f t="shared" si="104"/>
        <v>-2.6793331549193979</v>
      </c>
      <c r="AM181" s="31">
        <f t="shared" si="105"/>
        <v>-4.2492551204430224</v>
      </c>
      <c r="AN181" s="76">
        <f t="shared" ref="AN181:AT190" si="115">$AU181+$AB$7*SIN(AO181)</f>
        <v>-2.1316184266606251</v>
      </c>
      <c r="AO181" s="76">
        <f t="shared" si="115"/>
        <v>-2.1305801640049902</v>
      </c>
      <c r="AP181" s="76">
        <f t="shared" si="115"/>
        <v>-2.1333947512755951</v>
      </c>
      <c r="AQ181" s="76">
        <f t="shared" si="115"/>
        <v>-2.1257352363476958</v>
      </c>
      <c r="AR181" s="76">
        <f t="shared" si="115"/>
        <v>-2.146366301603214</v>
      </c>
      <c r="AS181" s="76">
        <f t="shared" si="115"/>
        <v>-2.0891283099052007</v>
      </c>
      <c r="AT181" s="76">
        <f t="shared" si="115"/>
        <v>-2.2371688365381335</v>
      </c>
      <c r="AU181" s="76">
        <f t="shared" si="106"/>
        <v>-1.5442712335253634</v>
      </c>
    </row>
    <row r="182" spans="1:48" s="31" customFormat="1" ht="12.95" customHeight="1">
      <c r="A182" s="10" t="s">
        <v>41</v>
      </c>
      <c r="B182" s="37" t="s">
        <v>31</v>
      </c>
      <c r="C182" s="41">
        <v>41181.413999999997</v>
      </c>
      <c r="D182" s="11"/>
      <c r="E182" s="10">
        <f t="shared" si="89"/>
        <v>569.49541059478429</v>
      </c>
      <c r="F182" s="31">
        <f t="shared" si="90"/>
        <v>569.5</v>
      </c>
      <c r="G182" s="31">
        <f t="shared" si="91"/>
        <v>-9.453300001041498E-3</v>
      </c>
      <c r="I182" s="31">
        <f t="shared" si="113"/>
        <v>-9.453300001041498E-3</v>
      </c>
      <c r="Q182" s="32">
        <f t="shared" si="92"/>
        <v>26162.913999999997</v>
      </c>
      <c r="S182" s="77">
        <f t="shared" si="114"/>
        <v>0.1</v>
      </c>
      <c r="Z182" s="31">
        <f t="shared" si="93"/>
        <v>569.5</v>
      </c>
      <c r="AA182" s="76">
        <f t="shared" si="94"/>
        <v>-4.160120009675485E-3</v>
      </c>
      <c r="AB182" s="76">
        <f t="shared" si="95"/>
        <v>6.3393455375388569E-4</v>
      </c>
      <c r="AC182" s="76">
        <f t="shared" si="96"/>
        <v>-9.453300001041498E-3</v>
      </c>
      <c r="AD182" s="76">
        <f t="shared" si="97"/>
        <v>-5.293179991366013E-3</v>
      </c>
      <c r="AE182" s="76">
        <f t="shared" si="98"/>
        <v>2.8017754420997505E-6</v>
      </c>
      <c r="AF182" s="31">
        <f t="shared" si="99"/>
        <v>-9.453300001041498E-3</v>
      </c>
      <c r="AG182" s="143"/>
      <c r="AH182" s="31">
        <f t="shared" si="100"/>
        <v>-1.0087234554795384E-2</v>
      </c>
      <c r="AI182" s="31">
        <f t="shared" si="101"/>
        <v>0.38121317961581613</v>
      </c>
      <c r="AJ182" s="31">
        <f t="shared" si="102"/>
        <v>-0.99714187758087303</v>
      </c>
      <c r="AK182" s="31">
        <f t="shared" si="103"/>
        <v>-0.31232661062843708</v>
      </c>
      <c r="AL182" s="31">
        <f t="shared" si="104"/>
        <v>-2.6741600443266069</v>
      </c>
      <c r="AM182" s="31">
        <f t="shared" si="105"/>
        <v>-4.2005010296198675</v>
      </c>
      <c r="AN182" s="76">
        <f t="shared" si="115"/>
        <v>-2.1218163428686343</v>
      </c>
      <c r="AO182" s="76">
        <f t="shared" si="115"/>
        <v>-2.1208959509144627</v>
      </c>
      <c r="AP182" s="76">
        <f t="shared" si="115"/>
        <v>-2.1234307429548585</v>
      </c>
      <c r="AQ182" s="76">
        <f t="shared" si="115"/>
        <v>-2.1164243339604472</v>
      </c>
      <c r="AR182" s="76">
        <f t="shared" si="115"/>
        <v>-2.1356006428814069</v>
      </c>
      <c r="AS182" s="76">
        <f t="shared" si="115"/>
        <v>-2.0815851474647098</v>
      </c>
      <c r="AT182" s="76">
        <f t="shared" si="115"/>
        <v>-2.2235231281416032</v>
      </c>
      <c r="AU182" s="76">
        <f t="shared" si="106"/>
        <v>-1.5309323736425184</v>
      </c>
    </row>
    <row r="183" spans="1:48" s="31" customFormat="1" ht="12.95" customHeight="1">
      <c r="A183" s="11" t="s">
        <v>118</v>
      </c>
      <c r="B183" s="37"/>
      <c r="C183" s="11">
        <v>41182.450799999999</v>
      </c>
      <c r="D183" s="11">
        <v>2.9999999999999997E-4</v>
      </c>
      <c r="E183" s="10">
        <f t="shared" si="89"/>
        <v>569.99875813752374</v>
      </c>
      <c r="F183" s="31">
        <f t="shared" si="90"/>
        <v>570</v>
      </c>
      <c r="G183" s="31">
        <f t="shared" si="91"/>
        <v>-2.5580000001355074E-3</v>
      </c>
      <c r="J183" s="31">
        <f>G183</f>
        <v>-2.5580000001355074E-3</v>
      </c>
      <c r="Q183" s="32">
        <f t="shared" si="92"/>
        <v>26163.950799999999</v>
      </c>
      <c r="S183" s="77">
        <f>S$16</f>
        <v>1</v>
      </c>
      <c r="Z183" s="31">
        <f t="shared" si="93"/>
        <v>570</v>
      </c>
      <c r="AA183" s="76">
        <f t="shared" si="94"/>
        <v>-4.1579334792238368E-3</v>
      </c>
      <c r="AB183" s="76">
        <f t="shared" si="95"/>
        <v>7.527200112832675E-3</v>
      </c>
      <c r="AC183" s="76">
        <f t="shared" si="96"/>
        <v>-2.5580000001355074E-3</v>
      </c>
      <c r="AD183" s="76">
        <f t="shared" si="97"/>
        <v>1.5999334790883293E-3</v>
      </c>
      <c r="AE183" s="76">
        <f t="shared" si="98"/>
        <v>2.5597871375076856E-6</v>
      </c>
      <c r="AF183" s="31">
        <f t="shared" si="99"/>
        <v>-2.5580000001355074E-3</v>
      </c>
      <c r="AG183" s="143"/>
      <c r="AH183" s="31">
        <f t="shared" si="100"/>
        <v>-1.0085200112968182E-2</v>
      </c>
      <c r="AI183" s="31">
        <f t="shared" si="101"/>
        <v>0.3812609060494615</v>
      </c>
      <c r="AJ183" s="31">
        <f t="shared" si="102"/>
        <v>-0.99715340922004303</v>
      </c>
      <c r="AK183" s="31">
        <f t="shared" si="103"/>
        <v>-0.31242114910018853</v>
      </c>
      <c r="AL183" s="31">
        <f t="shared" si="104"/>
        <v>-2.6740072580770868</v>
      </c>
      <c r="AM183" s="31">
        <f t="shared" si="105"/>
        <v>-4.1990771971333141</v>
      </c>
      <c r="AN183" s="76">
        <f t="shared" si="115"/>
        <v>-2.1215274712151198</v>
      </c>
      <c r="AO183" s="76">
        <f t="shared" si="115"/>
        <v>-2.1206103971477441</v>
      </c>
      <c r="AP183" s="76">
        <f t="shared" si="115"/>
        <v>-2.1231372413153871</v>
      </c>
      <c r="AQ183" s="76">
        <f t="shared" si="115"/>
        <v>-2.1161495560782346</v>
      </c>
      <c r="AR183" s="76">
        <f t="shared" si="115"/>
        <v>-2.1352837438026806</v>
      </c>
      <c r="AS183" s="76">
        <f t="shared" si="115"/>
        <v>-2.0813625278514598</v>
      </c>
      <c r="AT183" s="76">
        <f t="shared" si="115"/>
        <v>-2.2231199179867605</v>
      </c>
      <c r="AU183" s="76">
        <f t="shared" si="106"/>
        <v>-1.5305400542341994</v>
      </c>
      <c r="AV183" s="76"/>
    </row>
    <row r="184" spans="1:48" s="31" customFormat="1" ht="12.95" customHeight="1">
      <c r="A184" s="11" t="s">
        <v>118</v>
      </c>
      <c r="B184" s="37"/>
      <c r="C184" s="11">
        <v>41182.451099999998</v>
      </c>
      <c r="D184" s="11">
        <v>2.0000000000000001E-4</v>
      </c>
      <c r="E184" s="10">
        <f t="shared" si="89"/>
        <v>569.99890378206715</v>
      </c>
      <c r="F184" s="31">
        <f t="shared" si="90"/>
        <v>570</v>
      </c>
      <c r="G184" s="31">
        <f t="shared" si="91"/>
        <v>-2.2580000004381873E-3</v>
      </c>
      <c r="J184" s="31">
        <f>G184</f>
        <v>-2.2580000004381873E-3</v>
      </c>
      <c r="Q184" s="32">
        <f t="shared" si="92"/>
        <v>26163.951099999998</v>
      </c>
      <c r="S184" s="77">
        <f>S$16</f>
        <v>1</v>
      </c>
      <c r="Z184" s="31">
        <f t="shared" si="93"/>
        <v>570</v>
      </c>
      <c r="AA184" s="76">
        <f t="shared" si="94"/>
        <v>-4.1579334792238368E-3</v>
      </c>
      <c r="AB184" s="76">
        <f t="shared" si="95"/>
        <v>7.8272001125299952E-3</v>
      </c>
      <c r="AC184" s="76">
        <f t="shared" si="96"/>
        <v>-2.2580000004381873E-3</v>
      </c>
      <c r="AD184" s="76">
        <f t="shared" si="97"/>
        <v>1.8999334787856495E-3</v>
      </c>
      <c r="AE184" s="76">
        <f t="shared" si="98"/>
        <v>3.60974722381054E-6</v>
      </c>
      <c r="AF184" s="31">
        <f t="shared" si="99"/>
        <v>-2.2580000004381873E-3</v>
      </c>
      <c r="AG184" s="143"/>
      <c r="AH184" s="31">
        <f t="shared" si="100"/>
        <v>-1.0085200112968182E-2</v>
      </c>
      <c r="AI184" s="31">
        <f t="shared" si="101"/>
        <v>0.3812609060494615</v>
      </c>
      <c r="AJ184" s="31">
        <f t="shared" si="102"/>
        <v>-0.99715340922004303</v>
      </c>
      <c r="AK184" s="31">
        <f t="shared" si="103"/>
        <v>-0.31242114910018853</v>
      </c>
      <c r="AL184" s="31">
        <f t="shared" si="104"/>
        <v>-2.6740072580770868</v>
      </c>
      <c r="AM184" s="31">
        <f t="shared" si="105"/>
        <v>-4.1990771971333141</v>
      </c>
      <c r="AN184" s="76">
        <f t="shared" si="115"/>
        <v>-2.1215274712151198</v>
      </c>
      <c r="AO184" s="76">
        <f t="shared" si="115"/>
        <v>-2.1206103971477441</v>
      </c>
      <c r="AP184" s="76">
        <f t="shared" si="115"/>
        <v>-2.1231372413153871</v>
      </c>
      <c r="AQ184" s="76">
        <f t="shared" si="115"/>
        <v>-2.1161495560782346</v>
      </c>
      <c r="AR184" s="76">
        <f t="shared" si="115"/>
        <v>-2.1352837438026806</v>
      </c>
      <c r="AS184" s="76">
        <f t="shared" si="115"/>
        <v>-2.0813625278514598</v>
      </c>
      <c r="AT184" s="76">
        <f t="shared" si="115"/>
        <v>-2.2231199179867605</v>
      </c>
      <c r="AU184" s="76">
        <f t="shared" si="106"/>
        <v>-1.5305400542341994</v>
      </c>
    </row>
    <row r="185" spans="1:48" s="31" customFormat="1" ht="12.95" customHeight="1">
      <c r="A185" s="67" t="s">
        <v>566</v>
      </c>
      <c r="B185" s="66" t="s">
        <v>122</v>
      </c>
      <c r="C185" s="67">
        <v>41215.407599999999</v>
      </c>
      <c r="D185" s="67" t="s">
        <v>144</v>
      </c>
      <c r="E185" s="10">
        <f t="shared" si="89"/>
        <v>585.99868512105911</v>
      </c>
      <c r="F185" s="31">
        <f t="shared" si="90"/>
        <v>586</v>
      </c>
      <c r="G185" s="31">
        <f t="shared" si="91"/>
        <v>-2.7084000030299649E-3</v>
      </c>
      <c r="I185" s="31">
        <f>G185</f>
        <v>-2.7084000030299649E-3</v>
      </c>
      <c r="O185" s="31">
        <f ca="1">+C$11+C$12*F185</f>
        <v>1.5990937090552989E-2</v>
      </c>
      <c r="Q185" s="32">
        <f t="shared" si="92"/>
        <v>26196.907599999999</v>
      </c>
      <c r="S185" s="77">
        <f>S$16</f>
        <v>1</v>
      </c>
      <c r="Z185" s="31">
        <f t="shared" si="93"/>
        <v>586</v>
      </c>
      <c r="AA185" s="76">
        <f t="shared" si="94"/>
        <v>-4.0873948246566705E-3</v>
      </c>
      <c r="AB185" s="76">
        <f t="shared" si="95"/>
        <v>7.3111286454182484E-3</v>
      </c>
      <c r="AC185" s="76">
        <f t="shared" si="96"/>
        <v>-2.7084000030299649E-3</v>
      </c>
      <c r="AD185" s="76">
        <f t="shared" si="97"/>
        <v>1.3789948216267056E-3</v>
      </c>
      <c r="AE185" s="76">
        <f t="shared" si="98"/>
        <v>1.9016267180732697E-6</v>
      </c>
      <c r="AF185" s="31">
        <f t="shared" si="99"/>
        <v>-2.7084000030299649E-3</v>
      </c>
      <c r="AG185" s="143"/>
      <c r="AH185" s="31">
        <f t="shared" si="100"/>
        <v>-1.0019528648448213E-2</v>
      </c>
      <c r="AI185" s="31">
        <f t="shared" si="101"/>
        <v>0.38280192784675104</v>
      </c>
      <c r="AJ185" s="31">
        <f t="shared" si="102"/>
        <v>-0.99751150590384541</v>
      </c>
      <c r="AK185" s="31">
        <f t="shared" si="103"/>
        <v>-0.31545456173295144</v>
      </c>
      <c r="AL185" s="31">
        <f t="shared" si="104"/>
        <v>-2.6690985837122532</v>
      </c>
      <c r="AM185" s="31">
        <f t="shared" si="105"/>
        <v>-4.1538137666900141</v>
      </c>
      <c r="AN185" s="76">
        <f t="shared" si="115"/>
        <v>-2.1122659379700019</v>
      </c>
      <c r="AO185" s="76">
        <f t="shared" si="115"/>
        <v>-2.1114506742595447</v>
      </c>
      <c r="AP185" s="76">
        <f t="shared" si="115"/>
        <v>-2.1137315448120191</v>
      </c>
      <c r="AQ185" s="76">
        <f t="shared" si="115"/>
        <v>-2.1073283818122492</v>
      </c>
      <c r="AR185" s="76">
        <f t="shared" si="115"/>
        <v>-2.1251352067372231</v>
      </c>
      <c r="AS185" s="76">
        <f t="shared" si="115"/>
        <v>-2.0742145420581952</v>
      </c>
      <c r="AT185" s="76">
        <f t="shared" si="115"/>
        <v>-2.2101609191442182</v>
      </c>
      <c r="AU185" s="76">
        <f t="shared" si="106"/>
        <v>-1.5179858331679921</v>
      </c>
    </row>
    <row r="186" spans="1:48" s="31" customFormat="1" ht="12.95" customHeight="1">
      <c r="A186" s="67" t="s">
        <v>671</v>
      </c>
      <c r="B186" s="66" t="s">
        <v>31</v>
      </c>
      <c r="C186" s="67">
        <v>41391.531999999999</v>
      </c>
      <c r="D186" s="67" t="s">
        <v>144</v>
      </c>
      <c r="E186" s="10">
        <f t="shared" si="89"/>
        <v>671.50387798016573</v>
      </c>
      <c r="F186" s="31">
        <f t="shared" si="90"/>
        <v>671.5</v>
      </c>
      <c r="G186" s="31">
        <f t="shared" si="91"/>
        <v>7.9878999968059361E-3</v>
      </c>
      <c r="I186" s="31">
        <f>G186</f>
        <v>7.9878999968059361E-3</v>
      </c>
      <c r="O186" s="31">
        <f ca="1">+C$11+C$12*F186</f>
        <v>1.5758080915402171E-2</v>
      </c>
      <c r="Q186" s="32">
        <f t="shared" si="92"/>
        <v>26373.031999999999</v>
      </c>
      <c r="S186" s="77">
        <f>S$15</f>
        <v>0.1</v>
      </c>
      <c r="Z186" s="31">
        <f t="shared" si="93"/>
        <v>671.5</v>
      </c>
      <c r="AA186" s="76">
        <f t="shared" si="94"/>
        <v>-3.6913657121413661E-3</v>
      </c>
      <c r="AB186" s="76">
        <f t="shared" si="95"/>
        <v>1.7637420218431683E-2</v>
      </c>
      <c r="AC186" s="76">
        <f t="shared" si="96"/>
        <v>7.9878999968059361E-3</v>
      </c>
      <c r="AD186" s="76">
        <f t="shared" si="97"/>
        <v>1.1679265708947301E-2</v>
      </c>
      <c r="AE186" s="76">
        <f t="shared" si="98"/>
        <v>1.3640524750019231E-5</v>
      </c>
      <c r="AF186" s="31">
        <f t="shared" si="99"/>
        <v>7.9878999968059361E-3</v>
      </c>
      <c r="AG186" s="143"/>
      <c r="AH186" s="31">
        <f t="shared" si="100"/>
        <v>-9.6495202216257455E-3</v>
      </c>
      <c r="AI186" s="31">
        <f t="shared" si="101"/>
        <v>0.3915121183369823</v>
      </c>
      <c r="AJ186" s="31">
        <f t="shared" si="102"/>
        <v>-0.99904723689052033</v>
      </c>
      <c r="AK186" s="31">
        <f t="shared" si="103"/>
        <v>-0.33194508379710774</v>
      </c>
      <c r="AL186" s="31">
        <f t="shared" si="104"/>
        <v>-2.6421919733855055</v>
      </c>
      <c r="AM186" s="31">
        <f t="shared" si="105"/>
        <v>-3.9212188230413809</v>
      </c>
      <c r="AN186" s="76">
        <f t="shared" si="115"/>
        <v>-2.062164822399331</v>
      </c>
      <c r="AO186" s="76">
        <f t="shared" si="115"/>
        <v>-2.0617636918041145</v>
      </c>
      <c r="AP186" s="76">
        <f t="shared" si="115"/>
        <v>-2.062989729464471</v>
      </c>
      <c r="AQ186" s="76">
        <f t="shared" si="115"/>
        <v>-2.0592335202711469</v>
      </c>
      <c r="AR186" s="76">
        <f t="shared" si="115"/>
        <v>-2.0706594650454417</v>
      </c>
      <c r="AS186" s="76">
        <f t="shared" si="115"/>
        <v>-2.0351025421265403</v>
      </c>
      <c r="AT186" s="76">
        <f t="shared" si="115"/>
        <v>-2.1390645447703593</v>
      </c>
      <c r="AU186" s="76">
        <f t="shared" si="106"/>
        <v>-1.450899214345448</v>
      </c>
    </row>
    <row r="187" spans="1:48" s="31" customFormat="1" ht="12.95" customHeight="1">
      <c r="A187" s="11" t="s">
        <v>120</v>
      </c>
      <c r="B187" s="37" t="s">
        <v>31</v>
      </c>
      <c r="C187" s="11">
        <v>41455.376700000001</v>
      </c>
      <c r="D187" s="11"/>
      <c r="E187" s="10">
        <f t="shared" si="89"/>
        <v>702.4993186262767</v>
      </c>
      <c r="F187" s="31">
        <f t="shared" si="90"/>
        <v>702.5</v>
      </c>
      <c r="G187" s="31">
        <f t="shared" si="91"/>
        <v>-1.4034999985597096E-3</v>
      </c>
      <c r="J187" s="31">
        <f>G187</f>
        <v>-1.4034999985597096E-3</v>
      </c>
      <c r="Q187" s="32">
        <f t="shared" si="92"/>
        <v>26436.876700000001</v>
      </c>
      <c r="S187" s="77">
        <f>S$16</f>
        <v>1</v>
      </c>
      <c r="Z187" s="31">
        <f t="shared" si="93"/>
        <v>702.5</v>
      </c>
      <c r="AA187" s="76">
        <f t="shared" si="94"/>
        <v>-3.5396275133653251E-3</v>
      </c>
      <c r="AB187" s="76">
        <f t="shared" si="95"/>
        <v>8.1037212685317311E-3</v>
      </c>
      <c r="AC187" s="76">
        <f t="shared" si="96"/>
        <v>-1.4034999985597096E-3</v>
      </c>
      <c r="AD187" s="76">
        <f t="shared" si="97"/>
        <v>2.1361275148056155E-3</v>
      </c>
      <c r="AE187" s="76">
        <f t="shared" si="98"/>
        <v>4.5630407595096152E-6</v>
      </c>
      <c r="AF187" s="31">
        <f t="shared" si="99"/>
        <v>-1.4034999985597096E-3</v>
      </c>
      <c r="AG187" s="143"/>
      <c r="AH187" s="31">
        <f t="shared" si="100"/>
        <v>-9.5072212670914407E-3</v>
      </c>
      <c r="AI187" s="31">
        <f t="shared" si="101"/>
        <v>0.39488104620302655</v>
      </c>
      <c r="AJ187" s="31">
        <f t="shared" si="102"/>
        <v>-0.99943559756017064</v>
      </c>
      <c r="AK187" s="31">
        <f t="shared" si="103"/>
        <v>-0.33804747084318193</v>
      </c>
      <c r="AL187" s="31">
        <f t="shared" si="104"/>
        <v>-2.6321354452943515</v>
      </c>
      <c r="AM187" s="31">
        <f t="shared" si="105"/>
        <v>-3.8404676707002432</v>
      </c>
      <c r="AN187" s="76">
        <f t="shared" si="115"/>
        <v>-2.0437290053490527</v>
      </c>
      <c r="AO187" s="76">
        <f t="shared" si="115"/>
        <v>-2.0434313732382936</v>
      </c>
      <c r="AP187" s="76">
        <f t="shared" si="115"/>
        <v>-2.044373747069927</v>
      </c>
      <c r="AQ187" s="76">
        <f t="shared" si="115"/>
        <v>-2.0413839863798033</v>
      </c>
      <c r="AR187" s="76">
        <f t="shared" si="115"/>
        <v>-2.0508099266138169</v>
      </c>
      <c r="AS187" s="76">
        <f t="shared" si="115"/>
        <v>-2.0204734109812827</v>
      </c>
      <c r="AT187" s="76">
        <f t="shared" si="115"/>
        <v>-2.1125207687679723</v>
      </c>
      <c r="AU187" s="76">
        <f t="shared" si="106"/>
        <v>-1.4265754110296716</v>
      </c>
    </row>
    <row r="188" spans="1:48" s="31" customFormat="1" ht="12.95" customHeight="1">
      <c r="A188" s="10" t="s">
        <v>42</v>
      </c>
      <c r="B188" s="37" t="s">
        <v>31</v>
      </c>
      <c r="C188" s="41">
        <v>41490.394999999997</v>
      </c>
      <c r="D188" s="11"/>
      <c r="E188" s="10">
        <f t="shared" si="89"/>
        <v>719.5000663653617</v>
      </c>
      <c r="F188" s="31">
        <f t="shared" si="90"/>
        <v>719.5</v>
      </c>
      <c r="G188" s="31">
        <f t="shared" si="91"/>
        <v>1.3669999316334724E-4</v>
      </c>
      <c r="I188" s="31">
        <f>G188</f>
        <v>1.3669999316334724E-4</v>
      </c>
      <c r="Q188" s="32">
        <f t="shared" si="92"/>
        <v>26471.894999999997</v>
      </c>
      <c r="S188" s="77">
        <f>S$15</f>
        <v>0.1</v>
      </c>
      <c r="Z188" s="31">
        <f t="shared" si="93"/>
        <v>719.5</v>
      </c>
      <c r="AA188" s="76">
        <f t="shared" si="94"/>
        <v>-3.4545259648321013E-3</v>
      </c>
      <c r="AB188" s="76">
        <f t="shared" si="95"/>
        <v>9.5639971658494881E-3</v>
      </c>
      <c r="AC188" s="76">
        <f t="shared" si="96"/>
        <v>1.3669999316334724E-4</v>
      </c>
      <c r="AD188" s="76">
        <f t="shared" si="97"/>
        <v>3.5912259579954486E-3</v>
      </c>
      <c r="AE188" s="76">
        <f t="shared" si="98"/>
        <v>1.2896903881380329E-6</v>
      </c>
      <c r="AF188" s="31">
        <f t="shared" si="99"/>
        <v>1.3669999316334724E-4</v>
      </c>
      <c r="AG188" s="143"/>
      <c r="AH188" s="31">
        <f t="shared" si="100"/>
        <v>-9.4272971726861408E-3</v>
      </c>
      <c r="AI188" s="31">
        <f t="shared" si="101"/>
        <v>0.39677936146723092</v>
      </c>
      <c r="AJ188" s="31">
        <f t="shared" si="102"/>
        <v>-0.99960769916046732</v>
      </c>
      <c r="AK188" s="31">
        <f t="shared" si="103"/>
        <v>-0.3414233472332171</v>
      </c>
      <c r="AL188" s="31">
        <f t="shared" si="104"/>
        <v>-2.6265478313021386</v>
      </c>
      <c r="AM188" s="31">
        <f t="shared" si="105"/>
        <v>-3.7969344456854288</v>
      </c>
      <c r="AN188" s="76">
        <f t="shared" si="115"/>
        <v>-2.0335539736572557</v>
      </c>
      <c r="AO188" s="76">
        <f t="shared" si="115"/>
        <v>-2.033304245482535</v>
      </c>
      <c r="AP188" s="76">
        <f t="shared" si="115"/>
        <v>-2.0341110546387355</v>
      </c>
      <c r="AQ188" s="76">
        <f t="shared" si="115"/>
        <v>-2.0314997338460241</v>
      </c>
      <c r="AR188" s="76">
        <f t="shared" si="115"/>
        <v>-2.0399027323877221</v>
      </c>
      <c r="AS188" s="76">
        <f t="shared" si="115"/>
        <v>-2.0123338699243538</v>
      </c>
      <c r="AT188" s="76">
        <f t="shared" si="115"/>
        <v>-2.097792117695918</v>
      </c>
      <c r="AU188" s="76">
        <f t="shared" si="106"/>
        <v>-1.4132365511468266</v>
      </c>
    </row>
    <row r="189" spans="1:48" s="31" customFormat="1" ht="12.95" customHeight="1">
      <c r="A189" s="10" t="s">
        <v>42</v>
      </c>
      <c r="B189" s="37" t="s">
        <v>31</v>
      </c>
      <c r="C189" s="41">
        <v>41490.406999999999</v>
      </c>
      <c r="D189" s="11"/>
      <c r="E189" s="10">
        <f t="shared" si="89"/>
        <v>719.5058921471076</v>
      </c>
      <c r="F189" s="31">
        <f t="shared" si="90"/>
        <v>719.5</v>
      </c>
      <c r="G189" s="31">
        <f t="shared" si="91"/>
        <v>1.2136699995608069E-2</v>
      </c>
      <c r="I189" s="31">
        <f>G189</f>
        <v>1.2136699995608069E-2</v>
      </c>
      <c r="Q189" s="32">
        <f t="shared" si="92"/>
        <v>26471.906999999999</v>
      </c>
      <c r="S189" s="77">
        <f>S$15</f>
        <v>0.1</v>
      </c>
      <c r="Z189" s="31">
        <f t="shared" si="93"/>
        <v>719.5</v>
      </c>
      <c r="AA189" s="76">
        <f t="shared" si="94"/>
        <v>-3.4545259648321013E-3</v>
      </c>
      <c r="AB189" s="76">
        <f t="shared" si="95"/>
        <v>2.156399716829421E-2</v>
      </c>
      <c r="AC189" s="76">
        <f t="shared" si="96"/>
        <v>1.2136699995608069E-2</v>
      </c>
      <c r="AD189" s="76">
        <f t="shared" si="97"/>
        <v>1.559122596044017E-2</v>
      </c>
      <c r="AE189" s="76">
        <f t="shared" si="98"/>
        <v>2.4308632694950354E-5</v>
      </c>
      <c r="AF189" s="31">
        <f t="shared" si="99"/>
        <v>1.2136699995608069E-2</v>
      </c>
      <c r="AG189" s="143"/>
      <c r="AH189" s="31">
        <f t="shared" si="100"/>
        <v>-9.4272971726861408E-3</v>
      </c>
      <c r="AI189" s="31">
        <f t="shared" si="101"/>
        <v>0.39677936146723092</v>
      </c>
      <c r="AJ189" s="31">
        <f t="shared" si="102"/>
        <v>-0.99960769916046732</v>
      </c>
      <c r="AK189" s="31">
        <f t="shared" si="103"/>
        <v>-0.3414233472332171</v>
      </c>
      <c r="AL189" s="31">
        <f t="shared" si="104"/>
        <v>-2.6265478313021386</v>
      </c>
      <c r="AM189" s="31">
        <f t="shared" si="105"/>
        <v>-3.7969344456854288</v>
      </c>
      <c r="AN189" s="76">
        <f t="shared" si="115"/>
        <v>-2.0335539736572557</v>
      </c>
      <c r="AO189" s="76">
        <f t="shared" si="115"/>
        <v>-2.033304245482535</v>
      </c>
      <c r="AP189" s="76">
        <f t="shared" si="115"/>
        <v>-2.0341110546387355</v>
      </c>
      <c r="AQ189" s="76">
        <f t="shared" si="115"/>
        <v>-2.0314997338460241</v>
      </c>
      <c r="AR189" s="76">
        <f t="shared" si="115"/>
        <v>-2.0399027323877221</v>
      </c>
      <c r="AS189" s="76">
        <f t="shared" si="115"/>
        <v>-2.0123338699243538</v>
      </c>
      <c r="AT189" s="76">
        <f t="shared" si="115"/>
        <v>-2.097792117695918</v>
      </c>
      <c r="AU189" s="76">
        <f t="shared" si="106"/>
        <v>-1.4132365511468266</v>
      </c>
    </row>
    <row r="190" spans="1:48" s="31" customFormat="1" ht="12.95" customHeight="1">
      <c r="A190" s="11" t="s">
        <v>121</v>
      </c>
      <c r="B190" s="37" t="s">
        <v>122</v>
      </c>
      <c r="C190" s="11">
        <v>41491.422299999998</v>
      </c>
      <c r="D190" s="11"/>
      <c r="E190" s="10">
        <f t="shared" si="89"/>
        <v>719.99880183088669</v>
      </c>
      <c r="F190" s="31">
        <f t="shared" si="90"/>
        <v>720</v>
      </c>
      <c r="G190" s="31">
        <f t="shared" si="91"/>
        <v>-2.4679999987711199E-3</v>
      </c>
      <c r="J190" s="31">
        <f>G190</f>
        <v>-2.4679999987711199E-3</v>
      </c>
      <c r="Q190" s="32">
        <f t="shared" si="92"/>
        <v>26472.922299999998</v>
      </c>
      <c r="S190" s="77">
        <f>S$16</f>
        <v>1</v>
      </c>
      <c r="Z190" s="31">
        <f t="shared" si="93"/>
        <v>720</v>
      </c>
      <c r="AA190" s="76">
        <f t="shared" si="94"/>
        <v>-3.4520025087253527E-3</v>
      </c>
      <c r="AB190" s="76">
        <f t="shared" si="95"/>
        <v>6.9569260076059649E-3</v>
      </c>
      <c r="AC190" s="76">
        <f t="shared" si="96"/>
        <v>-2.4679999987711199E-3</v>
      </c>
      <c r="AD190" s="76">
        <f t="shared" si="97"/>
        <v>9.840025099542328E-4</v>
      </c>
      <c r="AE190" s="76">
        <f t="shared" si="98"/>
        <v>9.6826093959623007E-7</v>
      </c>
      <c r="AF190" s="31">
        <f t="shared" si="99"/>
        <v>-2.4679999987711199E-3</v>
      </c>
      <c r="AG190" s="143"/>
      <c r="AH190" s="31">
        <f t="shared" si="100"/>
        <v>-9.4249260063770848E-3</v>
      </c>
      <c r="AI190" s="31">
        <f t="shared" si="101"/>
        <v>0.39683575274666327</v>
      </c>
      <c r="AJ190" s="31">
        <f t="shared" si="102"/>
        <v>-0.99961231080330815</v>
      </c>
      <c r="AK190" s="31">
        <f t="shared" si="103"/>
        <v>-0.34152295914496189</v>
      </c>
      <c r="AL190" s="31">
        <f t="shared" si="104"/>
        <v>-2.6263826901225831</v>
      </c>
      <c r="AM190" s="31">
        <f t="shared" si="105"/>
        <v>-3.7956618777168676</v>
      </c>
      <c r="AN190" s="76">
        <f t="shared" si="115"/>
        <v>-2.0332539944195167</v>
      </c>
      <c r="AO190" s="76">
        <f t="shared" si="115"/>
        <v>-2.0330055867248618</v>
      </c>
      <c r="AP190" s="76">
        <f t="shared" si="115"/>
        <v>-2.0338086133660722</v>
      </c>
      <c r="AQ190" s="76">
        <f t="shared" si="115"/>
        <v>-2.0312079833395562</v>
      </c>
      <c r="AR190" s="76">
        <f t="shared" si="115"/>
        <v>-2.0395816953838075</v>
      </c>
      <c r="AS190" s="76">
        <f t="shared" si="115"/>
        <v>-2.0120931524317864</v>
      </c>
      <c r="AT190" s="76">
        <f t="shared" si="115"/>
        <v>-2.0973570769853089</v>
      </c>
      <c r="AU190" s="76">
        <f t="shared" si="106"/>
        <v>-1.4128442317385075</v>
      </c>
      <c r="AV190" s="76"/>
    </row>
    <row r="191" spans="1:48" s="31" customFormat="1" ht="12.95" customHeight="1">
      <c r="A191" s="11" t="s">
        <v>120</v>
      </c>
      <c r="B191" s="37"/>
      <c r="C191" s="11">
        <v>41492.453000000001</v>
      </c>
      <c r="D191" s="11"/>
      <c r="E191" s="10">
        <f t="shared" si="89"/>
        <v>720.49918793457323</v>
      </c>
      <c r="F191" s="31">
        <f t="shared" si="90"/>
        <v>720.5</v>
      </c>
      <c r="G191" s="31">
        <f t="shared" si="91"/>
        <v>-1.6726999965612777E-3</v>
      </c>
      <c r="J191" s="31">
        <f>G191</f>
        <v>-1.6726999965612777E-3</v>
      </c>
      <c r="Q191" s="32">
        <f t="shared" si="92"/>
        <v>26473.953000000001</v>
      </c>
      <c r="S191" s="77">
        <f>S$16</f>
        <v>1</v>
      </c>
      <c r="Z191" s="31">
        <f t="shared" si="93"/>
        <v>720.5</v>
      </c>
      <c r="AA191" s="76">
        <f t="shared" si="94"/>
        <v>-3.4494778786351658E-3</v>
      </c>
      <c r="AB191" s="76">
        <f t="shared" si="95"/>
        <v>7.7498536701938892E-3</v>
      </c>
      <c r="AC191" s="76">
        <f t="shared" si="96"/>
        <v>-1.6726999965612777E-3</v>
      </c>
      <c r="AD191" s="76">
        <f t="shared" si="97"/>
        <v>1.7767778820738881E-3</v>
      </c>
      <c r="AE191" s="76">
        <f t="shared" si="98"/>
        <v>3.1569396422269716E-6</v>
      </c>
      <c r="AF191" s="31">
        <f t="shared" si="99"/>
        <v>-1.6726999965612777E-3</v>
      </c>
      <c r="AG191" s="143"/>
      <c r="AH191" s="31">
        <f t="shared" si="100"/>
        <v>-9.4225536667551669E-3</v>
      </c>
      <c r="AI191" s="31">
        <f t="shared" si="101"/>
        <v>0.39689217622900963</v>
      </c>
      <c r="AJ191" s="31">
        <f t="shared" si="102"/>
        <v>-0.99961689646145346</v>
      </c>
      <c r="AK191" s="31">
        <f t="shared" si="103"/>
        <v>-0.34162258955466568</v>
      </c>
      <c r="AL191" s="31">
        <f t="shared" si="104"/>
        <v>-2.6262175028288199</v>
      </c>
      <c r="AM191" s="31">
        <f t="shared" si="105"/>
        <v>-3.7943897521502086</v>
      </c>
      <c r="AN191" s="76">
        <f t="shared" ref="AN191:AT200" si="116">$AU191+$AB$7*SIN(AO191)</f>
        <v>-2.0329539740640294</v>
      </c>
      <c r="AO191" s="76">
        <f t="shared" si="116"/>
        <v>-2.0327068819304532</v>
      </c>
      <c r="AP191" s="76">
        <f t="shared" si="116"/>
        <v>-2.0335061375431627</v>
      </c>
      <c r="AQ191" s="76">
        <f t="shared" si="116"/>
        <v>-2.0309161733606307</v>
      </c>
      <c r="AR191" s="76">
        <f t="shared" si="116"/>
        <v>-2.0392606447711703</v>
      </c>
      <c r="AS191" s="76">
        <f t="shared" si="116"/>
        <v>-2.0118523581982743</v>
      </c>
      <c r="AT191" s="76">
        <f t="shared" si="116"/>
        <v>-2.0969219309182368</v>
      </c>
      <c r="AU191" s="76">
        <f t="shared" si="106"/>
        <v>-1.4124519123301884</v>
      </c>
    </row>
    <row r="192" spans="1:48" s="31" customFormat="1" ht="12.95" customHeight="1">
      <c r="A192" s="10" t="s">
        <v>43</v>
      </c>
      <c r="B192" s="37" t="s">
        <v>31</v>
      </c>
      <c r="C192" s="41">
        <v>41560.409</v>
      </c>
      <c r="D192" s="11"/>
      <c r="E192" s="10">
        <f t="shared" si="89"/>
        <v>753.49058995458449</v>
      </c>
      <c r="F192" s="31">
        <f t="shared" si="90"/>
        <v>753.5</v>
      </c>
      <c r="G192" s="31">
        <f t="shared" si="91"/>
        <v>-1.9382899998163339E-2</v>
      </c>
      <c r="I192" s="31">
        <f t="shared" ref="I192:I198" si="117">G192</f>
        <v>-1.9382899998163339E-2</v>
      </c>
      <c r="Q192" s="32">
        <f t="shared" si="92"/>
        <v>26541.909</v>
      </c>
      <c r="S192" s="77">
        <f t="shared" ref="S192:S198" si="118">S$15</f>
        <v>0.1</v>
      </c>
      <c r="Z192" s="31">
        <f t="shared" si="93"/>
        <v>753.5</v>
      </c>
      <c r="AA192" s="76">
        <f t="shared" si="94"/>
        <v>-3.2802383529483923E-3</v>
      </c>
      <c r="AB192" s="76">
        <f t="shared" si="95"/>
        <v>-1.0119533203542341E-2</v>
      </c>
      <c r="AC192" s="76">
        <f t="shared" si="96"/>
        <v>-1.9382899998163339E-2</v>
      </c>
      <c r="AD192" s="76">
        <f t="shared" si="97"/>
        <v>-1.6102661645214948E-2</v>
      </c>
      <c r="AE192" s="76">
        <f t="shared" si="98"/>
        <v>2.5929571206027656E-5</v>
      </c>
      <c r="AF192" s="31">
        <f t="shared" si="99"/>
        <v>-1.9382899998163339E-2</v>
      </c>
      <c r="AG192" s="143"/>
      <c r="AH192" s="31">
        <f t="shared" si="100"/>
        <v>-9.2633667946209978E-3</v>
      </c>
      <c r="AI192" s="31">
        <f t="shared" si="101"/>
        <v>0.40068856982719625</v>
      </c>
      <c r="AJ192" s="31">
        <f t="shared" si="102"/>
        <v>-0.9998609720120234</v>
      </c>
      <c r="AK192" s="31">
        <f t="shared" si="103"/>
        <v>-0.34823964514690775</v>
      </c>
      <c r="AL192" s="31">
        <f t="shared" si="104"/>
        <v>-2.6152113770135648</v>
      </c>
      <c r="AM192" s="31">
        <f t="shared" si="105"/>
        <v>-3.7113892037358971</v>
      </c>
      <c r="AN192" s="76">
        <f t="shared" si="116"/>
        <v>-2.0130602795789097</v>
      </c>
      <c r="AO192" s="76">
        <f t="shared" si="116"/>
        <v>-2.0128896975984767</v>
      </c>
      <c r="AP192" s="76">
        <f t="shared" si="116"/>
        <v>-2.0134645732145735</v>
      </c>
      <c r="AQ192" s="76">
        <f t="shared" si="116"/>
        <v>-2.0115243972878289</v>
      </c>
      <c r="AR192" s="76">
        <f t="shared" si="116"/>
        <v>-2.0180408865426216</v>
      </c>
      <c r="AS192" s="76">
        <f t="shared" si="116"/>
        <v>-1.9957845497302582</v>
      </c>
      <c r="AT192" s="76">
        <f t="shared" si="116"/>
        <v>-2.0679696908920526</v>
      </c>
      <c r="AU192" s="76">
        <f t="shared" si="106"/>
        <v>-1.3865588313811361</v>
      </c>
    </row>
    <row r="193" spans="1:48" s="31" customFormat="1" ht="12.95" customHeight="1">
      <c r="A193" s="10" t="s">
        <v>43</v>
      </c>
      <c r="B193" s="37" t="s">
        <v>31</v>
      </c>
      <c r="C193" s="41">
        <v>41560.432999999997</v>
      </c>
      <c r="D193" s="11"/>
      <c r="E193" s="10">
        <f t="shared" si="89"/>
        <v>753.50224151807265</v>
      </c>
      <c r="F193" s="31">
        <f t="shared" si="90"/>
        <v>753.5</v>
      </c>
      <c r="G193" s="31">
        <f t="shared" si="91"/>
        <v>4.6170999994501472E-3</v>
      </c>
      <c r="I193" s="31">
        <f t="shared" si="117"/>
        <v>4.6170999994501472E-3</v>
      </c>
      <c r="Q193" s="32">
        <f t="shared" si="92"/>
        <v>26541.932999999997</v>
      </c>
      <c r="S193" s="77">
        <f t="shared" si="118"/>
        <v>0.1</v>
      </c>
      <c r="Z193" s="31">
        <f t="shared" si="93"/>
        <v>753.5</v>
      </c>
      <c r="AA193" s="76">
        <f t="shared" si="94"/>
        <v>-3.2802383529483923E-3</v>
      </c>
      <c r="AB193" s="76">
        <f t="shared" si="95"/>
        <v>1.3880466794071145E-2</v>
      </c>
      <c r="AC193" s="76">
        <f t="shared" si="96"/>
        <v>4.6170999994501472E-3</v>
      </c>
      <c r="AD193" s="76">
        <f t="shared" si="97"/>
        <v>7.8973383523985394E-3</v>
      </c>
      <c r="AE193" s="76">
        <f t="shared" si="98"/>
        <v>6.2367953052264885E-6</v>
      </c>
      <c r="AF193" s="31">
        <f t="shared" si="99"/>
        <v>4.6170999994501472E-3</v>
      </c>
      <c r="AG193" s="143"/>
      <c r="AH193" s="31">
        <f t="shared" si="100"/>
        <v>-9.2633667946209978E-3</v>
      </c>
      <c r="AI193" s="31">
        <f t="shared" si="101"/>
        <v>0.40068856982719625</v>
      </c>
      <c r="AJ193" s="31">
        <f t="shared" si="102"/>
        <v>-0.9998609720120234</v>
      </c>
      <c r="AK193" s="31">
        <f t="shared" si="103"/>
        <v>-0.34823964514690775</v>
      </c>
      <c r="AL193" s="31">
        <f t="shared" si="104"/>
        <v>-2.6152113770135648</v>
      </c>
      <c r="AM193" s="31">
        <f t="shared" si="105"/>
        <v>-3.7113892037358971</v>
      </c>
      <c r="AN193" s="76">
        <f t="shared" si="116"/>
        <v>-2.0130602795789097</v>
      </c>
      <c r="AO193" s="76">
        <f t="shared" si="116"/>
        <v>-2.0128896975984767</v>
      </c>
      <c r="AP193" s="76">
        <f t="shared" si="116"/>
        <v>-2.0134645732145735</v>
      </c>
      <c r="AQ193" s="76">
        <f t="shared" si="116"/>
        <v>-2.0115243972878289</v>
      </c>
      <c r="AR193" s="76">
        <f t="shared" si="116"/>
        <v>-2.0180408865426216</v>
      </c>
      <c r="AS193" s="76">
        <f t="shared" si="116"/>
        <v>-1.9957845497302582</v>
      </c>
      <c r="AT193" s="76">
        <f t="shared" si="116"/>
        <v>-2.0679696908920526</v>
      </c>
      <c r="AU193" s="76">
        <f t="shared" si="106"/>
        <v>-1.3865588313811361</v>
      </c>
      <c r="AV193" s="76"/>
    </row>
    <row r="194" spans="1:48" s="31" customFormat="1" ht="12.95" customHeight="1">
      <c r="A194" s="10" t="s">
        <v>43</v>
      </c>
      <c r="B194" s="37" t="s">
        <v>31</v>
      </c>
      <c r="C194" s="41">
        <v>41591.32</v>
      </c>
      <c r="D194" s="11"/>
      <c r="E194" s="10">
        <f t="shared" si="89"/>
        <v>768.4973182470178</v>
      </c>
      <c r="F194" s="31">
        <f t="shared" si="90"/>
        <v>768.5</v>
      </c>
      <c r="G194" s="31">
        <f t="shared" si="91"/>
        <v>-5.5238999993889593E-3</v>
      </c>
      <c r="I194" s="31">
        <f t="shared" si="117"/>
        <v>-5.5238999993889593E-3</v>
      </c>
      <c r="Q194" s="32">
        <f t="shared" si="92"/>
        <v>26572.82</v>
      </c>
      <c r="S194" s="77">
        <f t="shared" si="118"/>
        <v>0.1</v>
      </c>
      <c r="Z194" s="31">
        <f t="shared" si="93"/>
        <v>768.5</v>
      </c>
      <c r="AA194" s="76">
        <f t="shared" si="94"/>
        <v>-3.201591643145929E-3</v>
      </c>
      <c r="AB194" s="76">
        <f t="shared" si="95"/>
        <v>3.6653904390396112E-3</v>
      </c>
      <c r="AC194" s="76">
        <f t="shared" si="96"/>
        <v>-5.5238999993889593E-3</v>
      </c>
      <c r="AD194" s="76">
        <f t="shared" si="97"/>
        <v>-2.3223083562430302E-3</v>
      </c>
      <c r="AE194" s="76">
        <f t="shared" si="98"/>
        <v>5.3931161014762053E-7</v>
      </c>
      <c r="AF194" s="31">
        <f t="shared" si="99"/>
        <v>-5.5238999993889593E-3</v>
      </c>
      <c r="AG194" s="143"/>
      <c r="AH194" s="31">
        <f t="shared" si="100"/>
        <v>-9.1892904384285705E-3</v>
      </c>
      <c r="AI194" s="31">
        <f t="shared" si="101"/>
        <v>0.40246256981424022</v>
      </c>
      <c r="AJ194" s="31">
        <f t="shared" si="102"/>
        <v>-0.99993268449195005</v>
      </c>
      <c r="AK194" s="31">
        <f t="shared" si="103"/>
        <v>-0.35127490703836767</v>
      </c>
      <c r="AL194" s="31">
        <f t="shared" si="104"/>
        <v>-2.6101392990179213</v>
      </c>
      <c r="AM194" s="31">
        <f t="shared" si="105"/>
        <v>-3.6742700189029924</v>
      </c>
      <c r="AN194" s="76">
        <f t="shared" si="116"/>
        <v>-2.0039561908859929</v>
      </c>
      <c r="AO194" s="76">
        <f t="shared" si="116"/>
        <v>-2.0038141777407468</v>
      </c>
      <c r="AP194" s="76">
        <f t="shared" si="116"/>
        <v>-2.0043021887373866</v>
      </c>
      <c r="AQ194" s="76">
        <f t="shared" si="116"/>
        <v>-2.0026230355648478</v>
      </c>
      <c r="AR194" s="76">
        <f t="shared" si="116"/>
        <v>-2.0083753367793489</v>
      </c>
      <c r="AS194" s="76">
        <f t="shared" si="116"/>
        <v>-1.9883614201043853</v>
      </c>
      <c r="AT194" s="76">
        <f t="shared" si="116"/>
        <v>-2.0546584298495043</v>
      </c>
      <c r="AU194" s="76">
        <f t="shared" si="106"/>
        <v>-1.374789249131567</v>
      </c>
    </row>
    <row r="195" spans="1:48" s="31" customFormat="1" ht="12.95" customHeight="1">
      <c r="A195" s="10" t="s">
        <v>43</v>
      </c>
      <c r="B195" s="37" t="s">
        <v>31</v>
      </c>
      <c r="C195" s="41">
        <v>41591.334000000003</v>
      </c>
      <c r="D195" s="11"/>
      <c r="E195" s="10">
        <f t="shared" si="89"/>
        <v>768.50411499238805</v>
      </c>
      <c r="F195" s="31">
        <f t="shared" si="90"/>
        <v>768.5</v>
      </c>
      <c r="G195" s="31">
        <f t="shared" si="91"/>
        <v>8.4761000034632161E-3</v>
      </c>
      <c r="I195" s="31">
        <f t="shared" si="117"/>
        <v>8.4761000034632161E-3</v>
      </c>
      <c r="Q195" s="32">
        <f t="shared" si="92"/>
        <v>26572.834000000003</v>
      </c>
      <c r="S195" s="77">
        <f t="shared" si="118"/>
        <v>0.1</v>
      </c>
      <c r="Z195" s="31">
        <f t="shared" si="93"/>
        <v>768.5</v>
      </c>
      <c r="AA195" s="76">
        <f t="shared" si="94"/>
        <v>-3.201591643145929E-3</v>
      </c>
      <c r="AB195" s="76">
        <f t="shared" si="95"/>
        <v>1.7665390441891787E-2</v>
      </c>
      <c r="AC195" s="76">
        <f t="shared" si="96"/>
        <v>8.4761000034632161E-3</v>
      </c>
      <c r="AD195" s="76">
        <f t="shared" si="97"/>
        <v>1.1677691646609145E-2</v>
      </c>
      <c r="AE195" s="76">
        <f t="shared" si="98"/>
        <v>1.36368482193285E-5</v>
      </c>
      <c r="AF195" s="31">
        <f t="shared" si="99"/>
        <v>8.4761000034632161E-3</v>
      </c>
      <c r="AG195" s="143"/>
      <c r="AH195" s="31">
        <f t="shared" si="100"/>
        <v>-9.1892904384285705E-3</v>
      </c>
      <c r="AI195" s="31">
        <f t="shared" si="101"/>
        <v>0.40246256981424022</v>
      </c>
      <c r="AJ195" s="31">
        <f t="shared" si="102"/>
        <v>-0.99993268449195005</v>
      </c>
      <c r="AK195" s="31">
        <f t="shared" si="103"/>
        <v>-0.35127490703836767</v>
      </c>
      <c r="AL195" s="31">
        <f t="shared" si="104"/>
        <v>-2.6101392990179213</v>
      </c>
      <c r="AM195" s="31">
        <f t="shared" si="105"/>
        <v>-3.6742700189029924</v>
      </c>
      <c r="AN195" s="76">
        <f t="shared" si="116"/>
        <v>-2.0039561908859929</v>
      </c>
      <c r="AO195" s="76">
        <f t="shared" si="116"/>
        <v>-2.0038141777407468</v>
      </c>
      <c r="AP195" s="76">
        <f t="shared" si="116"/>
        <v>-2.0043021887373866</v>
      </c>
      <c r="AQ195" s="76">
        <f t="shared" si="116"/>
        <v>-2.0026230355648478</v>
      </c>
      <c r="AR195" s="76">
        <f t="shared" si="116"/>
        <v>-2.0083753367793489</v>
      </c>
      <c r="AS195" s="76">
        <f t="shared" si="116"/>
        <v>-1.9883614201043853</v>
      </c>
      <c r="AT195" s="76">
        <f t="shared" si="116"/>
        <v>-2.0546584298495043</v>
      </c>
      <c r="AU195" s="76">
        <f t="shared" si="106"/>
        <v>-1.374789249131567</v>
      </c>
    </row>
    <row r="196" spans="1:48" s="31" customFormat="1" ht="12.95" customHeight="1">
      <c r="A196" s="67" t="s">
        <v>671</v>
      </c>
      <c r="B196" s="66" t="s">
        <v>122</v>
      </c>
      <c r="C196" s="67">
        <v>41592.347000000002</v>
      </c>
      <c r="D196" s="67" t="s">
        <v>144</v>
      </c>
      <c r="E196" s="10">
        <f t="shared" si="89"/>
        <v>768.99590806799927</v>
      </c>
      <c r="F196" s="31">
        <f t="shared" si="90"/>
        <v>769</v>
      </c>
      <c r="G196" s="31">
        <f t="shared" si="91"/>
        <v>-8.4285999982967041E-3</v>
      </c>
      <c r="I196" s="31">
        <f t="shared" si="117"/>
        <v>-8.4285999982967041E-3</v>
      </c>
      <c r="O196" s="31">
        <f ca="1">+C$11+C$12*F196</f>
        <v>1.5492543171809132E-2</v>
      </c>
      <c r="Q196" s="32">
        <f t="shared" si="92"/>
        <v>26573.847000000002</v>
      </c>
      <c r="S196" s="77">
        <f t="shared" si="118"/>
        <v>0.1</v>
      </c>
      <c r="Z196" s="31">
        <f t="shared" si="93"/>
        <v>769</v>
      </c>
      <c r="AA196" s="76">
        <f t="shared" si="94"/>
        <v>-3.1989513878612251E-3</v>
      </c>
      <c r="AB196" s="76">
        <f t="shared" si="95"/>
        <v>7.5820254036144778E-4</v>
      </c>
      <c r="AC196" s="76">
        <f t="shared" si="96"/>
        <v>-8.4285999982967041E-3</v>
      </c>
      <c r="AD196" s="76">
        <f t="shared" si="97"/>
        <v>-5.229648610435479E-3</v>
      </c>
      <c r="AE196" s="76">
        <f t="shared" si="98"/>
        <v>2.7349224588629739E-6</v>
      </c>
      <c r="AF196" s="31">
        <f t="shared" si="99"/>
        <v>-8.4285999982967041E-3</v>
      </c>
      <c r="AG196" s="143"/>
      <c r="AH196" s="31">
        <f t="shared" si="100"/>
        <v>-9.1868025386581519E-3</v>
      </c>
      <c r="AI196" s="31">
        <f t="shared" si="101"/>
        <v>0.40252223683953714</v>
      </c>
      <c r="AJ196" s="31">
        <f t="shared" si="102"/>
        <v>-0.99993464063168136</v>
      </c>
      <c r="AK196" s="31">
        <f t="shared" si="103"/>
        <v>-0.35137638411906041</v>
      </c>
      <c r="AL196" s="31">
        <f t="shared" si="104"/>
        <v>-2.6099694650593008</v>
      </c>
      <c r="AM196" s="31">
        <f t="shared" si="105"/>
        <v>-3.6730390846682499</v>
      </c>
      <c r="AN196" s="76">
        <f t="shared" si="116"/>
        <v>-2.0036520445462176</v>
      </c>
      <c r="AO196" s="76">
        <f t="shared" si="116"/>
        <v>-2.0035109222638816</v>
      </c>
      <c r="AP196" s="76">
        <f t="shared" si="116"/>
        <v>-2.003996191511952</v>
      </c>
      <c r="AQ196" s="76">
        <f t="shared" si="116"/>
        <v>-2.002325380204721</v>
      </c>
      <c r="AR196" s="76">
        <f t="shared" si="116"/>
        <v>-2.0080529290710336</v>
      </c>
      <c r="AS196" s="76">
        <f t="shared" si="116"/>
        <v>-1.9881126372632383</v>
      </c>
      <c r="AT196" s="76">
        <f t="shared" si="116"/>
        <v>-2.0542130979979438</v>
      </c>
      <c r="AU196" s="76">
        <f t="shared" si="106"/>
        <v>-1.3743969297232479</v>
      </c>
    </row>
    <row r="197" spans="1:48" s="31" customFormat="1" ht="12.95" customHeight="1">
      <c r="A197" s="10" t="s">
        <v>44</v>
      </c>
      <c r="B197" s="37"/>
      <c r="C197" s="41">
        <v>41592.358</v>
      </c>
      <c r="D197" s="11"/>
      <c r="E197" s="10">
        <f t="shared" si="89"/>
        <v>769.00124836793123</v>
      </c>
      <c r="F197" s="31">
        <f t="shared" si="90"/>
        <v>769</v>
      </c>
      <c r="G197" s="31">
        <f t="shared" si="91"/>
        <v>2.571400000306312E-3</v>
      </c>
      <c r="I197" s="31">
        <f t="shared" si="117"/>
        <v>2.571400000306312E-3</v>
      </c>
      <c r="Q197" s="32">
        <f t="shared" si="92"/>
        <v>26573.858</v>
      </c>
      <c r="S197" s="77">
        <f t="shared" si="118"/>
        <v>0.1</v>
      </c>
      <c r="Z197" s="31">
        <f t="shared" si="93"/>
        <v>769</v>
      </c>
      <c r="AA197" s="76">
        <f t="shared" si="94"/>
        <v>-3.1989513878612251E-3</v>
      </c>
      <c r="AB197" s="76">
        <f t="shared" si="95"/>
        <v>1.1758202538964464E-2</v>
      </c>
      <c r="AC197" s="76">
        <f t="shared" si="96"/>
        <v>2.571400000306312E-3</v>
      </c>
      <c r="AD197" s="76">
        <f t="shared" si="97"/>
        <v>5.7703513881675371E-3</v>
      </c>
      <c r="AE197" s="76">
        <f t="shared" si="98"/>
        <v>3.3296955142927025E-6</v>
      </c>
      <c r="AF197" s="31">
        <f t="shared" si="99"/>
        <v>2.571400000306312E-3</v>
      </c>
      <c r="AG197" s="143"/>
      <c r="AH197" s="31">
        <f t="shared" si="100"/>
        <v>-9.1868025386581519E-3</v>
      </c>
      <c r="AI197" s="31">
        <f t="shared" si="101"/>
        <v>0.40252223683953714</v>
      </c>
      <c r="AJ197" s="31">
        <f t="shared" si="102"/>
        <v>-0.99993464063168136</v>
      </c>
      <c r="AK197" s="31">
        <f t="shared" si="103"/>
        <v>-0.35137638411906041</v>
      </c>
      <c r="AL197" s="31">
        <f t="shared" si="104"/>
        <v>-2.6099694650593008</v>
      </c>
      <c r="AM197" s="31">
        <f t="shared" si="105"/>
        <v>-3.6730390846682499</v>
      </c>
      <c r="AN197" s="76">
        <f t="shared" si="116"/>
        <v>-2.0036520445462176</v>
      </c>
      <c r="AO197" s="76">
        <f t="shared" si="116"/>
        <v>-2.0035109222638816</v>
      </c>
      <c r="AP197" s="76">
        <f t="shared" si="116"/>
        <v>-2.003996191511952</v>
      </c>
      <c r="AQ197" s="76">
        <f t="shared" si="116"/>
        <v>-2.002325380204721</v>
      </c>
      <c r="AR197" s="76">
        <f t="shared" si="116"/>
        <v>-2.0080529290710336</v>
      </c>
      <c r="AS197" s="76">
        <f t="shared" si="116"/>
        <v>-1.9881126372632383</v>
      </c>
      <c r="AT197" s="76">
        <f t="shared" si="116"/>
        <v>-2.0542130979979438</v>
      </c>
      <c r="AU197" s="76">
        <f t="shared" si="106"/>
        <v>-1.3743969297232479</v>
      </c>
    </row>
    <row r="198" spans="1:48" s="31" customFormat="1" ht="12.95" customHeight="1">
      <c r="A198" s="10" t="s">
        <v>44</v>
      </c>
      <c r="B198" s="37"/>
      <c r="C198" s="41">
        <v>41592.362000000001</v>
      </c>
      <c r="D198" s="11"/>
      <c r="E198" s="10">
        <f t="shared" si="89"/>
        <v>769.00319029517982</v>
      </c>
      <c r="F198" s="31">
        <f t="shared" si="90"/>
        <v>769</v>
      </c>
      <c r="G198" s="31">
        <f t="shared" si="91"/>
        <v>6.5714000011212192E-3</v>
      </c>
      <c r="I198" s="31">
        <f t="shared" si="117"/>
        <v>6.5714000011212192E-3</v>
      </c>
      <c r="Q198" s="32">
        <f t="shared" si="92"/>
        <v>26573.862000000001</v>
      </c>
      <c r="S198" s="77">
        <f t="shared" si="118"/>
        <v>0.1</v>
      </c>
      <c r="Z198" s="31">
        <f t="shared" si="93"/>
        <v>769</v>
      </c>
      <c r="AA198" s="76">
        <f t="shared" si="94"/>
        <v>-3.1989513878612251E-3</v>
      </c>
      <c r="AB198" s="76">
        <f t="shared" si="95"/>
        <v>1.5758202539779373E-2</v>
      </c>
      <c r="AC198" s="76">
        <f t="shared" si="96"/>
        <v>6.5714000011212192E-3</v>
      </c>
      <c r="AD198" s="76">
        <f t="shared" si="97"/>
        <v>9.7703513889824435E-3</v>
      </c>
      <c r="AE198" s="76">
        <f t="shared" si="98"/>
        <v>9.5459766264191173E-6</v>
      </c>
      <c r="AF198" s="31">
        <f t="shared" si="99"/>
        <v>6.5714000011212192E-3</v>
      </c>
      <c r="AG198" s="143"/>
      <c r="AH198" s="31">
        <f t="shared" si="100"/>
        <v>-9.1868025386581519E-3</v>
      </c>
      <c r="AI198" s="31">
        <f t="shared" si="101"/>
        <v>0.40252223683953714</v>
      </c>
      <c r="AJ198" s="31">
        <f t="shared" si="102"/>
        <v>-0.99993464063168136</v>
      </c>
      <c r="AK198" s="31">
        <f t="shared" si="103"/>
        <v>-0.35137638411906041</v>
      </c>
      <c r="AL198" s="31">
        <f t="shared" si="104"/>
        <v>-2.6099694650593008</v>
      </c>
      <c r="AM198" s="31">
        <f t="shared" si="105"/>
        <v>-3.6730390846682499</v>
      </c>
      <c r="AN198" s="76">
        <f t="shared" si="116"/>
        <v>-2.0036520445462176</v>
      </c>
      <c r="AO198" s="76">
        <f t="shared" si="116"/>
        <v>-2.0035109222638816</v>
      </c>
      <c r="AP198" s="76">
        <f t="shared" si="116"/>
        <v>-2.003996191511952</v>
      </c>
      <c r="AQ198" s="76">
        <f t="shared" si="116"/>
        <v>-2.002325380204721</v>
      </c>
      <c r="AR198" s="76">
        <f t="shared" si="116"/>
        <v>-2.0080529290710336</v>
      </c>
      <c r="AS198" s="76">
        <f t="shared" si="116"/>
        <v>-1.9881126372632383</v>
      </c>
      <c r="AT198" s="76">
        <f t="shared" si="116"/>
        <v>-2.0542130979979438</v>
      </c>
      <c r="AU198" s="76">
        <f t="shared" si="106"/>
        <v>-1.3743969297232479</v>
      </c>
    </row>
    <row r="199" spans="1:48" s="31" customFormat="1" ht="12.95" customHeight="1">
      <c r="A199" s="11" t="s">
        <v>120</v>
      </c>
      <c r="B199" s="37" t="s">
        <v>31</v>
      </c>
      <c r="C199" s="11">
        <v>41768.466999999997</v>
      </c>
      <c r="D199" s="11"/>
      <c r="E199" s="10">
        <f t="shared" si="89"/>
        <v>854.49896480713028</v>
      </c>
      <c r="F199" s="31">
        <f t="shared" si="90"/>
        <v>854.5</v>
      </c>
      <c r="G199" s="31">
        <f t="shared" si="91"/>
        <v>-2.1323000037227757E-3</v>
      </c>
      <c r="J199" s="31">
        <f>G199</f>
        <v>-2.1323000037227757E-3</v>
      </c>
      <c r="Q199" s="32">
        <f t="shared" si="92"/>
        <v>26749.966999999997</v>
      </c>
      <c r="S199" s="77">
        <f>S$16</f>
        <v>1</v>
      </c>
      <c r="Z199" s="31">
        <f t="shared" si="93"/>
        <v>854.5</v>
      </c>
      <c r="AA199" s="76">
        <f t="shared" si="94"/>
        <v>-2.7293404836840228E-3</v>
      </c>
      <c r="AB199" s="76">
        <f t="shared" si="95"/>
        <v>6.6109542852134974E-3</v>
      </c>
      <c r="AC199" s="76">
        <f t="shared" si="96"/>
        <v>-2.1323000037227757E-3</v>
      </c>
      <c r="AD199" s="76">
        <f t="shared" si="97"/>
        <v>5.9704047996124703E-4</v>
      </c>
      <c r="AE199" s="76">
        <f t="shared" si="98"/>
        <v>3.5645733471235621E-7</v>
      </c>
      <c r="AF199" s="31">
        <f t="shared" si="99"/>
        <v>-2.1323000037227757E-3</v>
      </c>
      <c r="AG199" s="143"/>
      <c r="AH199" s="31">
        <f t="shared" si="100"/>
        <v>-8.7432542889362731E-3</v>
      </c>
      <c r="AI199" s="31">
        <f t="shared" si="101"/>
        <v>0.41325939233838604</v>
      </c>
      <c r="AJ199" s="31">
        <f t="shared" si="102"/>
        <v>-0.99983121646857909</v>
      </c>
      <c r="AK199" s="31">
        <f t="shared" si="103"/>
        <v>-0.36902642196554919</v>
      </c>
      <c r="AL199" s="31">
        <f t="shared" si="104"/>
        <v>-2.5801629166620725</v>
      </c>
      <c r="AM199" s="31">
        <f t="shared" si="105"/>
        <v>-3.4682666622699125</v>
      </c>
      <c r="AN199" s="76">
        <f t="shared" si="116"/>
        <v>-1.9509708911343655</v>
      </c>
      <c r="AO199" s="76">
        <f t="shared" si="116"/>
        <v>-1.950933807656545</v>
      </c>
      <c r="AP199" s="76">
        <f t="shared" si="116"/>
        <v>-1.9510779693931404</v>
      </c>
      <c r="AQ199" s="76">
        <f t="shared" si="116"/>
        <v>-1.9505172495079024</v>
      </c>
      <c r="AR199" s="76">
        <f t="shared" si="116"/>
        <v>-1.9526937790276162</v>
      </c>
      <c r="AS199" s="76">
        <f t="shared" si="116"/>
        <v>-1.94417771771485</v>
      </c>
      <c r="AT199" s="76">
        <f t="shared" si="116"/>
        <v>-1.9765299883697449</v>
      </c>
      <c r="AU199" s="76">
        <f t="shared" si="106"/>
        <v>-1.3073103109007038</v>
      </c>
    </row>
    <row r="200" spans="1:48" s="31" customFormat="1" ht="12.95" customHeight="1">
      <c r="A200" s="11" t="s">
        <v>120</v>
      </c>
      <c r="B200" s="37" t="s">
        <v>31</v>
      </c>
      <c r="C200" s="11">
        <v>41768.467700000001</v>
      </c>
      <c r="D200" s="11"/>
      <c r="E200" s="10">
        <f t="shared" si="89"/>
        <v>854.49930464440069</v>
      </c>
      <c r="F200" s="31">
        <f t="shared" si="90"/>
        <v>854.5</v>
      </c>
      <c r="G200" s="31">
        <f t="shared" si="91"/>
        <v>-1.4322999995783903E-3</v>
      </c>
      <c r="J200" s="31">
        <f>G200</f>
        <v>-1.4322999995783903E-3</v>
      </c>
      <c r="Q200" s="32">
        <f t="shared" si="92"/>
        <v>26749.967700000001</v>
      </c>
      <c r="S200" s="77">
        <f>S$16</f>
        <v>1</v>
      </c>
      <c r="Z200" s="31">
        <f t="shared" si="93"/>
        <v>854.5</v>
      </c>
      <c r="AA200" s="76">
        <f t="shared" si="94"/>
        <v>-2.7293404836840228E-3</v>
      </c>
      <c r="AB200" s="76">
        <f t="shared" si="95"/>
        <v>7.3109542893578829E-3</v>
      </c>
      <c r="AC200" s="76">
        <f t="shared" si="96"/>
        <v>-1.4322999995783903E-3</v>
      </c>
      <c r="AD200" s="76">
        <f t="shared" si="97"/>
        <v>1.2970404841056325E-3</v>
      </c>
      <c r="AE200" s="76">
        <f t="shared" si="98"/>
        <v>1.6823140174089734E-6</v>
      </c>
      <c r="AF200" s="31">
        <f t="shared" si="99"/>
        <v>-1.4322999995783903E-3</v>
      </c>
      <c r="AG200" s="143"/>
      <c r="AH200" s="31">
        <f t="shared" si="100"/>
        <v>-8.7432542889362731E-3</v>
      </c>
      <c r="AI200" s="31">
        <f t="shared" si="101"/>
        <v>0.41325939233838604</v>
      </c>
      <c r="AJ200" s="31">
        <f t="shared" si="102"/>
        <v>-0.99983121646857909</v>
      </c>
      <c r="AK200" s="31">
        <f t="shared" si="103"/>
        <v>-0.36902642196554919</v>
      </c>
      <c r="AL200" s="31">
        <f t="shared" si="104"/>
        <v>-2.5801629166620725</v>
      </c>
      <c r="AM200" s="31">
        <f t="shared" si="105"/>
        <v>-3.4682666622699125</v>
      </c>
      <c r="AN200" s="76">
        <f t="shared" si="116"/>
        <v>-1.9509708911343655</v>
      </c>
      <c r="AO200" s="76">
        <f t="shared" si="116"/>
        <v>-1.950933807656545</v>
      </c>
      <c r="AP200" s="76">
        <f t="shared" si="116"/>
        <v>-1.9510779693931404</v>
      </c>
      <c r="AQ200" s="76">
        <f t="shared" si="116"/>
        <v>-1.9505172495079024</v>
      </c>
      <c r="AR200" s="76">
        <f t="shared" si="116"/>
        <v>-1.9526937790276162</v>
      </c>
      <c r="AS200" s="76">
        <f t="shared" si="116"/>
        <v>-1.94417771771485</v>
      </c>
      <c r="AT200" s="76">
        <f t="shared" si="116"/>
        <v>-1.9765299883697449</v>
      </c>
      <c r="AU200" s="76">
        <f t="shared" si="106"/>
        <v>-1.3073103109007038</v>
      </c>
    </row>
    <row r="201" spans="1:48" s="31" customFormat="1" ht="12.95" customHeight="1">
      <c r="A201" s="67" t="s">
        <v>541</v>
      </c>
      <c r="B201" s="66" t="s">
        <v>122</v>
      </c>
      <c r="C201" s="67">
        <v>41905.446600000003</v>
      </c>
      <c r="D201" s="67" t="s">
        <v>144</v>
      </c>
      <c r="E201" s="10">
        <f t="shared" si="89"/>
        <v>921.00006922970749</v>
      </c>
      <c r="F201" s="31">
        <f t="shared" si="90"/>
        <v>921</v>
      </c>
      <c r="G201" s="31">
        <f t="shared" si="91"/>
        <v>1.4260000170907006E-4</v>
      </c>
      <c r="J201" s="31">
        <f>G201</f>
        <v>1.4260000170907006E-4</v>
      </c>
      <c r="O201" s="31">
        <f ca="1">+C$11+C$12*F201</f>
        <v>1.5078576638207679E-2</v>
      </c>
      <c r="Q201" s="32">
        <f t="shared" si="92"/>
        <v>26886.946600000003</v>
      </c>
      <c r="S201" s="77">
        <f>S$16</f>
        <v>1</v>
      </c>
      <c r="Z201" s="31">
        <f t="shared" si="93"/>
        <v>921</v>
      </c>
      <c r="AA201" s="76">
        <f t="shared" si="94"/>
        <v>-2.3383254740362803E-3</v>
      </c>
      <c r="AB201" s="76">
        <f t="shared" si="95"/>
        <v>8.5151237908572923E-3</v>
      </c>
      <c r="AC201" s="76">
        <f t="shared" si="96"/>
        <v>1.4260000170907006E-4</v>
      </c>
      <c r="AD201" s="76">
        <f t="shared" si="97"/>
        <v>2.4809254757453504E-3</v>
      </c>
      <c r="AE201" s="76">
        <f t="shared" si="98"/>
        <v>6.1549912162022933E-6</v>
      </c>
      <c r="AF201" s="31">
        <f t="shared" si="99"/>
        <v>1.4260000170907006E-4</v>
      </c>
      <c r="AG201" s="143"/>
      <c r="AH201" s="31">
        <f t="shared" si="100"/>
        <v>-8.3725237891482222E-3</v>
      </c>
      <c r="AI201" s="31">
        <f t="shared" si="101"/>
        <v>0.42240775420147503</v>
      </c>
      <c r="AJ201" s="31">
        <f t="shared" si="102"/>
        <v>-0.99908866828191112</v>
      </c>
      <c r="AK201" s="31">
        <f t="shared" si="103"/>
        <v>-0.38318694964890421</v>
      </c>
      <c r="AL201" s="31">
        <f t="shared" si="104"/>
        <v>-2.5558402678066261</v>
      </c>
      <c r="AM201" s="31">
        <f t="shared" si="105"/>
        <v>-3.3162237808492363</v>
      </c>
      <c r="AN201" s="76">
        <f t="shared" ref="AN201:AT210" si="119">$AU201+$AB$7*SIN(AO201)</f>
        <v>-1.9090075103331836</v>
      </c>
      <c r="AO201" s="76">
        <f t="shared" si="119"/>
        <v>-1.9090035157593066</v>
      </c>
      <c r="AP201" s="76">
        <f t="shared" si="119"/>
        <v>-1.9090208844163077</v>
      </c>
      <c r="AQ201" s="76">
        <f t="shared" si="119"/>
        <v>-1.9089453581655249</v>
      </c>
      <c r="AR201" s="76">
        <f t="shared" si="119"/>
        <v>-1.9092736602023233</v>
      </c>
      <c r="AS201" s="76">
        <f t="shared" si="119"/>
        <v>-1.9078443404924097</v>
      </c>
      <c r="AT201" s="76">
        <f t="shared" si="119"/>
        <v>-1.9140253464682779</v>
      </c>
      <c r="AU201" s="76">
        <f t="shared" si="106"/>
        <v>-1.2551318295942802</v>
      </c>
    </row>
    <row r="202" spans="1:48" s="31" customFormat="1" ht="12.95" customHeight="1">
      <c r="A202" s="67" t="s">
        <v>715</v>
      </c>
      <c r="B202" s="66" t="s">
        <v>31</v>
      </c>
      <c r="C202" s="67">
        <v>42215.440999999999</v>
      </c>
      <c r="D202" s="67" t="s">
        <v>144</v>
      </c>
      <c r="E202" s="10">
        <f t="shared" si="89"/>
        <v>1071.4967122686196</v>
      </c>
      <c r="F202" s="31">
        <f t="shared" si="90"/>
        <v>1071.5</v>
      </c>
      <c r="G202" s="31">
        <f t="shared" si="91"/>
        <v>-6.7721000013989396E-3</v>
      </c>
      <c r="I202" s="31">
        <f>G202</f>
        <v>-6.7721000013989396E-3</v>
      </c>
      <c r="O202" s="31">
        <f ca="1">+C$11+C$12*F202</f>
        <v>1.4668695300661503E-2</v>
      </c>
      <c r="Q202" s="32">
        <f t="shared" si="92"/>
        <v>27196.940999999999</v>
      </c>
      <c r="S202" s="77">
        <f>S$15</f>
        <v>0.1</v>
      </c>
      <c r="Z202" s="31">
        <f t="shared" si="93"/>
        <v>1071.5</v>
      </c>
      <c r="AA202" s="76">
        <f t="shared" si="94"/>
        <v>-1.3642553860453996E-3</v>
      </c>
      <c r="AB202" s="76">
        <f t="shared" si="95"/>
        <v>6.7230454849782992E-4</v>
      </c>
      <c r="AC202" s="76">
        <f t="shared" si="96"/>
        <v>-6.7721000013989396E-3</v>
      </c>
      <c r="AD202" s="76">
        <f t="shared" si="97"/>
        <v>-5.40784461535354E-3</v>
      </c>
      <c r="AE202" s="76">
        <f t="shared" si="98"/>
        <v>2.9244783383808278E-6</v>
      </c>
      <c r="AF202" s="31">
        <f t="shared" si="99"/>
        <v>-6.7721000013989396E-3</v>
      </c>
      <c r="AG202" s="143"/>
      <c r="AH202" s="31">
        <f t="shared" si="100"/>
        <v>-7.4444045498967696E-3</v>
      </c>
      <c r="AI202" s="31">
        <f t="shared" si="101"/>
        <v>0.44616730084590117</v>
      </c>
      <c r="AJ202" s="31">
        <f t="shared" si="102"/>
        <v>-0.99479446302040331</v>
      </c>
      <c r="AK202" s="31">
        <f t="shared" si="103"/>
        <v>-0.41679057347245874</v>
      </c>
      <c r="AL202" s="31">
        <f t="shared" si="104"/>
        <v>-2.4964571888884497</v>
      </c>
      <c r="AM202" s="31">
        <f t="shared" si="105"/>
        <v>-2.9918482030514255</v>
      </c>
      <c r="AN202" s="76">
        <f t="shared" si="119"/>
        <v>-1.8103850450610857</v>
      </c>
      <c r="AO202" s="76">
        <f t="shared" si="119"/>
        <v>-1.8103907668692742</v>
      </c>
      <c r="AP202" s="76">
        <f t="shared" si="119"/>
        <v>-1.8103559789259105</v>
      </c>
      <c r="AQ202" s="76">
        <f t="shared" si="119"/>
        <v>-1.8105674092205311</v>
      </c>
      <c r="AR202" s="76">
        <f t="shared" si="119"/>
        <v>-1.8092795649341671</v>
      </c>
      <c r="AS202" s="76">
        <f t="shared" si="119"/>
        <v>-1.8170215399152156</v>
      </c>
      <c r="AT202" s="76">
        <f t="shared" si="119"/>
        <v>-1.7659967461292752</v>
      </c>
      <c r="AU202" s="76">
        <f t="shared" si="106"/>
        <v>-1.1370436876902692</v>
      </c>
    </row>
    <row r="203" spans="1:48" s="31" customFormat="1" ht="12.95" customHeight="1">
      <c r="A203" s="11" t="s">
        <v>123</v>
      </c>
      <c r="B203" s="37" t="s">
        <v>122</v>
      </c>
      <c r="C203" s="11">
        <v>42226.778100000003</v>
      </c>
      <c r="D203" s="11">
        <v>2.9999999999999997E-4</v>
      </c>
      <c r="E203" s="10">
        <f t="shared" si="89"/>
        <v>1077.0006681200709</v>
      </c>
      <c r="F203" s="31">
        <f t="shared" si="90"/>
        <v>1077</v>
      </c>
      <c r="G203" s="31">
        <f t="shared" si="91"/>
        <v>1.3762000016868114E-3</v>
      </c>
      <c r="J203" s="31">
        <f>G203</f>
        <v>1.3762000016868114E-3</v>
      </c>
      <c r="Q203" s="32">
        <f t="shared" si="92"/>
        <v>27208.278100000003</v>
      </c>
      <c r="S203" s="77">
        <f>S$16</f>
        <v>1</v>
      </c>
      <c r="Z203" s="31">
        <f t="shared" si="93"/>
        <v>1077</v>
      </c>
      <c r="AA203" s="76">
        <f t="shared" si="94"/>
        <v>-1.3261911620677542E-3</v>
      </c>
      <c r="AB203" s="76">
        <f t="shared" si="95"/>
        <v>8.7842207452143543E-3</v>
      </c>
      <c r="AC203" s="76">
        <f t="shared" si="96"/>
        <v>1.3762000016868114E-3</v>
      </c>
      <c r="AD203" s="76">
        <f t="shared" si="97"/>
        <v>2.7023911637545656E-3</v>
      </c>
      <c r="AE203" s="76">
        <f t="shared" si="98"/>
        <v>7.3029180019387551E-6</v>
      </c>
      <c r="AF203" s="31">
        <f t="shared" si="99"/>
        <v>1.3762000016868114E-3</v>
      </c>
      <c r="AG203" s="143"/>
      <c r="AH203" s="31">
        <f t="shared" si="100"/>
        <v>-7.4080207435275429E-3</v>
      </c>
      <c r="AI203" s="31">
        <f t="shared" si="101"/>
        <v>0.44712689645668247</v>
      </c>
      <c r="AJ203" s="31">
        <f t="shared" si="102"/>
        <v>-0.99455757916949628</v>
      </c>
      <c r="AK203" s="31">
        <f t="shared" si="103"/>
        <v>-0.41806264143809313</v>
      </c>
      <c r="AL203" s="31">
        <f t="shared" si="104"/>
        <v>-2.4941583531864384</v>
      </c>
      <c r="AM203" s="31">
        <f t="shared" si="105"/>
        <v>-2.9804493613574374</v>
      </c>
      <c r="AN203" s="76">
        <f t="shared" si="119"/>
        <v>-1.8066751675789552</v>
      </c>
      <c r="AO203" s="76">
        <f t="shared" si="119"/>
        <v>-1.8066806486899298</v>
      </c>
      <c r="AP203" s="76">
        <f t="shared" si="119"/>
        <v>-1.806646810027384</v>
      </c>
      <c r="AQ203" s="76">
        <f t="shared" si="119"/>
        <v>-1.8068556433065268</v>
      </c>
      <c r="AR203" s="76">
        <f t="shared" si="119"/>
        <v>-1.8055639321160095</v>
      </c>
      <c r="AS203" s="76">
        <f t="shared" si="119"/>
        <v>-1.8134454414401018</v>
      </c>
      <c r="AT203" s="76">
        <f t="shared" si="119"/>
        <v>-1.7604182159450252</v>
      </c>
      <c r="AU203" s="76">
        <f t="shared" si="106"/>
        <v>-1.1327281741987607</v>
      </c>
    </row>
    <row r="204" spans="1:48" s="31" customFormat="1" ht="12.95" customHeight="1">
      <c r="A204" s="67" t="s">
        <v>715</v>
      </c>
      <c r="B204" s="66" t="s">
        <v>122</v>
      </c>
      <c r="C204" s="67">
        <v>42251.489000000001</v>
      </c>
      <c r="D204" s="67" t="s">
        <v>144</v>
      </c>
      <c r="E204" s="10">
        <f t="shared" si="89"/>
        <v>1088.997360629581</v>
      </c>
      <c r="F204" s="31">
        <f t="shared" si="90"/>
        <v>1089</v>
      </c>
      <c r="G204" s="31">
        <f t="shared" si="91"/>
        <v>-5.4365999967558309E-3</v>
      </c>
      <c r="I204" s="31">
        <f>G204</f>
        <v>-5.4365999967558309E-3</v>
      </c>
      <c r="O204" s="31">
        <f ca="1">+C$11+C$12*F204</f>
        <v>1.4621034680016598E-2</v>
      </c>
      <c r="Q204" s="32">
        <f t="shared" si="92"/>
        <v>27232.989000000001</v>
      </c>
      <c r="S204" s="77">
        <f>S$15</f>
        <v>0.1</v>
      </c>
      <c r="Z204" s="31">
        <f t="shared" si="93"/>
        <v>1089</v>
      </c>
      <c r="AA204" s="76">
        <f t="shared" si="94"/>
        <v>-1.2425132720211536E-3</v>
      </c>
      <c r="AB204" s="76">
        <f t="shared" si="95"/>
        <v>1.8914095040587506E-3</v>
      </c>
      <c r="AC204" s="76">
        <f t="shared" si="96"/>
        <v>-5.4365999967558309E-3</v>
      </c>
      <c r="AD204" s="76">
        <f t="shared" si="97"/>
        <v>-4.1940867247346773E-3</v>
      </c>
      <c r="AE204" s="76">
        <f t="shared" si="98"/>
        <v>1.7590363454595654E-6</v>
      </c>
      <c r="AF204" s="31">
        <f t="shared" si="99"/>
        <v>-5.4365999967558309E-3</v>
      </c>
      <c r="AG204" s="143"/>
      <c r="AH204" s="31">
        <f t="shared" si="100"/>
        <v>-7.3280095008145816E-3</v>
      </c>
      <c r="AI204" s="31">
        <f t="shared" si="101"/>
        <v>0.44924524710324409</v>
      </c>
      <c r="AJ204" s="31">
        <f t="shared" si="102"/>
        <v>-0.99401872392818891</v>
      </c>
      <c r="AK204" s="31">
        <f t="shared" si="103"/>
        <v>-0.42084943025914728</v>
      </c>
      <c r="AL204" s="31">
        <f t="shared" si="104"/>
        <v>-2.4891081310816556</v>
      </c>
      <c r="AM204" s="31">
        <f t="shared" si="105"/>
        <v>-2.9556798526947032</v>
      </c>
      <c r="AN204" s="76">
        <f t="shared" si="119"/>
        <v>-1.7985530398519225</v>
      </c>
      <c r="AO204" s="76">
        <f t="shared" si="119"/>
        <v>-1.7985579747656808</v>
      </c>
      <c r="AP204" s="76">
        <f t="shared" si="119"/>
        <v>-1.7985264415664157</v>
      </c>
      <c r="AQ204" s="76">
        <f t="shared" si="119"/>
        <v>-1.7987278591429678</v>
      </c>
      <c r="AR204" s="76">
        <f t="shared" si="119"/>
        <v>-1.7974382826328061</v>
      </c>
      <c r="AS204" s="76">
        <f t="shared" si="119"/>
        <v>-1.8055744436145766</v>
      </c>
      <c r="AT204" s="76">
        <f t="shared" si="119"/>
        <v>-1.7482063334427993</v>
      </c>
      <c r="AU204" s="76">
        <f t="shared" si="106"/>
        <v>-1.1233125083991056</v>
      </c>
    </row>
    <row r="205" spans="1:48" s="31" customFormat="1" ht="12.95" customHeight="1">
      <c r="A205" s="10" t="s">
        <v>46</v>
      </c>
      <c r="B205" s="37" t="s">
        <v>31</v>
      </c>
      <c r="C205" s="41">
        <v>42252.527000000002</v>
      </c>
      <c r="D205" s="11"/>
      <c r="E205" s="10">
        <f t="shared" si="89"/>
        <v>1089.5012907504943</v>
      </c>
      <c r="F205" s="31">
        <f t="shared" si="90"/>
        <v>1089.5</v>
      </c>
      <c r="G205" s="31">
        <f t="shared" si="91"/>
        <v>2.6587000029394403E-3</v>
      </c>
      <c r="I205" s="31">
        <f>G205</f>
        <v>2.6587000029394403E-3</v>
      </c>
      <c r="Q205" s="32">
        <f t="shared" si="92"/>
        <v>27234.027000000002</v>
      </c>
      <c r="S205" s="77">
        <f>S$15</f>
        <v>0.1</v>
      </c>
      <c r="Z205" s="31">
        <f t="shared" si="93"/>
        <v>1089.5</v>
      </c>
      <c r="AA205" s="76">
        <f t="shared" si="94"/>
        <v>-1.2390078989548787E-3</v>
      </c>
      <c r="AB205" s="76">
        <f t="shared" si="95"/>
        <v>9.9833569160421992E-3</v>
      </c>
      <c r="AC205" s="76">
        <f t="shared" si="96"/>
        <v>2.6587000029394403E-3</v>
      </c>
      <c r="AD205" s="76">
        <f t="shared" si="97"/>
        <v>3.897707901894319E-3</v>
      </c>
      <c r="AE205" s="76">
        <f t="shared" si="98"/>
        <v>1.5192126888489414E-6</v>
      </c>
      <c r="AF205" s="31">
        <f t="shared" si="99"/>
        <v>2.6587000029394403E-3</v>
      </c>
      <c r="AG205" s="143"/>
      <c r="AH205" s="31">
        <f t="shared" si="100"/>
        <v>-7.3246569131027598E-3</v>
      </c>
      <c r="AI205" s="31">
        <f t="shared" si="101"/>
        <v>0.44933425471319932</v>
      </c>
      <c r="AJ205" s="31">
        <f t="shared" si="102"/>
        <v>-0.99399560756021699</v>
      </c>
      <c r="AK205" s="31">
        <f t="shared" si="103"/>
        <v>-0.42096588668863411</v>
      </c>
      <c r="AL205" s="31">
        <f t="shared" si="104"/>
        <v>-2.4888966651987436</v>
      </c>
      <c r="AM205" s="31">
        <f t="shared" si="105"/>
        <v>-2.9546507537914297</v>
      </c>
      <c r="AN205" s="76">
        <f t="shared" si="119"/>
        <v>-1.7982137822804094</v>
      </c>
      <c r="AO205" s="76">
        <f t="shared" si="119"/>
        <v>-1.7982186940423104</v>
      </c>
      <c r="AP205" s="76">
        <f t="shared" si="119"/>
        <v>-1.7981872627724496</v>
      </c>
      <c r="AQ205" s="76">
        <f t="shared" si="119"/>
        <v>-1.7983883235719731</v>
      </c>
      <c r="AR205" s="76">
        <f t="shared" si="119"/>
        <v>-1.7970991397598397</v>
      </c>
      <c r="AS205" s="76">
        <f t="shared" si="119"/>
        <v>-1.8052444257777336</v>
      </c>
      <c r="AT205" s="76">
        <f t="shared" si="119"/>
        <v>-1.7476963010252677</v>
      </c>
      <c r="AU205" s="76">
        <f t="shared" si="106"/>
        <v>-1.1229201889907865</v>
      </c>
    </row>
    <row r="206" spans="1:48" s="31" customFormat="1" ht="12.95" customHeight="1">
      <c r="A206" s="11" t="s">
        <v>123</v>
      </c>
      <c r="B206" s="37" t="s">
        <v>31</v>
      </c>
      <c r="C206" s="11">
        <v>42262.825599999996</v>
      </c>
      <c r="D206" s="11">
        <v>5.0000000000000001E-4</v>
      </c>
      <c r="E206" s="10">
        <f t="shared" si="89"/>
        <v>1094.5010737401217</v>
      </c>
      <c r="F206" s="31">
        <f t="shared" si="90"/>
        <v>1094.5</v>
      </c>
      <c r="G206" s="31">
        <f t="shared" si="91"/>
        <v>2.2116999971331097E-3</v>
      </c>
      <c r="J206" s="31">
        <f>G206</f>
        <v>2.2116999971331097E-3</v>
      </c>
      <c r="Q206" s="32">
        <f t="shared" si="92"/>
        <v>27244.325599999996</v>
      </c>
      <c r="S206" s="77">
        <f>S$16</f>
        <v>1</v>
      </c>
      <c r="Z206" s="31">
        <f t="shared" si="93"/>
        <v>1094.5</v>
      </c>
      <c r="AA206" s="76">
        <f t="shared" si="94"/>
        <v>-1.2038711120962407E-3</v>
      </c>
      <c r="AB206" s="76">
        <f t="shared" si="95"/>
        <v>9.5027480138035296E-3</v>
      </c>
      <c r="AC206" s="76">
        <f t="shared" si="96"/>
        <v>2.2116999971331097E-3</v>
      </c>
      <c r="AD206" s="76">
        <f t="shared" si="97"/>
        <v>3.4155711092293504E-3</v>
      </c>
      <c r="AE206" s="76">
        <f t="shared" si="98"/>
        <v>1.1666126002202216E-5</v>
      </c>
      <c r="AF206" s="31">
        <f t="shared" si="99"/>
        <v>2.2116999971331097E-3</v>
      </c>
      <c r="AG206" s="143"/>
      <c r="AH206" s="31">
        <f t="shared" si="100"/>
        <v>-7.291048016670419E-3</v>
      </c>
      <c r="AI206" s="31">
        <f t="shared" si="101"/>
        <v>0.45022763582916991</v>
      </c>
      <c r="AJ206" s="31">
        <f t="shared" si="102"/>
        <v>-0.99376148381387663</v>
      </c>
      <c r="AK206" s="31">
        <f t="shared" si="103"/>
        <v>-0.42213195612489673</v>
      </c>
      <c r="AL206" s="31">
        <f t="shared" si="104"/>
        <v>-2.4867773838147111</v>
      </c>
      <c r="AM206" s="31">
        <f t="shared" si="105"/>
        <v>-2.9443726665918115</v>
      </c>
      <c r="AN206" s="76">
        <f t="shared" si="119"/>
        <v>-1.7948175009377816</v>
      </c>
      <c r="AO206" s="76">
        <f t="shared" si="119"/>
        <v>-1.7948221803605944</v>
      </c>
      <c r="AP206" s="76">
        <f t="shared" si="119"/>
        <v>-1.7947917897063941</v>
      </c>
      <c r="AQ206" s="76">
        <f t="shared" si="119"/>
        <v>-1.7949890904674781</v>
      </c>
      <c r="AR206" s="76">
        <f t="shared" si="119"/>
        <v>-1.7937051227741172</v>
      </c>
      <c r="AS206" s="76">
        <f t="shared" si="119"/>
        <v>-1.8019351088815676</v>
      </c>
      <c r="AT206" s="76">
        <f t="shared" si="119"/>
        <v>-1.7425906909304891</v>
      </c>
      <c r="AU206" s="76">
        <f t="shared" si="106"/>
        <v>-1.1189969949075966</v>
      </c>
    </row>
    <row r="207" spans="1:48" s="31" customFormat="1" ht="12.95" customHeight="1">
      <c r="A207" s="11" t="s">
        <v>124</v>
      </c>
      <c r="B207" s="37" t="s">
        <v>31</v>
      </c>
      <c r="C207" s="11">
        <v>42279.303</v>
      </c>
      <c r="D207" s="11"/>
      <c r="E207" s="10">
        <f t="shared" si="89"/>
        <v>1102.500551750079</v>
      </c>
      <c r="F207" s="31">
        <f t="shared" si="90"/>
        <v>1102.5</v>
      </c>
      <c r="G207" s="31">
        <f t="shared" si="91"/>
        <v>1.1364999954821542E-3</v>
      </c>
      <c r="J207" s="31">
        <f>G207</f>
        <v>1.1364999954821542E-3</v>
      </c>
      <c r="Q207" s="32">
        <f t="shared" si="92"/>
        <v>27260.803</v>
      </c>
      <c r="S207" s="77">
        <f>S$16</f>
        <v>1</v>
      </c>
      <c r="Z207" s="31">
        <f t="shared" si="93"/>
        <v>1102.5</v>
      </c>
      <c r="AA207" s="76">
        <f t="shared" si="94"/>
        <v>-1.1473370865652689E-3</v>
      </c>
      <c r="AB207" s="76">
        <f t="shared" si="95"/>
        <v>8.3734587507837931E-3</v>
      </c>
      <c r="AC207" s="76">
        <f t="shared" si="96"/>
        <v>1.1364999954821542E-3</v>
      </c>
      <c r="AD207" s="76">
        <f t="shared" si="97"/>
        <v>2.283837082047423E-3</v>
      </c>
      <c r="AE207" s="76">
        <f t="shared" si="98"/>
        <v>5.2159118173348875E-6</v>
      </c>
      <c r="AF207" s="31">
        <f t="shared" si="99"/>
        <v>1.1364999954821542E-3</v>
      </c>
      <c r="AG207" s="143"/>
      <c r="AH207" s="31">
        <f t="shared" si="100"/>
        <v>-7.2369587553016397E-3</v>
      </c>
      <c r="AI207" s="31">
        <f t="shared" si="101"/>
        <v>0.45166965077763743</v>
      </c>
      <c r="AJ207" s="31">
        <f t="shared" si="102"/>
        <v>-0.99337557792246189</v>
      </c>
      <c r="AK207" s="31">
        <f t="shared" si="103"/>
        <v>-0.42400338313449515</v>
      </c>
      <c r="AL207" s="31">
        <f t="shared" si="104"/>
        <v>-2.4833689135960855</v>
      </c>
      <c r="AM207" s="31">
        <f t="shared" si="105"/>
        <v>-2.9279761146783456</v>
      </c>
      <c r="AN207" s="76">
        <f t="shared" si="119"/>
        <v>-1.789369351036282</v>
      </c>
      <c r="AO207" s="76">
        <f t="shared" si="119"/>
        <v>-1.7893736580126158</v>
      </c>
      <c r="AP207" s="76">
        <f t="shared" si="119"/>
        <v>-1.7893450005856195</v>
      </c>
      <c r="AQ207" s="76">
        <f t="shared" si="119"/>
        <v>-1.789535609673309</v>
      </c>
      <c r="AR207" s="76">
        <f t="shared" si="119"/>
        <v>-1.7882647221382784</v>
      </c>
      <c r="AS207" s="76">
        <f t="shared" si="119"/>
        <v>-1.7966054197386105</v>
      </c>
      <c r="AT207" s="76">
        <f t="shared" si="119"/>
        <v>-1.7344017585649483</v>
      </c>
      <c r="AU207" s="76">
        <f t="shared" si="106"/>
        <v>-1.1127198843744932</v>
      </c>
      <c r="AV207" s="76"/>
    </row>
    <row r="208" spans="1:48" s="31" customFormat="1" ht="12.95" customHeight="1">
      <c r="A208" s="11" t="s">
        <v>124</v>
      </c>
      <c r="B208" s="37" t="s">
        <v>125</v>
      </c>
      <c r="C208" s="11">
        <v>42280.333200000001</v>
      </c>
      <c r="D208" s="11"/>
      <c r="E208" s="10">
        <f t="shared" si="89"/>
        <v>1103.0006951128587</v>
      </c>
      <c r="F208" s="31">
        <f t="shared" si="90"/>
        <v>1103</v>
      </c>
      <c r="G208" s="31">
        <f t="shared" si="91"/>
        <v>1.4318000030471012E-3</v>
      </c>
      <c r="J208" s="31">
        <f>G208</f>
        <v>1.4318000030471012E-3</v>
      </c>
      <c r="Q208" s="32">
        <f t="shared" si="92"/>
        <v>27261.833200000001</v>
      </c>
      <c r="S208" s="77">
        <f>S$16</f>
        <v>1</v>
      </c>
      <c r="Z208" s="31">
        <f t="shared" si="93"/>
        <v>1103</v>
      </c>
      <c r="AA208" s="76">
        <f t="shared" si="94"/>
        <v>-1.1437907869101269E-3</v>
      </c>
      <c r="AB208" s="76">
        <f t="shared" si="95"/>
        <v>8.6653652621536438E-3</v>
      </c>
      <c r="AC208" s="76">
        <f t="shared" si="96"/>
        <v>1.4318000030471012E-3</v>
      </c>
      <c r="AD208" s="76">
        <f t="shared" si="97"/>
        <v>2.5755907899572281E-3</v>
      </c>
      <c r="AE208" s="76">
        <f t="shared" si="98"/>
        <v>6.6336679173124985E-6</v>
      </c>
      <c r="AF208" s="31">
        <f t="shared" si="99"/>
        <v>1.4318000030471012E-3</v>
      </c>
      <c r="AG208" s="143"/>
      <c r="AH208" s="31">
        <f t="shared" si="100"/>
        <v>-7.2335652591065426E-3</v>
      </c>
      <c r="AI208" s="31">
        <f t="shared" si="101"/>
        <v>0.45176029620502312</v>
      </c>
      <c r="AJ208" s="31">
        <f t="shared" si="102"/>
        <v>-0.99335099201817278</v>
      </c>
      <c r="AK208" s="31">
        <f t="shared" si="103"/>
        <v>-0.42412058187573443</v>
      </c>
      <c r="AL208" s="31">
        <f t="shared" si="104"/>
        <v>-2.4831551584593834</v>
      </c>
      <c r="AM208" s="31">
        <f t="shared" si="105"/>
        <v>-2.9269532910735903</v>
      </c>
      <c r="AN208" s="76">
        <f t="shared" si="119"/>
        <v>-1.7890282619498232</v>
      </c>
      <c r="AO208" s="76">
        <f t="shared" si="119"/>
        <v>-1.7890325457118661</v>
      </c>
      <c r="AP208" s="76">
        <f t="shared" si="119"/>
        <v>-1.789003998910351</v>
      </c>
      <c r="AQ208" s="76">
        <f t="shared" si="119"/>
        <v>-1.7891941642404963</v>
      </c>
      <c r="AR208" s="76">
        <f t="shared" si="119"/>
        <v>-1.7879242818682588</v>
      </c>
      <c r="AS208" s="76">
        <f t="shared" si="119"/>
        <v>-1.7962708837347474</v>
      </c>
      <c r="AT208" s="76">
        <f t="shared" si="119"/>
        <v>-1.7338891361781226</v>
      </c>
      <c r="AU208" s="76">
        <f t="shared" si="106"/>
        <v>-1.1123275649661741</v>
      </c>
      <c r="AV208" s="76"/>
    </row>
    <row r="209" spans="1:48" s="31" customFormat="1" ht="12.95" customHeight="1">
      <c r="A209" s="67" t="s">
        <v>715</v>
      </c>
      <c r="B209" s="66" t="s">
        <v>31</v>
      </c>
      <c r="C209" s="67">
        <v>42283.421000000002</v>
      </c>
      <c r="D209" s="67" t="s">
        <v>144</v>
      </c>
      <c r="E209" s="10">
        <f t="shared" si="89"/>
        <v>1104.4997658521227</v>
      </c>
      <c r="F209" s="31">
        <f t="shared" si="90"/>
        <v>1104.5</v>
      </c>
      <c r="G209" s="31">
        <f t="shared" si="91"/>
        <v>-4.8229999811155722E-4</v>
      </c>
      <c r="I209" s="31">
        <f t="shared" ref="I209:I214" si="120">G209</f>
        <v>-4.8229999811155722E-4</v>
      </c>
      <c r="O209" s="31">
        <f ca="1">+C$11+C$12*F209</f>
        <v>1.4578820987445397E-2</v>
      </c>
      <c r="Q209" s="32">
        <f t="shared" si="92"/>
        <v>27264.921000000002</v>
      </c>
      <c r="S209" s="77">
        <f t="shared" ref="S209:S214" si="121">S$15</f>
        <v>0.1</v>
      </c>
      <c r="Z209" s="31">
        <f t="shared" si="93"/>
        <v>1104.5</v>
      </c>
      <c r="AA209" s="76">
        <f t="shared" si="94"/>
        <v>-1.1331427428383474E-3</v>
      </c>
      <c r="AB209" s="76">
        <f t="shared" si="95"/>
        <v>6.7410756313268077E-3</v>
      </c>
      <c r="AC209" s="76">
        <f t="shared" si="96"/>
        <v>-4.8229999811155722E-4</v>
      </c>
      <c r="AD209" s="76">
        <f t="shared" si="97"/>
        <v>6.5084274472679022E-4</v>
      </c>
      <c r="AE209" s="76">
        <f t="shared" si="98"/>
        <v>4.2359627836350181E-8</v>
      </c>
      <c r="AF209" s="31">
        <f t="shared" si="99"/>
        <v>-4.8229999811155722E-4</v>
      </c>
      <c r="AG209" s="143"/>
      <c r="AH209" s="31">
        <f t="shared" si="100"/>
        <v>-7.2233756294383649E-3</v>
      </c>
      <c r="AI209" s="31">
        <f t="shared" si="101"/>
        <v>0.45203260149939517</v>
      </c>
      <c r="AJ209" s="31">
        <f t="shared" si="102"/>
        <v>-0.99327690233278243</v>
      </c>
      <c r="AK209" s="31">
        <f t="shared" si="103"/>
        <v>-0.42447234417367513</v>
      </c>
      <c r="AL209" s="31">
        <f t="shared" si="104"/>
        <v>-2.4825133777500077</v>
      </c>
      <c r="AM209" s="31">
        <f t="shared" si="105"/>
        <v>-2.9238861958249229</v>
      </c>
      <c r="AN209" s="76">
        <f t="shared" si="119"/>
        <v>-1.788004583622123</v>
      </c>
      <c r="AO209" s="76">
        <f t="shared" si="119"/>
        <v>-1.7880087978313917</v>
      </c>
      <c r="AP209" s="76">
        <f t="shared" si="119"/>
        <v>-1.7879805842820069</v>
      </c>
      <c r="AQ209" s="76">
        <f t="shared" si="119"/>
        <v>-1.788169401394283</v>
      </c>
      <c r="AR209" s="76">
        <f t="shared" si="119"/>
        <v>-1.7869026638952361</v>
      </c>
      <c r="AS209" s="76">
        <f t="shared" si="119"/>
        <v>-1.7952662612855059</v>
      </c>
      <c r="AT209" s="76">
        <f t="shared" si="119"/>
        <v>-1.7323506950876943</v>
      </c>
      <c r="AU209" s="76">
        <f t="shared" si="106"/>
        <v>-1.1111506067412174</v>
      </c>
      <c r="AV209" s="76"/>
    </row>
    <row r="210" spans="1:48" s="31" customFormat="1" ht="12.95" customHeight="1">
      <c r="A210" s="67" t="s">
        <v>715</v>
      </c>
      <c r="B210" s="66" t="s">
        <v>31</v>
      </c>
      <c r="C210" s="67">
        <v>42283.43</v>
      </c>
      <c r="D210" s="67" t="s">
        <v>144</v>
      </c>
      <c r="E210" s="10">
        <f t="shared" si="89"/>
        <v>1104.5041351884304</v>
      </c>
      <c r="F210" s="31">
        <f t="shared" si="90"/>
        <v>1104.5</v>
      </c>
      <c r="G210" s="31">
        <f t="shared" si="91"/>
        <v>8.5177000000840053E-3</v>
      </c>
      <c r="I210" s="31">
        <f t="shared" si="120"/>
        <v>8.5177000000840053E-3</v>
      </c>
      <c r="O210" s="31">
        <f ca="1">+C$11+C$12*F210</f>
        <v>1.4578820987445397E-2</v>
      </c>
      <c r="Q210" s="32">
        <f t="shared" si="92"/>
        <v>27264.93</v>
      </c>
      <c r="S210" s="77">
        <f t="shared" si="121"/>
        <v>0.1</v>
      </c>
      <c r="Z210" s="31">
        <f t="shared" si="93"/>
        <v>1104.5</v>
      </c>
      <c r="AA210" s="76">
        <f t="shared" si="94"/>
        <v>-1.1331427428383474E-3</v>
      </c>
      <c r="AB210" s="76">
        <f t="shared" si="95"/>
        <v>1.5741075629522372E-2</v>
      </c>
      <c r="AC210" s="76">
        <f t="shared" si="96"/>
        <v>8.5177000000840053E-3</v>
      </c>
      <c r="AD210" s="76">
        <f t="shared" si="97"/>
        <v>9.6508427429223519E-3</v>
      </c>
      <c r="AE210" s="76">
        <f t="shared" si="98"/>
        <v>9.3138765648617019E-6</v>
      </c>
      <c r="AF210" s="31">
        <f t="shared" si="99"/>
        <v>8.5177000000840053E-3</v>
      </c>
      <c r="AG210" s="143"/>
      <c r="AH210" s="31">
        <f t="shared" si="100"/>
        <v>-7.2233756294383649E-3</v>
      </c>
      <c r="AI210" s="31">
        <f t="shared" si="101"/>
        <v>0.45203260149939517</v>
      </c>
      <c r="AJ210" s="31">
        <f t="shared" si="102"/>
        <v>-0.99327690233278243</v>
      </c>
      <c r="AK210" s="31">
        <f t="shared" si="103"/>
        <v>-0.42447234417367513</v>
      </c>
      <c r="AL210" s="31">
        <f t="shared" si="104"/>
        <v>-2.4825133777500077</v>
      </c>
      <c r="AM210" s="31">
        <f t="shared" si="105"/>
        <v>-2.9238861958249229</v>
      </c>
      <c r="AN210" s="76">
        <f t="shared" si="119"/>
        <v>-1.788004583622123</v>
      </c>
      <c r="AO210" s="76">
        <f t="shared" si="119"/>
        <v>-1.7880087978313917</v>
      </c>
      <c r="AP210" s="76">
        <f t="shared" si="119"/>
        <v>-1.7879805842820069</v>
      </c>
      <c r="AQ210" s="76">
        <f t="shared" si="119"/>
        <v>-1.788169401394283</v>
      </c>
      <c r="AR210" s="76">
        <f t="shared" si="119"/>
        <v>-1.7869026638952361</v>
      </c>
      <c r="AS210" s="76">
        <f t="shared" si="119"/>
        <v>-1.7952662612855059</v>
      </c>
      <c r="AT210" s="76">
        <f t="shared" si="119"/>
        <v>-1.7323506950876943</v>
      </c>
      <c r="AU210" s="76">
        <f t="shared" si="106"/>
        <v>-1.1111506067412174</v>
      </c>
    </row>
    <row r="211" spans="1:48" s="31" customFormat="1" ht="12.95" customHeight="1">
      <c r="A211" s="10" t="s">
        <v>47</v>
      </c>
      <c r="B211" s="37"/>
      <c r="C211" s="41">
        <v>42317.409</v>
      </c>
      <c r="D211" s="11"/>
      <c r="E211" s="10">
        <f t="shared" si="89"/>
        <v>1121.0003216802481</v>
      </c>
      <c r="F211" s="31">
        <f t="shared" si="90"/>
        <v>1121</v>
      </c>
      <c r="G211" s="31">
        <f t="shared" si="91"/>
        <v>6.6259999584872276E-4</v>
      </c>
      <c r="I211" s="31">
        <f t="shared" si="120"/>
        <v>6.6259999584872276E-4</v>
      </c>
      <c r="Q211" s="32">
        <f t="shared" si="92"/>
        <v>27298.909</v>
      </c>
      <c r="S211" s="77">
        <f t="shared" si="121"/>
        <v>0.1</v>
      </c>
      <c r="Z211" s="31">
        <f t="shared" si="93"/>
        <v>1121</v>
      </c>
      <c r="AA211" s="76">
        <f t="shared" si="94"/>
        <v>-1.0151046505300068E-3</v>
      </c>
      <c r="AB211" s="76">
        <f t="shared" si="95"/>
        <v>7.7729804897413929E-3</v>
      </c>
      <c r="AC211" s="76">
        <f t="shared" si="96"/>
        <v>6.6259999584872276E-4</v>
      </c>
      <c r="AD211" s="76">
        <f t="shared" si="97"/>
        <v>1.6777046463787295E-3</v>
      </c>
      <c r="AE211" s="76">
        <f t="shared" si="98"/>
        <v>2.814692880480778E-7</v>
      </c>
      <c r="AF211" s="31">
        <f t="shared" si="99"/>
        <v>6.6259999584872276E-4</v>
      </c>
      <c r="AG211" s="143"/>
      <c r="AH211" s="31">
        <f t="shared" si="100"/>
        <v>-7.1103804938926702E-3</v>
      </c>
      <c r="AI211" s="31">
        <f t="shared" si="101"/>
        <v>0.4550649224764034</v>
      </c>
      <c r="AJ211" s="31">
        <f t="shared" si="102"/>
        <v>-0.99242858799848732</v>
      </c>
      <c r="AK211" s="31">
        <f t="shared" si="103"/>
        <v>-0.42835826369076535</v>
      </c>
      <c r="AL211" s="31">
        <f t="shared" si="104"/>
        <v>-2.4754022160007056</v>
      </c>
      <c r="AM211" s="31">
        <f t="shared" si="105"/>
        <v>-2.8902827646990876</v>
      </c>
      <c r="AN211" s="76">
        <f t="shared" ref="AN211:AT220" si="122">$AU211+$AB$7*SIN(AO211)</f>
        <v>-1.7767030822686014</v>
      </c>
      <c r="AO211" s="76">
        <f t="shared" si="122"/>
        <v>-1.7767065476280528</v>
      </c>
      <c r="AP211" s="76">
        <f t="shared" si="122"/>
        <v>-1.7766820937780721</v>
      </c>
      <c r="AQ211" s="76">
        <f t="shared" si="122"/>
        <v>-1.7768545950507049</v>
      </c>
      <c r="AR211" s="76">
        <f t="shared" si="122"/>
        <v>-1.7756346861730588</v>
      </c>
      <c r="AS211" s="76">
        <f t="shared" si="122"/>
        <v>-1.7841141239590501</v>
      </c>
      <c r="AT211" s="76">
        <f t="shared" si="122"/>
        <v>-1.7153711607559896</v>
      </c>
      <c r="AU211" s="76">
        <f t="shared" si="106"/>
        <v>-1.098204066266691</v>
      </c>
    </row>
    <row r="212" spans="1:48" s="31" customFormat="1" ht="12.95" customHeight="1">
      <c r="A212" s="10" t="s">
        <v>48</v>
      </c>
      <c r="B212" s="37" t="s">
        <v>31</v>
      </c>
      <c r="C212" s="41">
        <v>42499.686999999998</v>
      </c>
      <c r="D212" s="11"/>
      <c r="E212" s="10">
        <f t="shared" si="89"/>
        <v>1209.4929754180155</v>
      </c>
      <c r="F212" s="31">
        <f t="shared" si="90"/>
        <v>1209.5</v>
      </c>
      <c r="G212" s="31">
        <f t="shared" si="91"/>
        <v>-1.4469300003838725E-2</v>
      </c>
      <c r="I212" s="31">
        <f t="shared" si="120"/>
        <v>-1.4469300003838725E-2</v>
      </c>
      <c r="Q212" s="32">
        <f t="shared" si="92"/>
        <v>27481.186999999998</v>
      </c>
      <c r="S212" s="77">
        <f t="shared" si="121"/>
        <v>0.1</v>
      </c>
      <c r="Z212" s="31">
        <f t="shared" si="93"/>
        <v>1209.5</v>
      </c>
      <c r="AA212" s="76">
        <f t="shared" si="94"/>
        <v>-3.5273725650294095E-4</v>
      </c>
      <c r="AB212" s="76">
        <f t="shared" si="95"/>
        <v>-7.9942258550181854E-3</v>
      </c>
      <c r="AC212" s="76">
        <f t="shared" si="96"/>
        <v>-1.4469300003838725E-2</v>
      </c>
      <c r="AD212" s="76">
        <f t="shared" si="97"/>
        <v>-1.4116562747335784E-2</v>
      </c>
      <c r="AE212" s="76">
        <f t="shared" si="98"/>
        <v>1.9927734379946842E-5</v>
      </c>
      <c r="AF212" s="31">
        <f t="shared" si="99"/>
        <v>-1.4469300003838725E-2</v>
      </c>
      <c r="AG212" s="143"/>
      <c r="AH212" s="31">
        <f t="shared" si="100"/>
        <v>-6.4750741488205409E-3</v>
      </c>
      <c r="AI212" s="31">
        <f t="shared" si="101"/>
        <v>0.47256890063266233</v>
      </c>
      <c r="AJ212" s="31">
        <f t="shared" si="102"/>
        <v>-0.98674540052676574</v>
      </c>
      <c r="AK212" s="31">
        <f t="shared" si="103"/>
        <v>-0.44973489547507556</v>
      </c>
      <c r="AL212" s="31">
        <f t="shared" si="104"/>
        <v>-2.4355393380766213</v>
      </c>
      <c r="AM212" s="31">
        <f t="shared" si="105"/>
        <v>-2.7139822610745856</v>
      </c>
      <c r="AN212" s="76">
        <f t="shared" si="122"/>
        <v>-1.7147367375055773</v>
      </c>
      <c r="AO212" s="76">
        <f t="shared" si="122"/>
        <v>-1.714737421026379</v>
      </c>
      <c r="AP212" s="76">
        <f t="shared" si="122"/>
        <v>-1.7147305462890463</v>
      </c>
      <c r="AQ212" s="76">
        <f t="shared" si="122"/>
        <v>-1.7147996763950679</v>
      </c>
      <c r="AR212" s="76">
        <f t="shared" si="122"/>
        <v>-1.7141030188700641</v>
      </c>
      <c r="AS212" s="76">
        <f t="shared" si="122"/>
        <v>-1.7209768509310153</v>
      </c>
      <c r="AT212" s="76">
        <f t="shared" si="122"/>
        <v>-1.6225512990194346</v>
      </c>
      <c r="AU212" s="76">
        <f t="shared" si="106"/>
        <v>-1.0287635309942329</v>
      </c>
    </row>
    <row r="213" spans="1:48" s="31" customFormat="1" ht="12.95" customHeight="1">
      <c r="A213" s="10" t="s">
        <v>50</v>
      </c>
      <c r="B213" s="37" t="s">
        <v>31</v>
      </c>
      <c r="C213" s="41">
        <v>42524.419000000002</v>
      </c>
      <c r="D213" s="11"/>
      <c r="E213" s="10">
        <f t="shared" ref="E213:E276" si="123">+(C213-C$7)/C$8</f>
        <v>1221.4999115937626</v>
      </c>
      <c r="F213" s="31">
        <f t="shared" ref="F213:F276" si="124">ROUND(2*E213,0)/2</f>
        <v>1221.5</v>
      </c>
      <c r="G213" s="31">
        <f t="shared" ref="G213:G276" si="125">+C213-(C$7+F213*C$8)</f>
        <v>-1.8209999689133838E-4</v>
      </c>
      <c r="I213" s="31">
        <f t="shared" si="120"/>
        <v>-1.8209999689133838E-4</v>
      </c>
      <c r="Q213" s="32">
        <f t="shared" ref="Q213:Q276" si="126">+C213-15018.5</f>
        <v>27505.919000000002</v>
      </c>
      <c r="S213" s="77">
        <f t="shared" si="121"/>
        <v>0.1</v>
      </c>
      <c r="Z213" s="31">
        <f t="shared" ref="Z213:Z276" si="127">F213</f>
        <v>1221.5</v>
      </c>
      <c r="AA213" s="76">
        <f t="shared" ref="AA213:AA276" si="128">AB$3+AB$4*Z213+AB$5*Z213^2+AH213</f>
        <v>-2.5900977789708891E-4</v>
      </c>
      <c r="AB213" s="76">
        <f t="shared" ref="AB213:AB276" si="129">IF(S213&lt;&gt;0,G213-AH213, -9999)</f>
        <v>6.2029175855297953E-3</v>
      </c>
      <c r="AC213" s="76">
        <f t="shared" ref="AC213:AC276" si="130">+G213-P213</f>
        <v>-1.8209999689133838E-4</v>
      </c>
      <c r="AD213" s="76">
        <f t="shared" ref="AD213:AD276" si="131">IF(S213&lt;&gt;0,G213-AA213, -9999)</f>
        <v>7.6909781005750529E-5</v>
      </c>
      <c r="AE213" s="76">
        <f t="shared" ref="AE213:AE276" si="132">+(G213-AA213)^2*S213</f>
        <v>5.9151144143525055E-10</v>
      </c>
      <c r="AF213" s="31">
        <f t="shared" ref="AF213:AF276" si="133">IF(S213&lt;&gt;0,G213-P213, -9999)</f>
        <v>-1.8209999689133838E-4</v>
      </c>
      <c r="AG213" s="143"/>
      <c r="AH213" s="31">
        <f t="shared" ref="AH213:AH276" si="134">$AB$6*($AB$11/AI213*AJ213+$AB$12)</f>
        <v>-6.3850175824211337E-3</v>
      </c>
      <c r="AI213" s="31">
        <f t="shared" ref="AI213:AI276" si="135">1+$AB$7*COS(AL213)</f>
        <v>0.47511605083565778</v>
      </c>
      <c r="AJ213" s="31">
        <f t="shared" ref="AJ213:AJ276" si="136">SIN(AL213+RADIANS($AB$9))</f>
        <v>-0.98581363286875423</v>
      </c>
      <c r="AK213" s="31">
        <f t="shared" ref="AK213:AK276" si="137">$AB$7*SIN(AL213)</f>
        <v>-0.45270507032444401</v>
      </c>
      <c r="AL213" s="31">
        <f t="shared" ref="AL213:AL276" si="138">2*ATAN(AM213)</f>
        <v>-2.429894323370879</v>
      </c>
      <c r="AM213" s="31">
        <f t="shared" ref="AM213:AM276" si="139">SQRT((1+$AB$7)/(1-$AB$7))*TAN(AN213/2)</f>
        <v>-2.6905494507266274</v>
      </c>
      <c r="AN213" s="76">
        <f t="shared" si="122"/>
        <v>-1.7061495852637165</v>
      </c>
      <c r="AO213" s="76">
        <f t="shared" si="122"/>
        <v>-1.7061500813130976</v>
      </c>
      <c r="AP213" s="76">
        <f t="shared" si="122"/>
        <v>-1.7061447777455168</v>
      </c>
      <c r="AQ213" s="76">
        <f t="shared" si="122"/>
        <v>-1.7062014707363584</v>
      </c>
      <c r="AR213" s="76">
        <f t="shared" si="122"/>
        <v>-1.7055942183235389</v>
      </c>
      <c r="AS213" s="76">
        <f t="shared" si="122"/>
        <v>-1.7119636797359639</v>
      </c>
      <c r="AT213" s="76">
        <f t="shared" si="122"/>
        <v>-1.6097425389923283</v>
      </c>
      <c r="AU213" s="76">
        <f t="shared" ref="AU213:AU276" si="140">RADIANS($AB$9)+$AB$18*(F213-AB$15)</f>
        <v>-1.0193478651945773</v>
      </c>
    </row>
    <row r="214" spans="1:48" s="31" customFormat="1" ht="12.95" customHeight="1">
      <c r="A214" s="10" t="s">
        <v>50</v>
      </c>
      <c r="B214" s="37" t="s">
        <v>31</v>
      </c>
      <c r="C214" s="41">
        <v>42526.485999999997</v>
      </c>
      <c r="D214" s="11"/>
      <c r="E214" s="10">
        <f t="shared" si="123"/>
        <v>1222.5034024992781</v>
      </c>
      <c r="F214" s="31">
        <f t="shared" si="124"/>
        <v>1222.5</v>
      </c>
      <c r="G214" s="31">
        <f t="shared" si="125"/>
        <v>7.008499997027684E-3</v>
      </c>
      <c r="I214" s="31">
        <f t="shared" si="120"/>
        <v>7.008499997027684E-3</v>
      </c>
      <c r="Q214" s="32">
        <f t="shared" si="126"/>
        <v>27507.985999999997</v>
      </c>
      <c r="S214" s="77">
        <f t="shared" si="121"/>
        <v>0.1</v>
      </c>
      <c r="Z214" s="31">
        <f t="shared" si="127"/>
        <v>1222.5</v>
      </c>
      <c r="AA214" s="76">
        <f t="shared" si="128"/>
        <v>-2.5115579758475115E-4</v>
      </c>
      <c r="AB214" s="76">
        <f t="shared" si="129"/>
        <v>1.3385969525922033E-2</v>
      </c>
      <c r="AC214" s="76">
        <f t="shared" si="130"/>
        <v>7.008499997027684E-3</v>
      </c>
      <c r="AD214" s="76">
        <f t="shared" si="131"/>
        <v>7.2596557946124352E-3</v>
      </c>
      <c r="AE214" s="76">
        <f t="shared" si="132"/>
        <v>5.2702602256249911E-6</v>
      </c>
      <c r="AF214" s="31">
        <f t="shared" si="133"/>
        <v>7.008499997027684E-3</v>
      </c>
      <c r="AG214" s="143"/>
      <c r="AH214" s="31">
        <f t="shared" si="134"/>
        <v>-6.3774695288943478E-3</v>
      </c>
      <c r="AI214" s="31">
        <f t="shared" si="135"/>
        <v>0.47533031589455688</v>
      </c>
      <c r="AJ214" s="31">
        <f t="shared" si="136"/>
        <v>-0.98573410400402872</v>
      </c>
      <c r="AK214" s="31">
        <f t="shared" si="137"/>
        <v>-0.45295337880239966</v>
      </c>
      <c r="AL214" s="31">
        <f t="shared" si="138"/>
        <v>-2.429421153700551</v>
      </c>
      <c r="AM214" s="31">
        <f t="shared" si="139"/>
        <v>-2.6886014548860699</v>
      </c>
      <c r="AN214" s="76">
        <f t="shared" si="122"/>
        <v>-1.7054318983234766</v>
      </c>
      <c r="AO214" s="76">
        <f t="shared" si="122"/>
        <v>-1.7054323805595286</v>
      </c>
      <c r="AP214" s="76">
        <f t="shared" si="122"/>
        <v>-1.7054271973637505</v>
      </c>
      <c r="AQ214" s="76">
        <f t="shared" si="122"/>
        <v>-1.7054828972841571</v>
      </c>
      <c r="AR214" s="76">
        <f t="shared" si="122"/>
        <v>-1.7048831276433607</v>
      </c>
      <c r="AS214" s="76">
        <f t="shared" si="122"/>
        <v>-1.7112075158153464</v>
      </c>
      <c r="AT214" s="76">
        <f t="shared" si="122"/>
        <v>-1.608672775530418</v>
      </c>
      <c r="AU214" s="76">
        <f t="shared" si="140"/>
        <v>-1.0185632263779396</v>
      </c>
    </row>
    <row r="215" spans="1:48" s="31" customFormat="1" ht="12.95" customHeight="1">
      <c r="A215" s="11" t="s">
        <v>126</v>
      </c>
      <c r="B215" s="37" t="s">
        <v>31</v>
      </c>
      <c r="C215" s="11">
        <v>42561.54</v>
      </c>
      <c r="D215" s="11"/>
      <c r="E215" s="10">
        <f t="shared" si="123"/>
        <v>1239.5214819390571</v>
      </c>
      <c r="F215" s="31">
        <f t="shared" si="124"/>
        <v>1239.5</v>
      </c>
      <c r="G215" s="31">
        <f t="shared" si="125"/>
        <v>4.4248700003663544E-2</v>
      </c>
      <c r="J215" s="31">
        <f>G215</f>
        <v>4.4248700003663544E-2</v>
      </c>
      <c r="Q215" s="32">
        <f t="shared" si="126"/>
        <v>27543.040000000001</v>
      </c>
      <c r="S215" s="77"/>
      <c r="Z215" s="31">
        <f t="shared" si="127"/>
        <v>1239.5</v>
      </c>
      <c r="AA215" s="76">
        <f t="shared" si="128"/>
        <v>-1.1660915967565653E-4</v>
      </c>
      <c r="AB215" s="76">
        <f t="shared" si="129"/>
        <v>-9999</v>
      </c>
      <c r="AC215" s="76">
        <f t="shared" si="130"/>
        <v>4.4248700003663544E-2</v>
      </c>
      <c r="AD215" s="76">
        <f t="shared" si="131"/>
        <v>-9999</v>
      </c>
      <c r="AE215" s="76">
        <f t="shared" si="132"/>
        <v>0</v>
      </c>
      <c r="AF215" s="31">
        <f t="shared" si="133"/>
        <v>-9999</v>
      </c>
      <c r="AG215" s="143"/>
      <c r="AH215" s="31">
        <f t="shared" si="134"/>
        <v>-6.248124056733053E-3</v>
      </c>
      <c r="AI215" s="31">
        <f t="shared" si="135"/>
        <v>0.4790209368017514</v>
      </c>
      <c r="AJ215" s="31">
        <f t="shared" si="136"/>
        <v>-0.98433672499083624</v>
      </c>
      <c r="AK215" s="31">
        <f t="shared" si="137"/>
        <v>-0.45719345631460084</v>
      </c>
      <c r="AL215" s="31">
        <f t="shared" si="138"/>
        <v>-2.4213112520078988</v>
      </c>
      <c r="AM215" s="31">
        <f t="shared" si="139"/>
        <v>-2.6555946406657363</v>
      </c>
      <c r="AN215" s="76">
        <f t="shared" si="122"/>
        <v>-1.6931812842732445</v>
      </c>
      <c r="AO215" s="76">
        <f t="shared" si="122"/>
        <v>-1.6931815704397104</v>
      </c>
      <c r="AP215" s="76">
        <f t="shared" si="122"/>
        <v>-1.6931781885573804</v>
      </c>
      <c r="AQ215" s="76">
        <f t="shared" si="122"/>
        <v>-1.6932181493111744</v>
      </c>
      <c r="AR215" s="76">
        <f t="shared" si="122"/>
        <v>-1.6927451353521694</v>
      </c>
      <c r="AS215" s="76">
        <f t="shared" si="122"/>
        <v>-1.6982321850167246</v>
      </c>
      <c r="AT215" s="76">
        <f t="shared" si="122"/>
        <v>-1.5904313550132656</v>
      </c>
      <c r="AU215" s="76">
        <f t="shared" si="140"/>
        <v>-1.0052243664950946</v>
      </c>
    </row>
    <row r="216" spans="1:48" s="31" customFormat="1" ht="12.95" customHeight="1">
      <c r="A216" s="11" t="s">
        <v>123</v>
      </c>
      <c r="B216" s="37" t="s">
        <v>122</v>
      </c>
      <c r="C216" s="11">
        <v>42570.766799999998</v>
      </c>
      <c r="D216" s="11">
        <v>4.0000000000000002E-4</v>
      </c>
      <c r="E216" s="10">
        <f t="shared" si="123"/>
        <v>1244.000925522525</v>
      </c>
      <c r="F216" s="31">
        <f t="shared" si="124"/>
        <v>1244</v>
      </c>
      <c r="G216" s="31">
        <f t="shared" si="125"/>
        <v>1.9063999934587628E-3</v>
      </c>
      <c r="J216" s="31">
        <f>G216</f>
        <v>1.9063999934587628E-3</v>
      </c>
      <c r="Q216" s="32">
        <f t="shared" si="126"/>
        <v>27552.266799999998</v>
      </c>
      <c r="S216" s="77">
        <f>S$16</f>
        <v>1</v>
      </c>
      <c r="Z216" s="31">
        <f t="shared" si="127"/>
        <v>1244</v>
      </c>
      <c r="AA216" s="76">
        <f t="shared" si="128"/>
        <v>-8.0666514244607905E-5</v>
      </c>
      <c r="AB216" s="76">
        <f t="shared" si="129"/>
        <v>8.1199583136860459E-3</v>
      </c>
      <c r="AC216" s="76">
        <f t="shared" si="130"/>
        <v>1.9063999934587628E-3</v>
      </c>
      <c r="AD216" s="76">
        <f t="shared" si="131"/>
        <v>1.9870665077033707E-3</v>
      </c>
      <c r="AE216" s="76">
        <f t="shared" si="132"/>
        <v>3.9484333060364695E-6</v>
      </c>
      <c r="AF216" s="31">
        <f t="shared" si="133"/>
        <v>1.9063999934587628E-3</v>
      </c>
      <c r="AG216" s="143"/>
      <c r="AH216" s="31">
        <f t="shared" si="134"/>
        <v>-6.2135583202272832E-3</v>
      </c>
      <c r="AI216" s="31">
        <f t="shared" si="135"/>
        <v>0.48001331622725707</v>
      </c>
      <c r="AJ216" s="31">
        <f t="shared" si="136"/>
        <v>-0.98395221193491866</v>
      </c>
      <c r="AK216" s="31">
        <f t="shared" si="137"/>
        <v>-0.45832181868948918</v>
      </c>
      <c r="AL216" s="31">
        <f t="shared" si="138"/>
        <v>-2.4191433383445649</v>
      </c>
      <c r="AM216" s="31">
        <f t="shared" si="139"/>
        <v>-2.6468914711059863</v>
      </c>
      <c r="AN216" s="76">
        <f t="shared" si="122"/>
        <v>-1.6899225124967223</v>
      </c>
      <c r="AO216" s="76">
        <f t="shared" si="122"/>
        <v>-1.6899227580392027</v>
      </c>
      <c r="AP216" s="76">
        <f t="shared" si="122"/>
        <v>-1.6899197772605303</v>
      </c>
      <c r="AQ216" s="76">
        <f t="shared" si="122"/>
        <v>-1.6899559575964431</v>
      </c>
      <c r="AR216" s="76">
        <f t="shared" si="122"/>
        <v>-1.6895160632163071</v>
      </c>
      <c r="AS216" s="76">
        <f t="shared" si="122"/>
        <v>-1.6947591227837717</v>
      </c>
      <c r="AT216" s="76">
        <f t="shared" si="122"/>
        <v>-1.5855852788371343</v>
      </c>
      <c r="AU216" s="76">
        <f t="shared" si="140"/>
        <v>-1.0016934918202238</v>
      </c>
    </row>
    <row r="217" spans="1:48" s="31" customFormat="1" ht="12.95" customHeight="1">
      <c r="A217" s="10" t="s">
        <v>52</v>
      </c>
      <c r="B217" s="37" t="s">
        <v>31</v>
      </c>
      <c r="C217" s="41">
        <v>42594.462</v>
      </c>
      <c r="D217" s="11"/>
      <c r="E217" s="10">
        <f t="shared" si="123"/>
        <v>1255.5045141555324</v>
      </c>
      <c r="F217" s="31">
        <f t="shared" si="124"/>
        <v>1255.5</v>
      </c>
      <c r="G217" s="31">
        <f t="shared" si="125"/>
        <v>9.2982999995001592E-3</v>
      </c>
      <c r="I217" s="31">
        <f t="shared" ref="I217:I236" si="141">G217</f>
        <v>9.2982999995001592E-3</v>
      </c>
      <c r="Q217" s="32">
        <f t="shared" si="126"/>
        <v>27575.962</v>
      </c>
      <c r="S217" s="77">
        <f t="shared" ref="S217:S236" si="142">S$15</f>
        <v>0.1</v>
      </c>
      <c r="Z217" s="31">
        <f t="shared" si="127"/>
        <v>1255.5</v>
      </c>
      <c r="AA217" s="76">
        <f t="shared" si="128"/>
        <v>1.1815202578772423E-5</v>
      </c>
      <c r="AB217" s="76">
        <f t="shared" si="129"/>
        <v>1.5422895616930065E-2</v>
      </c>
      <c r="AC217" s="76">
        <f t="shared" si="130"/>
        <v>9.2982999995001592E-3</v>
      </c>
      <c r="AD217" s="76">
        <f t="shared" si="131"/>
        <v>9.2864847969213876E-3</v>
      </c>
      <c r="AE217" s="76">
        <f t="shared" si="132"/>
        <v>8.623879988345207E-6</v>
      </c>
      <c r="AF217" s="31">
        <f t="shared" si="133"/>
        <v>9.2982999995001592E-3</v>
      </c>
      <c r="AG217" s="143"/>
      <c r="AH217" s="31">
        <f t="shared" si="134"/>
        <v>-6.1245956174299067E-3</v>
      </c>
      <c r="AI217" s="31">
        <f t="shared" si="135"/>
        <v>0.48257945916454514</v>
      </c>
      <c r="AJ217" s="31">
        <f t="shared" si="136"/>
        <v>-0.98294099786209888</v>
      </c>
      <c r="AK217" s="31">
        <f t="shared" si="137"/>
        <v>-0.46121689551593936</v>
      </c>
      <c r="AL217" s="31">
        <f t="shared" si="138"/>
        <v>-2.4135619827452079</v>
      </c>
      <c r="AM217" s="31">
        <f t="shared" si="139"/>
        <v>-2.6247129750516009</v>
      </c>
      <c r="AN217" s="76">
        <f t="shared" si="122"/>
        <v>-1.6815636903988387</v>
      </c>
      <c r="AO217" s="76">
        <f t="shared" si="122"/>
        <v>-1.6815638507322661</v>
      </c>
      <c r="AP217" s="76">
        <f t="shared" si="122"/>
        <v>-1.6815617581510973</v>
      </c>
      <c r="AQ217" s="76">
        <f t="shared" si="122"/>
        <v>-1.6815890662408215</v>
      </c>
      <c r="AR217" s="76">
        <f t="shared" si="122"/>
        <v>-1.6812321681486813</v>
      </c>
      <c r="AS217" s="76">
        <f t="shared" si="122"/>
        <v>-1.6858096254466477</v>
      </c>
      <c r="AT217" s="76">
        <f t="shared" si="122"/>
        <v>-1.5731678288990136</v>
      </c>
      <c r="AU217" s="76">
        <f t="shared" si="140"/>
        <v>-0.99267014542888732</v>
      </c>
    </row>
    <row r="218" spans="1:48" s="31" customFormat="1" ht="12.95" customHeight="1">
      <c r="A218" s="10" t="s">
        <v>52</v>
      </c>
      <c r="B218" s="37"/>
      <c r="C218" s="41">
        <v>42595.489000000001</v>
      </c>
      <c r="D218" s="11"/>
      <c r="E218" s="10">
        <f t="shared" si="123"/>
        <v>1256.0031039765138</v>
      </c>
      <c r="F218" s="31">
        <f t="shared" si="124"/>
        <v>1256</v>
      </c>
      <c r="G218" s="31">
        <f t="shared" si="125"/>
        <v>6.3936000005924143E-3</v>
      </c>
      <c r="I218" s="31">
        <f t="shared" si="141"/>
        <v>6.3936000005924143E-3</v>
      </c>
      <c r="Q218" s="32">
        <f t="shared" si="126"/>
        <v>27576.989000000001</v>
      </c>
      <c r="S218" s="77">
        <f t="shared" si="142"/>
        <v>0.1</v>
      </c>
      <c r="Z218" s="31">
        <f t="shared" si="127"/>
        <v>1256</v>
      </c>
      <c r="AA218" s="76">
        <f t="shared" si="128"/>
        <v>1.5856728912203022E-5</v>
      </c>
      <c r="AB218" s="76">
        <f t="shared" si="129"/>
        <v>1.2514307100345647E-2</v>
      </c>
      <c r="AC218" s="76">
        <f t="shared" si="130"/>
        <v>6.3936000005924143E-3</v>
      </c>
      <c r="AD218" s="76">
        <f t="shared" si="131"/>
        <v>6.3777432716802113E-3</v>
      </c>
      <c r="AE218" s="76">
        <f t="shared" si="132"/>
        <v>4.0675609239462201E-6</v>
      </c>
      <c r="AF218" s="31">
        <f t="shared" si="133"/>
        <v>6.3936000005924143E-3</v>
      </c>
      <c r="AG218" s="143"/>
      <c r="AH218" s="31">
        <f t="shared" si="134"/>
        <v>-6.1207070997532321E-3</v>
      </c>
      <c r="AI218" s="31">
        <f t="shared" si="135"/>
        <v>0.48269202221033125</v>
      </c>
      <c r="AJ218" s="31">
        <f t="shared" si="136"/>
        <v>-0.98289608755825331</v>
      </c>
      <c r="AK218" s="31">
        <f t="shared" si="137"/>
        <v>-0.46134314441961649</v>
      </c>
      <c r="AL218" s="31">
        <f t="shared" si="138"/>
        <v>-2.4133179595047576</v>
      </c>
      <c r="AM218" s="31">
        <f t="shared" si="139"/>
        <v>-2.6237507191110434</v>
      </c>
      <c r="AN218" s="76">
        <f t="shared" si="122"/>
        <v>-1.6811992492039587</v>
      </c>
      <c r="AO218" s="76">
        <f t="shared" si="122"/>
        <v>-1.6811994063922095</v>
      </c>
      <c r="AP218" s="76">
        <f t="shared" si="122"/>
        <v>-1.6811973481158549</v>
      </c>
      <c r="AQ218" s="76">
        <f t="shared" si="122"/>
        <v>-1.6812242968601354</v>
      </c>
      <c r="AR218" s="76">
        <f t="shared" si="122"/>
        <v>-1.6808709402811459</v>
      </c>
      <c r="AS218" s="76">
        <f t="shared" si="122"/>
        <v>-1.6854180938449275</v>
      </c>
      <c r="AT218" s="76">
        <f t="shared" si="122"/>
        <v>-1.5726268656012956</v>
      </c>
      <c r="AU218" s="76">
        <f t="shared" si="140"/>
        <v>-0.99227782602056824</v>
      </c>
    </row>
    <row r="219" spans="1:48" s="31" customFormat="1" ht="12.95" customHeight="1">
      <c r="A219" s="10" t="s">
        <v>52</v>
      </c>
      <c r="B219" s="37" t="s">
        <v>31</v>
      </c>
      <c r="C219" s="41">
        <v>42596.523999999998</v>
      </c>
      <c r="D219" s="11"/>
      <c r="E219" s="10">
        <f t="shared" si="123"/>
        <v>1256.5055776519889</v>
      </c>
      <c r="F219" s="31">
        <f t="shared" si="124"/>
        <v>1256.5</v>
      </c>
      <c r="G219" s="31">
        <f t="shared" si="125"/>
        <v>1.1488899996038526E-2</v>
      </c>
      <c r="I219" s="31">
        <f t="shared" si="141"/>
        <v>1.1488899996038526E-2</v>
      </c>
      <c r="Q219" s="32">
        <f t="shared" si="126"/>
        <v>27578.023999999998</v>
      </c>
      <c r="S219" s="77">
        <f t="shared" si="142"/>
        <v>0.1</v>
      </c>
      <c r="Z219" s="31">
        <f t="shared" si="127"/>
        <v>1256.5</v>
      </c>
      <c r="AA219" s="76">
        <f t="shared" si="128"/>
        <v>1.9899976423410314E-5</v>
      </c>
      <c r="AB219" s="76">
        <f t="shared" si="129"/>
        <v>1.7605716857607884E-2</v>
      </c>
      <c r="AC219" s="76">
        <f t="shared" si="130"/>
        <v>1.1488899996038526E-2</v>
      </c>
      <c r="AD219" s="76">
        <f t="shared" si="131"/>
        <v>1.1469000019615115E-2</v>
      </c>
      <c r="AE219" s="76">
        <f t="shared" si="132"/>
        <v>1.3153796144993152E-5</v>
      </c>
      <c r="AF219" s="31">
        <f t="shared" si="133"/>
        <v>1.1488899996038526E-2</v>
      </c>
      <c r="AG219" s="143"/>
      <c r="AH219" s="31">
        <f t="shared" si="134"/>
        <v>-6.116816861569359E-3</v>
      </c>
      <c r="AI219" s="31">
        <f t="shared" si="135"/>
        <v>0.48280466861415339</v>
      </c>
      <c r="AJ219" s="31">
        <f t="shared" si="136"/>
        <v>-0.98285109772534796</v>
      </c>
      <c r="AK219" s="31">
        <f t="shared" si="137"/>
        <v>-0.46146942475152114</v>
      </c>
      <c r="AL219" s="31">
        <f t="shared" si="138"/>
        <v>-2.4130738223808694</v>
      </c>
      <c r="AM219" s="31">
        <f t="shared" si="139"/>
        <v>-2.6227886304185897</v>
      </c>
      <c r="AN219" s="76">
        <f t="shared" si="122"/>
        <v>-1.6808347229760234</v>
      </c>
      <c r="AO219" s="76">
        <f t="shared" si="122"/>
        <v>-1.6808348770627446</v>
      </c>
      <c r="AP219" s="76">
        <f t="shared" si="122"/>
        <v>-1.6808328527422582</v>
      </c>
      <c r="AQ219" s="76">
        <f t="shared" si="122"/>
        <v>-1.6808594443774569</v>
      </c>
      <c r="AR219" s="76">
        <f t="shared" si="122"/>
        <v>-1.680509622873652</v>
      </c>
      <c r="AS219" s="76">
        <f t="shared" si="122"/>
        <v>-1.6850263594815913</v>
      </c>
      <c r="AT219" s="76">
        <f t="shared" si="122"/>
        <v>-1.5720858129794368</v>
      </c>
      <c r="AU219" s="76">
        <f t="shared" si="140"/>
        <v>-0.99188550661224961</v>
      </c>
    </row>
    <row r="220" spans="1:48" s="31" customFormat="1" ht="12.95" customHeight="1">
      <c r="A220" s="67" t="s">
        <v>776</v>
      </c>
      <c r="B220" s="66" t="s">
        <v>122</v>
      </c>
      <c r="C220" s="67">
        <v>42628.453999999998</v>
      </c>
      <c r="D220" s="67" t="s">
        <v>144</v>
      </c>
      <c r="E220" s="10">
        <f t="shared" si="123"/>
        <v>1272.0070119109066</v>
      </c>
      <c r="F220" s="31">
        <f t="shared" si="124"/>
        <v>1272</v>
      </c>
      <c r="G220" s="31">
        <f t="shared" si="125"/>
        <v>1.4443199994275346E-2</v>
      </c>
      <c r="I220" s="31">
        <f t="shared" si="141"/>
        <v>1.4443199994275346E-2</v>
      </c>
      <c r="O220" s="31">
        <f ca="1">+C$11+C$12*F220</f>
        <v>1.4122640761272743E-2</v>
      </c>
      <c r="Q220" s="32">
        <f t="shared" si="126"/>
        <v>27609.953999999998</v>
      </c>
      <c r="S220" s="77">
        <f t="shared" si="142"/>
        <v>0.1</v>
      </c>
      <c r="Z220" s="31">
        <f t="shared" si="127"/>
        <v>1272</v>
      </c>
      <c r="AA220" s="76">
        <f t="shared" si="128"/>
        <v>1.4609832601074606E-4</v>
      </c>
      <c r="AB220" s="76">
        <f t="shared" si="129"/>
        <v>2.0438562128011144E-2</v>
      </c>
      <c r="AC220" s="76">
        <f t="shared" si="130"/>
        <v>1.4443199994275346E-2</v>
      </c>
      <c r="AD220" s="76">
        <f t="shared" si="131"/>
        <v>1.4297101668264599E-2</v>
      </c>
      <c r="AE220" s="76">
        <f t="shared" si="132"/>
        <v>2.044071161126944E-5</v>
      </c>
      <c r="AF220" s="31">
        <f t="shared" si="133"/>
        <v>1.4443199994275346E-2</v>
      </c>
      <c r="AG220" s="143"/>
      <c r="AH220" s="31">
        <f t="shared" si="134"/>
        <v>-5.9953621337357965E-3</v>
      </c>
      <c r="AI220" s="31">
        <f t="shared" si="135"/>
        <v>0.4863385359183493</v>
      </c>
      <c r="AJ220" s="31">
        <f t="shared" si="136"/>
        <v>-0.98141641543567004</v>
      </c>
      <c r="AK220" s="31">
        <f t="shared" si="137"/>
        <v>-0.46539976483160217</v>
      </c>
      <c r="AL220" s="31">
        <f t="shared" si="138"/>
        <v>-2.4054484741212439</v>
      </c>
      <c r="AM220" s="31">
        <f t="shared" si="139"/>
        <v>-2.593045773576109</v>
      </c>
      <c r="AN220" s="76">
        <f t="shared" si="122"/>
        <v>-1.6694918874555102</v>
      </c>
      <c r="AO220" s="76">
        <f t="shared" si="122"/>
        <v>-1.669491965111618</v>
      </c>
      <c r="AP220" s="76">
        <f t="shared" si="122"/>
        <v>-1.6694908281034404</v>
      </c>
      <c r="AQ220" s="76">
        <f t="shared" si="122"/>
        <v>-1.6695074743969063</v>
      </c>
      <c r="AR220" s="76">
        <f t="shared" si="122"/>
        <v>-1.6692634853521482</v>
      </c>
      <c r="AS220" s="76">
        <f t="shared" si="122"/>
        <v>-1.6727814783334525</v>
      </c>
      <c r="AT220" s="76">
        <f t="shared" si="122"/>
        <v>-1.5552690023889904</v>
      </c>
      <c r="AU220" s="76">
        <f t="shared" si="140"/>
        <v>-0.97972360495436139</v>
      </c>
    </row>
    <row r="221" spans="1:48" s="31" customFormat="1" ht="12.95" customHeight="1">
      <c r="A221" s="10" t="s">
        <v>52</v>
      </c>
      <c r="B221" s="37" t="s">
        <v>31</v>
      </c>
      <c r="C221" s="41">
        <v>42629.499000000003</v>
      </c>
      <c r="D221" s="11"/>
      <c r="E221" s="10">
        <f t="shared" si="123"/>
        <v>1272.5143404045068</v>
      </c>
      <c r="F221" s="31">
        <f t="shared" si="124"/>
        <v>1272.5</v>
      </c>
      <c r="G221" s="31">
        <f t="shared" si="125"/>
        <v>2.9538499999034684E-2</v>
      </c>
      <c r="I221" s="31">
        <f t="shared" si="141"/>
        <v>2.9538499999034684E-2</v>
      </c>
      <c r="Q221" s="32">
        <f t="shared" si="126"/>
        <v>27610.999000000003</v>
      </c>
      <c r="S221" s="77">
        <f t="shared" si="142"/>
        <v>0.1</v>
      </c>
      <c r="Z221" s="31">
        <f t="shared" si="127"/>
        <v>1272.5</v>
      </c>
      <c r="AA221" s="76">
        <f t="shared" si="128"/>
        <v>1.5019703651871809E-4</v>
      </c>
      <c r="AB221" s="76">
        <f t="shared" si="129"/>
        <v>3.5529916453048323E-2</v>
      </c>
      <c r="AC221" s="76">
        <f t="shared" si="130"/>
        <v>2.9538499999034684E-2</v>
      </c>
      <c r="AD221" s="76">
        <f t="shared" si="131"/>
        <v>2.9388302962515968E-2</v>
      </c>
      <c r="AE221" s="76">
        <f t="shared" si="132"/>
        <v>8.6367235101662485E-5</v>
      </c>
      <c r="AF221" s="31">
        <f t="shared" si="133"/>
        <v>2.9538499999034684E-2</v>
      </c>
      <c r="AG221" s="143"/>
      <c r="AH221" s="31">
        <f t="shared" si="134"/>
        <v>-5.9914164540136377E-3</v>
      </c>
      <c r="AI221" s="31">
        <f t="shared" si="135"/>
        <v>0.48645389672981199</v>
      </c>
      <c r="AJ221" s="31">
        <f t="shared" si="136"/>
        <v>-0.98136882709810658</v>
      </c>
      <c r="AK221" s="31">
        <f t="shared" si="137"/>
        <v>-0.46552705679028034</v>
      </c>
      <c r="AL221" s="31">
        <f t="shared" si="138"/>
        <v>-2.4052006333496756</v>
      </c>
      <c r="AM221" s="31">
        <f t="shared" si="139"/>
        <v>-2.5920889340531934</v>
      </c>
      <c r="AN221" s="76">
        <f t="shared" ref="AN221:AT230" si="143">$AU221+$AB$7*SIN(AO221)</f>
        <v>-1.6691246065789862</v>
      </c>
      <c r="AO221" s="76">
        <f t="shared" si="143"/>
        <v>-1.6691246823441337</v>
      </c>
      <c r="AP221" s="76">
        <f t="shared" si="143"/>
        <v>-1.6691235688925343</v>
      </c>
      <c r="AQ221" s="76">
        <f t="shared" si="143"/>
        <v>-1.669139931015355</v>
      </c>
      <c r="AR221" s="76">
        <f t="shared" si="143"/>
        <v>-1.668899216620896</v>
      </c>
      <c r="AS221" s="76">
        <f t="shared" si="143"/>
        <v>-1.6723832028655095</v>
      </c>
      <c r="AT221" s="76">
        <f t="shared" si="143"/>
        <v>-1.554725103556527</v>
      </c>
      <c r="AU221" s="76">
        <f t="shared" si="140"/>
        <v>-0.97933128554604232</v>
      </c>
    </row>
    <row r="222" spans="1:48" s="31" customFormat="1" ht="12.95" customHeight="1">
      <c r="A222" s="10" t="s">
        <v>52</v>
      </c>
      <c r="B222" s="37"/>
      <c r="C222" s="41">
        <v>42630.531999999999</v>
      </c>
      <c r="D222" s="11"/>
      <c r="E222" s="10">
        <f t="shared" si="123"/>
        <v>1273.0158431163575</v>
      </c>
      <c r="F222" s="31">
        <f t="shared" si="124"/>
        <v>1273</v>
      </c>
      <c r="G222" s="31">
        <f t="shared" si="125"/>
        <v>3.26338000013493E-2</v>
      </c>
      <c r="I222" s="31">
        <f t="shared" si="141"/>
        <v>3.26338000013493E-2</v>
      </c>
      <c r="Q222" s="32">
        <f t="shared" si="126"/>
        <v>27612.031999999999</v>
      </c>
      <c r="S222" s="77">
        <f t="shared" si="142"/>
        <v>0.1</v>
      </c>
      <c r="Z222" s="31">
        <f t="shared" si="127"/>
        <v>1273</v>
      </c>
      <c r="AA222" s="76">
        <f t="shared" si="128"/>
        <v>1.542974923948847E-4</v>
      </c>
      <c r="AB222" s="76">
        <f t="shared" si="129"/>
        <v>3.8621269030943164E-2</v>
      </c>
      <c r="AC222" s="76">
        <f t="shared" si="130"/>
        <v>3.26338000013493E-2</v>
      </c>
      <c r="AD222" s="76">
        <f t="shared" si="131"/>
        <v>3.2479502508954414E-2</v>
      </c>
      <c r="AE222" s="76">
        <f t="shared" si="132"/>
        <v>1.0549180832291762E-4</v>
      </c>
      <c r="AF222" s="31">
        <f t="shared" si="133"/>
        <v>3.26338000013493E-2</v>
      </c>
      <c r="AG222" s="143"/>
      <c r="AH222" s="31">
        <f t="shared" si="134"/>
        <v>-5.9874690295938617E-3</v>
      </c>
      <c r="AI222" s="31">
        <f t="shared" si="135"/>
        <v>0.48656934385751294</v>
      </c>
      <c r="AJ222" s="31">
        <f t="shared" si="136"/>
        <v>-0.98132115585200708</v>
      </c>
      <c r="AK222" s="31">
        <f t="shared" si="137"/>
        <v>-0.46565438054517511</v>
      </c>
      <c r="AL222" s="31">
        <f t="shared" si="138"/>
        <v>-2.4049526749551444</v>
      </c>
      <c r="AM222" s="31">
        <f t="shared" si="139"/>
        <v>-2.5911322553609746</v>
      </c>
      <c r="AN222" s="76">
        <f t="shared" si="143"/>
        <v>-1.6687572385572631</v>
      </c>
      <c r="AO222" s="76">
        <f t="shared" si="143"/>
        <v>-1.6687573124635842</v>
      </c>
      <c r="AP222" s="76">
        <f t="shared" si="143"/>
        <v>-1.668756222269506</v>
      </c>
      <c r="AQ222" s="76">
        <f t="shared" si="143"/>
        <v>-1.6687723025245509</v>
      </c>
      <c r="AR222" s="76">
        <f t="shared" si="143"/>
        <v>-1.668534852934827</v>
      </c>
      <c r="AS222" s="76">
        <f t="shared" si="143"/>
        <v>-1.6719847213549512</v>
      </c>
      <c r="AT222" s="76">
        <f t="shared" si="143"/>
        <v>-1.5541811161626029</v>
      </c>
      <c r="AU222" s="76">
        <f t="shared" si="140"/>
        <v>-0.97893896613772324</v>
      </c>
    </row>
    <row r="223" spans="1:48" s="31" customFormat="1" ht="12.95" customHeight="1">
      <c r="A223" s="10" t="s">
        <v>54</v>
      </c>
      <c r="B223" s="37"/>
      <c r="C223" s="41">
        <v>42692.305</v>
      </c>
      <c r="D223" s="11"/>
      <c r="E223" s="10">
        <f t="shared" si="123"/>
        <v>1303.0055110924338</v>
      </c>
      <c r="F223" s="31">
        <f t="shared" si="124"/>
        <v>1303</v>
      </c>
      <c r="G223" s="31">
        <f t="shared" si="125"/>
        <v>1.1351799999829382E-2</v>
      </c>
      <c r="I223" s="31">
        <f t="shared" si="141"/>
        <v>1.1351799999829382E-2</v>
      </c>
      <c r="Q223" s="32">
        <f t="shared" si="126"/>
        <v>27673.805</v>
      </c>
      <c r="S223" s="77">
        <f t="shared" si="142"/>
        <v>0.1</v>
      </c>
      <c r="Z223" s="31">
        <f t="shared" si="127"/>
        <v>1303</v>
      </c>
      <c r="AA223" s="76">
        <f t="shared" si="128"/>
        <v>4.0354730220661626E-4</v>
      </c>
      <c r="AB223" s="76">
        <f t="shared" si="129"/>
        <v>1.7099202334151745E-2</v>
      </c>
      <c r="AC223" s="76">
        <f t="shared" si="130"/>
        <v>1.1351799999829382E-2</v>
      </c>
      <c r="AD223" s="76">
        <f t="shared" si="131"/>
        <v>1.0948252697622765E-2</v>
      </c>
      <c r="AE223" s="76">
        <f t="shared" si="132"/>
        <v>1.1986423713100417E-5</v>
      </c>
      <c r="AF223" s="31">
        <f t="shared" si="133"/>
        <v>1.1351799999829382E-2</v>
      </c>
      <c r="AG223" s="143"/>
      <c r="AH223" s="31">
        <f t="shared" si="134"/>
        <v>-5.7474023343223636E-3</v>
      </c>
      <c r="AI223" s="31">
        <f t="shared" si="135"/>
        <v>0.49365767787266068</v>
      </c>
      <c r="AJ223" s="31">
        <f t="shared" si="136"/>
        <v>-0.97830507932782029</v>
      </c>
      <c r="AK223" s="31">
        <f t="shared" si="137"/>
        <v>-0.47335239896984704</v>
      </c>
      <c r="AL223" s="31">
        <f t="shared" si="138"/>
        <v>-2.3898554476837885</v>
      </c>
      <c r="AM223" s="31">
        <f t="shared" si="139"/>
        <v>-2.5340185322309883</v>
      </c>
      <c r="AN223" s="76">
        <f t="shared" si="143"/>
        <v>-1.6465531772484425</v>
      </c>
      <c r="AO223" s="76">
        <f t="shared" si="143"/>
        <v>-1.6465531864159169</v>
      </c>
      <c r="AP223" s="76">
        <f t="shared" si="143"/>
        <v>-1.6465530116640303</v>
      </c>
      <c r="AQ223" s="76">
        <f t="shared" si="143"/>
        <v>-1.6465563427436367</v>
      </c>
      <c r="AR223" s="76">
        <f t="shared" si="143"/>
        <v>-1.6464928212971395</v>
      </c>
      <c r="AS223" s="76">
        <f t="shared" si="143"/>
        <v>-1.647695110348812</v>
      </c>
      <c r="AT223" s="76">
        <f t="shared" si="143"/>
        <v>-1.5213806954983291</v>
      </c>
      <c r="AU223" s="76">
        <f t="shared" si="140"/>
        <v>-0.95539980163858496</v>
      </c>
    </row>
    <row r="224" spans="1:48" s="31" customFormat="1" ht="12.95" customHeight="1">
      <c r="A224" s="10" t="s">
        <v>54</v>
      </c>
      <c r="B224" s="37" t="s">
        <v>31</v>
      </c>
      <c r="C224" s="41">
        <v>42693.324999999997</v>
      </c>
      <c r="D224" s="11"/>
      <c r="E224" s="10">
        <f t="shared" si="123"/>
        <v>1303.5007025407285</v>
      </c>
      <c r="F224" s="31">
        <f t="shared" si="124"/>
        <v>1303.5</v>
      </c>
      <c r="G224" s="31">
        <f t="shared" si="125"/>
        <v>1.4470999958575703E-3</v>
      </c>
      <c r="I224" s="31">
        <f t="shared" si="141"/>
        <v>1.4470999958575703E-3</v>
      </c>
      <c r="Q224" s="32">
        <f t="shared" si="126"/>
        <v>27674.824999999997</v>
      </c>
      <c r="S224" s="77">
        <f t="shared" si="142"/>
        <v>0.1</v>
      </c>
      <c r="Z224" s="31">
        <f t="shared" si="127"/>
        <v>1303.5</v>
      </c>
      <c r="AA224" s="76">
        <f t="shared" si="128"/>
        <v>4.0775565322764308E-4</v>
      </c>
      <c r="AB224" s="76">
        <f t="shared" si="129"/>
        <v>7.1904470515205239E-3</v>
      </c>
      <c r="AC224" s="76">
        <f t="shared" si="130"/>
        <v>1.4470999958575703E-3</v>
      </c>
      <c r="AD224" s="76">
        <f t="shared" si="131"/>
        <v>1.0393443426299272E-3</v>
      </c>
      <c r="AE224" s="76">
        <f t="shared" si="132"/>
        <v>1.0802366625568356E-7</v>
      </c>
      <c r="AF224" s="31">
        <f t="shared" si="133"/>
        <v>1.4470999958575703E-3</v>
      </c>
      <c r="AG224" s="143"/>
      <c r="AH224" s="31">
        <f t="shared" si="134"/>
        <v>-5.7433470556629536E-3</v>
      </c>
      <c r="AI224" s="31">
        <f t="shared" si="135"/>
        <v>0.49377856903066297</v>
      </c>
      <c r="AJ224" s="31">
        <f t="shared" si="136"/>
        <v>-0.97825214491717005</v>
      </c>
      <c r="AK224" s="31">
        <f t="shared" si="137"/>
        <v>-0.47348168244946109</v>
      </c>
      <c r="AL224" s="31">
        <f t="shared" si="138"/>
        <v>-2.389600088989551</v>
      </c>
      <c r="AM224" s="31">
        <f t="shared" si="139"/>
        <v>-2.5330712983508206</v>
      </c>
      <c r="AN224" s="76">
        <f t="shared" si="143"/>
        <v>-1.6461803674389115</v>
      </c>
      <c r="AO224" s="76">
        <f t="shared" si="143"/>
        <v>-1.6461803761212654</v>
      </c>
      <c r="AP224" s="76">
        <f t="shared" si="143"/>
        <v>-1.6461802097998994</v>
      </c>
      <c r="AQ224" s="76">
        <f t="shared" si="143"/>
        <v>-1.6461833958303995</v>
      </c>
      <c r="AR224" s="76">
        <f t="shared" si="143"/>
        <v>-1.646122341254173</v>
      </c>
      <c r="AS224" s="76">
        <f t="shared" si="143"/>
        <v>-1.6472838779618089</v>
      </c>
      <c r="AT224" s="76">
        <f t="shared" si="143"/>
        <v>-1.5208313505119664</v>
      </c>
      <c r="AU224" s="76">
        <f t="shared" si="140"/>
        <v>-0.95500748223026588</v>
      </c>
    </row>
    <row r="225" spans="1:48" s="31" customFormat="1" ht="12.95" customHeight="1">
      <c r="A225" s="67" t="s">
        <v>792</v>
      </c>
      <c r="B225" s="66" t="s">
        <v>122</v>
      </c>
      <c r="C225" s="67">
        <v>42871.495000000003</v>
      </c>
      <c r="D225" s="67" t="s">
        <v>144</v>
      </c>
      <c r="E225" s="10">
        <f t="shared" si="123"/>
        <v>1389.9989969945773</v>
      </c>
      <c r="F225" s="31">
        <f t="shared" si="124"/>
        <v>1390</v>
      </c>
      <c r="G225" s="31">
        <f t="shared" si="125"/>
        <v>-2.0660000009229407E-3</v>
      </c>
      <c r="I225" s="31">
        <f t="shared" si="141"/>
        <v>-2.0660000009229407E-3</v>
      </c>
      <c r="O225" s="31">
        <f ca="1">+C$11+C$12*F225</f>
        <v>1.3801272004924247E-2</v>
      </c>
      <c r="Q225" s="32">
        <f t="shared" si="126"/>
        <v>27852.995000000003</v>
      </c>
      <c r="S225" s="77">
        <f t="shared" si="142"/>
        <v>0.1</v>
      </c>
      <c r="Z225" s="31">
        <f t="shared" si="127"/>
        <v>1390</v>
      </c>
      <c r="AA225" s="76">
        <f t="shared" si="128"/>
        <v>1.1634781589606276E-3</v>
      </c>
      <c r="AB225" s="76">
        <f t="shared" si="129"/>
        <v>2.9481161604285313E-3</v>
      </c>
      <c r="AC225" s="76">
        <f t="shared" si="130"/>
        <v>-2.0660000009229407E-3</v>
      </c>
      <c r="AD225" s="76">
        <f t="shared" si="131"/>
        <v>-3.2294781598835682E-3</v>
      </c>
      <c r="AE225" s="76">
        <f t="shared" si="132"/>
        <v>1.0429529185164958E-6</v>
      </c>
      <c r="AF225" s="31">
        <f t="shared" si="133"/>
        <v>-2.0660000009229407E-3</v>
      </c>
      <c r="AG225" s="143"/>
      <c r="AH225" s="31">
        <f t="shared" si="134"/>
        <v>-5.014116161351472E-3</v>
      </c>
      <c r="AI225" s="31">
        <f t="shared" si="135"/>
        <v>0.51617384042097747</v>
      </c>
      <c r="AJ225" s="31">
        <f t="shared" si="136"/>
        <v>-0.9676350384992527</v>
      </c>
      <c r="AK225" s="31">
        <f t="shared" si="137"/>
        <v>-0.49634392118251008</v>
      </c>
      <c r="AL225" s="31">
        <f t="shared" si="138"/>
        <v>-2.3434241747417328</v>
      </c>
      <c r="AM225" s="31">
        <f t="shared" si="139"/>
        <v>-2.3712743089775659</v>
      </c>
      <c r="AN225" s="76">
        <f t="shared" si="143"/>
        <v>-1.5802467018716384</v>
      </c>
      <c r="AO225" s="76">
        <f t="shared" si="143"/>
        <v>-1.5802467018632924</v>
      </c>
      <c r="AP225" s="76">
        <f t="shared" si="143"/>
        <v>-1.5802467031374103</v>
      </c>
      <c r="AQ225" s="76">
        <f t="shared" si="143"/>
        <v>-1.5802465086239921</v>
      </c>
      <c r="AR225" s="76">
        <f t="shared" si="143"/>
        <v>-1.5802761578444142</v>
      </c>
      <c r="AS225" s="76">
        <f t="shared" si="143"/>
        <v>-1.5728738851879203</v>
      </c>
      <c r="AT225" s="76">
        <f t="shared" si="143"/>
        <v>-1.424505255512603</v>
      </c>
      <c r="AU225" s="76">
        <f t="shared" si="140"/>
        <v>-0.88713622459108366</v>
      </c>
    </row>
    <row r="226" spans="1:48" s="31" customFormat="1" ht="12.95" customHeight="1">
      <c r="A226" s="67" t="s">
        <v>792</v>
      </c>
      <c r="B226" s="66" t="s">
        <v>122</v>
      </c>
      <c r="C226" s="67">
        <v>42871.498</v>
      </c>
      <c r="D226" s="67" t="s">
        <v>144</v>
      </c>
      <c r="E226" s="10">
        <f t="shared" si="123"/>
        <v>1390.0004534400118</v>
      </c>
      <c r="F226" s="31">
        <f t="shared" si="124"/>
        <v>1390</v>
      </c>
      <c r="G226" s="31">
        <f t="shared" si="125"/>
        <v>9.3399999605026096E-4</v>
      </c>
      <c r="I226" s="31">
        <f t="shared" si="141"/>
        <v>9.3399999605026096E-4</v>
      </c>
      <c r="O226" s="31">
        <f ca="1">+C$11+C$12*F226</f>
        <v>1.3801272004924247E-2</v>
      </c>
      <c r="Q226" s="32">
        <f t="shared" si="126"/>
        <v>27852.998</v>
      </c>
      <c r="S226" s="77">
        <f t="shared" si="142"/>
        <v>0.1</v>
      </c>
      <c r="Z226" s="31">
        <f t="shared" si="127"/>
        <v>1390</v>
      </c>
      <c r="AA226" s="76">
        <f t="shared" si="128"/>
        <v>1.1634781589606276E-3</v>
      </c>
      <c r="AB226" s="76">
        <f t="shared" si="129"/>
        <v>5.948116157401733E-3</v>
      </c>
      <c r="AC226" s="76">
        <f t="shared" si="130"/>
        <v>9.3399999605026096E-4</v>
      </c>
      <c r="AD226" s="76">
        <f t="shared" si="131"/>
        <v>-2.2947816291036659E-4</v>
      </c>
      <c r="AE226" s="76">
        <f t="shared" si="132"/>
        <v>5.2660227252716759E-9</v>
      </c>
      <c r="AF226" s="31">
        <f t="shared" si="133"/>
        <v>9.3399999605026096E-4</v>
      </c>
      <c r="AG226" s="143"/>
      <c r="AH226" s="31">
        <f t="shared" si="134"/>
        <v>-5.014116161351472E-3</v>
      </c>
      <c r="AI226" s="31">
        <f t="shared" si="135"/>
        <v>0.51617384042097747</v>
      </c>
      <c r="AJ226" s="31">
        <f t="shared" si="136"/>
        <v>-0.9676350384992527</v>
      </c>
      <c r="AK226" s="31">
        <f t="shared" si="137"/>
        <v>-0.49634392118251008</v>
      </c>
      <c r="AL226" s="31">
        <f t="shared" si="138"/>
        <v>-2.3434241747417328</v>
      </c>
      <c r="AM226" s="31">
        <f t="shared" si="139"/>
        <v>-2.3712743089775659</v>
      </c>
      <c r="AN226" s="76">
        <f t="shared" si="143"/>
        <v>-1.5802467018716384</v>
      </c>
      <c r="AO226" s="76">
        <f t="shared" si="143"/>
        <v>-1.5802467018632924</v>
      </c>
      <c r="AP226" s="76">
        <f t="shared" si="143"/>
        <v>-1.5802467031374103</v>
      </c>
      <c r="AQ226" s="76">
        <f t="shared" si="143"/>
        <v>-1.5802465086239921</v>
      </c>
      <c r="AR226" s="76">
        <f t="shared" si="143"/>
        <v>-1.5802761578444142</v>
      </c>
      <c r="AS226" s="76">
        <f t="shared" si="143"/>
        <v>-1.5728738851879203</v>
      </c>
      <c r="AT226" s="76">
        <f t="shared" si="143"/>
        <v>-1.424505255512603</v>
      </c>
      <c r="AU226" s="76">
        <f t="shared" si="140"/>
        <v>-0.88713622459108366</v>
      </c>
    </row>
    <row r="227" spans="1:48" s="31" customFormat="1" ht="12.95" customHeight="1">
      <c r="A227" s="10" t="s">
        <v>56</v>
      </c>
      <c r="B227" s="37"/>
      <c r="C227" s="41">
        <v>42900.328999999998</v>
      </c>
      <c r="D227" s="11"/>
      <c r="E227" s="10">
        <f t="shared" si="123"/>
        <v>1403.9973795633698</v>
      </c>
      <c r="F227" s="31">
        <f t="shared" si="124"/>
        <v>1404</v>
      </c>
      <c r="G227" s="31">
        <f t="shared" si="125"/>
        <v>-5.3976000053808093E-3</v>
      </c>
      <c r="I227" s="31">
        <f t="shared" si="141"/>
        <v>-5.3976000053808093E-3</v>
      </c>
      <c r="Q227" s="32">
        <f t="shared" si="126"/>
        <v>27881.828999999998</v>
      </c>
      <c r="S227" s="77">
        <f t="shared" si="142"/>
        <v>0.1</v>
      </c>
      <c r="Z227" s="31">
        <f t="shared" si="127"/>
        <v>1404</v>
      </c>
      <c r="AA227" s="76">
        <f t="shared" si="128"/>
        <v>1.2911259904916745E-3</v>
      </c>
      <c r="AB227" s="76">
        <f t="shared" si="129"/>
        <v>-5.0684212890330597E-4</v>
      </c>
      <c r="AC227" s="76">
        <f t="shared" si="130"/>
        <v>-5.3976000053808093E-3</v>
      </c>
      <c r="AD227" s="76">
        <f t="shared" si="131"/>
        <v>-6.6887259958724838E-3</v>
      </c>
      <c r="AE227" s="76">
        <f t="shared" si="132"/>
        <v>4.4739055447860358E-6</v>
      </c>
      <c r="AF227" s="31">
        <f t="shared" si="133"/>
        <v>-5.3976000053808093E-3</v>
      </c>
      <c r="AG227" s="143"/>
      <c r="AH227" s="31">
        <f t="shared" si="134"/>
        <v>-4.8907578764775033E-3</v>
      </c>
      <c r="AI227" s="31">
        <f t="shared" si="135"/>
        <v>0.52009729699930141</v>
      </c>
      <c r="AJ227" s="31">
        <f t="shared" si="136"/>
        <v>-0.96561787998636828</v>
      </c>
      <c r="AK227" s="31">
        <f t="shared" si="137"/>
        <v>-0.50013841728109509</v>
      </c>
      <c r="AL227" s="31">
        <f t="shared" si="138"/>
        <v>-2.3355496020518616</v>
      </c>
      <c r="AM227" s="31">
        <f t="shared" si="139"/>
        <v>-2.3454389657086812</v>
      </c>
      <c r="AN227" s="76">
        <f t="shared" si="143"/>
        <v>-1.5692919259300977</v>
      </c>
      <c r="AO227" s="76">
        <f t="shared" si="143"/>
        <v>-1.569291925930054</v>
      </c>
      <c r="AP227" s="76">
        <f t="shared" si="143"/>
        <v>-1.569291925888145</v>
      </c>
      <c r="AQ227" s="76">
        <f t="shared" si="143"/>
        <v>-1.5692918856983702</v>
      </c>
      <c r="AR227" s="76">
        <f t="shared" si="143"/>
        <v>-1.569253826487627</v>
      </c>
      <c r="AS227" s="76">
        <f t="shared" si="143"/>
        <v>-1.5602040212790032</v>
      </c>
      <c r="AT227" s="76">
        <f t="shared" si="143"/>
        <v>-1.4086786444514181</v>
      </c>
      <c r="AU227" s="76">
        <f t="shared" si="140"/>
        <v>-0.87615128115815244</v>
      </c>
    </row>
    <row r="228" spans="1:48" s="31" customFormat="1" ht="12.95" customHeight="1">
      <c r="A228" s="10" t="s">
        <v>56</v>
      </c>
      <c r="B228" s="37" t="s">
        <v>31</v>
      </c>
      <c r="C228" s="41">
        <v>42901.358</v>
      </c>
      <c r="D228" s="11"/>
      <c r="E228" s="10">
        <f t="shared" si="123"/>
        <v>1404.4969403479756</v>
      </c>
      <c r="F228" s="31">
        <f t="shared" si="124"/>
        <v>1404.5</v>
      </c>
      <c r="G228" s="31">
        <f t="shared" si="125"/>
        <v>-6.3023000038811006E-3</v>
      </c>
      <c r="I228" s="31">
        <f t="shared" si="141"/>
        <v>-6.3023000038811006E-3</v>
      </c>
      <c r="Q228" s="32">
        <f t="shared" si="126"/>
        <v>27882.858</v>
      </c>
      <c r="S228" s="77">
        <f t="shared" si="142"/>
        <v>0.1</v>
      </c>
      <c r="Z228" s="31">
        <f t="shared" si="127"/>
        <v>1404.5</v>
      </c>
      <c r="AA228" s="76">
        <f t="shared" si="128"/>
        <v>1.2957131857554366E-3</v>
      </c>
      <c r="AB228" s="76">
        <f t="shared" si="129"/>
        <v>-1.4159761148490905E-3</v>
      </c>
      <c r="AC228" s="76">
        <f t="shared" si="130"/>
        <v>-6.3023000038811006E-3</v>
      </c>
      <c r="AD228" s="76">
        <f t="shared" si="131"/>
        <v>-7.5980131896365372E-3</v>
      </c>
      <c r="AE228" s="76">
        <f t="shared" si="132"/>
        <v>5.7729804429890791E-6</v>
      </c>
      <c r="AF228" s="31">
        <f t="shared" si="133"/>
        <v>-6.3023000038811006E-3</v>
      </c>
      <c r="AG228" s="143"/>
      <c r="AH228" s="31">
        <f t="shared" si="134"/>
        <v>-4.88632388903201E-3</v>
      </c>
      <c r="AI228" s="31">
        <f t="shared" si="135"/>
        <v>0.52023908170417421</v>
      </c>
      <c r="AJ228" s="31">
        <f t="shared" si="136"/>
        <v>-0.9655441533281095</v>
      </c>
      <c r="AK228" s="31">
        <f t="shared" si="137"/>
        <v>-0.50027442675371847</v>
      </c>
      <c r="AL228" s="31">
        <f t="shared" si="138"/>
        <v>-2.3352661496656411</v>
      </c>
      <c r="AM228" s="31">
        <f t="shared" si="139"/>
        <v>-2.3445178979965875</v>
      </c>
      <c r="AN228" s="76">
        <f t="shared" si="143"/>
        <v>-1.5688991434749076</v>
      </c>
      <c r="AO228" s="76">
        <f t="shared" si="143"/>
        <v>-1.5688991434748134</v>
      </c>
      <c r="AP228" s="76">
        <f t="shared" si="143"/>
        <v>-1.5688991434031438</v>
      </c>
      <c r="AQ228" s="76">
        <f t="shared" si="143"/>
        <v>-1.5688990889030612</v>
      </c>
      <c r="AR228" s="76">
        <f t="shared" si="143"/>
        <v>-1.5688580886729324</v>
      </c>
      <c r="AS228" s="76">
        <f t="shared" si="143"/>
        <v>-1.5597482207857647</v>
      </c>
      <c r="AT228" s="76">
        <f t="shared" si="143"/>
        <v>-1.4081122163838122</v>
      </c>
      <c r="AU228" s="76">
        <f t="shared" si="140"/>
        <v>-0.87575896174983336</v>
      </c>
    </row>
    <row r="229" spans="1:48" s="31" customFormat="1" ht="12.95" customHeight="1">
      <c r="A229" s="10" t="s">
        <v>56</v>
      </c>
      <c r="B229" s="37"/>
      <c r="C229" s="41">
        <v>42902.392999999996</v>
      </c>
      <c r="D229" s="11"/>
      <c r="E229" s="10">
        <f t="shared" si="123"/>
        <v>1404.9994140234508</v>
      </c>
      <c r="F229" s="31">
        <f t="shared" si="124"/>
        <v>1405</v>
      </c>
      <c r="G229" s="31">
        <f t="shared" si="125"/>
        <v>-1.2070000011590309E-3</v>
      </c>
      <c r="I229" s="31">
        <f t="shared" si="141"/>
        <v>-1.2070000011590309E-3</v>
      </c>
      <c r="Q229" s="32">
        <f t="shared" si="126"/>
        <v>27883.892999999996</v>
      </c>
      <c r="S229" s="77">
        <f t="shared" si="142"/>
        <v>0.1</v>
      </c>
      <c r="Z229" s="31">
        <f t="shared" si="127"/>
        <v>1405</v>
      </c>
      <c r="AA229" s="76">
        <f t="shared" si="128"/>
        <v>1.300302344937534E-3</v>
      </c>
      <c r="AB229" s="76">
        <f t="shared" si="129"/>
        <v>3.6748879371797287E-3</v>
      </c>
      <c r="AC229" s="76">
        <f t="shared" si="130"/>
        <v>-1.2070000011590309E-3</v>
      </c>
      <c r="AD229" s="76">
        <f t="shared" si="131"/>
        <v>-2.5073023460965649E-3</v>
      </c>
      <c r="AE229" s="76">
        <f t="shared" si="132"/>
        <v>6.2865650547413389E-7</v>
      </c>
      <c r="AF229" s="31">
        <f t="shared" si="133"/>
        <v>-1.2070000011590309E-3</v>
      </c>
      <c r="AG229" s="143"/>
      <c r="AH229" s="31">
        <f t="shared" si="134"/>
        <v>-4.8818879383387597E-3</v>
      </c>
      <c r="AI229" s="31">
        <f t="shared" si="135"/>
        <v>0.52038098232309149</v>
      </c>
      <c r="AJ229" s="31">
        <f t="shared" si="136"/>
        <v>-0.96547030881552065</v>
      </c>
      <c r="AK229" s="31">
        <f t="shared" si="137"/>
        <v>-0.50041047018468032</v>
      </c>
      <c r="AL229" s="31">
        <f t="shared" si="138"/>
        <v>-2.3349825426712711</v>
      </c>
      <c r="AM229" s="31">
        <f t="shared" si="139"/>
        <v>-2.3435969402925205</v>
      </c>
      <c r="AN229" s="76">
        <f t="shared" si="143"/>
        <v>-1.568506253913388</v>
      </c>
      <c r="AO229" s="76">
        <f t="shared" si="143"/>
        <v>-1.5685062539132104</v>
      </c>
      <c r="AP229" s="76">
        <f t="shared" si="143"/>
        <v>-1.568506253801331</v>
      </c>
      <c r="AQ229" s="76">
        <f t="shared" si="143"/>
        <v>-1.568506183320268</v>
      </c>
      <c r="AR229" s="76">
        <f t="shared" si="143"/>
        <v>-1.5684622050406114</v>
      </c>
      <c r="AS229" s="76">
        <f t="shared" si="143"/>
        <v>-1.5592921916103999</v>
      </c>
      <c r="AT229" s="76">
        <f t="shared" si="143"/>
        <v>-1.4075457063793135</v>
      </c>
      <c r="AU229" s="76">
        <f t="shared" si="140"/>
        <v>-0.87536664234151451</v>
      </c>
    </row>
    <row r="230" spans="1:48" s="31" customFormat="1" ht="12.95" customHeight="1">
      <c r="A230" s="10" t="s">
        <v>56</v>
      </c>
      <c r="B230" s="37" t="s">
        <v>31</v>
      </c>
      <c r="C230" s="41">
        <v>42903.42</v>
      </c>
      <c r="D230" s="11"/>
      <c r="E230" s="10">
        <f t="shared" si="123"/>
        <v>1405.4980038444321</v>
      </c>
      <c r="F230" s="31">
        <f t="shared" si="124"/>
        <v>1405.5</v>
      </c>
      <c r="G230" s="31">
        <f t="shared" si="125"/>
        <v>-4.1117000000667758E-3</v>
      </c>
      <c r="I230" s="31">
        <f t="shared" si="141"/>
        <v>-4.1117000000667758E-3</v>
      </c>
      <c r="Q230" s="32">
        <f t="shared" si="126"/>
        <v>27884.92</v>
      </c>
      <c r="S230" s="77">
        <f t="shared" si="142"/>
        <v>0.1</v>
      </c>
      <c r="Z230" s="31">
        <f t="shared" si="127"/>
        <v>1405.5</v>
      </c>
      <c r="AA230" s="76">
        <f t="shared" si="128"/>
        <v>1.3048934689588775E-3</v>
      </c>
      <c r="AB230" s="76">
        <f t="shared" si="129"/>
        <v>7.6575002341006462E-4</v>
      </c>
      <c r="AC230" s="76">
        <f t="shared" si="130"/>
        <v>-4.1117000000667758E-3</v>
      </c>
      <c r="AD230" s="76">
        <f t="shared" si="131"/>
        <v>-5.4165934690256533E-3</v>
      </c>
      <c r="AE230" s="76">
        <f t="shared" si="132"/>
        <v>2.9339484808691364E-6</v>
      </c>
      <c r="AF230" s="31">
        <f t="shared" si="133"/>
        <v>-4.1117000000667758E-3</v>
      </c>
      <c r="AG230" s="143"/>
      <c r="AH230" s="31">
        <f t="shared" si="134"/>
        <v>-4.8774500234768405E-3</v>
      </c>
      <c r="AI230" s="31">
        <f t="shared" si="135"/>
        <v>0.52052299899214516</v>
      </c>
      <c r="AJ230" s="31">
        <f t="shared" si="136"/>
        <v>-0.9653963462835593</v>
      </c>
      <c r="AK230" s="31">
        <f t="shared" si="137"/>
        <v>-0.50054654757807415</v>
      </c>
      <c r="AL230" s="31">
        <f t="shared" si="138"/>
        <v>-2.3346987809001249</v>
      </c>
      <c r="AM230" s="31">
        <f t="shared" si="139"/>
        <v>-2.3426760924031793</v>
      </c>
      <c r="AN230" s="76">
        <f t="shared" si="143"/>
        <v>-1.5681132571579597</v>
      </c>
      <c r="AO230" s="76">
        <f t="shared" si="143"/>
        <v>-1.5681132571576546</v>
      </c>
      <c r="AP230" s="76">
        <f t="shared" si="143"/>
        <v>-1.5681132569936893</v>
      </c>
      <c r="AQ230" s="76">
        <f t="shared" si="143"/>
        <v>-1.5681131688296333</v>
      </c>
      <c r="AR230" s="76">
        <f t="shared" si="143"/>
        <v>-1.5680661753739686</v>
      </c>
      <c r="AS230" s="76">
        <f t="shared" si="143"/>
        <v>-1.558835933681141</v>
      </c>
      <c r="AT230" s="76">
        <f t="shared" si="143"/>
        <v>-1.406979114464731</v>
      </c>
      <c r="AU230" s="76">
        <f t="shared" si="140"/>
        <v>-0.87497432293319544</v>
      </c>
    </row>
    <row r="231" spans="1:48" s="31" customFormat="1" ht="12.95" customHeight="1">
      <c r="A231" s="67" t="s">
        <v>792</v>
      </c>
      <c r="B231" s="66" t="s">
        <v>122</v>
      </c>
      <c r="C231" s="67">
        <v>42904.461000000003</v>
      </c>
      <c r="D231" s="67" t="s">
        <v>144</v>
      </c>
      <c r="E231" s="10">
        <f t="shared" si="123"/>
        <v>1406.0033904107838</v>
      </c>
      <c r="F231" s="31">
        <f t="shared" si="124"/>
        <v>1406</v>
      </c>
      <c r="G231" s="31">
        <f t="shared" si="125"/>
        <v>6.9836000038776547E-3</v>
      </c>
      <c r="I231" s="31">
        <f t="shared" si="141"/>
        <v>6.9836000038776547E-3</v>
      </c>
      <c r="O231" s="31">
        <f ca="1">+C$11+C$12*F231</f>
        <v>1.375769658033462E-2</v>
      </c>
      <c r="Q231" s="32">
        <f t="shared" si="126"/>
        <v>27885.961000000003</v>
      </c>
      <c r="S231" s="77">
        <f t="shared" si="142"/>
        <v>0.1</v>
      </c>
      <c r="Z231" s="31">
        <f t="shared" si="127"/>
        <v>1406</v>
      </c>
      <c r="AA231" s="76">
        <f t="shared" si="128"/>
        <v>1.3094865587411483E-3</v>
      </c>
      <c r="AB231" s="76">
        <f t="shared" si="129"/>
        <v>1.1856610147402226E-2</v>
      </c>
      <c r="AC231" s="76">
        <f t="shared" si="130"/>
        <v>6.9836000038776547E-3</v>
      </c>
      <c r="AD231" s="76">
        <f t="shared" si="131"/>
        <v>5.6741134451365064E-3</v>
      </c>
      <c r="AE231" s="76">
        <f t="shared" si="132"/>
        <v>3.2195563388278873E-6</v>
      </c>
      <c r="AF231" s="31">
        <f t="shared" si="133"/>
        <v>6.9836000038776547E-3</v>
      </c>
      <c r="AG231" s="143"/>
      <c r="AH231" s="31">
        <f t="shared" si="134"/>
        <v>-4.8730101435245712E-3</v>
      </c>
      <c r="AI231" s="31">
        <f t="shared" si="135"/>
        <v>0.52066513184763918</v>
      </c>
      <c r="AJ231" s="31">
        <f t="shared" si="136"/>
        <v>-0.9653222655668886</v>
      </c>
      <c r="AK231" s="31">
        <f t="shared" si="137"/>
        <v>-0.50068265893794894</v>
      </c>
      <c r="AL231" s="31">
        <f t="shared" si="138"/>
        <v>-2.3344148641833247</v>
      </c>
      <c r="AM231" s="31">
        <f t="shared" si="139"/>
        <v>-2.3417553541352416</v>
      </c>
      <c r="AN231" s="76">
        <f t="shared" ref="AN231:AT240" si="144">$AU231+$AB$7*SIN(AO231)</f>
        <v>-1.5677201531209408</v>
      </c>
      <c r="AO231" s="76">
        <f t="shared" si="144"/>
        <v>-1.5677201531204519</v>
      </c>
      <c r="AP231" s="76">
        <f t="shared" si="144"/>
        <v>-1.5677201528910625</v>
      </c>
      <c r="AQ231" s="76">
        <f t="shared" si="144"/>
        <v>-1.5677200453105358</v>
      </c>
      <c r="AR231" s="76">
        <f t="shared" si="144"/>
        <v>-1.5676699994561449</v>
      </c>
      <c r="AS231" s="76">
        <f t="shared" si="144"/>
        <v>-1.5583794469263397</v>
      </c>
      <c r="AT231" s="76">
        <f t="shared" si="144"/>
        <v>-1.4064124406668888</v>
      </c>
      <c r="AU231" s="76">
        <f t="shared" si="140"/>
        <v>-0.87458200352487658</v>
      </c>
      <c r="AV231" s="76"/>
    </row>
    <row r="232" spans="1:48" s="31" customFormat="1" ht="12.95" customHeight="1">
      <c r="A232" s="10" t="s">
        <v>56</v>
      </c>
      <c r="B232" s="37" t="s">
        <v>31</v>
      </c>
      <c r="C232" s="41">
        <v>42936.373</v>
      </c>
      <c r="D232" s="11"/>
      <c r="E232" s="10">
        <f t="shared" si="123"/>
        <v>1421.4960859970824</v>
      </c>
      <c r="F232" s="31">
        <f t="shared" si="124"/>
        <v>1421.5</v>
      </c>
      <c r="G232" s="31">
        <f t="shared" si="125"/>
        <v>-8.0621000015526079E-3</v>
      </c>
      <c r="I232" s="31">
        <f t="shared" si="141"/>
        <v>-8.0621000015526079E-3</v>
      </c>
      <c r="Q232" s="32">
        <f t="shared" si="126"/>
        <v>27917.873</v>
      </c>
      <c r="S232" s="77">
        <f t="shared" si="142"/>
        <v>0.1</v>
      </c>
      <c r="Z232" s="31">
        <f t="shared" si="127"/>
        <v>1421.5</v>
      </c>
      <c r="AA232" s="76">
        <f t="shared" si="128"/>
        <v>1.4528524237605771E-3</v>
      </c>
      <c r="AB232" s="76">
        <f t="shared" si="129"/>
        <v>-3.3277058857109814E-3</v>
      </c>
      <c r="AC232" s="76">
        <f t="shared" si="130"/>
        <v>-8.0621000015526079E-3</v>
      </c>
      <c r="AD232" s="76">
        <f t="shared" si="131"/>
        <v>-9.5149524253131841E-3</v>
      </c>
      <c r="AE232" s="76">
        <f t="shared" si="132"/>
        <v>9.0534319655973245E-6</v>
      </c>
      <c r="AF232" s="31">
        <f t="shared" si="133"/>
        <v>-8.0621000015526079E-3</v>
      </c>
      <c r="AG232" s="143"/>
      <c r="AH232" s="31">
        <f t="shared" si="134"/>
        <v>-4.7343941158416265E-3</v>
      </c>
      <c r="AI232" s="31">
        <f t="shared" si="135"/>
        <v>0.52512963247626199</v>
      </c>
      <c r="AJ232" s="31">
        <f t="shared" si="136"/>
        <v>-0.9629662278074802</v>
      </c>
      <c r="AK232" s="31">
        <f t="shared" si="137"/>
        <v>-0.50491897848633649</v>
      </c>
      <c r="AL232" s="31">
        <f t="shared" si="138"/>
        <v>-2.3255356596741739</v>
      </c>
      <c r="AM232" s="31">
        <f t="shared" si="139"/>
        <v>-2.3132657840739004</v>
      </c>
      <c r="AN232" s="76">
        <f t="shared" si="144"/>
        <v>-1.5554802330893107</v>
      </c>
      <c r="AO232" s="76">
        <f t="shared" si="144"/>
        <v>-1.5554802328924442</v>
      </c>
      <c r="AP232" s="76">
        <f t="shared" si="144"/>
        <v>-1.5554802143477953</v>
      </c>
      <c r="AQ232" s="76">
        <f t="shared" si="144"/>
        <v>-1.5554784675588558</v>
      </c>
      <c r="AR232" s="76">
        <f t="shared" si="144"/>
        <v>-1.5553148145915277</v>
      </c>
      <c r="AS232" s="76">
        <f t="shared" si="144"/>
        <v>-1.5441144746296747</v>
      </c>
      <c r="AT232" s="76">
        <f t="shared" si="144"/>
        <v>-1.3888050857667591</v>
      </c>
      <c r="AU232" s="76">
        <f t="shared" si="140"/>
        <v>-0.86242010186698836</v>
      </c>
    </row>
    <row r="233" spans="1:48" s="31" customFormat="1" ht="12.95" customHeight="1">
      <c r="A233" s="10" t="s">
        <v>56</v>
      </c>
      <c r="B233" s="37"/>
      <c r="C233" s="41">
        <v>42937.411</v>
      </c>
      <c r="D233" s="11"/>
      <c r="E233" s="10">
        <f t="shared" si="123"/>
        <v>1422.0000161179958</v>
      </c>
      <c r="F233" s="31">
        <f t="shared" si="124"/>
        <v>1422</v>
      </c>
      <c r="G233" s="31">
        <f t="shared" si="125"/>
        <v>3.3199998142663389E-5</v>
      </c>
      <c r="I233" s="31">
        <f t="shared" si="141"/>
        <v>3.3199998142663389E-5</v>
      </c>
      <c r="Q233" s="32">
        <f t="shared" si="126"/>
        <v>27918.911</v>
      </c>
      <c r="S233" s="77">
        <f t="shared" si="142"/>
        <v>0.1</v>
      </c>
      <c r="Z233" s="31">
        <f t="shared" si="127"/>
        <v>1422</v>
      </c>
      <c r="AA233" s="76">
        <f t="shared" si="128"/>
        <v>1.457508909151032E-3</v>
      </c>
      <c r="AB233" s="76">
        <f t="shared" si="129"/>
        <v>4.7630908598823157E-3</v>
      </c>
      <c r="AC233" s="76">
        <f t="shared" si="130"/>
        <v>3.3199998142663389E-5</v>
      </c>
      <c r="AD233" s="76">
        <f t="shared" si="131"/>
        <v>-1.4243089110083686E-3</v>
      </c>
      <c r="AE233" s="76">
        <f t="shared" si="132"/>
        <v>2.0286558739778451E-7</v>
      </c>
      <c r="AF233" s="31">
        <f t="shared" si="133"/>
        <v>3.3199998142663389E-5</v>
      </c>
      <c r="AG233" s="143"/>
      <c r="AH233" s="31">
        <f t="shared" si="134"/>
        <v>-4.7298908617396523E-3</v>
      </c>
      <c r="AI233" s="31">
        <f t="shared" si="135"/>
        <v>0.52527555655580072</v>
      </c>
      <c r="AJ233" s="31">
        <f t="shared" si="136"/>
        <v>-0.96288827608849248</v>
      </c>
      <c r="AK233" s="31">
        <f t="shared" si="137"/>
        <v>-0.5050561786419514</v>
      </c>
      <c r="AL233" s="31">
        <f t="shared" si="138"/>
        <v>-2.3252466939951799</v>
      </c>
      <c r="AM233" s="31">
        <f t="shared" si="139"/>
        <v>-2.3123484514588672</v>
      </c>
      <c r="AN233" s="76">
        <f t="shared" si="144"/>
        <v>-1.5550836491212867</v>
      </c>
      <c r="AO233" s="76">
        <f t="shared" si="144"/>
        <v>-1.5550836489031512</v>
      </c>
      <c r="AP233" s="76">
        <f t="shared" si="144"/>
        <v>-1.5550836288735863</v>
      </c>
      <c r="AQ233" s="76">
        <f t="shared" si="144"/>
        <v>-1.5550817898328195</v>
      </c>
      <c r="AR233" s="76">
        <f t="shared" si="144"/>
        <v>-1.5549138431508553</v>
      </c>
      <c r="AS233" s="76">
        <f t="shared" si="144"/>
        <v>-1.5436506283364051</v>
      </c>
      <c r="AT233" s="76">
        <f t="shared" si="144"/>
        <v>-1.3882358059423985</v>
      </c>
      <c r="AU233" s="76">
        <f t="shared" si="140"/>
        <v>-0.86202778245866929</v>
      </c>
    </row>
    <row r="234" spans="1:48" s="31" customFormat="1" ht="12.95" customHeight="1">
      <c r="A234" s="10" t="s">
        <v>56</v>
      </c>
      <c r="B234" s="37"/>
      <c r="C234" s="41">
        <v>42937.413</v>
      </c>
      <c r="D234" s="11"/>
      <c r="E234" s="10">
        <f t="shared" si="123"/>
        <v>1422.0009870816202</v>
      </c>
      <c r="F234" s="31">
        <f t="shared" si="124"/>
        <v>1422</v>
      </c>
      <c r="G234" s="31">
        <f t="shared" si="125"/>
        <v>2.033199998550117E-3</v>
      </c>
      <c r="I234" s="31">
        <f t="shared" si="141"/>
        <v>2.033199998550117E-3</v>
      </c>
      <c r="Q234" s="32">
        <f t="shared" si="126"/>
        <v>27918.913</v>
      </c>
      <c r="S234" s="77">
        <f t="shared" si="142"/>
        <v>0.1</v>
      </c>
      <c r="Z234" s="31">
        <f t="shared" si="127"/>
        <v>1422</v>
      </c>
      <c r="AA234" s="76">
        <f t="shared" si="128"/>
        <v>1.457508909151032E-3</v>
      </c>
      <c r="AB234" s="76">
        <f t="shared" si="129"/>
        <v>6.7630908602897694E-3</v>
      </c>
      <c r="AC234" s="76">
        <f t="shared" si="130"/>
        <v>2.033199998550117E-3</v>
      </c>
      <c r="AD234" s="76">
        <f t="shared" si="131"/>
        <v>5.7569108939908506E-4</v>
      </c>
      <c r="AE234" s="76">
        <f t="shared" si="132"/>
        <v>3.3142023041350538E-8</v>
      </c>
      <c r="AF234" s="31">
        <f t="shared" si="133"/>
        <v>2.033199998550117E-3</v>
      </c>
      <c r="AG234" s="143"/>
      <c r="AH234" s="31">
        <f t="shared" si="134"/>
        <v>-4.7298908617396523E-3</v>
      </c>
      <c r="AI234" s="31">
        <f t="shared" si="135"/>
        <v>0.52527555655580072</v>
      </c>
      <c r="AJ234" s="31">
        <f t="shared" si="136"/>
        <v>-0.96288827608849248</v>
      </c>
      <c r="AK234" s="31">
        <f t="shared" si="137"/>
        <v>-0.5050561786419514</v>
      </c>
      <c r="AL234" s="31">
        <f t="shared" si="138"/>
        <v>-2.3252466939951799</v>
      </c>
      <c r="AM234" s="31">
        <f t="shared" si="139"/>
        <v>-2.3123484514588672</v>
      </c>
      <c r="AN234" s="76">
        <f t="shared" si="144"/>
        <v>-1.5550836491212867</v>
      </c>
      <c r="AO234" s="76">
        <f t="shared" si="144"/>
        <v>-1.5550836489031512</v>
      </c>
      <c r="AP234" s="76">
        <f t="shared" si="144"/>
        <v>-1.5550836288735863</v>
      </c>
      <c r="AQ234" s="76">
        <f t="shared" si="144"/>
        <v>-1.5550817898328195</v>
      </c>
      <c r="AR234" s="76">
        <f t="shared" si="144"/>
        <v>-1.5549138431508553</v>
      </c>
      <c r="AS234" s="76">
        <f t="shared" si="144"/>
        <v>-1.5436506283364051</v>
      </c>
      <c r="AT234" s="76">
        <f t="shared" si="144"/>
        <v>-1.3882358059423985</v>
      </c>
      <c r="AU234" s="76">
        <f t="shared" si="140"/>
        <v>-0.86202778245866929</v>
      </c>
    </row>
    <row r="235" spans="1:48" s="31" customFormat="1" ht="12.95" customHeight="1">
      <c r="A235" s="10" t="s">
        <v>56</v>
      </c>
      <c r="B235" s="37"/>
      <c r="C235" s="41">
        <v>42937.415999999997</v>
      </c>
      <c r="D235" s="11"/>
      <c r="E235" s="10">
        <f t="shared" si="123"/>
        <v>1422.0024435270548</v>
      </c>
      <c r="F235" s="31">
        <f t="shared" si="124"/>
        <v>1422</v>
      </c>
      <c r="G235" s="31">
        <f t="shared" si="125"/>
        <v>5.0331999955233186E-3</v>
      </c>
      <c r="I235" s="31">
        <f t="shared" si="141"/>
        <v>5.0331999955233186E-3</v>
      </c>
      <c r="Q235" s="32">
        <f t="shared" si="126"/>
        <v>27918.915999999997</v>
      </c>
      <c r="S235" s="77">
        <f t="shared" si="142"/>
        <v>0.1</v>
      </c>
      <c r="Z235" s="31">
        <f t="shared" si="127"/>
        <v>1422</v>
      </c>
      <c r="AA235" s="76">
        <f t="shared" si="128"/>
        <v>1.457508909151032E-3</v>
      </c>
      <c r="AB235" s="76">
        <f t="shared" si="129"/>
        <v>9.763090857262971E-3</v>
      </c>
      <c r="AC235" s="76">
        <f t="shared" si="130"/>
        <v>5.0331999955233186E-3</v>
      </c>
      <c r="AD235" s="76">
        <f t="shared" si="131"/>
        <v>3.5756910863722867E-3</v>
      </c>
      <c r="AE235" s="76">
        <f t="shared" si="132"/>
        <v>1.2785566745162226E-6</v>
      </c>
      <c r="AF235" s="31">
        <f t="shared" si="133"/>
        <v>5.0331999955233186E-3</v>
      </c>
      <c r="AG235" s="143"/>
      <c r="AH235" s="31">
        <f t="shared" si="134"/>
        <v>-4.7298908617396523E-3</v>
      </c>
      <c r="AI235" s="31">
        <f t="shared" si="135"/>
        <v>0.52527555655580072</v>
      </c>
      <c r="AJ235" s="31">
        <f t="shared" si="136"/>
        <v>-0.96288827608849248</v>
      </c>
      <c r="AK235" s="31">
        <f t="shared" si="137"/>
        <v>-0.5050561786419514</v>
      </c>
      <c r="AL235" s="31">
        <f t="shared" si="138"/>
        <v>-2.3252466939951799</v>
      </c>
      <c r="AM235" s="31">
        <f t="shared" si="139"/>
        <v>-2.3123484514588672</v>
      </c>
      <c r="AN235" s="76">
        <f t="shared" si="144"/>
        <v>-1.5550836491212867</v>
      </c>
      <c r="AO235" s="76">
        <f t="shared" si="144"/>
        <v>-1.5550836489031512</v>
      </c>
      <c r="AP235" s="76">
        <f t="shared" si="144"/>
        <v>-1.5550836288735863</v>
      </c>
      <c r="AQ235" s="76">
        <f t="shared" si="144"/>
        <v>-1.5550817898328195</v>
      </c>
      <c r="AR235" s="76">
        <f t="shared" si="144"/>
        <v>-1.5549138431508553</v>
      </c>
      <c r="AS235" s="76">
        <f t="shared" si="144"/>
        <v>-1.5436506283364051</v>
      </c>
      <c r="AT235" s="76">
        <f t="shared" si="144"/>
        <v>-1.3882358059423985</v>
      </c>
      <c r="AU235" s="76">
        <f t="shared" si="140"/>
        <v>-0.86202778245866929</v>
      </c>
    </row>
    <row r="236" spans="1:48" s="31" customFormat="1" ht="12.95" customHeight="1">
      <c r="A236" s="10" t="s">
        <v>56</v>
      </c>
      <c r="B236" s="37"/>
      <c r="C236" s="41">
        <v>42938.417999999998</v>
      </c>
      <c r="D236" s="11"/>
      <c r="E236" s="10">
        <f t="shared" si="123"/>
        <v>1422.4888963027342</v>
      </c>
      <c r="F236" s="31">
        <f t="shared" si="124"/>
        <v>1422.5</v>
      </c>
      <c r="G236" s="31">
        <f t="shared" si="125"/>
        <v>-2.2871500004839618E-2</v>
      </c>
      <c r="I236" s="31">
        <f t="shared" si="141"/>
        <v>-2.2871500004839618E-2</v>
      </c>
      <c r="Q236" s="32">
        <f t="shared" si="126"/>
        <v>27919.917999999998</v>
      </c>
      <c r="S236" s="77">
        <f t="shared" si="142"/>
        <v>0.1</v>
      </c>
      <c r="Z236" s="31">
        <f t="shared" si="127"/>
        <v>1422.5</v>
      </c>
      <c r="AA236" s="76">
        <f t="shared" si="128"/>
        <v>1.4621673911516071E-3</v>
      </c>
      <c r="AB236" s="76">
        <f t="shared" si="129"/>
        <v>-1.8146114393141483E-2</v>
      </c>
      <c r="AC236" s="76">
        <f t="shared" si="130"/>
        <v>-2.2871500004839618E-2</v>
      </c>
      <c r="AD236" s="76">
        <f t="shared" si="131"/>
        <v>-2.4333667395991226E-2</v>
      </c>
      <c r="AE236" s="76">
        <f t="shared" si="132"/>
        <v>5.9212736893872638E-5</v>
      </c>
      <c r="AF236" s="31">
        <f t="shared" si="133"/>
        <v>-2.2871500004839618E-2</v>
      </c>
      <c r="AG236" s="143"/>
      <c r="AH236" s="31">
        <f t="shared" si="134"/>
        <v>-4.7253856116981352E-3</v>
      </c>
      <c r="AI236" s="31">
        <f t="shared" si="135"/>
        <v>0.52542160144138017</v>
      </c>
      <c r="AJ236" s="31">
        <f t="shared" si="136"/>
        <v>-0.96281020055944821</v>
      </c>
      <c r="AK236" s="31">
        <f t="shared" si="137"/>
        <v>-0.50519341287209141</v>
      </c>
      <c r="AL236" s="31">
        <f t="shared" si="138"/>
        <v>-2.3249575676529592</v>
      </c>
      <c r="AM236" s="31">
        <f t="shared" si="139"/>
        <v>-2.3114312220704303</v>
      </c>
      <c r="AN236" s="76">
        <f t="shared" si="144"/>
        <v>-1.5546869549193856</v>
      </c>
      <c r="AO236" s="76">
        <f t="shared" si="144"/>
        <v>-1.5546869546782411</v>
      </c>
      <c r="AP236" s="76">
        <f t="shared" si="144"/>
        <v>-1.5546869330811601</v>
      </c>
      <c r="AQ236" s="76">
        <f t="shared" si="144"/>
        <v>-1.5546849989464431</v>
      </c>
      <c r="AR236" s="76">
        <f t="shared" si="144"/>
        <v>-1.5545127182108696</v>
      </c>
      <c r="AS236" s="76">
        <f t="shared" si="144"/>
        <v>-1.543186550919915</v>
      </c>
      <c r="AT236" s="76">
        <f t="shared" si="144"/>
        <v>-1.3876664451269847</v>
      </c>
      <c r="AU236" s="76">
        <f t="shared" si="140"/>
        <v>-0.86163546305035044</v>
      </c>
    </row>
    <row r="237" spans="1:48" s="31" customFormat="1" ht="12.95" customHeight="1">
      <c r="A237" s="11" t="s">
        <v>127</v>
      </c>
      <c r="B237" s="37" t="s">
        <v>125</v>
      </c>
      <c r="C237" s="11">
        <v>42939.474300000002</v>
      </c>
      <c r="D237" s="11"/>
      <c r="E237" s="10">
        <f t="shared" si="123"/>
        <v>1423.0017107408098</v>
      </c>
      <c r="F237" s="31">
        <f t="shared" si="124"/>
        <v>1423</v>
      </c>
      <c r="G237" s="31">
        <f t="shared" si="125"/>
        <v>3.5237999982200563E-3</v>
      </c>
      <c r="J237" s="31">
        <f>G237</f>
        <v>3.5237999982200563E-3</v>
      </c>
      <c r="Q237" s="32">
        <f t="shared" si="126"/>
        <v>27920.974300000002</v>
      </c>
      <c r="S237" s="77">
        <f>S$16</f>
        <v>1</v>
      </c>
      <c r="Z237" s="31">
        <f t="shared" si="127"/>
        <v>1423</v>
      </c>
      <c r="AA237" s="76">
        <f t="shared" si="128"/>
        <v>1.4668278707104607E-3</v>
      </c>
      <c r="AB237" s="76">
        <f t="shared" si="129"/>
        <v>8.244678362988974E-3</v>
      </c>
      <c r="AC237" s="76">
        <f t="shared" si="130"/>
        <v>3.5237999982200563E-3</v>
      </c>
      <c r="AD237" s="76">
        <f t="shared" si="131"/>
        <v>2.0569721275095956E-3</v>
      </c>
      <c r="AE237" s="76">
        <f t="shared" si="132"/>
        <v>4.2311343333513518E-6</v>
      </c>
      <c r="AF237" s="31">
        <f t="shared" si="133"/>
        <v>3.5237999982200563E-3</v>
      </c>
      <c r="AG237" s="143"/>
      <c r="AH237" s="31">
        <f t="shared" si="134"/>
        <v>-4.7208783647689186E-3</v>
      </c>
      <c r="AI237" s="31">
        <f t="shared" si="135"/>
        <v>0.52556776727675603</v>
      </c>
      <c r="AJ237" s="31">
        <f t="shared" si="136"/>
        <v>-0.96273200104462364</v>
      </c>
      <c r="AK237" s="31">
        <f t="shared" si="137"/>
        <v>-0.50533068117921875</v>
      </c>
      <c r="AL237" s="31">
        <f t="shared" si="138"/>
        <v>-2.32466828046977</v>
      </c>
      <c r="AM237" s="31">
        <f t="shared" si="139"/>
        <v>-2.3105140957143004</v>
      </c>
      <c r="AN237" s="76">
        <f t="shared" si="144"/>
        <v>-1.5542901503923285</v>
      </c>
      <c r="AO237" s="76">
        <f t="shared" si="144"/>
        <v>-1.5542901501263349</v>
      </c>
      <c r="AP237" s="76">
        <f t="shared" si="144"/>
        <v>-1.5542901268763629</v>
      </c>
      <c r="AQ237" s="76">
        <f t="shared" si="144"/>
        <v>-1.5542880947698552</v>
      </c>
      <c r="AR237" s="76">
        <f t="shared" si="144"/>
        <v>-1.5541114395491984</v>
      </c>
      <c r="AS237" s="76">
        <f t="shared" si="144"/>
        <v>-1.5427222423126254</v>
      </c>
      <c r="AT237" s="76">
        <f t="shared" si="144"/>
        <v>-1.3870970033477663</v>
      </c>
      <c r="AU237" s="76">
        <f t="shared" si="140"/>
        <v>-0.86124314364203136</v>
      </c>
    </row>
    <row r="238" spans="1:48" s="31" customFormat="1" ht="12.95" customHeight="1">
      <c r="A238" s="11" t="s">
        <v>123</v>
      </c>
      <c r="B238" s="37" t="s">
        <v>31</v>
      </c>
      <c r="C238" s="11">
        <v>42985.821300000003</v>
      </c>
      <c r="D238" s="11">
        <v>6.9999999999999999E-4</v>
      </c>
      <c r="E238" s="10">
        <f t="shared" si="123"/>
        <v>1445.5023362841255</v>
      </c>
      <c r="F238" s="31">
        <f t="shared" si="124"/>
        <v>1445.5</v>
      </c>
      <c r="G238" s="31">
        <f t="shared" si="125"/>
        <v>4.8123000015038997E-3</v>
      </c>
      <c r="J238" s="31">
        <f>G238</f>
        <v>4.8123000015038997E-3</v>
      </c>
      <c r="Q238" s="32">
        <f t="shared" si="126"/>
        <v>27967.321300000003</v>
      </c>
      <c r="S238" s="77">
        <f>S$16</f>
        <v>1</v>
      </c>
      <c r="Z238" s="31">
        <f t="shared" si="127"/>
        <v>1445.5</v>
      </c>
      <c r="AA238" s="76">
        <f t="shared" si="128"/>
        <v>1.6786324533577196E-3</v>
      </c>
      <c r="AB238" s="76">
        <f t="shared" si="129"/>
        <v>9.3282699460068823E-3</v>
      </c>
      <c r="AC238" s="76">
        <f t="shared" si="130"/>
        <v>4.8123000015038997E-3</v>
      </c>
      <c r="AD238" s="76">
        <f t="shared" si="131"/>
        <v>3.1336675481461801E-3</v>
      </c>
      <c r="AE238" s="76">
        <f t="shared" si="132"/>
        <v>9.8198723023044909E-6</v>
      </c>
      <c r="AF238" s="31">
        <f t="shared" si="133"/>
        <v>4.8123000015038997E-3</v>
      </c>
      <c r="AG238" s="143"/>
      <c r="AH238" s="31">
        <f t="shared" si="134"/>
        <v>-4.5159699445029827E-3</v>
      </c>
      <c r="AI238" s="31">
        <f t="shared" si="135"/>
        <v>0.53227278874012829</v>
      </c>
      <c r="AJ238" s="31">
        <f t="shared" si="136"/>
        <v>-0.9590817853373883</v>
      </c>
      <c r="AK238" s="31">
        <f t="shared" si="137"/>
        <v>-0.51154305452706406</v>
      </c>
      <c r="AL238" s="31">
        <f t="shared" si="138"/>
        <v>-2.3114809513893477</v>
      </c>
      <c r="AM238" s="31">
        <f t="shared" si="139"/>
        <v>-2.2693468909892194</v>
      </c>
      <c r="AN238" s="76">
        <f t="shared" si="144"/>
        <v>-1.5363182585824888</v>
      </c>
      <c r="AO238" s="76">
        <f t="shared" si="144"/>
        <v>-1.5363182528597155</v>
      </c>
      <c r="AP238" s="76">
        <f t="shared" si="144"/>
        <v>-1.5363180133482837</v>
      </c>
      <c r="AQ238" s="76">
        <f t="shared" si="144"/>
        <v>-1.5363079907267756</v>
      </c>
      <c r="AR238" s="76">
        <f t="shared" si="144"/>
        <v>-1.5358911618341919</v>
      </c>
      <c r="AS238" s="76">
        <f t="shared" si="144"/>
        <v>-1.5215880006851168</v>
      </c>
      <c r="AT238" s="76">
        <f t="shared" si="144"/>
        <v>-1.361388770009732</v>
      </c>
      <c r="AU238" s="76">
        <f t="shared" si="140"/>
        <v>-0.84358877026767765</v>
      </c>
    </row>
    <row r="239" spans="1:48" s="31" customFormat="1" ht="12.95" customHeight="1">
      <c r="A239" s="10" t="s">
        <v>58</v>
      </c>
      <c r="B239" s="37" t="s">
        <v>31</v>
      </c>
      <c r="C239" s="41">
        <v>43041.421000000002</v>
      </c>
      <c r="D239" s="11"/>
      <c r="E239" s="10">
        <f t="shared" si="123"/>
        <v>1472.4949793898413</v>
      </c>
      <c r="F239" s="31">
        <f t="shared" si="124"/>
        <v>1472.5</v>
      </c>
      <c r="G239" s="31">
        <f t="shared" si="125"/>
        <v>-1.0341499997593928E-2</v>
      </c>
      <c r="I239" s="31">
        <f t="shared" ref="I239:I255" si="145">G239</f>
        <v>-1.0341499997593928E-2</v>
      </c>
      <c r="Q239" s="32">
        <f t="shared" si="126"/>
        <v>28022.921000000002</v>
      </c>
      <c r="S239" s="77">
        <f t="shared" ref="S239:S255" si="146">S$15</f>
        <v>0.1</v>
      </c>
      <c r="Z239" s="31">
        <f t="shared" si="127"/>
        <v>1472.5</v>
      </c>
      <c r="AA239" s="76">
        <f t="shared" si="128"/>
        <v>1.9382647080786975E-3</v>
      </c>
      <c r="AB239" s="76">
        <f t="shared" si="129"/>
        <v>-6.0768851205007168E-3</v>
      </c>
      <c r="AC239" s="76">
        <f t="shared" si="130"/>
        <v>-1.0341499997593928E-2</v>
      </c>
      <c r="AD239" s="76">
        <f t="shared" si="131"/>
        <v>-1.2279764705672627E-2</v>
      </c>
      <c r="AE239" s="76">
        <f t="shared" si="132"/>
        <v>1.5079262122668313E-5</v>
      </c>
      <c r="AF239" s="31">
        <f t="shared" si="133"/>
        <v>-1.0341499997593928E-2</v>
      </c>
      <c r="AG239" s="143"/>
      <c r="AH239" s="31">
        <f t="shared" si="134"/>
        <v>-4.2646148770932113E-3</v>
      </c>
      <c r="AI239" s="31">
        <f t="shared" si="135"/>
        <v>0.54066184378446436</v>
      </c>
      <c r="AJ239" s="31">
        <f t="shared" si="136"/>
        <v>-0.95434582796554102</v>
      </c>
      <c r="AK239" s="31">
        <f t="shared" si="137"/>
        <v>-0.51908910509885275</v>
      </c>
      <c r="AL239" s="31">
        <f t="shared" si="138"/>
        <v>-2.2952018750941856</v>
      </c>
      <c r="AM239" s="31">
        <f t="shared" si="139"/>
        <v>-2.2201960588911098</v>
      </c>
      <c r="AN239" s="76">
        <f t="shared" si="144"/>
        <v>-1.5144447034297335</v>
      </c>
      <c r="AO239" s="76">
        <f t="shared" si="144"/>
        <v>-1.5144446539577987</v>
      </c>
      <c r="AP239" s="76">
        <f t="shared" si="144"/>
        <v>-1.5144433867284479</v>
      </c>
      <c r="AQ239" s="76">
        <f t="shared" si="144"/>
        <v>-1.514410936199537</v>
      </c>
      <c r="AR239" s="76">
        <f t="shared" si="144"/>
        <v>-1.5135862241153732</v>
      </c>
      <c r="AS239" s="76">
        <f t="shared" si="144"/>
        <v>-1.4956005629214926</v>
      </c>
      <c r="AT239" s="76">
        <f t="shared" si="144"/>
        <v>-1.3303260900652043</v>
      </c>
      <c r="AU239" s="76">
        <f t="shared" si="140"/>
        <v>-0.82240352221845314</v>
      </c>
    </row>
    <row r="240" spans="1:48" s="31" customFormat="1" ht="12.95" customHeight="1">
      <c r="A240" s="10" t="s">
        <v>59</v>
      </c>
      <c r="B240" s="37"/>
      <c r="C240" s="41">
        <v>43248.457999999999</v>
      </c>
      <c r="D240" s="11"/>
      <c r="E240" s="10">
        <f t="shared" si="123"/>
        <v>1573.0076773122785</v>
      </c>
      <c r="F240" s="31">
        <f t="shared" si="124"/>
        <v>1573</v>
      </c>
      <c r="G240" s="31">
        <f t="shared" si="125"/>
        <v>1.5813799996976741E-2</v>
      </c>
      <c r="I240" s="31">
        <f t="shared" si="145"/>
        <v>1.5813799996976741E-2</v>
      </c>
      <c r="Q240" s="32">
        <f t="shared" si="126"/>
        <v>28229.957999999999</v>
      </c>
      <c r="S240" s="77">
        <f t="shared" si="146"/>
        <v>0.1</v>
      </c>
      <c r="Z240" s="31">
        <f t="shared" si="127"/>
        <v>1573</v>
      </c>
      <c r="AA240" s="76">
        <f t="shared" si="128"/>
        <v>2.9597636893732597E-3</v>
      </c>
      <c r="AB240" s="76">
        <f t="shared" si="129"/>
        <v>1.9087742608547158E-2</v>
      </c>
      <c r="AC240" s="76">
        <f t="shared" si="130"/>
        <v>1.5813799996976741E-2</v>
      </c>
      <c r="AD240" s="76">
        <f t="shared" si="131"/>
        <v>1.285403630760348E-2</v>
      </c>
      <c r="AE240" s="76">
        <f t="shared" si="132"/>
        <v>1.6522624939718852E-5</v>
      </c>
      <c r="AF240" s="31">
        <f t="shared" si="133"/>
        <v>1.5813799996976741E-2</v>
      </c>
      <c r="AG240" s="143"/>
      <c r="AH240" s="31">
        <f t="shared" si="134"/>
        <v>-3.2739426115704177E-3</v>
      </c>
      <c r="AI240" s="31">
        <f t="shared" si="135"/>
        <v>0.57561993586027194</v>
      </c>
      <c r="AJ240" s="31">
        <f t="shared" si="136"/>
        <v>-0.9327501709659779</v>
      </c>
      <c r="AK240" s="31">
        <f t="shared" si="137"/>
        <v>-0.54803886901256904</v>
      </c>
      <c r="AL240" s="31">
        <f t="shared" si="138"/>
        <v>-2.2297072093755115</v>
      </c>
      <c r="AM240" s="31">
        <f t="shared" si="139"/>
        <v>-2.0391281649264696</v>
      </c>
      <c r="AN240" s="76">
        <f t="shared" si="144"/>
        <v>-1.4298110863422173</v>
      </c>
      <c r="AO240" s="76">
        <f t="shared" si="144"/>
        <v>-1.4298076270046667</v>
      </c>
      <c r="AP240" s="76">
        <f t="shared" si="144"/>
        <v>-1.4297721152436869</v>
      </c>
      <c r="AQ240" s="76">
        <f t="shared" si="144"/>
        <v>-1.429408082281546</v>
      </c>
      <c r="AR240" s="76">
        <f t="shared" si="144"/>
        <v>-1.4257286804335321</v>
      </c>
      <c r="AS240" s="76">
        <f t="shared" si="144"/>
        <v>-1.3927288282721584</v>
      </c>
      <c r="AT240" s="76">
        <f t="shared" si="144"/>
        <v>-1.2127370064261078</v>
      </c>
      <c r="AU240" s="76">
        <f t="shared" si="140"/>
        <v>-0.74354732114633948</v>
      </c>
    </row>
    <row r="241" spans="1:48" s="31" customFormat="1" ht="12.95" customHeight="1">
      <c r="A241" s="67" t="s">
        <v>837</v>
      </c>
      <c r="B241" s="66" t="s">
        <v>31</v>
      </c>
      <c r="C241" s="67">
        <v>43249.472000000002</v>
      </c>
      <c r="D241" s="67" t="s">
        <v>144</v>
      </c>
      <c r="E241" s="10">
        <f t="shared" si="123"/>
        <v>1573.4999558697036</v>
      </c>
      <c r="F241" s="31">
        <f t="shared" si="124"/>
        <v>1573.5</v>
      </c>
      <c r="G241" s="31">
        <f t="shared" si="125"/>
        <v>-9.0900000941473991E-5</v>
      </c>
      <c r="I241" s="31">
        <f t="shared" si="145"/>
        <v>-9.0900000941473991E-5</v>
      </c>
      <c r="O241" s="31">
        <f ca="1">+C$11+C$12*F241</f>
        <v>1.3301516354161966E-2</v>
      </c>
      <c r="Q241" s="32">
        <f t="shared" si="126"/>
        <v>28230.972000000002</v>
      </c>
      <c r="S241" s="77">
        <f t="shared" si="146"/>
        <v>0.1</v>
      </c>
      <c r="Z241" s="31">
        <f t="shared" si="127"/>
        <v>1573.5</v>
      </c>
      <c r="AA241" s="76">
        <f t="shared" si="128"/>
        <v>2.9650725112517532E-3</v>
      </c>
      <c r="AB241" s="76">
        <f t="shared" si="129"/>
        <v>3.1778872232239093E-3</v>
      </c>
      <c r="AC241" s="76">
        <f t="shared" si="130"/>
        <v>-9.0900000941473991E-5</v>
      </c>
      <c r="AD241" s="76">
        <f t="shared" si="131"/>
        <v>-3.0559725121932272E-3</v>
      </c>
      <c r="AE241" s="76">
        <f t="shared" si="132"/>
        <v>9.3389679952805844E-7</v>
      </c>
      <c r="AF241" s="31">
        <f t="shared" si="133"/>
        <v>-9.0900000941473991E-5</v>
      </c>
      <c r="AG241" s="143"/>
      <c r="AH241" s="31">
        <f t="shared" si="134"/>
        <v>-3.2687872241653833E-3</v>
      </c>
      <c r="AI241" s="31">
        <f t="shared" si="135"/>
        <v>0.57581025574388689</v>
      </c>
      <c r="AJ241" s="31">
        <f t="shared" si="136"/>
        <v>-0.93262493101103061</v>
      </c>
      <c r="AK241" s="31">
        <f t="shared" si="137"/>
        <v>-0.54818619250738965</v>
      </c>
      <c r="AL241" s="31">
        <f t="shared" si="138"/>
        <v>-2.2293599816238694</v>
      </c>
      <c r="AM241" s="31">
        <f t="shared" si="139"/>
        <v>-2.0382329738801319</v>
      </c>
      <c r="AN241" s="76">
        <f t="shared" ref="AN241:AT250" si="147">$AU241+$AB$7*SIN(AO241)</f>
        <v>-1.4293763533849746</v>
      </c>
      <c r="AO241" s="76">
        <f t="shared" si="147"/>
        <v>-1.4293728430272137</v>
      </c>
      <c r="AP241" s="76">
        <f t="shared" si="147"/>
        <v>-1.4293369176067134</v>
      </c>
      <c r="AQ241" s="76">
        <f t="shared" si="147"/>
        <v>-1.4289697721945385</v>
      </c>
      <c r="AR241" s="76">
        <f t="shared" si="147"/>
        <v>-1.4252704107533454</v>
      </c>
      <c r="AS241" s="76">
        <f t="shared" si="147"/>
        <v>-1.3921924626179218</v>
      </c>
      <c r="AT241" s="76">
        <f t="shared" si="147"/>
        <v>-1.2121444887689123</v>
      </c>
      <c r="AU241" s="76">
        <f t="shared" si="140"/>
        <v>-0.74315500173802063</v>
      </c>
    </row>
    <row r="242" spans="1:48" s="31" customFormat="1" ht="12.95" customHeight="1">
      <c r="A242" s="10" t="s">
        <v>59</v>
      </c>
      <c r="B242" s="37"/>
      <c r="C242" s="41">
        <v>43250.516000000003</v>
      </c>
      <c r="D242" s="11"/>
      <c r="E242" s="10">
        <f t="shared" si="123"/>
        <v>1574.0067988814901</v>
      </c>
      <c r="F242" s="31">
        <f t="shared" si="124"/>
        <v>1574</v>
      </c>
      <c r="G242" s="31">
        <f t="shared" si="125"/>
        <v>1.4004399999976158E-2</v>
      </c>
      <c r="I242" s="31">
        <f t="shared" si="145"/>
        <v>1.4004399999976158E-2</v>
      </c>
      <c r="Q242" s="32">
        <f t="shared" si="126"/>
        <v>28232.016000000003</v>
      </c>
      <c r="S242" s="77">
        <f t="shared" si="146"/>
        <v>0.1</v>
      </c>
      <c r="Z242" s="31">
        <f t="shared" si="127"/>
        <v>1574</v>
      </c>
      <c r="AA242" s="76">
        <f t="shared" si="128"/>
        <v>2.9703836581420808E-3</v>
      </c>
      <c r="AB242" s="76">
        <f t="shared" si="129"/>
        <v>1.7268029512395248E-2</v>
      </c>
      <c r="AC242" s="76">
        <f t="shared" si="130"/>
        <v>1.4004399999976158E-2</v>
      </c>
      <c r="AD242" s="76">
        <f t="shared" si="131"/>
        <v>1.1034016341834077E-2</v>
      </c>
      <c r="AE242" s="76">
        <f t="shared" si="132"/>
        <v>1.2174951663186149E-5</v>
      </c>
      <c r="AF242" s="31">
        <f t="shared" si="133"/>
        <v>1.4004399999976158E-2</v>
      </c>
      <c r="AG242" s="143"/>
      <c r="AH242" s="31">
        <f t="shared" si="134"/>
        <v>-3.2636295124190921E-3</v>
      </c>
      <c r="AI242" s="31">
        <f t="shared" si="135"/>
        <v>0.57600075277706109</v>
      </c>
      <c r="AJ242" s="31">
        <f t="shared" si="136"/>
        <v>-0.93249949561558942</v>
      </c>
      <c r="AK242" s="31">
        <f t="shared" si="137"/>
        <v>-0.54833354734340001</v>
      </c>
      <c r="AL242" s="31">
        <f t="shared" si="138"/>
        <v>-2.2290125240737049</v>
      </c>
      <c r="AM242" s="31">
        <f t="shared" si="139"/>
        <v>-2.0373378243472069</v>
      </c>
      <c r="AN242" s="76">
        <f t="shared" si="147"/>
        <v>-1.4289414765459345</v>
      </c>
      <c r="AO242" s="76">
        <f t="shared" si="147"/>
        <v>-1.4289379145525558</v>
      </c>
      <c r="AP242" s="76">
        <f t="shared" si="147"/>
        <v>-1.4289015717436873</v>
      </c>
      <c r="AQ242" s="76">
        <f t="shared" si="147"/>
        <v>-1.4285312952359188</v>
      </c>
      <c r="AR242" s="76">
        <f t="shared" si="147"/>
        <v>-1.4248119145216775</v>
      </c>
      <c r="AS242" s="76">
        <f t="shared" si="147"/>
        <v>-1.3916558515111805</v>
      </c>
      <c r="AT242" s="76">
        <f t="shared" si="147"/>
        <v>-1.2115518989274263</v>
      </c>
      <c r="AU242" s="76">
        <f t="shared" si="140"/>
        <v>-0.74276268232970155</v>
      </c>
    </row>
    <row r="243" spans="1:48" s="31" customFormat="1" ht="12.95" customHeight="1">
      <c r="A243" s="10" t="s">
        <v>59</v>
      </c>
      <c r="B243" s="37"/>
      <c r="C243" s="41">
        <v>43285.527999999998</v>
      </c>
      <c r="D243" s="11"/>
      <c r="E243" s="10">
        <f t="shared" si="123"/>
        <v>1591.0044880851588</v>
      </c>
      <c r="F243" s="31">
        <f t="shared" si="124"/>
        <v>1591</v>
      </c>
      <c r="G243" s="31">
        <f t="shared" si="125"/>
        <v>9.2445999980554916E-3</v>
      </c>
      <c r="I243" s="31">
        <f t="shared" si="145"/>
        <v>9.2445999980554916E-3</v>
      </c>
      <c r="Q243" s="32">
        <f t="shared" si="126"/>
        <v>28267.027999999998</v>
      </c>
      <c r="S243" s="77">
        <f t="shared" si="146"/>
        <v>0.1</v>
      </c>
      <c r="Z243" s="31">
        <f t="shared" si="127"/>
        <v>1591</v>
      </c>
      <c r="AA243" s="76">
        <f t="shared" si="128"/>
        <v>3.1523549694816569E-3</v>
      </c>
      <c r="AB243" s="76">
        <f t="shared" si="129"/>
        <v>1.2331475393025858E-2</v>
      </c>
      <c r="AC243" s="76">
        <f t="shared" si="130"/>
        <v>9.2445999980554916E-3</v>
      </c>
      <c r="AD243" s="76">
        <f t="shared" si="131"/>
        <v>6.0922450285738347E-3</v>
      </c>
      <c r="AE243" s="76">
        <f t="shared" si="132"/>
        <v>3.7115449488182605E-6</v>
      </c>
      <c r="AF243" s="31">
        <f t="shared" si="133"/>
        <v>9.2445999980554916E-3</v>
      </c>
      <c r="AG243" s="143"/>
      <c r="AH243" s="31">
        <f t="shared" si="134"/>
        <v>-3.0868753949703665E-3</v>
      </c>
      <c r="AI243" s="31">
        <f t="shared" si="135"/>
        <v>0.5825847820256973</v>
      </c>
      <c r="AJ243" s="31">
        <f t="shared" si="136"/>
        <v>-0.92811612891904294</v>
      </c>
      <c r="AK243" s="31">
        <f t="shared" si="137"/>
        <v>-0.55336206645493946</v>
      </c>
      <c r="AL243" s="31">
        <f t="shared" si="138"/>
        <v>-2.2170601285422133</v>
      </c>
      <c r="AM243" s="31">
        <f t="shared" si="139"/>
        <v>-2.0069258708447912</v>
      </c>
      <c r="AN243" s="76">
        <f t="shared" si="147"/>
        <v>-1.414069077566797</v>
      </c>
      <c r="AO243" s="76">
        <f t="shared" si="147"/>
        <v>-1.4140633499592674</v>
      </c>
      <c r="AP243" s="76">
        <f t="shared" si="147"/>
        <v>-1.4140104204538009</v>
      </c>
      <c r="AQ243" s="76">
        <f t="shared" si="147"/>
        <v>-1.4135221285601745</v>
      </c>
      <c r="AR243" s="76">
        <f t="shared" si="147"/>
        <v>-1.4090864324020829</v>
      </c>
      <c r="AS243" s="76">
        <f t="shared" si="147"/>
        <v>-1.373264859813546</v>
      </c>
      <c r="AT243" s="76">
        <f t="shared" si="147"/>
        <v>-1.1913611154038655</v>
      </c>
      <c r="AU243" s="76">
        <f t="shared" si="140"/>
        <v>-0.72942382244685655</v>
      </c>
    </row>
    <row r="244" spans="1:48" s="31" customFormat="1" ht="12.95" customHeight="1">
      <c r="A244" s="67" t="s">
        <v>792</v>
      </c>
      <c r="B244" s="66" t="s">
        <v>122</v>
      </c>
      <c r="C244" s="67">
        <v>43318.48</v>
      </c>
      <c r="D244" s="67" t="s">
        <v>144</v>
      </c>
      <c r="E244" s="10">
        <f t="shared" si="123"/>
        <v>1607.0020847559986</v>
      </c>
      <c r="F244" s="31">
        <f t="shared" si="124"/>
        <v>1607</v>
      </c>
      <c r="G244" s="31">
        <f t="shared" si="125"/>
        <v>4.2942000000039116E-3</v>
      </c>
      <c r="I244" s="31">
        <f t="shared" si="145"/>
        <v>4.2942000000039116E-3</v>
      </c>
      <c r="O244" s="31">
        <f ca="1">+C$11+C$12*F244</f>
        <v>1.3210280308927435E-2</v>
      </c>
      <c r="Q244" s="32">
        <f t="shared" si="126"/>
        <v>28299.980000000003</v>
      </c>
      <c r="S244" s="77">
        <f t="shared" si="146"/>
        <v>0.1</v>
      </c>
      <c r="Z244" s="31">
        <f t="shared" si="127"/>
        <v>1607</v>
      </c>
      <c r="AA244" s="76">
        <f t="shared" si="128"/>
        <v>3.3261231741163128E-3</v>
      </c>
      <c r="AB244" s="76">
        <f t="shared" si="129"/>
        <v>7.2122181986020118E-3</v>
      </c>
      <c r="AC244" s="76">
        <f t="shared" si="130"/>
        <v>4.2942000000039116E-3</v>
      </c>
      <c r="AD244" s="76">
        <f t="shared" si="131"/>
        <v>9.6807682588759877E-4</v>
      </c>
      <c r="AE244" s="76">
        <f t="shared" si="132"/>
        <v>9.3717274082060823E-8</v>
      </c>
      <c r="AF244" s="31">
        <f t="shared" si="133"/>
        <v>4.2942000000039116E-3</v>
      </c>
      <c r="AG244" s="143"/>
      <c r="AH244" s="31">
        <f t="shared" si="134"/>
        <v>-2.9180181985981003E-3</v>
      </c>
      <c r="AI244" s="31">
        <f t="shared" si="135"/>
        <v>0.58897752729508301</v>
      </c>
      <c r="AJ244" s="31">
        <f t="shared" si="136"/>
        <v>-0.92377239605662742</v>
      </c>
      <c r="AK244" s="31">
        <f t="shared" si="137"/>
        <v>-0.55812683837937005</v>
      </c>
      <c r="AL244" s="31">
        <f t="shared" si="138"/>
        <v>-2.2055572250899771</v>
      </c>
      <c r="AM244" s="31">
        <f t="shared" si="139"/>
        <v>-1.9783386605262019</v>
      </c>
      <c r="AN244" s="76">
        <f t="shared" si="147"/>
        <v>-1.3999145452987687</v>
      </c>
      <c r="AO244" s="76">
        <f t="shared" si="147"/>
        <v>-1.399905889773243</v>
      </c>
      <c r="AP244" s="76">
        <f t="shared" si="147"/>
        <v>-1.399832476034395</v>
      </c>
      <c r="AQ244" s="76">
        <f t="shared" si="147"/>
        <v>-1.3992110520072598</v>
      </c>
      <c r="AR244" s="76">
        <f t="shared" si="147"/>
        <v>-1.3940375305960298</v>
      </c>
      <c r="AS244" s="76">
        <f t="shared" si="147"/>
        <v>-1.3556956946839263</v>
      </c>
      <c r="AT244" s="76">
        <f t="shared" si="147"/>
        <v>-1.1722829237206596</v>
      </c>
      <c r="AU244" s="76">
        <f t="shared" si="140"/>
        <v>-0.71686960138064926</v>
      </c>
    </row>
    <row r="245" spans="1:48" s="31" customFormat="1" ht="12.95" customHeight="1">
      <c r="A245" s="10" t="s">
        <v>61</v>
      </c>
      <c r="B245" s="37"/>
      <c r="C245" s="41">
        <v>43417.35</v>
      </c>
      <c r="D245" s="11"/>
      <c r="E245" s="10">
        <f t="shared" si="123"/>
        <v>1655.0016715138779</v>
      </c>
      <c r="F245" s="31">
        <f t="shared" si="124"/>
        <v>1655</v>
      </c>
      <c r="G245" s="31">
        <f t="shared" si="125"/>
        <v>3.4430000014253892E-3</v>
      </c>
      <c r="I245" s="31">
        <f t="shared" si="145"/>
        <v>3.4430000014253892E-3</v>
      </c>
      <c r="Q245" s="32">
        <f t="shared" si="126"/>
        <v>28398.85</v>
      </c>
      <c r="S245" s="77">
        <f t="shared" si="146"/>
        <v>0.1</v>
      </c>
      <c r="Z245" s="31">
        <f t="shared" si="127"/>
        <v>1655</v>
      </c>
      <c r="AA245" s="76">
        <f t="shared" si="128"/>
        <v>3.8624200214289542E-3</v>
      </c>
      <c r="AB245" s="76">
        <f t="shared" si="129"/>
        <v>5.8394584975260851E-3</v>
      </c>
      <c r="AC245" s="76">
        <f t="shared" si="130"/>
        <v>3.4430000014253892E-3</v>
      </c>
      <c r="AD245" s="76">
        <f t="shared" si="131"/>
        <v>-4.1942002000356499E-4</v>
      </c>
      <c r="AE245" s="76">
        <f t="shared" si="132"/>
        <v>1.7591315317979086E-8</v>
      </c>
      <c r="AF245" s="31">
        <f t="shared" si="133"/>
        <v>3.4430000014253892E-3</v>
      </c>
      <c r="AG245" s="143"/>
      <c r="AH245" s="31">
        <f t="shared" si="134"/>
        <v>-2.3964584961006959E-3</v>
      </c>
      <c r="AI245" s="31">
        <f t="shared" si="135"/>
        <v>0.60938532150553404</v>
      </c>
      <c r="AJ245" s="31">
        <f t="shared" si="136"/>
        <v>-0.90935223276749377</v>
      </c>
      <c r="AK245" s="31">
        <f t="shared" si="137"/>
        <v>-0.57259515692370344</v>
      </c>
      <c r="AL245" s="31">
        <f t="shared" si="138"/>
        <v>-2.1694642176095171</v>
      </c>
      <c r="AM245" s="31">
        <f t="shared" si="139"/>
        <v>-1.8927091759826444</v>
      </c>
      <c r="AN245" s="76">
        <f t="shared" si="147"/>
        <v>-1.3564881266512077</v>
      </c>
      <c r="AO245" s="76">
        <f t="shared" si="147"/>
        <v>-1.3564625744051235</v>
      </c>
      <c r="AP245" s="76">
        <f t="shared" si="147"/>
        <v>-1.3562893240458107</v>
      </c>
      <c r="AQ245" s="76">
        <f t="shared" si="147"/>
        <v>-1.3551182592908142</v>
      </c>
      <c r="AR245" s="76">
        <f t="shared" si="147"/>
        <v>-1.3473610004720127</v>
      </c>
      <c r="AS245" s="76">
        <f t="shared" si="147"/>
        <v>-1.3014706883737699</v>
      </c>
      <c r="AT245" s="76">
        <f t="shared" si="147"/>
        <v>-1.1146218616309698</v>
      </c>
      <c r="AU245" s="76">
        <f t="shared" si="140"/>
        <v>-0.67920693818202782</v>
      </c>
    </row>
    <row r="246" spans="1:48" s="31" customFormat="1" ht="12.95" customHeight="1">
      <c r="A246" s="67" t="s">
        <v>843</v>
      </c>
      <c r="B246" s="66" t="s">
        <v>31</v>
      </c>
      <c r="C246" s="67">
        <v>43597.565999999999</v>
      </c>
      <c r="D246" s="67" t="s">
        <v>144</v>
      </c>
      <c r="E246" s="10">
        <f t="shared" si="123"/>
        <v>1742.4932617551888</v>
      </c>
      <c r="F246" s="31">
        <f t="shared" si="124"/>
        <v>1742.5</v>
      </c>
      <c r="G246" s="31">
        <f t="shared" si="125"/>
        <v>-1.3879500002076384E-2</v>
      </c>
      <c r="I246" s="31">
        <f t="shared" si="145"/>
        <v>-1.3879500002076384E-2</v>
      </c>
      <c r="O246" s="31">
        <f ca="1">+C$11+C$12*F246</f>
        <v>1.2841250931934035E-2</v>
      </c>
      <c r="Q246" s="32">
        <f t="shared" si="126"/>
        <v>28579.065999999999</v>
      </c>
      <c r="S246" s="77">
        <f t="shared" si="146"/>
        <v>0.1</v>
      </c>
      <c r="Z246" s="31">
        <f t="shared" si="127"/>
        <v>1742.5</v>
      </c>
      <c r="AA246" s="76">
        <f t="shared" si="128"/>
        <v>4.9013986855405839E-3</v>
      </c>
      <c r="AB246" s="76">
        <f t="shared" si="129"/>
        <v>-1.2495139682115925E-2</v>
      </c>
      <c r="AC246" s="76">
        <f t="shared" si="130"/>
        <v>-1.3879500002076384E-2</v>
      </c>
      <c r="AD246" s="76">
        <f t="shared" si="131"/>
        <v>-1.8780898687616968E-2</v>
      </c>
      <c r="AE246" s="76">
        <f t="shared" si="132"/>
        <v>3.5272215551453277E-5</v>
      </c>
      <c r="AF246" s="31">
        <f t="shared" si="133"/>
        <v>-1.3879500002076384E-2</v>
      </c>
      <c r="AG246" s="143"/>
      <c r="AH246" s="31">
        <f t="shared" si="134"/>
        <v>-1.384360319960459E-3</v>
      </c>
      <c r="AI246" s="31">
        <f t="shared" si="135"/>
        <v>0.65208862451206184</v>
      </c>
      <c r="AJ246" s="31">
        <f t="shared" si="136"/>
        <v>-0.87666707385671261</v>
      </c>
      <c r="AK246" s="31">
        <f t="shared" si="137"/>
        <v>-0.59950205637170795</v>
      </c>
      <c r="AL246" s="31">
        <f t="shared" si="138"/>
        <v>-2.096629945783937</v>
      </c>
      <c r="AM246" s="31">
        <f t="shared" si="139"/>
        <v>-1.7365291637643803</v>
      </c>
      <c r="AN246" s="76">
        <f t="shared" si="147"/>
        <v>-1.2732002559821756</v>
      </c>
      <c r="AO246" s="76">
        <f t="shared" si="147"/>
        <v>-1.2730793140465604</v>
      </c>
      <c r="AP246" s="76">
        <f t="shared" si="147"/>
        <v>-1.2724850686904694</v>
      </c>
      <c r="AQ246" s="76">
        <f t="shared" si="147"/>
        <v>-1.2695817819842095</v>
      </c>
      <c r="AR246" s="76">
        <f t="shared" si="147"/>
        <v>-1.2557701544810436</v>
      </c>
      <c r="AS246" s="76">
        <f t="shared" si="147"/>
        <v>-1.1967654227214104</v>
      </c>
      <c r="AT246" s="76">
        <f t="shared" si="147"/>
        <v>-1.0079422158625744</v>
      </c>
      <c r="AU246" s="76">
        <f t="shared" si="140"/>
        <v>-0.61055104172620767</v>
      </c>
    </row>
    <row r="247" spans="1:48" s="31" customFormat="1" ht="12.95" customHeight="1">
      <c r="A247" s="10" t="s">
        <v>62</v>
      </c>
      <c r="B247" s="37" t="s">
        <v>31</v>
      </c>
      <c r="C247" s="41">
        <v>43659.375999999997</v>
      </c>
      <c r="D247" s="11"/>
      <c r="E247" s="10">
        <f t="shared" si="123"/>
        <v>1772.5008925583095</v>
      </c>
      <c r="F247" s="31">
        <f t="shared" si="124"/>
        <v>1772.5</v>
      </c>
      <c r="G247" s="31">
        <f t="shared" si="125"/>
        <v>1.8384999930276535E-3</v>
      </c>
      <c r="I247" s="31">
        <f t="shared" si="145"/>
        <v>1.8384999930276535E-3</v>
      </c>
      <c r="Q247" s="32">
        <f t="shared" si="126"/>
        <v>28640.875999999997</v>
      </c>
      <c r="S247" s="77">
        <f t="shared" si="146"/>
        <v>0.1</v>
      </c>
      <c r="Z247" s="31">
        <f t="shared" si="127"/>
        <v>1772.5</v>
      </c>
      <c r="AA247" s="76">
        <f t="shared" si="128"/>
        <v>5.2771252709408094E-3</v>
      </c>
      <c r="AB247" s="76">
        <f t="shared" si="129"/>
        <v>2.8563546224636346E-3</v>
      </c>
      <c r="AC247" s="76">
        <f t="shared" si="130"/>
        <v>1.8384999930276535E-3</v>
      </c>
      <c r="AD247" s="76">
        <f t="shared" si="131"/>
        <v>-3.4386252779131559E-3</v>
      </c>
      <c r="AE247" s="76">
        <f t="shared" si="132"/>
        <v>1.1824143801903329E-6</v>
      </c>
      <c r="AF247" s="31">
        <f t="shared" si="133"/>
        <v>1.8384999930276535E-3</v>
      </c>
      <c r="AG247" s="143"/>
      <c r="AH247" s="31">
        <f t="shared" si="134"/>
        <v>-1.0178546294359809E-3</v>
      </c>
      <c r="AI247" s="31">
        <f t="shared" si="135"/>
        <v>0.66865885710864148</v>
      </c>
      <c r="AJ247" s="31">
        <f t="shared" si="136"/>
        <v>-0.86314486444819971</v>
      </c>
      <c r="AK247" s="31">
        <f t="shared" si="137"/>
        <v>-0.60881695756217558</v>
      </c>
      <c r="AL247" s="31">
        <f t="shared" si="138"/>
        <v>-2.0692047479745979</v>
      </c>
      <c r="AM247" s="31">
        <f t="shared" si="139"/>
        <v>-1.6827431616422792</v>
      </c>
      <c r="AN247" s="76">
        <f t="shared" si="147"/>
        <v>-1.2432629641668236</v>
      </c>
      <c r="AO247" s="76">
        <f t="shared" si="147"/>
        <v>-1.2430742844611835</v>
      </c>
      <c r="AP247" s="76">
        <f t="shared" si="147"/>
        <v>-1.2422296658913445</v>
      </c>
      <c r="AQ247" s="76">
        <f t="shared" si="147"/>
        <v>-1.238474118547038</v>
      </c>
      <c r="AR247" s="76">
        <f t="shared" si="147"/>
        <v>-1.2222469607241759</v>
      </c>
      <c r="AS247" s="76">
        <f t="shared" si="147"/>
        <v>-1.1591369293162956</v>
      </c>
      <c r="AT247" s="76">
        <f t="shared" si="147"/>
        <v>-0.97092599524701606</v>
      </c>
      <c r="AU247" s="76">
        <f t="shared" si="140"/>
        <v>-0.58701187722706938</v>
      </c>
    </row>
    <row r="248" spans="1:48" s="31" customFormat="1" ht="12.95" customHeight="1">
      <c r="A248" s="67" t="s">
        <v>859</v>
      </c>
      <c r="B248" s="66" t="s">
        <v>31</v>
      </c>
      <c r="C248" s="67">
        <v>43659.381000000001</v>
      </c>
      <c r="D248" s="67" t="s">
        <v>144</v>
      </c>
      <c r="E248" s="10">
        <f t="shared" si="123"/>
        <v>1772.5033199673721</v>
      </c>
      <c r="F248" s="31">
        <f t="shared" si="124"/>
        <v>1772.5</v>
      </c>
      <c r="G248" s="31">
        <f t="shared" si="125"/>
        <v>6.8384999976842664E-3</v>
      </c>
      <c r="I248" s="31">
        <f t="shared" si="145"/>
        <v>6.8384999976842664E-3</v>
      </c>
      <c r="O248" s="31">
        <f ca="1">+C$11+C$12*F248</f>
        <v>1.2759547010828483E-2</v>
      </c>
      <c r="Q248" s="32">
        <f t="shared" si="126"/>
        <v>28640.881000000001</v>
      </c>
      <c r="S248" s="77">
        <f t="shared" si="146"/>
        <v>0.1</v>
      </c>
      <c r="Z248" s="31">
        <f t="shared" si="127"/>
        <v>1772.5</v>
      </c>
      <c r="AA248" s="76">
        <f t="shared" si="128"/>
        <v>5.2771252709408094E-3</v>
      </c>
      <c r="AB248" s="76">
        <f t="shared" si="129"/>
        <v>7.8563546271202475E-3</v>
      </c>
      <c r="AC248" s="76">
        <f t="shared" si="130"/>
        <v>6.8384999976842664E-3</v>
      </c>
      <c r="AD248" s="76">
        <f t="shared" si="131"/>
        <v>1.561374726743457E-3</v>
      </c>
      <c r="AE248" s="76">
        <f t="shared" si="132"/>
        <v>2.4378910373132053E-7</v>
      </c>
      <c r="AF248" s="31">
        <f t="shared" si="133"/>
        <v>6.8384999976842664E-3</v>
      </c>
      <c r="AG248" s="143"/>
      <c r="AH248" s="31">
        <f t="shared" si="134"/>
        <v>-1.0178546294359809E-3</v>
      </c>
      <c r="AI248" s="31">
        <f t="shared" si="135"/>
        <v>0.66865885710864148</v>
      </c>
      <c r="AJ248" s="31">
        <f t="shared" si="136"/>
        <v>-0.86314486444819971</v>
      </c>
      <c r="AK248" s="31">
        <f t="shared" si="137"/>
        <v>-0.60881695756217558</v>
      </c>
      <c r="AL248" s="31">
        <f t="shared" si="138"/>
        <v>-2.0692047479745979</v>
      </c>
      <c r="AM248" s="31">
        <f t="shared" si="139"/>
        <v>-1.6827431616422792</v>
      </c>
      <c r="AN248" s="76">
        <f t="shared" si="147"/>
        <v>-1.2432629641668236</v>
      </c>
      <c r="AO248" s="76">
        <f t="shared" si="147"/>
        <v>-1.2430742844611835</v>
      </c>
      <c r="AP248" s="76">
        <f t="shared" si="147"/>
        <v>-1.2422296658913445</v>
      </c>
      <c r="AQ248" s="76">
        <f t="shared" si="147"/>
        <v>-1.238474118547038</v>
      </c>
      <c r="AR248" s="76">
        <f t="shared" si="147"/>
        <v>-1.2222469607241759</v>
      </c>
      <c r="AS248" s="76">
        <f t="shared" si="147"/>
        <v>-1.1591369293162956</v>
      </c>
      <c r="AT248" s="76">
        <f t="shared" si="147"/>
        <v>-0.97092599524701606</v>
      </c>
      <c r="AU248" s="76">
        <f t="shared" si="140"/>
        <v>-0.58701187722706938</v>
      </c>
    </row>
    <row r="249" spans="1:48" s="31" customFormat="1" ht="12.95" customHeight="1">
      <c r="A249" s="10" t="s">
        <v>62</v>
      </c>
      <c r="B249" s="37"/>
      <c r="C249" s="41">
        <v>43664.536</v>
      </c>
      <c r="D249" s="11"/>
      <c r="E249" s="10">
        <f t="shared" si="123"/>
        <v>1775.0059787085152</v>
      </c>
      <c r="F249" s="31">
        <f t="shared" si="124"/>
        <v>1775</v>
      </c>
      <c r="G249" s="31">
        <f t="shared" si="125"/>
        <v>1.2314999999944121E-2</v>
      </c>
      <c r="I249" s="31">
        <f t="shared" si="145"/>
        <v>1.2314999999944121E-2</v>
      </c>
      <c r="Q249" s="32">
        <f t="shared" si="126"/>
        <v>28646.036</v>
      </c>
      <c r="S249" s="77">
        <f t="shared" si="146"/>
        <v>0.1</v>
      </c>
      <c r="Z249" s="31">
        <f t="shared" si="127"/>
        <v>1775</v>
      </c>
      <c r="AA249" s="76">
        <f t="shared" si="128"/>
        <v>5.3089088710154284E-3</v>
      </c>
      <c r="AB249" s="76">
        <f t="shared" si="129"/>
        <v>1.3301839546180637E-2</v>
      </c>
      <c r="AC249" s="76">
        <f t="shared" si="130"/>
        <v>1.2314999999944121E-2</v>
      </c>
      <c r="AD249" s="76">
        <f t="shared" si="131"/>
        <v>7.0060911289286923E-3</v>
      </c>
      <c r="AE249" s="76">
        <f t="shared" si="132"/>
        <v>4.9085312906853321E-6</v>
      </c>
      <c r="AF249" s="31">
        <f t="shared" si="133"/>
        <v>1.2314999999944121E-2</v>
      </c>
      <c r="AG249" s="143"/>
      <c r="AH249" s="31">
        <f t="shared" si="134"/>
        <v>-9.8683954623651564E-4</v>
      </c>
      <c r="AI249" s="31">
        <f t="shared" si="135"/>
        <v>0.67008996237985019</v>
      </c>
      <c r="AJ249" s="31">
        <f t="shared" si="136"/>
        <v>-0.86195627396733598</v>
      </c>
      <c r="AK249" s="31">
        <f t="shared" si="137"/>
        <v>-0.60959364158862983</v>
      </c>
      <c r="AL249" s="31">
        <f t="shared" si="138"/>
        <v>-2.0668556144163621</v>
      </c>
      <c r="AM249" s="31">
        <f t="shared" si="139"/>
        <v>-1.6782515383399985</v>
      </c>
      <c r="AN249" s="76">
        <f t="shared" si="147"/>
        <v>-1.240733348076112</v>
      </c>
      <c r="AO249" s="76">
        <f t="shared" si="147"/>
        <v>-1.2405378662002922</v>
      </c>
      <c r="AP249" s="76">
        <f t="shared" si="147"/>
        <v>-1.239669296617457</v>
      </c>
      <c r="AQ249" s="76">
        <f t="shared" si="147"/>
        <v>-1.235836282480836</v>
      </c>
      <c r="AR249" s="76">
        <f t="shared" si="147"/>
        <v>-1.2194015364510942</v>
      </c>
      <c r="AS249" s="76">
        <f t="shared" si="147"/>
        <v>-1.1559617510587863</v>
      </c>
      <c r="AT249" s="76">
        <f t="shared" si="147"/>
        <v>-0.967831604672303</v>
      </c>
      <c r="AU249" s="76">
        <f t="shared" si="140"/>
        <v>-0.58505028018547445</v>
      </c>
    </row>
    <row r="250" spans="1:48" s="31" customFormat="1" ht="12.95" customHeight="1">
      <c r="A250" s="10" t="s">
        <v>64</v>
      </c>
      <c r="B250" s="37"/>
      <c r="C250" s="41">
        <v>43695.432000000001</v>
      </c>
      <c r="D250" s="11"/>
      <c r="E250" s="10">
        <f t="shared" si="123"/>
        <v>1790.005424773768</v>
      </c>
      <c r="F250" s="31">
        <f t="shared" si="124"/>
        <v>1790</v>
      </c>
      <c r="G250" s="31">
        <f t="shared" si="125"/>
        <v>1.1173999999300577E-2</v>
      </c>
      <c r="I250" s="31">
        <f t="shared" si="145"/>
        <v>1.1173999999300577E-2</v>
      </c>
      <c r="Q250" s="32">
        <f t="shared" si="126"/>
        <v>28676.932000000001</v>
      </c>
      <c r="S250" s="77">
        <f t="shared" si="146"/>
        <v>0.1</v>
      </c>
      <c r="Z250" s="31">
        <f t="shared" si="127"/>
        <v>1790</v>
      </c>
      <c r="AA250" s="76">
        <f t="shared" si="128"/>
        <v>5.5011715467096246E-3</v>
      </c>
      <c r="AB250" s="76">
        <f t="shared" si="129"/>
        <v>1.1973188323146998E-2</v>
      </c>
      <c r="AC250" s="76">
        <f t="shared" si="130"/>
        <v>1.1173999999300577E-2</v>
      </c>
      <c r="AD250" s="76">
        <f t="shared" si="131"/>
        <v>5.6728284525909521E-3</v>
      </c>
      <c r="AE250" s="76">
        <f t="shared" si="132"/>
        <v>3.2180982652525459E-6</v>
      </c>
      <c r="AF250" s="31">
        <f t="shared" si="133"/>
        <v>1.1173999999300577E-2</v>
      </c>
      <c r="AG250" s="143"/>
      <c r="AH250" s="31">
        <f t="shared" si="134"/>
        <v>-7.9918832384642141E-4</v>
      </c>
      <c r="AI250" s="31">
        <f t="shared" si="135"/>
        <v>0.67884743335479536</v>
      </c>
      <c r="AJ250" s="31">
        <f t="shared" si="136"/>
        <v>-0.85461275136657011</v>
      </c>
      <c r="AK250" s="31">
        <f t="shared" si="137"/>
        <v>-0.6142524478787309</v>
      </c>
      <c r="AL250" s="31">
        <f t="shared" si="138"/>
        <v>-2.0525444660090275</v>
      </c>
      <c r="AM250" s="31">
        <f t="shared" si="139"/>
        <v>-1.6512656958653293</v>
      </c>
      <c r="AN250" s="76">
        <f t="shared" si="147"/>
        <v>-1.2254387484352223</v>
      </c>
      <c r="AO250" s="76">
        <f t="shared" si="147"/>
        <v>-1.2251981778106358</v>
      </c>
      <c r="AP250" s="76">
        <f t="shared" si="147"/>
        <v>-1.2241750904657194</v>
      </c>
      <c r="AQ250" s="76">
        <f t="shared" si="147"/>
        <v>-1.2198561235125234</v>
      </c>
      <c r="AR250" s="76">
        <f t="shared" si="147"/>
        <v>-1.2021580471496964</v>
      </c>
      <c r="AS250" s="76">
        <f t="shared" si="147"/>
        <v>-1.1367838706739701</v>
      </c>
      <c r="AT250" s="76">
        <f t="shared" si="147"/>
        <v>-0.94923448349724193</v>
      </c>
      <c r="AU250" s="76">
        <f t="shared" si="140"/>
        <v>-0.5732806979359053</v>
      </c>
    </row>
    <row r="251" spans="1:48" s="31" customFormat="1" ht="12.95" customHeight="1">
      <c r="A251" s="10" t="s">
        <v>64</v>
      </c>
      <c r="B251" s="37"/>
      <c r="C251" s="41">
        <v>43695.442000000003</v>
      </c>
      <c r="D251" s="11"/>
      <c r="E251" s="10">
        <f t="shared" si="123"/>
        <v>1790.0102795918895</v>
      </c>
      <c r="F251" s="31">
        <f t="shared" si="124"/>
        <v>1790</v>
      </c>
      <c r="G251" s="31">
        <f t="shared" si="125"/>
        <v>2.1174000001337845E-2</v>
      </c>
      <c r="I251" s="31">
        <f t="shared" si="145"/>
        <v>2.1174000001337845E-2</v>
      </c>
      <c r="Q251" s="32">
        <f t="shared" si="126"/>
        <v>28676.942000000003</v>
      </c>
      <c r="S251" s="77">
        <f t="shared" si="146"/>
        <v>0.1</v>
      </c>
      <c r="Z251" s="31">
        <f t="shared" si="127"/>
        <v>1790</v>
      </c>
      <c r="AA251" s="76">
        <f t="shared" si="128"/>
        <v>5.5011715467096246E-3</v>
      </c>
      <c r="AB251" s="76">
        <f t="shared" si="129"/>
        <v>2.1973188325184266E-2</v>
      </c>
      <c r="AC251" s="76">
        <f t="shared" si="130"/>
        <v>2.1174000001337845E-2</v>
      </c>
      <c r="AD251" s="76">
        <f t="shared" si="131"/>
        <v>1.567282845462822E-2</v>
      </c>
      <c r="AE251" s="76">
        <f t="shared" si="132"/>
        <v>2.4563755176820398E-5</v>
      </c>
      <c r="AF251" s="31">
        <f t="shared" si="133"/>
        <v>2.1174000001337845E-2</v>
      </c>
      <c r="AG251" s="143"/>
      <c r="AH251" s="31">
        <f t="shared" si="134"/>
        <v>-7.9918832384642141E-4</v>
      </c>
      <c r="AI251" s="31">
        <f t="shared" si="135"/>
        <v>0.67884743335479536</v>
      </c>
      <c r="AJ251" s="31">
        <f t="shared" si="136"/>
        <v>-0.85461275136657011</v>
      </c>
      <c r="AK251" s="31">
        <f t="shared" si="137"/>
        <v>-0.6142524478787309</v>
      </c>
      <c r="AL251" s="31">
        <f t="shared" si="138"/>
        <v>-2.0525444660090275</v>
      </c>
      <c r="AM251" s="31">
        <f t="shared" si="139"/>
        <v>-1.6512656958653293</v>
      </c>
      <c r="AN251" s="76">
        <f t="shared" ref="AN251:AT260" si="148">$AU251+$AB$7*SIN(AO251)</f>
        <v>-1.2254387484352223</v>
      </c>
      <c r="AO251" s="76">
        <f t="shared" si="148"/>
        <v>-1.2251981778106358</v>
      </c>
      <c r="AP251" s="76">
        <f t="shared" si="148"/>
        <v>-1.2241750904657194</v>
      </c>
      <c r="AQ251" s="76">
        <f t="shared" si="148"/>
        <v>-1.2198561235125234</v>
      </c>
      <c r="AR251" s="76">
        <f t="shared" si="148"/>
        <v>-1.2021580471496964</v>
      </c>
      <c r="AS251" s="76">
        <f t="shared" si="148"/>
        <v>-1.1367838706739701</v>
      </c>
      <c r="AT251" s="76">
        <f t="shared" si="148"/>
        <v>-0.94923448349724193</v>
      </c>
      <c r="AU251" s="76">
        <f t="shared" si="140"/>
        <v>-0.5732806979359053</v>
      </c>
    </row>
    <row r="252" spans="1:48" s="31" customFormat="1" ht="12.95" customHeight="1">
      <c r="A252" s="67" t="s">
        <v>859</v>
      </c>
      <c r="B252" s="66" t="s">
        <v>31</v>
      </c>
      <c r="C252" s="67">
        <v>43729.411999999997</v>
      </c>
      <c r="D252" s="67" t="s">
        <v>144</v>
      </c>
      <c r="E252" s="10">
        <f t="shared" si="123"/>
        <v>1806.5020967473961</v>
      </c>
      <c r="F252" s="31">
        <f t="shared" si="124"/>
        <v>1806.5</v>
      </c>
      <c r="G252" s="31">
        <f t="shared" si="125"/>
        <v>4.3188999989069998E-3</v>
      </c>
      <c r="I252" s="31">
        <f t="shared" si="145"/>
        <v>4.3188999989069998E-3</v>
      </c>
      <c r="O252" s="31">
        <f ca="1">+C$11+C$12*F252</f>
        <v>1.2666949233575527E-2</v>
      </c>
      <c r="Q252" s="32">
        <f t="shared" si="126"/>
        <v>28710.911999999997</v>
      </c>
      <c r="S252" s="77">
        <f t="shared" si="146"/>
        <v>0.1</v>
      </c>
      <c r="Z252" s="31">
        <f t="shared" si="127"/>
        <v>1806.5</v>
      </c>
      <c r="AA252" s="76">
        <f t="shared" si="128"/>
        <v>5.7157998803215853E-3</v>
      </c>
      <c r="AB252" s="76">
        <f t="shared" si="129"/>
        <v>4.9085332848412683E-3</v>
      </c>
      <c r="AC252" s="76">
        <f t="shared" si="130"/>
        <v>4.3188999989069998E-3</v>
      </c>
      <c r="AD252" s="76">
        <f t="shared" si="131"/>
        <v>-1.3968998814145855E-3</v>
      </c>
      <c r="AE252" s="76">
        <f t="shared" si="132"/>
        <v>1.9513292786960829E-7</v>
      </c>
      <c r="AF252" s="31">
        <f t="shared" si="133"/>
        <v>4.3188999989069998E-3</v>
      </c>
      <c r="AG252" s="143"/>
      <c r="AH252" s="31">
        <f t="shared" si="134"/>
        <v>-5.8963328593426888E-4</v>
      </c>
      <c r="AI252" s="31">
        <f t="shared" si="135"/>
        <v>0.68883178218146579</v>
      </c>
      <c r="AJ252" s="31">
        <f t="shared" si="136"/>
        <v>-0.84609596918427987</v>
      </c>
      <c r="AK252" s="31">
        <f t="shared" si="137"/>
        <v>-0.61937014862475637</v>
      </c>
      <c r="AL252" s="31">
        <f t="shared" si="138"/>
        <v>-2.0363577799754302</v>
      </c>
      <c r="AM252" s="31">
        <f t="shared" si="139"/>
        <v>-1.6215015353690259</v>
      </c>
      <c r="AN252" s="76">
        <f t="shared" si="148"/>
        <v>-1.2083766855494247</v>
      </c>
      <c r="AO252" s="76">
        <f t="shared" si="148"/>
        <v>-1.2080772352941049</v>
      </c>
      <c r="AP252" s="76">
        <f t="shared" si="148"/>
        <v>-1.2068616018536051</v>
      </c>
      <c r="AQ252" s="76">
        <f t="shared" si="148"/>
        <v>-1.201965993737272</v>
      </c>
      <c r="AR252" s="76">
        <f t="shared" si="148"/>
        <v>-1.1828469800048103</v>
      </c>
      <c r="AS252" s="76">
        <f t="shared" si="148"/>
        <v>-1.1154382606702191</v>
      </c>
      <c r="AT252" s="76">
        <f t="shared" si="148"/>
        <v>-0.92871753712355565</v>
      </c>
      <c r="AU252" s="76">
        <f t="shared" si="140"/>
        <v>-0.56033415746137916</v>
      </c>
      <c r="AV252" s="76"/>
    </row>
    <row r="253" spans="1:48" s="31" customFormat="1" ht="12.95" customHeight="1">
      <c r="A253" s="10" t="s">
        <v>64</v>
      </c>
      <c r="B253" s="37"/>
      <c r="C253" s="41">
        <v>43730.440999999999</v>
      </c>
      <c r="D253" s="11"/>
      <c r="E253" s="10">
        <f t="shared" si="123"/>
        <v>1807.0016575320019</v>
      </c>
      <c r="F253" s="31">
        <f t="shared" si="124"/>
        <v>1807</v>
      </c>
      <c r="G253" s="31">
        <f t="shared" si="125"/>
        <v>3.4142000004067086E-3</v>
      </c>
      <c r="I253" s="31">
        <f t="shared" si="145"/>
        <v>3.4142000004067086E-3</v>
      </c>
      <c r="Q253" s="32">
        <f t="shared" si="126"/>
        <v>28711.940999999999</v>
      </c>
      <c r="S253" s="77">
        <f t="shared" si="146"/>
        <v>0.1</v>
      </c>
      <c r="Z253" s="31">
        <f t="shared" si="127"/>
        <v>1807</v>
      </c>
      <c r="AA253" s="76">
        <f t="shared" si="128"/>
        <v>5.7223558742517588E-3</v>
      </c>
      <c r="AB253" s="76">
        <f t="shared" si="129"/>
        <v>3.9974310400439483E-3</v>
      </c>
      <c r="AC253" s="76">
        <f t="shared" si="130"/>
        <v>3.4142000004067086E-3</v>
      </c>
      <c r="AD253" s="76">
        <f t="shared" si="131"/>
        <v>-2.3081558738450502E-3</v>
      </c>
      <c r="AE253" s="76">
        <f t="shared" si="132"/>
        <v>5.3275835379654081E-7</v>
      </c>
      <c r="AF253" s="31">
        <f t="shared" si="133"/>
        <v>3.4142000004067086E-3</v>
      </c>
      <c r="AG253" s="143"/>
      <c r="AH253" s="31">
        <f t="shared" si="134"/>
        <v>-5.8323103963723937E-4</v>
      </c>
      <c r="AI253" s="31">
        <f t="shared" si="135"/>
        <v>0.68914028613984579</v>
      </c>
      <c r="AJ253" s="31">
        <f t="shared" si="136"/>
        <v>-0.84583039863863685</v>
      </c>
      <c r="AK253" s="31">
        <f t="shared" si="137"/>
        <v>-0.61952504314724721</v>
      </c>
      <c r="AL253" s="31">
        <f t="shared" si="138"/>
        <v>-2.0358597492234307</v>
      </c>
      <c r="AM253" s="31">
        <f t="shared" si="139"/>
        <v>-1.6205981567718086</v>
      </c>
      <c r="AN253" s="76">
        <f t="shared" si="148"/>
        <v>-1.2078556570251744</v>
      </c>
      <c r="AO253" s="76">
        <f t="shared" si="148"/>
        <v>-1.2075542577520679</v>
      </c>
      <c r="AP253" s="76">
        <f t="shared" si="148"/>
        <v>-1.2063324026781888</v>
      </c>
      <c r="AQ253" s="76">
        <f t="shared" si="148"/>
        <v>-1.2014186312508963</v>
      </c>
      <c r="AR253" s="76">
        <f t="shared" si="148"/>
        <v>-1.1822561116299484</v>
      </c>
      <c r="AS253" s="76">
        <f t="shared" si="148"/>
        <v>-1.1147873552176022</v>
      </c>
      <c r="AT253" s="76">
        <f t="shared" si="148"/>
        <v>-0.92809484116765351</v>
      </c>
      <c r="AU253" s="76">
        <f t="shared" si="140"/>
        <v>-0.55994183805306008</v>
      </c>
    </row>
    <row r="254" spans="1:48" s="31" customFormat="1" ht="12.95" customHeight="1">
      <c r="A254" s="10" t="s">
        <v>64</v>
      </c>
      <c r="B254" s="37"/>
      <c r="C254" s="41">
        <v>43732.487999999998</v>
      </c>
      <c r="D254" s="11"/>
      <c r="E254" s="10">
        <f t="shared" si="123"/>
        <v>1807.9954388012779</v>
      </c>
      <c r="F254" s="31">
        <f t="shared" si="124"/>
        <v>1808</v>
      </c>
      <c r="G254" s="31">
        <f t="shared" si="125"/>
        <v>-9.3952000024728477E-3</v>
      </c>
      <c r="I254" s="31">
        <f t="shared" si="145"/>
        <v>-9.3952000024728477E-3</v>
      </c>
      <c r="Q254" s="32">
        <f t="shared" si="126"/>
        <v>28713.987999999998</v>
      </c>
      <c r="S254" s="77">
        <f t="shared" si="146"/>
        <v>0.1</v>
      </c>
      <c r="Z254" s="31">
        <f t="shared" si="127"/>
        <v>1808</v>
      </c>
      <c r="AA254" s="76">
        <f t="shared" si="128"/>
        <v>5.7354771345802706E-3</v>
      </c>
      <c r="AB254" s="76">
        <f t="shared" si="129"/>
        <v>-8.8247827258860975E-3</v>
      </c>
      <c r="AC254" s="76">
        <f t="shared" si="130"/>
        <v>-9.3952000024728477E-3</v>
      </c>
      <c r="AD254" s="76">
        <f t="shared" si="131"/>
        <v>-1.5130677137053117E-2</v>
      </c>
      <c r="AE254" s="76">
        <f t="shared" si="132"/>
        <v>2.2893739062574194E-5</v>
      </c>
      <c r="AF254" s="31">
        <f t="shared" si="133"/>
        <v>-9.3952000024728477E-3</v>
      </c>
      <c r="AG254" s="143"/>
      <c r="AH254" s="31">
        <f t="shared" si="134"/>
        <v>-5.7041727658674985E-4</v>
      </c>
      <c r="AI254" s="31">
        <f t="shared" si="135"/>
        <v>0.68975836482761443</v>
      </c>
      <c r="AJ254" s="31">
        <f t="shared" si="136"/>
        <v>-0.84529790455153486</v>
      </c>
      <c r="AK254" s="31">
        <f t="shared" si="137"/>
        <v>-0.61983479137055542</v>
      </c>
      <c r="AL254" s="31">
        <f t="shared" si="138"/>
        <v>-2.0348623332683324</v>
      </c>
      <c r="AM254" s="31">
        <f t="shared" si="139"/>
        <v>-1.6187911331856553</v>
      </c>
      <c r="AN254" s="76">
        <f t="shared" si="148"/>
        <v>-1.2068128840852714</v>
      </c>
      <c r="AO254" s="76">
        <f t="shared" si="148"/>
        <v>-1.2065075563689895</v>
      </c>
      <c r="AP254" s="76">
        <f t="shared" si="148"/>
        <v>-1.2052731880336764</v>
      </c>
      <c r="AQ254" s="76">
        <f t="shared" si="148"/>
        <v>-1.2003229684735417</v>
      </c>
      <c r="AR254" s="76">
        <f t="shared" si="148"/>
        <v>-1.1810733648370464</v>
      </c>
      <c r="AS254" s="76">
        <f t="shared" si="148"/>
        <v>-1.1134848282637959</v>
      </c>
      <c r="AT254" s="76">
        <f t="shared" si="148"/>
        <v>-0.92684927929904259</v>
      </c>
      <c r="AU254" s="76">
        <f t="shared" si="140"/>
        <v>-0.55915719923642215</v>
      </c>
      <c r="AV254" s="76"/>
    </row>
    <row r="255" spans="1:48" s="31" customFormat="1" ht="12.95" customHeight="1">
      <c r="A255" s="67" t="s">
        <v>877</v>
      </c>
      <c r="B255" s="66" t="s">
        <v>31</v>
      </c>
      <c r="C255" s="67">
        <v>43795.305</v>
      </c>
      <c r="D255" s="67" t="s">
        <v>144</v>
      </c>
      <c r="E255" s="10">
        <f t="shared" si="123"/>
        <v>1838.4919497891406</v>
      </c>
      <c r="F255" s="31">
        <f t="shared" si="124"/>
        <v>1838.5</v>
      </c>
      <c r="G255" s="31">
        <f t="shared" si="125"/>
        <v>-1.6581900003075134E-2</v>
      </c>
      <c r="I255" s="31">
        <f t="shared" si="145"/>
        <v>-1.6581900003075134E-2</v>
      </c>
      <c r="O255" s="31">
        <f ca="1">+C$11+C$12*F255</f>
        <v>1.2579798384396275E-2</v>
      </c>
      <c r="Q255" s="32">
        <f t="shared" si="126"/>
        <v>28776.805</v>
      </c>
      <c r="S255" s="77">
        <f t="shared" si="146"/>
        <v>0.1</v>
      </c>
      <c r="Z255" s="31">
        <f t="shared" si="127"/>
        <v>1838.5</v>
      </c>
      <c r="AA255" s="76">
        <f t="shared" si="128"/>
        <v>6.1417056721843515E-3</v>
      </c>
      <c r="AB255" s="76">
        <f t="shared" si="129"/>
        <v>-1.6408331308598156E-2</v>
      </c>
      <c r="AC255" s="76">
        <f t="shared" si="130"/>
        <v>-1.6581900003075134E-2</v>
      </c>
      <c r="AD255" s="76">
        <f t="shared" si="131"/>
        <v>-2.2723605675259485E-2</v>
      </c>
      <c r="AE255" s="76">
        <f t="shared" si="132"/>
        <v>5.1636225488468512E-5</v>
      </c>
      <c r="AF255" s="31">
        <f t="shared" si="133"/>
        <v>-1.6581900003075134E-2</v>
      </c>
      <c r="AG255" s="143"/>
      <c r="AH255" s="31">
        <f t="shared" si="134"/>
        <v>-1.7356869447697688E-4</v>
      </c>
      <c r="AI255" s="31">
        <f t="shared" si="135"/>
        <v>0.70932096647609444</v>
      </c>
      <c r="AJ255" s="31">
        <f t="shared" si="136"/>
        <v>-0.82815159742051769</v>
      </c>
      <c r="AK255" s="31">
        <f t="shared" si="137"/>
        <v>-0.6292461682500925</v>
      </c>
      <c r="AL255" s="31">
        <f t="shared" si="138"/>
        <v>-2.0035417014736221</v>
      </c>
      <c r="AM255" s="31">
        <f t="shared" si="139"/>
        <v>-1.5634905896973825</v>
      </c>
      <c r="AN255" s="76">
        <f t="shared" si="148"/>
        <v>-1.1745370500213284</v>
      </c>
      <c r="AO255" s="76">
        <f t="shared" si="148"/>
        <v>-1.1740908613577634</v>
      </c>
      <c r="AP255" s="76">
        <f t="shared" si="148"/>
        <v>-1.1724281409674873</v>
      </c>
      <c r="AQ255" s="76">
        <f t="shared" si="148"/>
        <v>-1.1662889982690081</v>
      </c>
      <c r="AR255" s="76">
        <f t="shared" si="148"/>
        <v>-1.1443451492024015</v>
      </c>
      <c r="AS255" s="76">
        <f t="shared" si="148"/>
        <v>-1.0733015575048248</v>
      </c>
      <c r="AT255" s="76">
        <f t="shared" si="148"/>
        <v>-0.88875224433161715</v>
      </c>
      <c r="AU255" s="76">
        <f t="shared" si="140"/>
        <v>-0.53522571532896479</v>
      </c>
    </row>
    <row r="256" spans="1:48" s="31" customFormat="1" ht="12.95" customHeight="1">
      <c r="A256" s="11" t="s">
        <v>128</v>
      </c>
      <c r="B256" s="37" t="s">
        <v>31</v>
      </c>
      <c r="C256" s="11">
        <v>43974.5363</v>
      </c>
      <c r="D256" s="11"/>
      <c r="E256" s="10">
        <f t="shared" si="123"/>
        <v>1925.5054860901203</v>
      </c>
      <c r="F256" s="31">
        <f t="shared" si="124"/>
        <v>1925.5</v>
      </c>
      <c r="G256" s="31">
        <f t="shared" si="125"/>
        <v>1.1300300000584684E-2</v>
      </c>
      <c r="J256" s="31">
        <f>G256</f>
        <v>1.1300300000584684E-2</v>
      </c>
      <c r="Q256" s="32">
        <f t="shared" si="126"/>
        <v>28956.0363</v>
      </c>
      <c r="S256" s="77">
        <f>S$16</f>
        <v>1</v>
      </c>
      <c r="Z256" s="31">
        <f t="shared" si="127"/>
        <v>1925.5</v>
      </c>
      <c r="AA256" s="76">
        <f t="shared" si="128"/>
        <v>7.3684831764476936E-3</v>
      </c>
      <c r="AB256" s="76">
        <f t="shared" si="129"/>
        <v>1.027386083937811E-2</v>
      </c>
      <c r="AC256" s="76">
        <f t="shared" si="130"/>
        <v>1.1300300000584684E-2</v>
      </c>
      <c r="AD256" s="76">
        <f t="shared" si="131"/>
        <v>3.9318168241369907E-3</v>
      </c>
      <c r="AE256" s="76">
        <f t="shared" si="132"/>
        <v>1.5459183538566692E-5</v>
      </c>
      <c r="AF256" s="31">
        <f t="shared" si="133"/>
        <v>1.1300300000584684E-2</v>
      </c>
      <c r="AG256" s="143"/>
      <c r="AH256" s="31">
        <f t="shared" si="134"/>
        <v>1.026439161206574E-3</v>
      </c>
      <c r="AI256" s="31">
        <f t="shared" si="135"/>
        <v>0.77383364929577447</v>
      </c>
      <c r="AJ256" s="31">
        <f t="shared" si="136"/>
        <v>-0.76782191757419382</v>
      </c>
      <c r="AK256" s="31">
        <f t="shared" si="137"/>
        <v>-0.65520517595402805</v>
      </c>
      <c r="AL256" s="31">
        <f t="shared" si="138"/>
        <v>-1.9031743069523437</v>
      </c>
      <c r="AM256" s="31">
        <f t="shared" si="139"/>
        <v>-1.4030838179870821</v>
      </c>
      <c r="AN256" s="76">
        <f t="shared" si="148"/>
        <v>-1.0768912787644564</v>
      </c>
      <c r="AO256" s="76">
        <f t="shared" si="148"/>
        <v>-1.0757549371425126</v>
      </c>
      <c r="AP256" s="76">
        <f t="shared" si="148"/>
        <v>-1.0723149986321514</v>
      </c>
      <c r="AQ256" s="76">
        <f t="shared" si="148"/>
        <v>-1.0620314816423262</v>
      </c>
      <c r="AR256" s="76">
        <f t="shared" si="148"/>
        <v>-1.0323583249744921</v>
      </c>
      <c r="AS256" s="76">
        <f t="shared" si="148"/>
        <v>-0.95394004550901856</v>
      </c>
      <c r="AT256" s="76">
        <f t="shared" si="148"/>
        <v>-0.77899759311213168</v>
      </c>
      <c r="AU256" s="76">
        <f t="shared" si="140"/>
        <v>-0.46696213828146349</v>
      </c>
      <c r="AV256" s="76"/>
    </row>
    <row r="257" spans="1:48" s="31" customFormat="1" ht="12.95" customHeight="1">
      <c r="A257" s="10" t="s">
        <v>65</v>
      </c>
      <c r="B257" s="37"/>
      <c r="C257" s="41">
        <v>44039.391000000003</v>
      </c>
      <c r="D257" s="11"/>
      <c r="E257" s="10">
        <f t="shared" si="123"/>
        <v>1956.991263366408</v>
      </c>
      <c r="F257" s="31">
        <f t="shared" si="124"/>
        <v>1957</v>
      </c>
      <c r="G257" s="31">
        <f t="shared" si="125"/>
        <v>-1.7995799993514083E-2</v>
      </c>
      <c r="I257" s="31">
        <f>G257</f>
        <v>-1.7995799993514083E-2</v>
      </c>
      <c r="Q257" s="32">
        <f t="shared" si="126"/>
        <v>29020.891000000003</v>
      </c>
      <c r="S257" s="77">
        <f>S$15</f>
        <v>0.1</v>
      </c>
      <c r="Z257" s="31">
        <f t="shared" si="127"/>
        <v>1957</v>
      </c>
      <c r="AA257" s="76">
        <f t="shared" si="128"/>
        <v>7.8394221136664916E-3</v>
      </c>
      <c r="AB257" s="76">
        <f t="shared" si="129"/>
        <v>-1.9483480626774692E-2</v>
      </c>
      <c r="AC257" s="76">
        <f t="shared" si="130"/>
        <v>-1.7995799993514083E-2</v>
      </c>
      <c r="AD257" s="76">
        <f t="shared" si="131"/>
        <v>-2.5835222107180575E-2</v>
      </c>
      <c r="AE257" s="76">
        <f t="shared" si="132"/>
        <v>6.6745870132735191E-5</v>
      </c>
      <c r="AF257" s="31">
        <f t="shared" si="133"/>
        <v>-1.7995799993514083E-2</v>
      </c>
      <c r="AG257" s="143"/>
      <c r="AH257" s="31">
        <f t="shared" si="134"/>
        <v>1.4876806332606101E-3</v>
      </c>
      <c r="AI257" s="31">
        <f t="shared" si="135"/>
        <v>0.80099347736895998</v>
      </c>
      <c r="AJ257" s="31">
        <f t="shared" si="136"/>
        <v>-0.74080161658158628</v>
      </c>
      <c r="AK257" s="31">
        <f t="shared" si="137"/>
        <v>-0.66395891795962569</v>
      </c>
      <c r="AL257" s="31">
        <f t="shared" si="138"/>
        <v>-1.8620027930328591</v>
      </c>
      <c r="AM257" s="31">
        <f t="shared" si="139"/>
        <v>-1.3436794470822067</v>
      </c>
      <c r="AN257" s="76">
        <f t="shared" si="148"/>
        <v>-1.0391975305144299</v>
      </c>
      <c r="AO257" s="76">
        <f t="shared" si="148"/>
        <v>-1.0376773632438152</v>
      </c>
      <c r="AP257" s="76">
        <f t="shared" si="148"/>
        <v>-1.0333776634036012</v>
      </c>
      <c r="AQ257" s="76">
        <f t="shared" si="148"/>
        <v>-1.0213806087833914</v>
      </c>
      <c r="AR257" s="76">
        <f t="shared" si="148"/>
        <v>-0.98908128897932945</v>
      </c>
      <c r="AS257" s="76">
        <f t="shared" si="148"/>
        <v>-0.90905448861166271</v>
      </c>
      <c r="AT257" s="76">
        <f t="shared" si="148"/>
        <v>-0.73889008245310539</v>
      </c>
      <c r="AU257" s="76">
        <f t="shared" si="140"/>
        <v>-0.4422460155573682</v>
      </c>
      <c r="AV257" s="76"/>
    </row>
    <row r="258" spans="1:48" s="31" customFormat="1" ht="12.95" customHeight="1">
      <c r="A258" s="10" t="s">
        <v>66</v>
      </c>
      <c r="B258" s="37"/>
      <c r="C258" s="41">
        <v>44107.39</v>
      </c>
      <c r="D258" s="11"/>
      <c r="E258" s="10">
        <f t="shared" si="123"/>
        <v>1990.0035411043366</v>
      </c>
      <c r="F258" s="31">
        <f t="shared" si="124"/>
        <v>1990</v>
      </c>
      <c r="G258" s="31">
        <f t="shared" si="125"/>
        <v>7.2939999954542145E-3</v>
      </c>
      <c r="I258" s="31">
        <f>G258</f>
        <v>7.2939999954542145E-3</v>
      </c>
      <c r="Q258" s="32">
        <f t="shared" si="126"/>
        <v>29088.89</v>
      </c>
      <c r="S258" s="77">
        <f>S$15</f>
        <v>0.1</v>
      </c>
      <c r="Z258" s="31">
        <f t="shared" si="127"/>
        <v>1990</v>
      </c>
      <c r="AA258" s="76">
        <f t="shared" si="128"/>
        <v>8.3492285769447422E-3</v>
      </c>
      <c r="AB258" s="76">
        <f t="shared" si="129"/>
        <v>5.3066750027839331E-3</v>
      </c>
      <c r="AC258" s="76">
        <f t="shared" si="130"/>
        <v>7.2939999954542145E-3</v>
      </c>
      <c r="AD258" s="76">
        <f t="shared" si="131"/>
        <v>-1.0552285814905277E-3</v>
      </c>
      <c r="AE258" s="76">
        <f t="shared" si="132"/>
        <v>1.1135073591945113E-7</v>
      </c>
      <c r="AF258" s="31">
        <f t="shared" si="133"/>
        <v>7.2939999954542145E-3</v>
      </c>
      <c r="AG258" s="143"/>
      <c r="AH258" s="31">
        <f t="shared" si="134"/>
        <v>1.9873249926702819E-3</v>
      </c>
      <c r="AI258" s="31">
        <f t="shared" si="135"/>
        <v>0.83205239309258638</v>
      </c>
      <c r="AJ258" s="31">
        <f t="shared" si="136"/>
        <v>-0.70879705611589239</v>
      </c>
      <c r="AK258" s="31">
        <f t="shared" si="137"/>
        <v>-0.67248690851338389</v>
      </c>
      <c r="AL258" s="31">
        <f t="shared" si="138"/>
        <v>-1.8155312857929464</v>
      </c>
      <c r="AM258" s="31">
        <f t="shared" si="139"/>
        <v>-1.2804547198535181</v>
      </c>
      <c r="AN258" s="76">
        <f t="shared" si="148"/>
        <v>-0.99816728997836957</v>
      </c>
      <c r="AO258" s="76">
        <f t="shared" si="148"/>
        <v>-0.99615563043952882</v>
      </c>
      <c r="AP258" s="76">
        <f t="shared" si="148"/>
        <v>-0.99083786796175666</v>
      </c>
      <c r="AQ258" s="76">
        <f t="shared" si="148"/>
        <v>-0.97698368848754902</v>
      </c>
      <c r="AR258" s="76">
        <f t="shared" si="148"/>
        <v>-0.94215279304630095</v>
      </c>
      <c r="AS258" s="76">
        <f t="shared" si="148"/>
        <v>-0.86112356850912708</v>
      </c>
      <c r="AT258" s="76">
        <f t="shared" si="148"/>
        <v>-0.69667849636794665</v>
      </c>
      <c r="AU258" s="76">
        <f t="shared" si="140"/>
        <v>-0.41635293460831591</v>
      </c>
    </row>
    <row r="259" spans="1:48" s="31" customFormat="1" ht="12.95" customHeight="1">
      <c r="A259" s="11" t="s">
        <v>71</v>
      </c>
      <c r="B259" s="37"/>
      <c r="C259" s="11">
        <v>44362.8122</v>
      </c>
      <c r="D259" s="11">
        <v>8.9999999999999998E-4</v>
      </c>
      <c r="E259" s="10">
        <f t="shared" si="123"/>
        <v>2114.0063735994213</v>
      </c>
      <c r="F259" s="31">
        <f t="shared" si="124"/>
        <v>2114</v>
      </c>
      <c r="G259" s="31">
        <f t="shared" si="125"/>
        <v>1.3128400001733098E-2</v>
      </c>
      <c r="J259" s="31">
        <f>G259</f>
        <v>1.3128400001733098E-2</v>
      </c>
      <c r="Q259" s="32">
        <f t="shared" si="126"/>
        <v>29344.3122</v>
      </c>
      <c r="S259" s="77">
        <f>S$16</f>
        <v>1</v>
      </c>
      <c r="Z259" s="31">
        <f t="shared" si="127"/>
        <v>2114</v>
      </c>
      <c r="AA259" s="76">
        <f t="shared" si="128"/>
        <v>1.0427141400602025E-2</v>
      </c>
      <c r="AB259" s="76">
        <f t="shared" si="129"/>
        <v>9.1013731701530404E-3</v>
      </c>
      <c r="AC259" s="76">
        <f t="shared" si="130"/>
        <v>1.3128400001733098E-2</v>
      </c>
      <c r="AD259" s="76">
        <f t="shared" si="131"/>
        <v>2.7012586011310735E-3</v>
      </c>
      <c r="AE259" s="76">
        <f t="shared" si="132"/>
        <v>7.2967980301846041E-6</v>
      </c>
      <c r="AF259" s="31">
        <f t="shared" si="133"/>
        <v>1.3128400001733098E-2</v>
      </c>
      <c r="AG259" s="143"/>
      <c r="AH259" s="31">
        <f t="shared" si="134"/>
        <v>4.0270268315800569E-3</v>
      </c>
      <c r="AI259" s="31">
        <f t="shared" si="135"/>
        <v>0.9791019323966802</v>
      </c>
      <c r="AJ259" s="31">
        <f t="shared" si="136"/>
        <v>-0.54233247055315914</v>
      </c>
      <c r="AK259" s="31">
        <f t="shared" si="137"/>
        <v>-0.69282632135208511</v>
      </c>
      <c r="AL259" s="31">
        <f t="shared" si="138"/>
        <v>-1.6009506850711492</v>
      </c>
      <c r="AM259" s="31">
        <f t="shared" si="139"/>
        <v>-1.0306183162153628</v>
      </c>
      <c r="AN259" s="76">
        <f t="shared" si="148"/>
        <v>-0.82692376634179199</v>
      </c>
      <c r="AO259" s="76">
        <f t="shared" si="148"/>
        <v>-0.8222836908955431</v>
      </c>
      <c r="AP259" s="76">
        <f t="shared" si="148"/>
        <v>-0.81249851609472823</v>
      </c>
      <c r="AQ259" s="76">
        <f t="shared" si="148"/>
        <v>-0.79218644809855299</v>
      </c>
      <c r="AR259" s="76">
        <f t="shared" si="148"/>
        <v>-0.75129555596049546</v>
      </c>
      <c r="AS259" s="76">
        <f t="shared" si="148"/>
        <v>-0.6733298585678229</v>
      </c>
      <c r="AT259" s="76">
        <f t="shared" si="148"/>
        <v>-0.5364767636426967</v>
      </c>
      <c r="AU259" s="76">
        <f t="shared" si="140"/>
        <v>-0.31905772134521082</v>
      </c>
      <c r="AV259" s="76"/>
    </row>
    <row r="260" spans="1:48" s="31" customFormat="1" ht="12.95" customHeight="1">
      <c r="A260" s="10" t="s">
        <v>67</v>
      </c>
      <c r="B260" s="37"/>
      <c r="C260" s="41">
        <v>44484.33</v>
      </c>
      <c r="D260" s="11"/>
      <c r="E260" s="10">
        <f t="shared" si="123"/>
        <v>2173.0010553403636</v>
      </c>
      <c r="F260" s="31">
        <f t="shared" si="124"/>
        <v>2173</v>
      </c>
      <c r="G260" s="31">
        <f t="shared" si="125"/>
        <v>2.1737999995821156E-3</v>
      </c>
      <c r="I260" s="31">
        <f>G260</f>
        <v>2.1737999995821156E-3</v>
      </c>
      <c r="Q260" s="32">
        <f t="shared" si="126"/>
        <v>29465.83</v>
      </c>
      <c r="S260" s="77">
        <f>S$15</f>
        <v>0.1</v>
      </c>
      <c r="Z260" s="31">
        <f t="shared" si="127"/>
        <v>2173</v>
      </c>
      <c r="AA260" s="76">
        <f t="shared" si="128"/>
        <v>1.1508627381426644E-2</v>
      </c>
      <c r="AB260" s="76">
        <f t="shared" si="129"/>
        <v>-2.9165172993070015E-3</v>
      </c>
      <c r="AC260" s="76">
        <f t="shared" si="130"/>
        <v>2.1737999995821156E-3</v>
      </c>
      <c r="AD260" s="76">
        <f t="shared" si="131"/>
        <v>-9.3348273818445286E-3</v>
      </c>
      <c r="AE260" s="76">
        <f t="shared" si="132"/>
        <v>8.7139002248834372E-6</v>
      </c>
      <c r="AF260" s="31">
        <f t="shared" si="133"/>
        <v>2.1737999995821156E-3</v>
      </c>
      <c r="AG260" s="143"/>
      <c r="AH260" s="31">
        <f t="shared" si="134"/>
        <v>5.090317298889117E-3</v>
      </c>
      <c r="AI260" s="31">
        <f t="shared" si="135"/>
        <v>1.0706833448236535</v>
      </c>
      <c r="AJ260" s="31">
        <f t="shared" si="136"/>
        <v>-0.42675678039608361</v>
      </c>
      <c r="AK260" s="31">
        <f t="shared" si="137"/>
        <v>-0.68952803101277615</v>
      </c>
      <c r="AL260" s="31">
        <f t="shared" si="138"/>
        <v>-1.4686433975431803</v>
      </c>
      <c r="AM260" s="31">
        <f t="shared" si="139"/>
        <v>-0.90273064519267221</v>
      </c>
      <c r="AN260" s="76">
        <f t="shared" si="148"/>
        <v>-0.73381402676842289</v>
      </c>
      <c r="AO260" s="76">
        <f t="shared" si="148"/>
        <v>-0.72770815576478354</v>
      </c>
      <c r="AP260" s="76">
        <f t="shared" si="148"/>
        <v>-0.71597202789348835</v>
      </c>
      <c r="AQ260" s="76">
        <f t="shared" si="148"/>
        <v>-0.6937427323490537</v>
      </c>
      <c r="AR260" s="76">
        <f t="shared" si="148"/>
        <v>-0.65271925951503817</v>
      </c>
      <c r="AS260" s="76">
        <f t="shared" si="148"/>
        <v>-0.58016754247233349</v>
      </c>
      <c r="AT260" s="76">
        <f t="shared" si="148"/>
        <v>-0.4594923862531024</v>
      </c>
      <c r="AU260" s="76">
        <f t="shared" si="140"/>
        <v>-0.27276403116357195</v>
      </c>
      <c r="AV260" s="76"/>
    </row>
    <row r="261" spans="1:48" s="31" customFormat="1" ht="12.95" customHeight="1">
      <c r="A261" s="10" t="s">
        <v>68</v>
      </c>
      <c r="B261" s="37"/>
      <c r="C261" s="41">
        <v>44486.402999999998</v>
      </c>
      <c r="D261" s="11"/>
      <c r="E261" s="10">
        <f t="shared" si="123"/>
        <v>2174.007459136752</v>
      </c>
      <c r="F261" s="31">
        <f t="shared" si="124"/>
        <v>2174</v>
      </c>
      <c r="G261" s="31">
        <f t="shared" si="125"/>
        <v>1.5364399994723499E-2</v>
      </c>
      <c r="I261" s="31">
        <f>G261</f>
        <v>1.5364399994723499E-2</v>
      </c>
      <c r="Q261" s="32">
        <f t="shared" si="126"/>
        <v>29467.902999999998</v>
      </c>
      <c r="S261" s="77">
        <f>S$15</f>
        <v>0.1</v>
      </c>
      <c r="Z261" s="31">
        <f t="shared" si="127"/>
        <v>2174</v>
      </c>
      <c r="AA261" s="76">
        <f t="shared" si="128"/>
        <v>1.1527446446461032E-2</v>
      </c>
      <c r="AB261" s="76">
        <f t="shared" si="129"/>
        <v>1.0255572109803454E-2</v>
      </c>
      <c r="AC261" s="76">
        <f t="shared" si="130"/>
        <v>1.5364399994723499E-2</v>
      </c>
      <c r="AD261" s="76">
        <f t="shared" si="131"/>
        <v>3.8369535482624673E-3</v>
      </c>
      <c r="AE261" s="76">
        <f t="shared" si="132"/>
        <v>1.4722212531523939E-6</v>
      </c>
      <c r="AF261" s="31">
        <f t="shared" si="133"/>
        <v>1.5364399994723499E-2</v>
      </c>
      <c r="AG261" s="143"/>
      <c r="AH261" s="31">
        <f t="shared" si="134"/>
        <v>5.108827884920045E-3</v>
      </c>
      <c r="AI261" s="31">
        <f t="shared" si="135"/>
        <v>1.0723780149122941</v>
      </c>
      <c r="AJ261" s="31">
        <f t="shared" si="136"/>
        <v>-0.42453252736522229</v>
      </c>
      <c r="AK261" s="31">
        <f t="shared" si="137"/>
        <v>-0.68935220587532131</v>
      </c>
      <c r="AL261" s="31">
        <f t="shared" si="138"/>
        <v>-1.4661853606665238</v>
      </c>
      <c r="AM261" s="31">
        <f t="shared" si="139"/>
        <v>-0.90050254272810615</v>
      </c>
      <c r="AN261" s="76">
        <f t="shared" ref="AN261:AT270" si="149">$AU261+$AB$7*SIN(AO261)</f>
        <v>-0.73216054425209098</v>
      </c>
      <c r="AO261" s="76">
        <f t="shared" si="149"/>
        <v>-0.72603070791370328</v>
      </c>
      <c r="AP261" s="76">
        <f t="shared" si="149"/>
        <v>-0.71426601984565408</v>
      </c>
      <c r="AQ261" s="76">
        <f t="shared" si="149"/>
        <v>-0.69201508971521652</v>
      </c>
      <c r="AR261" s="76">
        <f t="shared" si="149"/>
        <v>-0.65100786824506707</v>
      </c>
      <c r="AS261" s="76">
        <f t="shared" si="149"/>
        <v>-0.57856976658475245</v>
      </c>
      <c r="AT261" s="76">
        <f t="shared" si="149"/>
        <v>-0.45818393107372157</v>
      </c>
      <c r="AU261" s="76">
        <f t="shared" si="140"/>
        <v>-0.27197939234693402</v>
      </c>
    </row>
    <row r="262" spans="1:48" s="31" customFormat="1" ht="12.95" customHeight="1">
      <c r="A262" s="10" t="s">
        <v>67</v>
      </c>
      <c r="B262" s="37"/>
      <c r="C262" s="41">
        <v>44731.523999999998</v>
      </c>
      <c r="D262" s="11"/>
      <c r="E262" s="10">
        <f t="shared" si="123"/>
        <v>2293.0092463894948</v>
      </c>
      <c r="F262" s="31">
        <f t="shared" si="124"/>
        <v>2293</v>
      </c>
      <c r="G262" s="31">
        <f t="shared" si="125"/>
        <v>1.9045799999730662E-2</v>
      </c>
      <c r="I262" s="31">
        <f>G262</f>
        <v>1.9045799999730662E-2</v>
      </c>
      <c r="Q262" s="32">
        <f t="shared" si="126"/>
        <v>29713.023999999998</v>
      </c>
      <c r="S262" s="77">
        <f>S$15</f>
        <v>0.1</v>
      </c>
      <c r="Z262" s="31">
        <f t="shared" si="127"/>
        <v>2293</v>
      </c>
      <c r="AA262" s="76">
        <f t="shared" si="128"/>
        <v>1.3850729995833495E-2</v>
      </c>
      <c r="AB262" s="76">
        <f t="shared" si="129"/>
        <v>1.1650416718542903E-2</v>
      </c>
      <c r="AC262" s="76">
        <f t="shared" si="130"/>
        <v>1.9045799999730662E-2</v>
      </c>
      <c r="AD262" s="76">
        <f t="shared" si="131"/>
        <v>5.1950700038971669E-3</v>
      </c>
      <c r="AE262" s="76">
        <f t="shared" si="132"/>
        <v>2.6988752345392109E-6</v>
      </c>
      <c r="AF262" s="31">
        <f t="shared" si="133"/>
        <v>1.9045799999730662E-2</v>
      </c>
      <c r="AG262" s="143"/>
      <c r="AH262" s="31">
        <f t="shared" si="134"/>
        <v>7.3953832811877581E-3</v>
      </c>
      <c r="AI262" s="31">
        <f t="shared" si="135"/>
        <v>1.3089564230666397</v>
      </c>
      <c r="AJ262" s="31">
        <f t="shared" si="136"/>
        <v>-8.0974124973161338E-2</v>
      </c>
      <c r="AK262" s="31">
        <f t="shared" si="137"/>
        <v>-0.62047640521915337</v>
      </c>
      <c r="AL262" s="31">
        <f t="shared" si="138"/>
        <v>-1.108802722230428</v>
      </c>
      <c r="AM262" s="31">
        <f t="shared" si="139"/>
        <v>-0.6191774624144093</v>
      </c>
      <c r="AN262" s="76">
        <f t="shared" si="149"/>
        <v>-0.5154654804667167</v>
      </c>
      <c r="AO262" s="76">
        <f t="shared" si="149"/>
        <v>-0.50749278123094355</v>
      </c>
      <c r="AP262" s="76">
        <f t="shared" si="149"/>
        <v>-0.49437921034310223</v>
      </c>
      <c r="AQ262" s="76">
        <f t="shared" si="149"/>
        <v>-0.47300819518457571</v>
      </c>
      <c r="AR262" s="76">
        <f t="shared" si="149"/>
        <v>-0.4386681898327211</v>
      </c>
      <c r="AS262" s="76">
        <f t="shared" si="149"/>
        <v>-0.38460342669017783</v>
      </c>
      <c r="AT262" s="76">
        <f t="shared" si="149"/>
        <v>-0.30175037564876506</v>
      </c>
      <c r="AU262" s="76">
        <f t="shared" si="140"/>
        <v>-0.17860737316701836</v>
      </c>
      <c r="AV262" s="76"/>
    </row>
    <row r="263" spans="1:48" s="31" customFormat="1" ht="12.95" customHeight="1">
      <c r="A263" s="11" t="s">
        <v>71</v>
      </c>
      <c r="B263" s="37"/>
      <c r="C263" s="11">
        <v>44809.796600000001</v>
      </c>
      <c r="D263" s="11">
        <v>6.9999999999999999E-4</v>
      </c>
      <c r="E263" s="10">
        <f t="shared" si="123"/>
        <v>2331.0091700717558</v>
      </c>
      <c r="F263" s="31">
        <f t="shared" si="124"/>
        <v>2331</v>
      </c>
      <c r="G263" s="31">
        <f t="shared" si="125"/>
        <v>1.888860000326531E-2</v>
      </c>
      <c r="J263" s="31">
        <f>G263</f>
        <v>1.888860000326531E-2</v>
      </c>
      <c r="Q263" s="32">
        <f t="shared" si="126"/>
        <v>29791.296600000001</v>
      </c>
      <c r="S263" s="77">
        <f>S$16</f>
        <v>1</v>
      </c>
      <c r="Z263" s="31">
        <f t="shared" si="127"/>
        <v>2331</v>
      </c>
      <c r="AA263" s="76">
        <f t="shared" si="128"/>
        <v>1.4604701700135728E-2</v>
      </c>
      <c r="AB263" s="76">
        <f t="shared" si="129"/>
        <v>1.0750981336904025E-2</v>
      </c>
      <c r="AC263" s="76">
        <f t="shared" si="130"/>
        <v>1.888860000326531E-2</v>
      </c>
      <c r="AD263" s="76">
        <f t="shared" si="131"/>
        <v>4.2838983031295817E-3</v>
      </c>
      <c r="AE263" s="76">
        <f t="shared" si="132"/>
        <v>1.8351784671556508E-5</v>
      </c>
      <c r="AF263" s="31">
        <f t="shared" si="133"/>
        <v>1.888860000326531E-2</v>
      </c>
      <c r="AG263" s="143"/>
      <c r="AH263" s="31">
        <f t="shared" si="134"/>
        <v>8.1376186663612848E-3</v>
      </c>
      <c r="AI263" s="31">
        <f t="shared" si="135"/>
        <v>1.3960008565506976</v>
      </c>
      <c r="AJ263" s="31">
        <f t="shared" si="136"/>
        <v>6.5002671788960936E-2</v>
      </c>
      <c r="AK263" s="31">
        <f t="shared" si="137"/>
        <v>-0.56888343480798353</v>
      </c>
      <c r="AL263" s="31">
        <f t="shared" si="138"/>
        <v>-0.96269131097229033</v>
      </c>
      <c r="AM263" s="31">
        <f t="shared" si="139"/>
        <v>-0.5223224203880128</v>
      </c>
      <c r="AN263" s="76">
        <f t="shared" si="149"/>
        <v>-0.43760487642227242</v>
      </c>
      <c r="AO263" s="76">
        <f t="shared" si="149"/>
        <v>-0.42978312760184723</v>
      </c>
      <c r="AP263" s="76">
        <f t="shared" si="149"/>
        <v>-0.41740451232236758</v>
      </c>
      <c r="AQ263" s="76">
        <f t="shared" si="149"/>
        <v>-0.39795119952278124</v>
      </c>
      <c r="AR263" s="76">
        <f t="shared" si="149"/>
        <v>-0.36769453559570697</v>
      </c>
      <c r="AS263" s="76">
        <f t="shared" si="149"/>
        <v>-0.32131393687352972</v>
      </c>
      <c r="AT263" s="76">
        <f t="shared" si="149"/>
        <v>-0.25154425255366869</v>
      </c>
      <c r="AU263" s="76">
        <f t="shared" si="140"/>
        <v>-0.14879109813477642</v>
      </c>
      <c r="AV263" s="76"/>
    </row>
    <row r="264" spans="1:48" s="31" customFormat="1" ht="12.95" customHeight="1">
      <c r="A264" s="67" t="s">
        <v>909</v>
      </c>
      <c r="B264" s="66" t="s">
        <v>122</v>
      </c>
      <c r="C264" s="67">
        <v>44898.375</v>
      </c>
      <c r="D264" s="67" t="s">
        <v>144</v>
      </c>
      <c r="E264" s="10">
        <f t="shared" si="123"/>
        <v>2374.0123722126909</v>
      </c>
      <c r="F264" s="31">
        <f t="shared" si="124"/>
        <v>2374</v>
      </c>
      <c r="G264" s="31">
        <f t="shared" si="125"/>
        <v>2.548440000100527E-2</v>
      </c>
      <c r="J264" s="31">
        <f>G264</f>
        <v>2.548440000100527E-2</v>
      </c>
      <c r="O264" s="31">
        <f ca="1">+C$11+C$12*F264</f>
        <v>1.1121383392662207E-2</v>
      </c>
      <c r="Q264" s="32">
        <f t="shared" si="126"/>
        <v>29879.875</v>
      </c>
      <c r="S264" s="77">
        <f>S$16</f>
        <v>1</v>
      </c>
      <c r="Z264" s="31">
        <f t="shared" si="127"/>
        <v>2374</v>
      </c>
      <c r="AA264" s="76">
        <f t="shared" si="128"/>
        <v>1.5439275437503348E-2</v>
      </c>
      <c r="AB264" s="76">
        <f t="shared" si="129"/>
        <v>1.652549284016477E-2</v>
      </c>
      <c r="AC264" s="76">
        <f t="shared" si="130"/>
        <v>2.548440000100527E-2</v>
      </c>
      <c r="AD264" s="76">
        <f t="shared" si="131"/>
        <v>1.0045124563501921E-2</v>
      </c>
      <c r="AE264" s="76">
        <f t="shared" si="132"/>
        <v>1.0090452749626967E-4</v>
      </c>
      <c r="AF264" s="31">
        <f t="shared" si="133"/>
        <v>2.548440000100527E-2</v>
      </c>
      <c r="AG264" s="143"/>
      <c r="AH264" s="31">
        <f t="shared" si="134"/>
        <v>8.9589071608404992E-3</v>
      </c>
      <c r="AI264" s="31">
        <f t="shared" si="135"/>
        <v>1.494619022288441</v>
      </c>
      <c r="AJ264" s="31">
        <f t="shared" si="136"/>
        <v>0.24890873538831387</v>
      </c>
      <c r="AK264" s="31">
        <f t="shared" si="137"/>
        <v>-0.48558939813204566</v>
      </c>
      <c r="AL264" s="31">
        <f t="shared" si="138"/>
        <v>-0.77618648089846165</v>
      </c>
      <c r="AM264" s="31">
        <f t="shared" si="139"/>
        <v>-0.40882772073171397</v>
      </c>
      <c r="AN264" s="76">
        <f t="shared" si="149"/>
        <v>-0.3446387960039502</v>
      </c>
      <c r="AO264" s="76">
        <f t="shared" si="149"/>
        <v>-0.33760370192650013</v>
      </c>
      <c r="AP264" s="76">
        <f t="shared" si="149"/>
        <v>-0.32686694070874212</v>
      </c>
      <c r="AQ264" s="76">
        <f t="shared" si="149"/>
        <v>-0.31055531593312347</v>
      </c>
      <c r="AR264" s="76">
        <f t="shared" si="149"/>
        <v>-0.28593492498904516</v>
      </c>
      <c r="AS264" s="76">
        <f t="shared" si="149"/>
        <v>-0.24910277701860242</v>
      </c>
      <c r="AT264" s="76">
        <f t="shared" si="149"/>
        <v>-0.19462286233199441</v>
      </c>
      <c r="AU264" s="76">
        <f t="shared" si="140"/>
        <v>-0.11505162901934485</v>
      </c>
      <c r="AV264" s="76"/>
    </row>
    <row r="265" spans="1:48" s="31" customFormat="1" ht="12.95" customHeight="1">
      <c r="A265" s="10" t="s">
        <v>69</v>
      </c>
      <c r="B265" s="37" t="s">
        <v>31</v>
      </c>
      <c r="C265" s="41">
        <v>45074.483</v>
      </c>
      <c r="D265" s="11"/>
      <c r="E265" s="10">
        <f t="shared" si="123"/>
        <v>2459.5096031700796</v>
      </c>
      <c r="F265" s="31">
        <f t="shared" si="124"/>
        <v>2459.5</v>
      </c>
      <c r="G265" s="31">
        <f t="shared" si="125"/>
        <v>1.9780700000410434E-2</v>
      </c>
      <c r="I265" s="31">
        <f>G265</f>
        <v>1.9780700000410434E-2</v>
      </c>
      <c r="Q265" s="32">
        <f t="shared" si="126"/>
        <v>30055.983</v>
      </c>
      <c r="S265" s="77">
        <f>S$15</f>
        <v>0.1</v>
      </c>
      <c r="Z265" s="31">
        <f t="shared" si="127"/>
        <v>2459.5</v>
      </c>
      <c r="AA265" s="76">
        <f t="shared" si="128"/>
        <v>1.6945363246101151E-2</v>
      </c>
      <c r="AB265" s="76">
        <f t="shared" si="129"/>
        <v>9.3421357721148405E-3</v>
      </c>
      <c r="AC265" s="76">
        <f t="shared" si="130"/>
        <v>1.9780700000410434E-2</v>
      </c>
      <c r="AD265" s="76">
        <f t="shared" si="131"/>
        <v>2.8353367543092825E-3</v>
      </c>
      <c r="AE265" s="76">
        <f t="shared" si="132"/>
        <v>8.0391345103370972E-7</v>
      </c>
      <c r="AF265" s="31">
        <f t="shared" si="133"/>
        <v>1.9780700000410434E-2</v>
      </c>
      <c r="AG265" s="143"/>
      <c r="AH265" s="31">
        <f t="shared" si="134"/>
        <v>1.0438564228295593E-2</v>
      </c>
      <c r="AI265" s="31">
        <f t="shared" si="135"/>
        <v>1.6527709534516868</v>
      </c>
      <c r="AJ265" s="31">
        <f t="shared" si="136"/>
        <v>0.63248826266968672</v>
      </c>
      <c r="AK265" s="31">
        <f t="shared" si="137"/>
        <v>-0.23309895563384952</v>
      </c>
      <c r="AL265" s="31">
        <f t="shared" si="138"/>
        <v>-0.34297838769756001</v>
      </c>
      <c r="AM265" s="31">
        <f t="shared" si="139"/>
        <v>-0.17319028983543314</v>
      </c>
      <c r="AN265" s="76">
        <f t="shared" si="149"/>
        <v>-0.14719427832129534</v>
      </c>
      <c r="AO265" s="76">
        <f t="shared" si="149"/>
        <v>-0.14365231931539968</v>
      </c>
      <c r="AP265" s="76">
        <f t="shared" si="149"/>
        <v>-0.13849103171356264</v>
      </c>
      <c r="AQ265" s="76">
        <f t="shared" si="149"/>
        <v>-0.1309766867452507</v>
      </c>
      <c r="AR265" s="76">
        <f t="shared" si="149"/>
        <v>-0.12004967793020646</v>
      </c>
      <c r="AS265" s="76">
        <f t="shared" si="149"/>
        <v>-0.10418543527163263</v>
      </c>
      <c r="AT265" s="76">
        <f t="shared" si="149"/>
        <v>-8.1198799315734482E-2</v>
      </c>
      <c r="AU265" s="76">
        <f t="shared" si="140"/>
        <v>-4.7965010196800328E-2</v>
      </c>
      <c r="AV265" s="76"/>
    </row>
    <row r="266" spans="1:48" s="31" customFormat="1" ht="12.95" customHeight="1">
      <c r="A266" s="67" t="s">
        <v>913</v>
      </c>
      <c r="B266" s="66" t="s">
        <v>31</v>
      </c>
      <c r="C266" s="67">
        <v>45074.483200000002</v>
      </c>
      <c r="D266" s="67" t="s">
        <v>144</v>
      </c>
      <c r="E266" s="10">
        <f t="shared" si="123"/>
        <v>2459.5097002664429</v>
      </c>
      <c r="F266" s="31">
        <f t="shared" si="124"/>
        <v>2459.5</v>
      </c>
      <c r="G266" s="31">
        <f t="shared" si="125"/>
        <v>1.9980700002633967E-2</v>
      </c>
      <c r="J266" s="31">
        <f>G266</f>
        <v>1.9980700002633967E-2</v>
      </c>
      <c r="O266" s="31">
        <f ca="1">+C$11+C$12*F266</f>
        <v>1.0888527217511389E-2</v>
      </c>
      <c r="Q266" s="32">
        <f t="shared" si="126"/>
        <v>30055.983200000002</v>
      </c>
      <c r="S266" s="77">
        <f>S$16</f>
        <v>1</v>
      </c>
      <c r="Z266" s="31">
        <f t="shared" si="127"/>
        <v>2459.5</v>
      </c>
      <c r="AA266" s="76">
        <f t="shared" si="128"/>
        <v>1.6945363246101151E-2</v>
      </c>
      <c r="AB266" s="76">
        <f t="shared" si="129"/>
        <v>9.5421357743383731E-3</v>
      </c>
      <c r="AC266" s="76">
        <f t="shared" si="130"/>
        <v>1.9980700002633967E-2</v>
      </c>
      <c r="AD266" s="76">
        <f t="shared" si="131"/>
        <v>3.0353367565328152E-3</v>
      </c>
      <c r="AE266" s="76">
        <f t="shared" si="132"/>
        <v>9.2132692255591502E-6</v>
      </c>
      <c r="AF266" s="31">
        <f t="shared" si="133"/>
        <v>1.9980700002633967E-2</v>
      </c>
      <c r="AG266" s="143"/>
      <c r="AH266" s="31">
        <f t="shared" si="134"/>
        <v>1.0438564228295593E-2</v>
      </c>
      <c r="AI266" s="31">
        <f t="shared" si="135"/>
        <v>1.6527709534516868</v>
      </c>
      <c r="AJ266" s="31">
        <f t="shared" si="136"/>
        <v>0.63248826266968672</v>
      </c>
      <c r="AK266" s="31">
        <f t="shared" si="137"/>
        <v>-0.23309895563384952</v>
      </c>
      <c r="AL266" s="31">
        <f t="shared" si="138"/>
        <v>-0.34297838769756001</v>
      </c>
      <c r="AM266" s="31">
        <f t="shared" si="139"/>
        <v>-0.17319028983543314</v>
      </c>
      <c r="AN266" s="76">
        <f t="shared" si="149"/>
        <v>-0.14719427832129534</v>
      </c>
      <c r="AO266" s="76">
        <f t="shared" si="149"/>
        <v>-0.14365231931539968</v>
      </c>
      <c r="AP266" s="76">
        <f t="shared" si="149"/>
        <v>-0.13849103171356264</v>
      </c>
      <c r="AQ266" s="76">
        <f t="shared" si="149"/>
        <v>-0.1309766867452507</v>
      </c>
      <c r="AR266" s="76">
        <f t="shared" si="149"/>
        <v>-0.12004967793020646</v>
      </c>
      <c r="AS266" s="76">
        <f t="shared" si="149"/>
        <v>-0.10418543527163263</v>
      </c>
      <c r="AT266" s="76">
        <f t="shared" si="149"/>
        <v>-8.1198799315734482E-2</v>
      </c>
      <c r="AU266" s="76">
        <f t="shared" si="140"/>
        <v>-4.7965010196800328E-2</v>
      </c>
    </row>
    <row r="267" spans="1:48" s="31" customFormat="1" ht="12.95" customHeight="1">
      <c r="A267" s="67" t="s">
        <v>918</v>
      </c>
      <c r="B267" s="66" t="s">
        <v>122</v>
      </c>
      <c r="C267" s="67">
        <v>45141.430899999999</v>
      </c>
      <c r="D267" s="67" t="s">
        <v>144</v>
      </c>
      <c r="E267" s="10">
        <f t="shared" si="123"/>
        <v>2492.0115909753586</v>
      </c>
      <c r="F267" s="31">
        <f t="shared" si="124"/>
        <v>2492</v>
      </c>
      <c r="G267" s="31">
        <f t="shared" si="125"/>
        <v>2.3875200000475161E-2</v>
      </c>
      <c r="J267" s="31">
        <f>G267</f>
        <v>2.3875200000475161E-2</v>
      </c>
      <c r="O267" s="31">
        <f ca="1">+C$11+C$12*F267</f>
        <v>1.080001463631371E-2</v>
      </c>
      <c r="Q267" s="32">
        <f t="shared" si="126"/>
        <v>30122.930899999999</v>
      </c>
      <c r="S267" s="77">
        <f>S$16</f>
        <v>1</v>
      </c>
      <c r="Z267" s="31">
        <f t="shared" si="127"/>
        <v>2492</v>
      </c>
      <c r="AA267" s="76">
        <f t="shared" si="128"/>
        <v>1.7430695762811112E-2</v>
      </c>
      <c r="AB267" s="76">
        <f t="shared" si="129"/>
        <v>1.2961355171747901E-2</v>
      </c>
      <c r="AC267" s="76">
        <f t="shared" si="130"/>
        <v>2.3875200000475161E-2</v>
      </c>
      <c r="AD267" s="76">
        <f t="shared" si="131"/>
        <v>6.4445042376640484E-3</v>
      </c>
      <c r="AE267" s="76">
        <f t="shared" si="132"/>
        <v>4.153163486926988E-5</v>
      </c>
      <c r="AF267" s="31">
        <f t="shared" si="133"/>
        <v>2.3875200000475161E-2</v>
      </c>
      <c r="AG267" s="143"/>
      <c r="AH267" s="31">
        <f t="shared" si="134"/>
        <v>1.0913844828727259E-2</v>
      </c>
      <c r="AI267" s="31">
        <f t="shared" si="135"/>
        <v>1.6840306318380156</v>
      </c>
      <c r="AJ267" s="31">
        <f t="shared" si="136"/>
        <v>0.76137065581166408</v>
      </c>
      <c r="AK267" s="31">
        <f t="shared" si="137"/>
        <v>-0.11201399687137585</v>
      </c>
      <c r="AL267" s="31">
        <f t="shared" si="138"/>
        <v>-0.1623151721479151</v>
      </c>
      <c r="AM267" s="31">
        <f t="shared" si="139"/>
        <v>-8.1336239708471911E-2</v>
      </c>
      <c r="AN267" s="76">
        <f t="shared" si="149"/>
        <v>-6.9225024223932591E-2</v>
      </c>
      <c r="AO267" s="76">
        <f t="shared" si="149"/>
        <v>-6.7513375391731065E-2</v>
      </c>
      <c r="AP267" s="76">
        <f t="shared" si="149"/>
        <v>-6.5038533604899668E-2</v>
      </c>
      <c r="AQ267" s="76">
        <f t="shared" si="149"/>
        <v>-6.1460906289658564E-2</v>
      </c>
      <c r="AR267" s="76">
        <f t="shared" si="149"/>
        <v>-5.6290473859073417E-2</v>
      </c>
      <c r="AS267" s="76">
        <f t="shared" si="149"/>
        <v>-4.8820723704608437E-2</v>
      </c>
      <c r="AT267" s="76">
        <f t="shared" si="149"/>
        <v>-3.8033840484075383E-2</v>
      </c>
      <c r="AU267" s="76">
        <f t="shared" si="140"/>
        <v>-2.246424865606711E-2</v>
      </c>
      <c r="AV267" s="76"/>
    </row>
    <row r="268" spans="1:48" s="31" customFormat="1" ht="12.95" customHeight="1">
      <c r="A268" s="11" t="s">
        <v>71</v>
      </c>
      <c r="B268" s="37"/>
      <c r="C268" s="11">
        <v>45499.829400000002</v>
      </c>
      <c r="D268" s="11">
        <v>2.3E-3</v>
      </c>
      <c r="E268" s="10">
        <f t="shared" si="123"/>
        <v>2666.0075441931676</v>
      </c>
      <c r="F268" s="31">
        <f t="shared" si="124"/>
        <v>2666</v>
      </c>
      <c r="G268" s="31">
        <f t="shared" si="125"/>
        <v>1.5539600004558451E-2</v>
      </c>
      <c r="J268" s="31">
        <f>G268</f>
        <v>1.5539600004558451E-2</v>
      </c>
      <c r="Q268" s="32">
        <f t="shared" si="126"/>
        <v>30481.329400000002</v>
      </c>
      <c r="S268" s="77">
        <f>S$16</f>
        <v>1</v>
      </c>
      <c r="Z268" s="31">
        <f t="shared" si="127"/>
        <v>2666</v>
      </c>
      <c r="AA268" s="76">
        <f t="shared" si="128"/>
        <v>1.8843536249208096E-2</v>
      </c>
      <c r="AB268" s="76">
        <f t="shared" si="129"/>
        <v>3.2667792917787809E-3</v>
      </c>
      <c r="AC268" s="76">
        <f t="shared" si="130"/>
        <v>1.5539600004558451E-2</v>
      </c>
      <c r="AD268" s="76">
        <f t="shared" si="131"/>
        <v>-3.3039362446496447E-3</v>
      </c>
      <c r="AE268" s="76">
        <f t="shared" si="132"/>
        <v>1.0915994708709596E-5</v>
      </c>
      <c r="AF268" s="31">
        <f t="shared" si="133"/>
        <v>1.5539600004558451E-2</v>
      </c>
      <c r="AG268" s="143"/>
      <c r="AH268" s="31">
        <f t="shared" si="134"/>
        <v>1.2272820712779671E-2</v>
      </c>
      <c r="AI268" s="31">
        <f t="shared" si="135"/>
        <v>1.4974297255405735</v>
      </c>
      <c r="AJ268" s="31">
        <f t="shared" si="136"/>
        <v>0.97427284681167414</v>
      </c>
      <c r="AK268" s="31">
        <f t="shared" si="137"/>
        <v>0.48270975641315267</v>
      </c>
      <c r="AL268" s="31">
        <f t="shared" si="138"/>
        <v>0.77038105321664907</v>
      </c>
      <c r="AM268" s="31">
        <f t="shared" si="139"/>
        <v>0.40544385315917691</v>
      </c>
      <c r="AN268" s="76">
        <f t="shared" si="149"/>
        <v>0.34184167650523989</v>
      </c>
      <c r="AO268" s="76">
        <f t="shared" si="149"/>
        <v>0.33483996838850155</v>
      </c>
      <c r="AP268" s="76">
        <f t="shared" si="149"/>
        <v>0.32416418820835308</v>
      </c>
      <c r="AQ268" s="76">
        <f t="shared" si="149"/>
        <v>0.30795931927567255</v>
      </c>
      <c r="AR268" s="76">
        <f t="shared" si="149"/>
        <v>0.28351882422388786</v>
      </c>
      <c r="AS268" s="76">
        <f t="shared" si="149"/>
        <v>0.24697847600192424</v>
      </c>
      <c r="AT268" s="76">
        <f t="shared" si="149"/>
        <v>0.19295330547577638</v>
      </c>
      <c r="AU268" s="76">
        <f t="shared" si="140"/>
        <v>0.11406290543893549</v>
      </c>
    </row>
    <row r="269" spans="1:48" s="31" customFormat="1" ht="12.95" customHeight="1">
      <c r="A269" s="11" t="s">
        <v>71</v>
      </c>
      <c r="B269" s="37"/>
      <c r="C269" s="11">
        <v>45532.787700000001</v>
      </c>
      <c r="D269" s="11">
        <v>1.9E-3</v>
      </c>
      <c r="E269" s="10">
        <f t="shared" si="123"/>
        <v>2682.0081993994204</v>
      </c>
      <c r="F269" s="31">
        <f t="shared" si="124"/>
        <v>2682</v>
      </c>
      <c r="G269" s="31">
        <f t="shared" si="125"/>
        <v>1.6889200000150595E-2</v>
      </c>
      <c r="J269" s="31">
        <f>G269</f>
        <v>1.6889200000150595E-2</v>
      </c>
      <c r="Q269" s="32">
        <f t="shared" si="126"/>
        <v>30514.287700000001</v>
      </c>
      <c r="S269" s="77">
        <f>S$16</f>
        <v>1</v>
      </c>
      <c r="Z269" s="31">
        <f t="shared" si="127"/>
        <v>2682</v>
      </c>
      <c r="AA269" s="76">
        <f t="shared" si="128"/>
        <v>1.8870542580424466E-2</v>
      </c>
      <c r="AB269" s="76">
        <f t="shared" si="129"/>
        <v>4.5943301001479236E-3</v>
      </c>
      <c r="AC269" s="76">
        <f t="shared" si="130"/>
        <v>1.6889200000150595E-2</v>
      </c>
      <c r="AD269" s="76">
        <f t="shared" si="131"/>
        <v>-1.9813425802738711E-3</v>
      </c>
      <c r="AE269" s="76">
        <f t="shared" si="132"/>
        <v>3.9257184204063216E-6</v>
      </c>
      <c r="AF269" s="31">
        <f t="shared" si="133"/>
        <v>1.6889200000150595E-2</v>
      </c>
      <c r="AG269" s="143"/>
      <c r="AH269" s="31">
        <f t="shared" si="134"/>
        <v>1.2294869900002671E-2</v>
      </c>
      <c r="AI269" s="31">
        <f t="shared" si="135"/>
        <v>1.4612677009001591</v>
      </c>
      <c r="AJ269" s="31">
        <f t="shared" si="136"/>
        <v>0.95545137962547499</v>
      </c>
      <c r="AK269" s="31">
        <f t="shared" si="137"/>
        <v>0.517375249595588</v>
      </c>
      <c r="AL269" s="31">
        <f t="shared" si="138"/>
        <v>0.84266746192082509</v>
      </c>
      <c r="AM269" s="31">
        <f t="shared" si="139"/>
        <v>0.44817321358015771</v>
      </c>
      <c r="AN269" s="76">
        <f t="shared" si="149"/>
        <v>0.37705947167332604</v>
      </c>
      <c r="AO269" s="76">
        <f t="shared" si="149"/>
        <v>0.36967770358807006</v>
      </c>
      <c r="AP269" s="76">
        <f t="shared" si="149"/>
        <v>0.35828131169747635</v>
      </c>
      <c r="AQ269" s="76">
        <f t="shared" si="149"/>
        <v>0.34078127863484009</v>
      </c>
      <c r="AR269" s="76">
        <f t="shared" si="149"/>
        <v>0.31411629195924956</v>
      </c>
      <c r="AS269" s="76">
        <f t="shared" si="149"/>
        <v>0.2739189624503976</v>
      </c>
      <c r="AT269" s="76">
        <f t="shared" si="149"/>
        <v>0.21414638766428007</v>
      </c>
      <c r="AU269" s="76">
        <f t="shared" si="140"/>
        <v>0.12661712650514267</v>
      </c>
    </row>
    <row r="270" spans="1:48" s="31" customFormat="1" ht="12.95" customHeight="1">
      <c r="A270" s="67" t="s">
        <v>929</v>
      </c>
      <c r="B270" s="66" t="s">
        <v>122</v>
      </c>
      <c r="C270" s="67">
        <v>45555.445</v>
      </c>
      <c r="D270" s="67" t="s">
        <v>144</v>
      </c>
      <c r="E270" s="10">
        <f t="shared" si="123"/>
        <v>2693.0079064596944</v>
      </c>
      <c r="F270" s="31">
        <f t="shared" si="124"/>
        <v>2693</v>
      </c>
      <c r="G270" s="31">
        <f t="shared" si="125"/>
        <v>1.628579999669455E-2</v>
      </c>
      <c r="I270" s="31">
        <f t="shared" ref="I270:I301" si="150">G270</f>
        <v>1.628579999669455E-2</v>
      </c>
      <c r="O270" s="31">
        <f t="shared" ref="O270:O303" ca="1" si="151">+C$11+C$12*F270</f>
        <v>1.0252598364906523E-2</v>
      </c>
      <c r="Q270" s="32">
        <f t="shared" si="126"/>
        <v>30536.945</v>
      </c>
      <c r="S270" s="77">
        <f t="shared" ref="S270:S301" si="152">S$15</f>
        <v>0.1</v>
      </c>
      <c r="Z270" s="31">
        <f t="shared" si="127"/>
        <v>2693</v>
      </c>
      <c r="AA270" s="76">
        <f t="shared" si="128"/>
        <v>1.8880221630629863E-2</v>
      </c>
      <c r="AB270" s="76">
        <f t="shared" si="129"/>
        <v>3.9846594813049471E-3</v>
      </c>
      <c r="AC270" s="76">
        <f t="shared" si="130"/>
        <v>1.628579999669455E-2</v>
      </c>
      <c r="AD270" s="76">
        <f t="shared" si="131"/>
        <v>-2.5944216339353135E-3</v>
      </c>
      <c r="AE270" s="76">
        <f t="shared" si="132"/>
        <v>6.731023614631582E-7</v>
      </c>
      <c r="AF270" s="31">
        <f t="shared" si="133"/>
        <v>1.628579999669455E-2</v>
      </c>
      <c r="AG270" s="143"/>
      <c r="AH270" s="31">
        <f t="shared" si="134"/>
        <v>1.2301140515389603E-2</v>
      </c>
      <c r="AI270" s="31">
        <f t="shared" si="135"/>
        <v>1.4359745855814168</v>
      </c>
      <c r="AJ270" s="31">
        <f t="shared" si="136"/>
        <v>0.94022881147813575</v>
      </c>
      <c r="AK270" s="31">
        <f t="shared" si="137"/>
        <v>0.53886102244913525</v>
      </c>
      <c r="AL270" s="31">
        <f t="shared" si="138"/>
        <v>0.89055122243388896</v>
      </c>
      <c r="AM270" s="31">
        <f t="shared" si="139"/>
        <v>0.47724150169185392</v>
      </c>
      <c r="AN270" s="76">
        <f t="shared" si="149"/>
        <v>0.4008845593965143</v>
      </c>
      <c r="AO270" s="76">
        <f t="shared" si="149"/>
        <v>0.39329671525099758</v>
      </c>
      <c r="AP270" s="76">
        <f t="shared" si="149"/>
        <v>0.38147351708656346</v>
      </c>
      <c r="AQ270" s="76">
        <f t="shared" si="149"/>
        <v>0.36316123565975089</v>
      </c>
      <c r="AR270" s="76">
        <f t="shared" si="149"/>
        <v>0.33504514160306076</v>
      </c>
      <c r="AS270" s="76">
        <f t="shared" si="149"/>
        <v>0.2923972127325063</v>
      </c>
      <c r="AT270" s="76">
        <f t="shared" si="149"/>
        <v>0.22870871157648179</v>
      </c>
      <c r="AU270" s="76">
        <f t="shared" si="140"/>
        <v>0.13524815348815999</v>
      </c>
    </row>
    <row r="271" spans="1:48" s="31" customFormat="1" ht="12.95" customHeight="1">
      <c r="A271" s="67" t="s">
        <v>929</v>
      </c>
      <c r="B271" s="66" t="s">
        <v>122</v>
      </c>
      <c r="C271" s="67">
        <v>45555.446000000004</v>
      </c>
      <c r="D271" s="67" t="s">
        <v>144</v>
      </c>
      <c r="E271" s="10">
        <f t="shared" si="123"/>
        <v>2693.0083919415083</v>
      </c>
      <c r="F271" s="31">
        <f t="shared" si="124"/>
        <v>2693</v>
      </c>
      <c r="G271" s="31">
        <f t="shared" si="125"/>
        <v>1.7285800000536256E-2</v>
      </c>
      <c r="I271" s="31">
        <f t="shared" si="150"/>
        <v>1.7285800000536256E-2</v>
      </c>
      <c r="O271" s="31">
        <f t="shared" ca="1" si="151"/>
        <v>1.0252598364906523E-2</v>
      </c>
      <c r="Q271" s="32">
        <f t="shared" si="126"/>
        <v>30536.946000000004</v>
      </c>
      <c r="S271" s="77">
        <f t="shared" si="152"/>
        <v>0.1</v>
      </c>
      <c r="Z271" s="31">
        <f t="shared" si="127"/>
        <v>2693</v>
      </c>
      <c r="AA271" s="76">
        <f t="shared" si="128"/>
        <v>1.8880221630629863E-2</v>
      </c>
      <c r="AB271" s="76">
        <f t="shared" si="129"/>
        <v>4.9846594851466527E-3</v>
      </c>
      <c r="AC271" s="76">
        <f t="shared" si="130"/>
        <v>1.7285800000536256E-2</v>
      </c>
      <c r="AD271" s="76">
        <f t="shared" si="131"/>
        <v>-1.5944216300936079E-3</v>
      </c>
      <c r="AE271" s="76">
        <f t="shared" si="132"/>
        <v>2.542180334510358E-7</v>
      </c>
      <c r="AF271" s="31">
        <f t="shared" si="133"/>
        <v>1.7285800000536256E-2</v>
      </c>
      <c r="AG271" s="143"/>
      <c r="AH271" s="31">
        <f t="shared" si="134"/>
        <v>1.2301140515389603E-2</v>
      </c>
      <c r="AI271" s="31">
        <f t="shared" si="135"/>
        <v>1.4359745855814168</v>
      </c>
      <c r="AJ271" s="31">
        <f t="shared" si="136"/>
        <v>0.94022881147813575</v>
      </c>
      <c r="AK271" s="31">
        <f t="shared" si="137"/>
        <v>0.53886102244913525</v>
      </c>
      <c r="AL271" s="31">
        <f t="shared" si="138"/>
        <v>0.89055122243388896</v>
      </c>
      <c r="AM271" s="31">
        <f t="shared" si="139"/>
        <v>0.47724150169185392</v>
      </c>
      <c r="AN271" s="76">
        <f t="shared" ref="AN271:AT280" si="153">$AU271+$AB$7*SIN(AO271)</f>
        <v>0.4008845593965143</v>
      </c>
      <c r="AO271" s="76">
        <f t="shared" si="153"/>
        <v>0.39329671525099758</v>
      </c>
      <c r="AP271" s="76">
        <f t="shared" si="153"/>
        <v>0.38147351708656346</v>
      </c>
      <c r="AQ271" s="76">
        <f t="shared" si="153"/>
        <v>0.36316123565975089</v>
      </c>
      <c r="AR271" s="76">
        <f t="shared" si="153"/>
        <v>0.33504514160306076</v>
      </c>
      <c r="AS271" s="76">
        <f t="shared" si="153"/>
        <v>0.2923972127325063</v>
      </c>
      <c r="AT271" s="76">
        <f t="shared" si="153"/>
        <v>0.22870871157648179</v>
      </c>
      <c r="AU271" s="76">
        <f t="shared" si="140"/>
        <v>0.13524815348815999</v>
      </c>
    </row>
    <row r="272" spans="1:48" s="31" customFormat="1" ht="12.95" customHeight="1">
      <c r="A272" s="67" t="s">
        <v>929</v>
      </c>
      <c r="B272" s="66" t="s">
        <v>122</v>
      </c>
      <c r="C272" s="67">
        <v>45555.446000000004</v>
      </c>
      <c r="D272" s="67" t="s">
        <v>144</v>
      </c>
      <c r="E272" s="10">
        <f t="shared" si="123"/>
        <v>2693.0083919415083</v>
      </c>
      <c r="F272" s="31">
        <f t="shared" si="124"/>
        <v>2693</v>
      </c>
      <c r="G272" s="31">
        <f t="shared" si="125"/>
        <v>1.7285800000536256E-2</v>
      </c>
      <c r="I272" s="31">
        <f t="shared" si="150"/>
        <v>1.7285800000536256E-2</v>
      </c>
      <c r="O272" s="31">
        <f t="shared" ca="1" si="151"/>
        <v>1.0252598364906523E-2</v>
      </c>
      <c r="Q272" s="32">
        <f t="shared" si="126"/>
        <v>30536.946000000004</v>
      </c>
      <c r="S272" s="77">
        <f t="shared" si="152"/>
        <v>0.1</v>
      </c>
      <c r="Z272" s="31">
        <f t="shared" si="127"/>
        <v>2693</v>
      </c>
      <c r="AA272" s="76">
        <f t="shared" si="128"/>
        <v>1.8880221630629863E-2</v>
      </c>
      <c r="AB272" s="76">
        <f t="shared" si="129"/>
        <v>4.9846594851466527E-3</v>
      </c>
      <c r="AC272" s="76">
        <f t="shared" si="130"/>
        <v>1.7285800000536256E-2</v>
      </c>
      <c r="AD272" s="76">
        <f t="shared" si="131"/>
        <v>-1.5944216300936079E-3</v>
      </c>
      <c r="AE272" s="76">
        <f t="shared" si="132"/>
        <v>2.542180334510358E-7</v>
      </c>
      <c r="AF272" s="31">
        <f t="shared" si="133"/>
        <v>1.7285800000536256E-2</v>
      </c>
      <c r="AG272" s="143"/>
      <c r="AH272" s="31">
        <f t="shared" si="134"/>
        <v>1.2301140515389603E-2</v>
      </c>
      <c r="AI272" s="31">
        <f t="shared" si="135"/>
        <v>1.4359745855814168</v>
      </c>
      <c r="AJ272" s="31">
        <f t="shared" si="136"/>
        <v>0.94022881147813575</v>
      </c>
      <c r="AK272" s="31">
        <f t="shared" si="137"/>
        <v>0.53886102244913525</v>
      </c>
      <c r="AL272" s="31">
        <f t="shared" si="138"/>
        <v>0.89055122243388896</v>
      </c>
      <c r="AM272" s="31">
        <f t="shared" si="139"/>
        <v>0.47724150169185392</v>
      </c>
      <c r="AN272" s="76">
        <f t="shared" si="153"/>
        <v>0.4008845593965143</v>
      </c>
      <c r="AO272" s="76">
        <f t="shared" si="153"/>
        <v>0.39329671525099758</v>
      </c>
      <c r="AP272" s="76">
        <f t="shared" si="153"/>
        <v>0.38147351708656346</v>
      </c>
      <c r="AQ272" s="76">
        <f t="shared" si="153"/>
        <v>0.36316123565975089</v>
      </c>
      <c r="AR272" s="76">
        <f t="shared" si="153"/>
        <v>0.33504514160306076</v>
      </c>
      <c r="AS272" s="76">
        <f t="shared" si="153"/>
        <v>0.2923972127325063</v>
      </c>
      <c r="AT272" s="76">
        <f t="shared" si="153"/>
        <v>0.22870871157648179</v>
      </c>
      <c r="AU272" s="76">
        <f t="shared" si="140"/>
        <v>0.13524815348815999</v>
      </c>
    </row>
    <row r="273" spans="1:48" s="31" customFormat="1" ht="12.95" customHeight="1">
      <c r="A273" s="67" t="s">
        <v>929</v>
      </c>
      <c r="B273" s="66" t="s">
        <v>122</v>
      </c>
      <c r="C273" s="67">
        <v>45555.45</v>
      </c>
      <c r="D273" s="67" t="s">
        <v>144</v>
      </c>
      <c r="E273" s="10">
        <f t="shared" si="123"/>
        <v>2693.0103338687536</v>
      </c>
      <c r="F273" s="31">
        <f t="shared" si="124"/>
        <v>2693</v>
      </c>
      <c r="G273" s="31">
        <f t="shared" si="125"/>
        <v>2.1285799994075205E-2</v>
      </c>
      <c r="I273" s="31">
        <f t="shared" si="150"/>
        <v>2.1285799994075205E-2</v>
      </c>
      <c r="O273" s="31">
        <f t="shared" ca="1" si="151"/>
        <v>1.0252598364906523E-2</v>
      </c>
      <c r="Q273" s="32">
        <f t="shared" si="126"/>
        <v>30536.949999999997</v>
      </c>
      <c r="S273" s="77">
        <f t="shared" si="152"/>
        <v>0.1</v>
      </c>
      <c r="Z273" s="31">
        <f t="shared" si="127"/>
        <v>2693</v>
      </c>
      <c r="AA273" s="76">
        <f t="shared" si="128"/>
        <v>1.8880221630629863E-2</v>
      </c>
      <c r="AB273" s="76">
        <f t="shared" si="129"/>
        <v>8.9846594786856023E-3</v>
      </c>
      <c r="AC273" s="76">
        <f t="shared" si="130"/>
        <v>2.1285799994075205E-2</v>
      </c>
      <c r="AD273" s="76">
        <f t="shared" si="131"/>
        <v>2.4055783634453418E-3</v>
      </c>
      <c r="AE273" s="76">
        <f t="shared" si="132"/>
        <v>5.7868072626763693E-7</v>
      </c>
      <c r="AF273" s="31">
        <f t="shared" si="133"/>
        <v>2.1285799994075205E-2</v>
      </c>
      <c r="AG273" s="143"/>
      <c r="AH273" s="31">
        <f t="shared" si="134"/>
        <v>1.2301140515389603E-2</v>
      </c>
      <c r="AI273" s="31">
        <f t="shared" si="135"/>
        <v>1.4359745855814168</v>
      </c>
      <c r="AJ273" s="31">
        <f t="shared" si="136"/>
        <v>0.94022881147813575</v>
      </c>
      <c r="AK273" s="31">
        <f t="shared" si="137"/>
        <v>0.53886102244913525</v>
      </c>
      <c r="AL273" s="31">
        <f t="shared" si="138"/>
        <v>0.89055122243388896</v>
      </c>
      <c r="AM273" s="31">
        <f t="shared" si="139"/>
        <v>0.47724150169185392</v>
      </c>
      <c r="AN273" s="76">
        <f t="shared" si="153"/>
        <v>0.4008845593965143</v>
      </c>
      <c r="AO273" s="76">
        <f t="shared" si="153"/>
        <v>0.39329671525099758</v>
      </c>
      <c r="AP273" s="76">
        <f t="shared" si="153"/>
        <v>0.38147351708656346</v>
      </c>
      <c r="AQ273" s="76">
        <f t="shared" si="153"/>
        <v>0.36316123565975089</v>
      </c>
      <c r="AR273" s="76">
        <f t="shared" si="153"/>
        <v>0.33504514160306076</v>
      </c>
      <c r="AS273" s="76">
        <f t="shared" si="153"/>
        <v>0.2923972127325063</v>
      </c>
      <c r="AT273" s="76">
        <f t="shared" si="153"/>
        <v>0.22870871157648179</v>
      </c>
      <c r="AU273" s="76">
        <f t="shared" si="140"/>
        <v>0.13524815348815999</v>
      </c>
    </row>
    <row r="274" spans="1:48" s="31" customFormat="1" ht="12.95" customHeight="1">
      <c r="A274" s="67" t="s">
        <v>929</v>
      </c>
      <c r="B274" s="66" t="s">
        <v>122</v>
      </c>
      <c r="C274" s="67">
        <v>45555.451000000001</v>
      </c>
      <c r="D274" s="67" t="s">
        <v>144</v>
      </c>
      <c r="E274" s="10">
        <f t="shared" si="123"/>
        <v>2693.0108193505675</v>
      </c>
      <c r="F274" s="31">
        <f t="shared" si="124"/>
        <v>2693</v>
      </c>
      <c r="G274" s="31">
        <f t="shared" si="125"/>
        <v>2.2285799997916911E-2</v>
      </c>
      <c r="I274" s="31">
        <f t="shared" si="150"/>
        <v>2.2285799997916911E-2</v>
      </c>
      <c r="O274" s="31">
        <f t="shared" ca="1" si="151"/>
        <v>1.0252598364906523E-2</v>
      </c>
      <c r="Q274" s="32">
        <f t="shared" si="126"/>
        <v>30536.951000000001</v>
      </c>
      <c r="S274" s="77">
        <f t="shared" si="152"/>
        <v>0.1</v>
      </c>
      <c r="Z274" s="31">
        <f t="shared" si="127"/>
        <v>2693</v>
      </c>
      <c r="AA274" s="76">
        <f t="shared" si="128"/>
        <v>1.8880221630629863E-2</v>
      </c>
      <c r="AB274" s="76">
        <f t="shared" si="129"/>
        <v>9.9846594825273079E-3</v>
      </c>
      <c r="AC274" s="76">
        <f t="shared" si="130"/>
        <v>2.2285799997916911E-2</v>
      </c>
      <c r="AD274" s="76">
        <f t="shared" si="131"/>
        <v>3.4055783672870474E-3</v>
      </c>
      <c r="AE274" s="76">
        <f t="shared" si="132"/>
        <v>1.1597964015733512E-6</v>
      </c>
      <c r="AF274" s="31">
        <f t="shared" si="133"/>
        <v>2.2285799997916911E-2</v>
      </c>
      <c r="AG274" s="143"/>
      <c r="AH274" s="31">
        <f t="shared" si="134"/>
        <v>1.2301140515389603E-2</v>
      </c>
      <c r="AI274" s="31">
        <f t="shared" si="135"/>
        <v>1.4359745855814168</v>
      </c>
      <c r="AJ274" s="31">
        <f t="shared" si="136"/>
        <v>0.94022881147813575</v>
      </c>
      <c r="AK274" s="31">
        <f t="shared" si="137"/>
        <v>0.53886102244913525</v>
      </c>
      <c r="AL274" s="31">
        <f t="shared" si="138"/>
        <v>0.89055122243388896</v>
      </c>
      <c r="AM274" s="31">
        <f t="shared" si="139"/>
        <v>0.47724150169185392</v>
      </c>
      <c r="AN274" s="76">
        <f t="shared" si="153"/>
        <v>0.4008845593965143</v>
      </c>
      <c r="AO274" s="76">
        <f t="shared" si="153"/>
        <v>0.39329671525099758</v>
      </c>
      <c r="AP274" s="76">
        <f t="shared" si="153"/>
        <v>0.38147351708656346</v>
      </c>
      <c r="AQ274" s="76">
        <f t="shared" si="153"/>
        <v>0.36316123565975089</v>
      </c>
      <c r="AR274" s="76">
        <f t="shared" si="153"/>
        <v>0.33504514160306076</v>
      </c>
      <c r="AS274" s="76">
        <f t="shared" si="153"/>
        <v>0.2923972127325063</v>
      </c>
      <c r="AT274" s="76">
        <f t="shared" si="153"/>
        <v>0.22870871157648179</v>
      </c>
      <c r="AU274" s="76">
        <f t="shared" si="140"/>
        <v>0.13524815348815999</v>
      </c>
    </row>
    <row r="275" spans="1:48" s="31" customFormat="1" ht="12.95" customHeight="1">
      <c r="A275" s="67" t="s">
        <v>929</v>
      </c>
      <c r="B275" s="66" t="s">
        <v>122</v>
      </c>
      <c r="C275" s="67">
        <v>45555.451999999997</v>
      </c>
      <c r="D275" s="67" t="s">
        <v>144</v>
      </c>
      <c r="E275" s="10">
        <f t="shared" si="123"/>
        <v>2693.0113048323778</v>
      </c>
      <c r="F275" s="31">
        <f t="shared" si="124"/>
        <v>2693</v>
      </c>
      <c r="G275" s="31">
        <f t="shared" si="125"/>
        <v>2.3285799994482659E-2</v>
      </c>
      <c r="I275" s="31">
        <f t="shared" si="150"/>
        <v>2.3285799994482659E-2</v>
      </c>
      <c r="O275" s="31">
        <f t="shared" ca="1" si="151"/>
        <v>1.0252598364906523E-2</v>
      </c>
      <c r="Q275" s="32">
        <f t="shared" si="126"/>
        <v>30536.951999999997</v>
      </c>
      <c r="S275" s="77">
        <f t="shared" si="152"/>
        <v>0.1</v>
      </c>
      <c r="Z275" s="31">
        <f t="shared" si="127"/>
        <v>2693</v>
      </c>
      <c r="AA275" s="76">
        <f t="shared" si="128"/>
        <v>1.8880221630629863E-2</v>
      </c>
      <c r="AB275" s="76">
        <f t="shared" si="129"/>
        <v>1.0984659479093056E-2</v>
      </c>
      <c r="AC275" s="76">
        <f t="shared" si="130"/>
        <v>2.3285799994482659E-2</v>
      </c>
      <c r="AD275" s="76">
        <f t="shared" si="131"/>
        <v>4.4055783638527954E-3</v>
      </c>
      <c r="AE275" s="76">
        <f t="shared" si="132"/>
        <v>1.9409120720047875E-6</v>
      </c>
      <c r="AF275" s="31">
        <f t="shared" si="133"/>
        <v>2.3285799994482659E-2</v>
      </c>
      <c r="AG275" s="143"/>
      <c r="AH275" s="31">
        <f t="shared" si="134"/>
        <v>1.2301140515389603E-2</v>
      </c>
      <c r="AI275" s="31">
        <f t="shared" si="135"/>
        <v>1.4359745855814168</v>
      </c>
      <c r="AJ275" s="31">
        <f t="shared" si="136"/>
        <v>0.94022881147813575</v>
      </c>
      <c r="AK275" s="31">
        <f t="shared" si="137"/>
        <v>0.53886102244913525</v>
      </c>
      <c r="AL275" s="31">
        <f t="shared" si="138"/>
        <v>0.89055122243388896</v>
      </c>
      <c r="AM275" s="31">
        <f t="shared" si="139"/>
        <v>0.47724150169185392</v>
      </c>
      <c r="AN275" s="76">
        <f t="shared" si="153"/>
        <v>0.4008845593965143</v>
      </c>
      <c r="AO275" s="76">
        <f t="shared" si="153"/>
        <v>0.39329671525099758</v>
      </c>
      <c r="AP275" s="76">
        <f t="shared" si="153"/>
        <v>0.38147351708656346</v>
      </c>
      <c r="AQ275" s="76">
        <f t="shared" si="153"/>
        <v>0.36316123565975089</v>
      </c>
      <c r="AR275" s="76">
        <f t="shared" si="153"/>
        <v>0.33504514160306076</v>
      </c>
      <c r="AS275" s="76">
        <f t="shared" si="153"/>
        <v>0.2923972127325063</v>
      </c>
      <c r="AT275" s="76">
        <f t="shared" si="153"/>
        <v>0.22870871157648179</v>
      </c>
      <c r="AU275" s="76">
        <f t="shared" si="140"/>
        <v>0.13524815348815999</v>
      </c>
      <c r="AV275" s="76"/>
    </row>
    <row r="276" spans="1:48" s="31" customFormat="1" ht="12.95" customHeight="1">
      <c r="A276" s="67" t="s">
        <v>929</v>
      </c>
      <c r="B276" s="66" t="s">
        <v>122</v>
      </c>
      <c r="C276" s="67">
        <v>45555.453999999998</v>
      </c>
      <c r="D276" s="67" t="s">
        <v>144</v>
      </c>
      <c r="E276" s="10">
        <f t="shared" si="123"/>
        <v>2693.0122757960021</v>
      </c>
      <c r="F276" s="31">
        <f t="shared" si="124"/>
        <v>2693</v>
      </c>
      <c r="G276" s="31">
        <f t="shared" si="125"/>
        <v>2.5285799994890112E-2</v>
      </c>
      <c r="I276" s="31">
        <f t="shared" si="150"/>
        <v>2.5285799994890112E-2</v>
      </c>
      <c r="O276" s="31">
        <f t="shared" ca="1" si="151"/>
        <v>1.0252598364906523E-2</v>
      </c>
      <c r="Q276" s="32">
        <f t="shared" si="126"/>
        <v>30536.953999999998</v>
      </c>
      <c r="S276" s="77">
        <f t="shared" si="152"/>
        <v>0.1</v>
      </c>
      <c r="Z276" s="31">
        <f t="shared" si="127"/>
        <v>2693</v>
      </c>
      <c r="AA276" s="76">
        <f t="shared" si="128"/>
        <v>1.8880221630629863E-2</v>
      </c>
      <c r="AB276" s="76">
        <f t="shared" si="129"/>
        <v>1.298465947950051E-2</v>
      </c>
      <c r="AC276" s="76">
        <f t="shared" si="130"/>
        <v>2.5285799994890112E-2</v>
      </c>
      <c r="AD276" s="76">
        <f t="shared" si="131"/>
        <v>6.405578364260249E-3</v>
      </c>
      <c r="AE276" s="76">
        <f t="shared" si="132"/>
        <v>4.103143418067901E-6</v>
      </c>
      <c r="AF276" s="31">
        <f t="shared" si="133"/>
        <v>2.5285799994890112E-2</v>
      </c>
      <c r="AG276" s="143"/>
      <c r="AH276" s="31">
        <f t="shared" si="134"/>
        <v>1.2301140515389603E-2</v>
      </c>
      <c r="AI276" s="31">
        <f t="shared" si="135"/>
        <v>1.4359745855814168</v>
      </c>
      <c r="AJ276" s="31">
        <f t="shared" si="136"/>
        <v>0.94022881147813575</v>
      </c>
      <c r="AK276" s="31">
        <f t="shared" si="137"/>
        <v>0.53886102244913525</v>
      </c>
      <c r="AL276" s="31">
        <f t="shared" si="138"/>
        <v>0.89055122243388896</v>
      </c>
      <c r="AM276" s="31">
        <f t="shared" si="139"/>
        <v>0.47724150169185392</v>
      </c>
      <c r="AN276" s="76">
        <f t="shared" si="153"/>
        <v>0.4008845593965143</v>
      </c>
      <c r="AO276" s="76">
        <f t="shared" si="153"/>
        <v>0.39329671525099758</v>
      </c>
      <c r="AP276" s="76">
        <f t="shared" si="153"/>
        <v>0.38147351708656346</v>
      </c>
      <c r="AQ276" s="76">
        <f t="shared" si="153"/>
        <v>0.36316123565975089</v>
      </c>
      <c r="AR276" s="76">
        <f t="shared" si="153"/>
        <v>0.33504514160306076</v>
      </c>
      <c r="AS276" s="76">
        <f t="shared" si="153"/>
        <v>0.2923972127325063</v>
      </c>
      <c r="AT276" s="76">
        <f t="shared" si="153"/>
        <v>0.22870871157648179</v>
      </c>
      <c r="AU276" s="76">
        <f t="shared" si="140"/>
        <v>0.13524815348815999</v>
      </c>
    </row>
    <row r="277" spans="1:48" s="31" customFormat="1" ht="12.95" customHeight="1">
      <c r="A277" s="67" t="s">
        <v>929</v>
      </c>
      <c r="B277" s="66" t="s">
        <v>122</v>
      </c>
      <c r="C277" s="67">
        <v>45555.455000000002</v>
      </c>
      <c r="D277" s="67" t="s">
        <v>144</v>
      </c>
      <c r="E277" s="10">
        <f t="shared" ref="E277:E340" si="154">+(C277-C$7)/C$8</f>
        <v>2693.012761277816</v>
      </c>
      <c r="F277" s="31">
        <f t="shared" ref="F277:F340" si="155">ROUND(2*E277,0)/2</f>
        <v>2693</v>
      </c>
      <c r="G277" s="31">
        <f t="shared" ref="G277:G340" si="156">+C277-(C$7+F277*C$8)</f>
        <v>2.6285799998731818E-2</v>
      </c>
      <c r="I277" s="31">
        <f t="shared" si="150"/>
        <v>2.6285799998731818E-2</v>
      </c>
      <c r="O277" s="31">
        <f t="shared" ca="1" si="151"/>
        <v>1.0252598364906523E-2</v>
      </c>
      <c r="Q277" s="32">
        <f t="shared" ref="Q277:Q340" si="157">+C277-15018.5</f>
        <v>30536.955000000002</v>
      </c>
      <c r="S277" s="77">
        <f t="shared" si="152"/>
        <v>0.1</v>
      </c>
      <c r="Z277" s="31">
        <f t="shared" ref="Z277:Z340" si="158">F277</f>
        <v>2693</v>
      </c>
      <c r="AA277" s="76">
        <f t="shared" ref="AA277:AA340" si="159">AB$3+AB$4*Z277+AB$5*Z277^2+AH277</f>
        <v>1.8880221630629863E-2</v>
      </c>
      <c r="AB277" s="76">
        <f t="shared" ref="AB277:AB340" si="160">IF(S277&lt;&gt;0,G277-AH277, -9999)</f>
        <v>1.3984659483342215E-2</v>
      </c>
      <c r="AC277" s="76">
        <f t="shared" ref="AC277:AC340" si="161">+G277-P277</f>
        <v>2.6285799998731818E-2</v>
      </c>
      <c r="AD277" s="76">
        <f t="shared" ref="AD277:AD340" si="162">IF(S277&lt;&gt;0,G277-AA277, -9999)</f>
        <v>7.4055783681019546E-3</v>
      </c>
      <c r="AE277" s="76">
        <f t="shared" ref="AE277:AE340" si="163">+(G277-AA277)^2*S277</f>
        <v>5.4842590966099611E-6</v>
      </c>
      <c r="AF277" s="31">
        <f t="shared" ref="AF277:AF340" si="164">IF(S277&lt;&gt;0,G277-P277, -9999)</f>
        <v>2.6285799998731818E-2</v>
      </c>
      <c r="AG277" s="143"/>
      <c r="AH277" s="31">
        <f t="shared" ref="AH277:AH340" si="165">$AB$6*($AB$11/AI277*AJ277+$AB$12)</f>
        <v>1.2301140515389603E-2</v>
      </c>
      <c r="AI277" s="31">
        <f t="shared" ref="AI277:AI340" si="166">1+$AB$7*COS(AL277)</f>
        <v>1.4359745855814168</v>
      </c>
      <c r="AJ277" s="31">
        <f t="shared" ref="AJ277:AJ340" si="167">SIN(AL277+RADIANS($AB$9))</f>
        <v>0.94022881147813575</v>
      </c>
      <c r="AK277" s="31">
        <f t="shared" ref="AK277:AK340" si="168">$AB$7*SIN(AL277)</f>
        <v>0.53886102244913525</v>
      </c>
      <c r="AL277" s="31">
        <f t="shared" ref="AL277:AL340" si="169">2*ATAN(AM277)</f>
        <v>0.89055122243388896</v>
      </c>
      <c r="AM277" s="31">
        <f t="shared" ref="AM277:AM340" si="170">SQRT((1+$AB$7)/(1-$AB$7))*TAN(AN277/2)</f>
        <v>0.47724150169185392</v>
      </c>
      <c r="AN277" s="76">
        <f t="shared" si="153"/>
        <v>0.4008845593965143</v>
      </c>
      <c r="AO277" s="76">
        <f t="shared" si="153"/>
        <v>0.39329671525099758</v>
      </c>
      <c r="AP277" s="76">
        <f t="shared" si="153"/>
        <v>0.38147351708656346</v>
      </c>
      <c r="AQ277" s="76">
        <f t="shared" si="153"/>
        <v>0.36316123565975089</v>
      </c>
      <c r="AR277" s="76">
        <f t="shared" si="153"/>
        <v>0.33504514160306076</v>
      </c>
      <c r="AS277" s="76">
        <f t="shared" si="153"/>
        <v>0.2923972127325063</v>
      </c>
      <c r="AT277" s="76">
        <f t="shared" si="153"/>
        <v>0.22870871157648179</v>
      </c>
      <c r="AU277" s="76">
        <f t="shared" ref="AU277:AU340" si="171">RADIANS($AB$9)+$AB$18*(F277-AB$15)</f>
        <v>0.13524815348815999</v>
      </c>
    </row>
    <row r="278" spans="1:48" s="31" customFormat="1" ht="12.95" customHeight="1">
      <c r="A278" s="67" t="s">
        <v>929</v>
      </c>
      <c r="B278" s="66" t="s">
        <v>122</v>
      </c>
      <c r="C278" s="67">
        <v>45555.455000000002</v>
      </c>
      <c r="D278" s="67" t="s">
        <v>144</v>
      </c>
      <c r="E278" s="10">
        <f t="shared" si="154"/>
        <v>2693.012761277816</v>
      </c>
      <c r="F278" s="31">
        <f t="shared" si="155"/>
        <v>2693</v>
      </c>
      <c r="G278" s="31">
        <f t="shared" si="156"/>
        <v>2.6285799998731818E-2</v>
      </c>
      <c r="I278" s="31">
        <f t="shared" si="150"/>
        <v>2.6285799998731818E-2</v>
      </c>
      <c r="O278" s="31">
        <f t="shared" ca="1" si="151"/>
        <v>1.0252598364906523E-2</v>
      </c>
      <c r="Q278" s="32">
        <f t="shared" si="157"/>
        <v>30536.955000000002</v>
      </c>
      <c r="S278" s="77">
        <f t="shared" si="152"/>
        <v>0.1</v>
      </c>
      <c r="Z278" s="31">
        <f t="shared" si="158"/>
        <v>2693</v>
      </c>
      <c r="AA278" s="76">
        <f t="shared" si="159"/>
        <v>1.8880221630629863E-2</v>
      </c>
      <c r="AB278" s="76">
        <f t="shared" si="160"/>
        <v>1.3984659483342215E-2</v>
      </c>
      <c r="AC278" s="76">
        <f t="shared" si="161"/>
        <v>2.6285799998731818E-2</v>
      </c>
      <c r="AD278" s="76">
        <f t="shared" si="162"/>
        <v>7.4055783681019546E-3</v>
      </c>
      <c r="AE278" s="76">
        <f t="shared" si="163"/>
        <v>5.4842590966099611E-6</v>
      </c>
      <c r="AF278" s="31">
        <f t="shared" si="164"/>
        <v>2.6285799998731818E-2</v>
      </c>
      <c r="AG278" s="143"/>
      <c r="AH278" s="31">
        <f t="shared" si="165"/>
        <v>1.2301140515389603E-2</v>
      </c>
      <c r="AI278" s="31">
        <f t="shared" si="166"/>
        <v>1.4359745855814168</v>
      </c>
      <c r="AJ278" s="31">
        <f t="shared" si="167"/>
        <v>0.94022881147813575</v>
      </c>
      <c r="AK278" s="31">
        <f t="shared" si="168"/>
        <v>0.53886102244913525</v>
      </c>
      <c r="AL278" s="31">
        <f t="shared" si="169"/>
        <v>0.89055122243388896</v>
      </c>
      <c r="AM278" s="31">
        <f t="shared" si="170"/>
        <v>0.47724150169185392</v>
      </c>
      <c r="AN278" s="76">
        <f t="shared" si="153"/>
        <v>0.4008845593965143</v>
      </c>
      <c r="AO278" s="76">
        <f t="shared" si="153"/>
        <v>0.39329671525099758</v>
      </c>
      <c r="AP278" s="76">
        <f t="shared" si="153"/>
        <v>0.38147351708656346</v>
      </c>
      <c r="AQ278" s="76">
        <f t="shared" si="153"/>
        <v>0.36316123565975089</v>
      </c>
      <c r="AR278" s="76">
        <f t="shared" si="153"/>
        <v>0.33504514160306076</v>
      </c>
      <c r="AS278" s="76">
        <f t="shared" si="153"/>
        <v>0.2923972127325063</v>
      </c>
      <c r="AT278" s="76">
        <f t="shared" si="153"/>
        <v>0.22870871157648179</v>
      </c>
      <c r="AU278" s="76">
        <f t="shared" si="171"/>
        <v>0.13524815348815999</v>
      </c>
    </row>
    <row r="279" spans="1:48" s="31" customFormat="1" ht="12.95" customHeight="1">
      <c r="A279" s="67" t="s">
        <v>929</v>
      </c>
      <c r="B279" s="66" t="s">
        <v>122</v>
      </c>
      <c r="C279" s="67">
        <v>45555.455999999998</v>
      </c>
      <c r="D279" s="67" t="s">
        <v>144</v>
      </c>
      <c r="E279" s="10">
        <f t="shared" si="154"/>
        <v>2693.0132467596263</v>
      </c>
      <c r="F279" s="31">
        <f t="shared" si="155"/>
        <v>2693</v>
      </c>
      <c r="G279" s="31">
        <f t="shared" si="156"/>
        <v>2.7285799995297566E-2</v>
      </c>
      <c r="I279" s="31">
        <f t="shared" si="150"/>
        <v>2.7285799995297566E-2</v>
      </c>
      <c r="O279" s="31">
        <f t="shared" ca="1" si="151"/>
        <v>1.0252598364906523E-2</v>
      </c>
      <c r="Q279" s="32">
        <f t="shared" si="157"/>
        <v>30536.955999999998</v>
      </c>
      <c r="S279" s="77">
        <f t="shared" si="152"/>
        <v>0.1</v>
      </c>
      <c r="Z279" s="31">
        <f t="shared" si="158"/>
        <v>2693</v>
      </c>
      <c r="AA279" s="76">
        <f t="shared" si="159"/>
        <v>1.8880221630629863E-2</v>
      </c>
      <c r="AB279" s="76">
        <f t="shared" si="160"/>
        <v>1.4984659479907963E-2</v>
      </c>
      <c r="AC279" s="76">
        <f t="shared" si="161"/>
        <v>2.7285799995297566E-2</v>
      </c>
      <c r="AD279" s="76">
        <f t="shared" si="162"/>
        <v>8.4055783646677026E-3</v>
      </c>
      <c r="AE279" s="76">
        <f t="shared" si="163"/>
        <v>7.0653747644569765E-6</v>
      </c>
      <c r="AF279" s="31">
        <f t="shared" si="164"/>
        <v>2.7285799995297566E-2</v>
      </c>
      <c r="AG279" s="143"/>
      <c r="AH279" s="31">
        <f t="shared" si="165"/>
        <v>1.2301140515389603E-2</v>
      </c>
      <c r="AI279" s="31">
        <f t="shared" si="166"/>
        <v>1.4359745855814168</v>
      </c>
      <c r="AJ279" s="31">
        <f t="shared" si="167"/>
        <v>0.94022881147813575</v>
      </c>
      <c r="AK279" s="31">
        <f t="shared" si="168"/>
        <v>0.53886102244913525</v>
      </c>
      <c r="AL279" s="31">
        <f t="shared" si="169"/>
        <v>0.89055122243388896</v>
      </c>
      <c r="AM279" s="31">
        <f t="shared" si="170"/>
        <v>0.47724150169185392</v>
      </c>
      <c r="AN279" s="76">
        <f t="shared" si="153"/>
        <v>0.4008845593965143</v>
      </c>
      <c r="AO279" s="76">
        <f t="shared" si="153"/>
        <v>0.39329671525099758</v>
      </c>
      <c r="AP279" s="76">
        <f t="shared" si="153"/>
        <v>0.38147351708656346</v>
      </c>
      <c r="AQ279" s="76">
        <f t="shared" si="153"/>
        <v>0.36316123565975089</v>
      </c>
      <c r="AR279" s="76">
        <f t="shared" si="153"/>
        <v>0.33504514160306076</v>
      </c>
      <c r="AS279" s="76">
        <f t="shared" si="153"/>
        <v>0.2923972127325063</v>
      </c>
      <c r="AT279" s="76">
        <f t="shared" si="153"/>
        <v>0.22870871157648179</v>
      </c>
      <c r="AU279" s="76">
        <f t="shared" si="171"/>
        <v>0.13524815348815999</v>
      </c>
    </row>
    <row r="280" spans="1:48" s="31" customFormat="1" ht="12.95" customHeight="1">
      <c r="A280" s="67" t="s">
        <v>929</v>
      </c>
      <c r="B280" s="66" t="s">
        <v>122</v>
      </c>
      <c r="C280" s="67">
        <v>45555.459000000003</v>
      </c>
      <c r="D280" s="67" t="s">
        <v>144</v>
      </c>
      <c r="E280" s="10">
        <f t="shared" si="154"/>
        <v>2693.0147032050645</v>
      </c>
      <c r="F280" s="31">
        <f t="shared" si="155"/>
        <v>2693</v>
      </c>
      <c r="G280" s="31">
        <f t="shared" si="156"/>
        <v>3.0285799999546725E-2</v>
      </c>
      <c r="I280" s="31">
        <f t="shared" si="150"/>
        <v>3.0285799999546725E-2</v>
      </c>
      <c r="O280" s="31">
        <f t="shared" ca="1" si="151"/>
        <v>1.0252598364906523E-2</v>
      </c>
      <c r="Q280" s="32">
        <f t="shared" si="157"/>
        <v>30536.959000000003</v>
      </c>
      <c r="S280" s="77">
        <f t="shared" si="152"/>
        <v>0.1</v>
      </c>
      <c r="Z280" s="31">
        <f t="shared" si="158"/>
        <v>2693</v>
      </c>
      <c r="AA280" s="76">
        <f t="shared" si="159"/>
        <v>1.8880221630629863E-2</v>
      </c>
      <c r="AB280" s="76">
        <f t="shared" si="160"/>
        <v>1.7984659484157124E-2</v>
      </c>
      <c r="AC280" s="76">
        <f t="shared" si="161"/>
        <v>3.0285799999546725E-2</v>
      </c>
      <c r="AD280" s="76">
        <f t="shared" si="162"/>
        <v>1.1405578368916862E-2</v>
      </c>
      <c r="AE280" s="76">
        <f t="shared" si="163"/>
        <v>1.3008721792950423E-5</v>
      </c>
      <c r="AF280" s="31">
        <f t="shared" si="164"/>
        <v>3.0285799999546725E-2</v>
      </c>
      <c r="AG280" s="143"/>
      <c r="AH280" s="31">
        <f t="shared" si="165"/>
        <v>1.2301140515389603E-2</v>
      </c>
      <c r="AI280" s="31">
        <f t="shared" si="166"/>
        <v>1.4359745855814168</v>
      </c>
      <c r="AJ280" s="31">
        <f t="shared" si="167"/>
        <v>0.94022881147813575</v>
      </c>
      <c r="AK280" s="31">
        <f t="shared" si="168"/>
        <v>0.53886102244913525</v>
      </c>
      <c r="AL280" s="31">
        <f t="shared" si="169"/>
        <v>0.89055122243388896</v>
      </c>
      <c r="AM280" s="31">
        <f t="shared" si="170"/>
        <v>0.47724150169185392</v>
      </c>
      <c r="AN280" s="76">
        <f t="shared" si="153"/>
        <v>0.4008845593965143</v>
      </c>
      <c r="AO280" s="76">
        <f t="shared" si="153"/>
        <v>0.39329671525099758</v>
      </c>
      <c r="AP280" s="76">
        <f t="shared" si="153"/>
        <v>0.38147351708656346</v>
      </c>
      <c r="AQ280" s="76">
        <f t="shared" si="153"/>
        <v>0.36316123565975089</v>
      </c>
      <c r="AR280" s="76">
        <f t="shared" si="153"/>
        <v>0.33504514160306076</v>
      </c>
      <c r="AS280" s="76">
        <f t="shared" si="153"/>
        <v>0.2923972127325063</v>
      </c>
      <c r="AT280" s="76">
        <f t="shared" si="153"/>
        <v>0.22870871157648179</v>
      </c>
      <c r="AU280" s="76">
        <f t="shared" si="171"/>
        <v>0.13524815348815999</v>
      </c>
      <c r="AV280" s="76"/>
    </row>
    <row r="281" spans="1:48" s="31" customFormat="1" ht="12.95" customHeight="1">
      <c r="A281" s="67" t="s">
        <v>929</v>
      </c>
      <c r="B281" s="66" t="s">
        <v>122</v>
      </c>
      <c r="C281" s="67">
        <v>45555.461000000003</v>
      </c>
      <c r="D281" s="67" t="s">
        <v>144</v>
      </c>
      <c r="E281" s="10">
        <f t="shared" si="154"/>
        <v>2693.0156741686887</v>
      </c>
      <c r="F281" s="31">
        <f t="shared" si="155"/>
        <v>2693</v>
      </c>
      <c r="G281" s="31">
        <f t="shared" si="156"/>
        <v>3.2285799999954179E-2</v>
      </c>
      <c r="I281" s="31">
        <f t="shared" si="150"/>
        <v>3.2285799999954179E-2</v>
      </c>
      <c r="O281" s="31">
        <f t="shared" ca="1" si="151"/>
        <v>1.0252598364906523E-2</v>
      </c>
      <c r="Q281" s="32">
        <f t="shared" si="157"/>
        <v>30536.961000000003</v>
      </c>
      <c r="S281" s="77">
        <f t="shared" si="152"/>
        <v>0.1</v>
      </c>
      <c r="Z281" s="31">
        <f t="shared" si="158"/>
        <v>2693</v>
      </c>
      <c r="AA281" s="76">
        <f t="shared" si="159"/>
        <v>1.8880221630629863E-2</v>
      </c>
      <c r="AB281" s="76">
        <f t="shared" si="160"/>
        <v>1.9984659484564578E-2</v>
      </c>
      <c r="AC281" s="76">
        <f t="shared" si="161"/>
        <v>3.2285799999954179E-2</v>
      </c>
      <c r="AD281" s="76">
        <f t="shared" si="162"/>
        <v>1.3405578369324316E-2</v>
      </c>
      <c r="AE281" s="76">
        <f t="shared" si="163"/>
        <v>1.79709531416096E-5</v>
      </c>
      <c r="AF281" s="31">
        <f t="shared" si="164"/>
        <v>3.2285799999954179E-2</v>
      </c>
      <c r="AG281" s="143"/>
      <c r="AH281" s="31">
        <f t="shared" si="165"/>
        <v>1.2301140515389603E-2</v>
      </c>
      <c r="AI281" s="31">
        <f t="shared" si="166"/>
        <v>1.4359745855814168</v>
      </c>
      <c r="AJ281" s="31">
        <f t="shared" si="167"/>
        <v>0.94022881147813575</v>
      </c>
      <c r="AK281" s="31">
        <f t="shared" si="168"/>
        <v>0.53886102244913525</v>
      </c>
      <c r="AL281" s="31">
        <f t="shared" si="169"/>
        <v>0.89055122243388896</v>
      </c>
      <c r="AM281" s="31">
        <f t="shared" si="170"/>
        <v>0.47724150169185392</v>
      </c>
      <c r="AN281" s="76">
        <f t="shared" ref="AN281:AT290" si="172">$AU281+$AB$7*SIN(AO281)</f>
        <v>0.4008845593965143</v>
      </c>
      <c r="AO281" s="76">
        <f t="shared" si="172"/>
        <v>0.39329671525099758</v>
      </c>
      <c r="AP281" s="76">
        <f t="shared" si="172"/>
        <v>0.38147351708656346</v>
      </c>
      <c r="AQ281" s="76">
        <f t="shared" si="172"/>
        <v>0.36316123565975089</v>
      </c>
      <c r="AR281" s="76">
        <f t="shared" si="172"/>
        <v>0.33504514160306076</v>
      </c>
      <c r="AS281" s="76">
        <f t="shared" si="172"/>
        <v>0.2923972127325063</v>
      </c>
      <c r="AT281" s="76">
        <f t="shared" si="172"/>
        <v>0.22870871157648179</v>
      </c>
      <c r="AU281" s="76">
        <f t="shared" si="171"/>
        <v>0.13524815348815999</v>
      </c>
      <c r="AV281" s="76"/>
    </row>
    <row r="282" spans="1:48" s="31" customFormat="1" ht="12.95" customHeight="1">
      <c r="A282" s="67" t="s">
        <v>929</v>
      </c>
      <c r="B282" s="66" t="s">
        <v>122</v>
      </c>
      <c r="C282" s="67">
        <v>45555.463000000003</v>
      </c>
      <c r="D282" s="67" t="s">
        <v>144</v>
      </c>
      <c r="E282" s="10">
        <f t="shared" si="154"/>
        <v>2693.016645132313</v>
      </c>
      <c r="F282" s="31">
        <f t="shared" si="155"/>
        <v>2693</v>
      </c>
      <c r="G282" s="31">
        <f t="shared" si="156"/>
        <v>3.4285800000361633E-2</v>
      </c>
      <c r="I282" s="31">
        <f t="shared" si="150"/>
        <v>3.4285800000361633E-2</v>
      </c>
      <c r="O282" s="31">
        <f t="shared" ca="1" si="151"/>
        <v>1.0252598364906523E-2</v>
      </c>
      <c r="Q282" s="32">
        <f t="shared" si="157"/>
        <v>30536.963000000003</v>
      </c>
      <c r="S282" s="77">
        <f t="shared" si="152"/>
        <v>0.1</v>
      </c>
      <c r="Z282" s="31">
        <f t="shared" si="158"/>
        <v>2693</v>
      </c>
      <c r="AA282" s="76">
        <f t="shared" si="159"/>
        <v>1.8880221630629863E-2</v>
      </c>
      <c r="AB282" s="76">
        <f t="shared" si="160"/>
        <v>2.1984659484972031E-2</v>
      </c>
      <c r="AC282" s="76">
        <f t="shared" si="161"/>
        <v>3.4285800000361633E-2</v>
      </c>
      <c r="AD282" s="76">
        <f t="shared" si="162"/>
        <v>1.5405578369731769E-2</v>
      </c>
      <c r="AE282" s="76">
        <f t="shared" si="163"/>
        <v>2.3733184490594739E-5</v>
      </c>
      <c r="AF282" s="31">
        <f t="shared" si="164"/>
        <v>3.4285800000361633E-2</v>
      </c>
      <c r="AG282" s="143"/>
      <c r="AH282" s="31">
        <f t="shared" si="165"/>
        <v>1.2301140515389603E-2</v>
      </c>
      <c r="AI282" s="31">
        <f t="shared" si="166"/>
        <v>1.4359745855814168</v>
      </c>
      <c r="AJ282" s="31">
        <f t="shared" si="167"/>
        <v>0.94022881147813575</v>
      </c>
      <c r="AK282" s="31">
        <f t="shared" si="168"/>
        <v>0.53886102244913525</v>
      </c>
      <c r="AL282" s="31">
        <f t="shared" si="169"/>
        <v>0.89055122243388896</v>
      </c>
      <c r="AM282" s="31">
        <f t="shared" si="170"/>
        <v>0.47724150169185392</v>
      </c>
      <c r="AN282" s="76">
        <f t="shared" si="172"/>
        <v>0.4008845593965143</v>
      </c>
      <c r="AO282" s="76">
        <f t="shared" si="172"/>
        <v>0.39329671525099758</v>
      </c>
      <c r="AP282" s="76">
        <f t="shared" si="172"/>
        <v>0.38147351708656346</v>
      </c>
      <c r="AQ282" s="76">
        <f t="shared" si="172"/>
        <v>0.36316123565975089</v>
      </c>
      <c r="AR282" s="76">
        <f t="shared" si="172"/>
        <v>0.33504514160306076</v>
      </c>
      <c r="AS282" s="76">
        <f t="shared" si="172"/>
        <v>0.2923972127325063</v>
      </c>
      <c r="AT282" s="76">
        <f t="shared" si="172"/>
        <v>0.22870871157648179</v>
      </c>
      <c r="AU282" s="76">
        <f t="shared" si="171"/>
        <v>0.13524815348815999</v>
      </c>
    </row>
    <row r="283" spans="1:48" s="31" customFormat="1" ht="12.95" customHeight="1">
      <c r="A283" s="67" t="s">
        <v>929</v>
      </c>
      <c r="B283" s="66" t="s">
        <v>122</v>
      </c>
      <c r="C283" s="67">
        <v>45555.470999999998</v>
      </c>
      <c r="D283" s="67" t="s">
        <v>144</v>
      </c>
      <c r="E283" s="10">
        <f t="shared" si="154"/>
        <v>2693.0205289868068</v>
      </c>
      <c r="F283" s="31">
        <f t="shared" si="155"/>
        <v>2693</v>
      </c>
      <c r="G283" s="31">
        <f t="shared" si="156"/>
        <v>4.2285799994715489E-2</v>
      </c>
      <c r="I283" s="31">
        <f t="shared" si="150"/>
        <v>4.2285799994715489E-2</v>
      </c>
      <c r="O283" s="31">
        <f t="shared" ca="1" si="151"/>
        <v>1.0252598364906523E-2</v>
      </c>
      <c r="Q283" s="32">
        <f t="shared" si="157"/>
        <v>30536.970999999998</v>
      </c>
      <c r="S283" s="77">
        <f t="shared" si="152"/>
        <v>0.1</v>
      </c>
      <c r="Z283" s="31">
        <f t="shared" si="158"/>
        <v>2693</v>
      </c>
      <c r="AA283" s="76">
        <f t="shared" si="159"/>
        <v>1.8880221630629863E-2</v>
      </c>
      <c r="AB283" s="76">
        <f t="shared" si="160"/>
        <v>2.9984659479325888E-2</v>
      </c>
      <c r="AC283" s="76">
        <f t="shared" si="161"/>
        <v>4.2285799994715489E-2</v>
      </c>
      <c r="AD283" s="76">
        <f t="shared" si="162"/>
        <v>2.3405578364085626E-2</v>
      </c>
      <c r="AE283" s="76">
        <f t="shared" si="163"/>
        <v>5.4782109855735313E-5</v>
      </c>
      <c r="AF283" s="31">
        <f t="shared" si="164"/>
        <v>4.2285799994715489E-2</v>
      </c>
      <c r="AG283" s="143"/>
      <c r="AH283" s="31">
        <f t="shared" si="165"/>
        <v>1.2301140515389603E-2</v>
      </c>
      <c r="AI283" s="31">
        <f t="shared" si="166"/>
        <v>1.4359745855814168</v>
      </c>
      <c r="AJ283" s="31">
        <f t="shared" si="167"/>
        <v>0.94022881147813575</v>
      </c>
      <c r="AK283" s="31">
        <f t="shared" si="168"/>
        <v>0.53886102244913525</v>
      </c>
      <c r="AL283" s="31">
        <f t="shared" si="169"/>
        <v>0.89055122243388896</v>
      </c>
      <c r="AM283" s="31">
        <f t="shared" si="170"/>
        <v>0.47724150169185392</v>
      </c>
      <c r="AN283" s="76">
        <f t="shared" si="172"/>
        <v>0.4008845593965143</v>
      </c>
      <c r="AO283" s="76">
        <f t="shared" si="172"/>
        <v>0.39329671525099758</v>
      </c>
      <c r="AP283" s="76">
        <f t="shared" si="172"/>
        <v>0.38147351708656346</v>
      </c>
      <c r="AQ283" s="76">
        <f t="shared" si="172"/>
        <v>0.36316123565975089</v>
      </c>
      <c r="AR283" s="76">
        <f t="shared" si="172"/>
        <v>0.33504514160306076</v>
      </c>
      <c r="AS283" s="76">
        <f t="shared" si="172"/>
        <v>0.2923972127325063</v>
      </c>
      <c r="AT283" s="76">
        <f t="shared" si="172"/>
        <v>0.22870871157648179</v>
      </c>
      <c r="AU283" s="76">
        <f t="shared" si="171"/>
        <v>0.13524815348815999</v>
      </c>
    </row>
    <row r="284" spans="1:48" s="31" customFormat="1" ht="12.95" customHeight="1">
      <c r="A284" s="67" t="s">
        <v>929</v>
      </c>
      <c r="B284" s="66" t="s">
        <v>122</v>
      </c>
      <c r="C284" s="67">
        <v>45557.500999999997</v>
      </c>
      <c r="D284" s="67" t="s">
        <v>144</v>
      </c>
      <c r="E284" s="10">
        <f t="shared" si="154"/>
        <v>2694.0060570652781</v>
      </c>
      <c r="F284" s="31">
        <f t="shared" si="155"/>
        <v>2694</v>
      </c>
      <c r="G284" s="31">
        <f t="shared" si="156"/>
        <v>1.2476399999286514E-2</v>
      </c>
      <c r="I284" s="31">
        <f t="shared" si="150"/>
        <v>1.2476399999286514E-2</v>
      </c>
      <c r="O284" s="31">
        <f t="shared" ca="1" si="151"/>
        <v>1.0249874900869673E-2</v>
      </c>
      <c r="Q284" s="32">
        <f t="shared" si="157"/>
        <v>30539.000999999997</v>
      </c>
      <c r="S284" s="77">
        <f t="shared" si="152"/>
        <v>0.1</v>
      </c>
      <c r="Z284" s="31">
        <f t="shared" si="158"/>
        <v>2694</v>
      </c>
      <c r="AA284" s="76">
        <f t="shared" si="159"/>
        <v>1.8880753905521297E-2</v>
      </c>
      <c r="AB284" s="76">
        <f t="shared" si="160"/>
        <v>1.7503708281010714E-4</v>
      </c>
      <c r="AC284" s="76">
        <f t="shared" si="161"/>
        <v>1.2476399999286514E-2</v>
      </c>
      <c r="AD284" s="76">
        <f t="shared" si="162"/>
        <v>-6.4043539062347832E-3</v>
      </c>
      <c r="AE284" s="76">
        <f t="shared" si="163"/>
        <v>4.1015748956304728E-6</v>
      </c>
      <c r="AF284" s="31">
        <f t="shared" si="164"/>
        <v>1.2476399999286514E-2</v>
      </c>
      <c r="AG284" s="143"/>
      <c r="AH284" s="31">
        <f t="shared" si="165"/>
        <v>1.2301362916476407E-2</v>
      </c>
      <c r="AI284" s="31">
        <f t="shared" si="166"/>
        <v>1.4336645982333833</v>
      </c>
      <c r="AJ284" s="31">
        <f t="shared" si="167"/>
        <v>0.93876288504028227</v>
      </c>
      <c r="AK284" s="31">
        <f t="shared" si="168"/>
        <v>0.54072179263175046</v>
      </c>
      <c r="AL284" s="31">
        <f t="shared" si="169"/>
        <v>0.89483062331074292</v>
      </c>
      <c r="AM284" s="31">
        <f t="shared" si="170"/>
        <v>0.47987122849620173</v>
      </c>
      <c r="AN284" s="76">
        <f t="shared" si="172"/>
        <v>0.40303437550838267</v>
      </c>
      <c r="AO284" s="76">
        <f t="shared" si="172"/>
        <v>0.39543001572488734</v>
      </c>
      <c r="AP284" s="76">
        <f t="shared" si="172"/>
        <v>0.38357082130509101</v>
      </c>
      <c r="AQ284" s="76">
        <f t="shared" si="172"/>
        <v>0.36518794293238133</v>
      </c>
      <c r="AR284" s="76">
        <f t="shared" si="172"/>
        <v>0.33694321747516576</v>
      </c>
      <c r="AS284" s="76">
        <f t="shared" si="172"/>
        <v>0.29407520401289777</v>
      </c>
      <c r="AT284" s="76">
        <f t="shared" si="172"/>
        <v>0.23003222060387341</v>
      </c>
      <c r="AU284" s="76">
        <f t="shared" si="171"/>
        <v>0.13603279230479792</v>
      </c>
    </row>
    <row r="285" spans="1:48" s="31" customFormat="1" ht="12.95" customHeight="1">
      <c r="A285" s="67" t="s">
        <v>929</v>
      </c>
      <c r="B285" s="66" t="s">
        <v>122</v>
      </c>
      <c r="C285" s="67">
        <v>45557.502999999997</v>
      </c>
      <c r="D285" s="67" t="s">
        <v>144</v>
      </c>
      <c r="E285" s="10">
        <f t="shared" si="154"/>
        <v>2694.0070280289024</v>
      </c>
      <c r="F285" s="31">
        <f t="shared" si="155"/>
        <v>2694</v>
      </c>
      <c r="G285" s="31">
        <f t="shared" si="156"/>
        <v>1.4476399999693967E-2</v>
      </c>
      <c r="I285" s="31">
        <f t="shared" si="150"/>
        <v>1.4476399999693967E-2</v>
      </c>
      <c r="O285" s="31">
        <f t="shared" ca="1" si="151"/>
        <v>1.0249874900869673E-2</v>
      </c>
      <c r="Q285" s="32">
        <f t="shared" si="157"/>
        <v>30539.002999999997</v>
      </c>
      <c r="S285" s="77">
        <f t="shared" si="152"/>
        <v>0.1</v>
      </c>
      <c r="Z285" s="31">
        <f t="shared" si="158"/>
        <v>2694</v>
      </c>
      <c r="AA285" s="76">
        <f t="shared" si="159"/>
        <v>1.8880753905521297E-2</v>
      </c>
      <c r="AB285" s="76">
        <f t="shared" si="160"/>
        <v>2.1750370832175608E-3</v>
      </c>
      <c r="AC285" s="76">
        <f t="shared" si="161"/>
        <v>1.4476399999693967E-2</v>
      </c>
      <c r="AD285" s="76">
        <f t="shared" si="162"/>
        <v>-4.4043539058273296E-3</v>
      </c>
      <c r="AE285" s="76">
        <f t="shared" si="163"/>
        <v>1.9398333327776451E-6</v>
      </c>
      <c r="AF285" s="31">
        <f t="shared" si="164"/>
        <v>1.4476399999693967E-2</v>
      </c>
      <c r="AG285" s="143"/>
      <c r="AH285" s="31">
        <f t="shared" si="165"/>
        <v>1.2301362916476407E-2</v>
      </c>
      <c r="AI285" s="31">
        <f t="shared" si="166"/>
        <v>1.4336645982333833</v>
      </c>
      <c r="AJ285" s="31">
        <f t="shared" si="167"/>
        <v>0.93876288504028227</v>
      </c>
      <c r="AK285" s="31">
        <f t="shared" si="168"/>
        <v>0.54072179263175046</v>
      </c>
      <c r="AL285" s="31">
        <f t="shared" si="169"/>
        <v>0.89483062331074292</v>
      </c>
      <c r="AM285" s="31">
        <f t="shared" si="170"/>
        <v>0.47987122849620173</v>
      </c>
      <c r="AN285" s="76">
        <f t="shared" si="172"/>
        <v>0.40303437550838267</v>
      </c>
      <c r="AO285" s="76">
        <f t="shared" si="172"/>
        <v>0.39543001572488734</v>
      </c>
      <c r="AP285" s="76">
        <f t="shared" si="172"/>
        <v>0.38357082130509101</v>
      </c>
      <c r="AQ285" s="76">
        <f t="shared" si="172"/>
        <v>0.36518794293238133</v>
      </c>
      <c r="AR285" s="76">
        <f t="shared" si="172"/>
        <v>0.33694321747516576</v>
      </c>
      <c r="AS285" s="76">
        <f t="shared" si="172"/>
        <v>0.29407520401289777</v>
      </c>
      <c r="AT285" s="76">
        <f t="shared" si="172"/>
        <v>0.23003222060387341</v>
      </c>
      <c r="AU285" s="76">
        <f t="shared" si="171"/>
        <v>0.13603279230479792</v>
      </c>
    </row>
    <row r="286" spans="1:48" s="31" customFormat="1" ht="12.95" customHeight="1">
      <c r="A286" s="67" t="s">
        <v>929</v>
      </c>
      <c r="B286" s="66" t="s">
        <v>122</v>
      </c>
      <c r="C286" s="67">
        <v>45557.506999999998</v>
      </c>
      <c r="D286" s="67" t="s">
        <v>144</v>
      </c>
      <c r="E286" s="10">
        <f t="shared" si="154"/>
        <v>2694.0089699561508</v>
      </c>
      <c r="F286" s="31">
        <f t="shared" si="155"/>
        <v>2694</v>
      </c>
      <c r="G286" s="31">
        <f t="shared" si="156"/>
        <v>1.8476400000508875E-2</v>
      </c>
      <c r="I286" s="31">
        <f t="shared" si="150"/>
        <v>1.8476400000508875E-2</v>
      </c>
      <c r="O286" s="31">
        <f t="shared" ca="1" si="151"/>
        <v>1.0249874900869673E-2</v>
      </c>
      <c r="Q286" s="32">
        <f t="shared" si="157"/>
        <v>30539.006999999998</v>
      </c>
      <c r="S286" s="77">
        <f t="shared" si="152"/>
        <v>0.1</v>
      </c>
      <c r="Z286" s="31">
        <f t="shared" si="158"/>
        <v>2694</v>
      </c>
      <c r="AA286" s="76">
        <f t="shared" si="159"/>
        <v>1.8880753905521297E-2</v>
      </c>
      <c r="AB286" s="76">
        <f t="shared" si="160"/>
        <v>6.175037084032468E-3</v>
      </c>
      <c r="AC286" s="76">
        <f t="shared" si="161"/>
        <v>1.8476400000508875E-2</v>
      </c>
      <c r="AD286" s="76">
        <f t="shared" si="162"/>
        <v>-4.043539050124223E-4</v>
      </c>
      <c r="AE286" s="76">
        <f t="shared" si="163"/>
        <v>1.6350208049879505E-8</v>
      </c>
      <c r="AF286" s="31">
        <f t="shared" si="164"/>
        <v>1.8476400000508875E-2</v>
      </c>
      <c r="AG286" s="143"/>
      <c r="AH286" s="31">
        <f t="shared" si="165"/>
        <v>1.2301362916476407E-2</v>
      </c>
      <c r="AI286" s="31">
        <f t="shared" si="166"/>
        <v>1.4336645982333833</v>
      </c>
      <c r="AJ286" s="31">
        <f t="shared" si="167"/>
        <v>0.93876288504028227</v>
      </c>
      <c r="AK286" s="31">
        <f t="shared" si="168"/>
        <v>0.54072179263175046</v>
      </c>
      <c r="AL286" s="31">
        <f t="shared" si="169"/>
        <v>0.89483062331074292</v>
      </c>
      <c r="AM286" s="31">
        <f t="shared" si="170"/>
        <v>0.47987122849620173</v>
      </c>
      <c r="AN286" s="76">
        <f t="shared" si="172"/>
        <v>0.40303437550838267</v>
      </c>
      <c r="AO286" s="76">
        <f t="shared" si="172"/>
        <v>0.39543001572488734</v>
      </c>
      <c r="AP286" s="76">
        <f t="shared" si="172"/>
        <v>0.38357082130509101</v>
      </c>
      <c r="AQ286" s="76">
        <f t="shared" si="172"/>
        <v>0.36518794293238133</v>
      </c>
      <c r="AR286" s="76">
        <f t="shared" si="172"/>
        <v>0.33694321747516576</v>
      </c>
      <c r="AS286" s="76">
        <f t="shared" si="172"/>
        <v>0.29407520401289777</v>
      </c>
      <c r="AT286" s="76">
        <f t="shared" si="172"/>
        <v>0.23003222060387341</v>
      </c>
      <c r="AU286" s="76">
        <f t="shared" si="171"/>
        <v>0.13603279230479792</v>
      </c>
      <c r="AV286" s="76"/>
    </row>
    <row r="287" spans="1:48" s="31" customFormat="1" ht="12.95" customHeight="1">
      <c r="A287" s="67" t="s">
        <v>929</v>
      </c>
      <c r="B287" s="66" t="s">
        <v>122</v>
      </c>
      <c r="C287" s="67">
        <v>45557.506999999998</v>
      </c>
      <c r="D287" s="67" t="s">
        <v>144</v>
      </c>
      <c r="E287" s="10">
        <f t="shared" si="154"/>
        <v>2694.0089699561508</v>
      </c>
      <c r="F287" s="31">
        <f t="shared" si="155"/>
        <v>2694</v>
      </c>
      <c r="G287" s="31">
        <f t="shared" si="156"/>
        <v>1.8476400000508875E-2</v>
      </c>
      <c r="I287" s="31">
        <f t="shared" si="150"/>
        <v>1.8476400000508875E-2</v>
      </c>
      <c r="O287" s="31">
        <f t="shared" ca="1" si="151"/>
        <v>1.0249874900869673E-2</v>
      </c>
      <c r="Q287" s="32">
        <f t="shared" si="157"/>
        <v>30539.006999999998</v>
      </c>
      <c r="S287" s="77">
        <f t="shared" si="152"/>
        <v>0.1</v>
      </c>
      <c r="Z287" s="31">
        <f t="shared" si="158"/>
        <v>2694</v>
      </c>
      <c r="AA287" s="76">
        <f t="shared" si="159"/>
        <v>1.8880753905521297E-2</v>
      </c>
      <c r="AB287" s="76">
        <f t="shared" si="160"/>
        <v>6.175037084032468E-3</v>
      </c>
      <c r="AC287" s="76">
        <f t="shared" si="161"/>
        <v>1.8476400000508875E-2</v>
      </c>
      <c r="AD287" s="76">
        <f t="shared" si="162"/>
        <v>-4.043539050124223E-4</v>
      </c>
      <c r="AE287" s="76">
        <f t="shared" si="163"/>
        <v>1.6350208049879505E-8</v>
      </c>
      <c r="AF287" s="31">
        <f t="shared" si="164"/>
        <v>1.8476400000508875E-2</v>
      </c>
      <c r="AG287" s="143"/>
      <c r="AH287" s="31">
        <f t="shared" si="165"/>
        <v>1.2301362916476407E-2</v>
      </c>
      <c r="AI287" s="31">
        <f t="shared" si="166"/>
        <v>1.4336645982333833</v>
      </c>
      <c r="AJ287" s="31">
        <f t="shared" si="167"/>
        <v>0.93876288504028227</v>
      </c>
      <c r="AK287" s="31">
        <f t="shared" si="168"/>
        <v>0.54072179263175046</v>
      </c>
      <c r="AL287" s="31">
        <f t="shared" si="169"/>
        <v>0.89483062331074292</v>
      </c>
      <c r="AM287" s="31">
        <f t="shared" si="170"/>
        <v>0.47987122849620173</v>
      </c>
      <c r="AN287" s="76">
        <f t="shared" si="172"/>
        <v>0.40303437550838267</v>
      </c>
      <c r="AO287" s="76">
        <f t="shared" si="172"/>
        <v>0.39543001572488734</v>
      </c>
      <c r="AP287" s="76">
        <f t="shared" si="172"/>
        <v>0.38357082130509101</v>
      </c>
      <c r="AQ287" s="76">
        <f t="shared" si="172"/>
        <v>0.36518794293238133</v>
      </c>
      <c r="AR287" s="76">
        <f t="shared" si="172"/>
        <v>0.33694321747516576</v>
      </c>
      <c r="AS287" s="76">
        <f t="shared" si="172"/>
        <v>0.29407520401289777</v>
      </c>
      <c r="AT287" s="76">
        <f t="shared" si="172"/>
        <v>0.23003222060387341</v>
      </c>
      <c r="AU287" s="76">
        <f t="shared" si="171"/>
        <v>0.13603279230479792</v>
      </c>
      <c r="AV287" s="76"/>
    </row>
    <row r="288" spans="1:48" s="31" customFormat="1" ht="12.95" customHeight="1">
      <c r="A288" s="67" t="s">
        <v>929</v>
      </c>
      <c r="B288" s="66" t="s">
        <v>122</v>
      </c>
      <c r="C288" s="67">
        <v>45557.508000000002</v>
      </c>
      <c r="D288" s="67" t="s">
        <v>144</v>
      </c>
      <c r="E288" s="10">
        <f t="shared" si="154"/>
        <v>2694.0094554379648</v>
      </c>
      <c r="F288" s="31">
        <f t="shared" si="155"/>
        <v>2694</v>
      </c>
      <c r="G288" s="31">
        <f t="shared" si="156"/>
        <v>1.947640000435058E-2</v>
      </c>
      <c r="I288" s="31">
        <f t="shared" si="150"/>
        <v>1.947640000435058E-2</v>
      </c>
      <c r="O288" s="31">
        <f t="shared" ca="1" si="151"/>
        <v>1.0249874900869673E-2</v>
      </c>
      <c r="Q288" s="32">
        <f t="shared" si="157"/>
        <v>30539.008000000002</v>
      </c>
      <c r="S288" s="77">
        <f t="shared" si="152"/>
        <v>0.1</v>
      </c>
      <c r="Z288" s="31">
        <f t="shared" si="158"/>
        <v>2694</v>
      </c>
      <c r="AA288" s="76">
        <f t="shared" si="159"/>
        <v>1.8880753905521297E-2</v>
      </c>
      <c r="AB288" s="76">
        <f t="shared" si="160"/>
        <v>7.1750370878741736E-3</v>
      </c>
      <c r="AC288" s="76">
        <f t="shared" si="161"/>
        <v>1.947640000435058E-2</v>
      </c>
      <c r="AD288" s="76">
        <f t="shared" si="162"/>
        <v>5.9564609882928332E-4</v>
      </c>
      <c r="AE288" s="76">
        <f t="shared" si="163"/>
        <v>3.5479427505054436E-8</v>
      </c>
      <c r="AF288" s="31">
        <f t="shared" si="164"/>
        <v>1.947640000435058E-2</v>
      </c>
      <c r="AG288" s="143"/>
      <c r="AH288" s="31">
        <f t="shared" si="165"/>
        <v>1.2301362916476407E-2</v>
      </c>
      <c r="AI288" s="31">
        <f t="shared" si="166"/>
        <v>1.4336645982333833</v>
      </c>
      <c r="AJ288" s="31">
        <f t="shared" si="167"/>
        <v>0.93876288504028227</v>
      </c>
      <c r="AK288" s="31">
        <f t="shared" si="168"/>
        <v>0.54072179263175046</v>
      </c>
      <c r="AL288" s="31">
        <f t="shared" si="169"/>
        <v>0.89483062331074292</v>
      </c>
      <c r="AM288" s="31">
        <f t="shared" si="170"/>
        <v>0.47987122849620173</v>
      </c>
      <c r="AN288" s="76">
        <f t="shared" si="172"/>
        <v>0.40303437550838267</v>
      </c>
      <c r="AO288" s="76">
        <f t="shared" si="172"/>
        <v>0.39543001572488734</v>
      </c>
      <c r="AP288" s="76">
        <f t="shared" si="172"/>
        <v>0.38357082130509101</v>
      </c>
      <c r="AQ288" s="76">
        <f t="shared" si="172"/>
        <v>0.36518794293238133</v>
      </c>
      <c r="AR288" s="76">
        <f t="shared" si="172"/>
        <v>0.33694321747516576</v>
      </c>
      <c r="AS288" s="76">
        <f t="shared" si="172"/>
        <v>0.29407520401289777</v>
      </c>
      <c r="AT288" s="76">
        <f t="shared" si="172"/>
        <v>0.23003222060387341</v>
      </c>
      <c r="AU288" s="76">
        <f t="shared" si="171"/>
        <v>0.13603279230479792</v>
      </c>
    </row>
    <row r="289" spans="1:48" s="31" customFormat="1" ht="12.95" customHeight="1">
      <c r="A289" s="67" t="s">
        <v>929</v>
      </c>
      <c r="B289" s="66" t="s">
        <v>122</v>
      </c>
      <c r="C289" s="67">
        <v>45557.514000000003</v>
      </c>
      <c r="D289" s="67" t="s">
        <v>144</v>
      </c>
      <c r="E289" s="10">
        <f t="shared" si="154"/>
        <v>2694.012368328838</v>
      </c>
      <c r="F289" s="31">
        <f t="shared" si="155"/>
        <v>2694</v>
      </c>
      <c r="G289" s="31">
        <f t="shared" si="156"/>
        <v>2.5476400005572941E-2</v>
      </c>
      <c r="I289" s="31">
        <f t="shared" si="150"/>
        <v>2.5476400005572941E-2</v>
      </c>
      <c r="O289" s="31">
        <f t="shared" ca="1" si="151"/>
        <v>1.0249874900869673E-2</v>
      </c>
      <c r="Q289" s="32">
        <f t="shared" si="157"/>
        <v>30539.014000000003</v>
      </c>
      <c r="S289" s="77">
        <f t="shared" si="152"/>
        <v>0.1</v>
      </c>
      <c r="Z289" s="31">
        <f t="shared" si="158"/>
        <v>2694</v>
      </c>
      <c r="AA289" s="76">
        <f t="shared" si="159"/>
        <v>1.8880753905521297E-2</v>
      </c>
      <c r="AB289" s="76">
        <f t="shared" si="160"/>
        <v>1.3175037089096535E-2</v>
      </c>
      <c r="AC289" s="76">
        <f t="shared" si="161"/>
        <v>2.5476400005572941E-2</v>
      </c>
      <c r="AD289" s="76">
        <f t="shared" si="162"/>
        <v>6.5956461000516442E-3</v>
      </c>
      <c r="AE289" s="76">
        <f t="shared" si="163"/>
        <v>4.3502547477126469E-6</v>
      </c>
      <c r="AF289" s="31">
        <f t="shared" si="164"/>
        <v>2.5476400005572941E-2</v>
      </c>
      <c r="AG289" s="143"/>
      <c r="AH289" s="31">
        <f t="shared" si="165"/>
        <v>1.2301362916476407E-2</v>
      </c>
      <c r="AI289" s="31">
        <f t="shared" si="166"/>
        <v>1.4336645982333833</v>
      </c>
      <c r="AJ289" s="31">
        <f t="shared" si="167"/>
        <v>0.93876288504028227</v>
      </c>
      <c r="AK289" s="31">
        <f t="shared" si="168"/>
        <v>0.54072179263175046</v>
      </c>
      <c r="AL289" s="31">
        <f t="shared" si="169"/>
        <v>0.89483062331074292</v>
      </c>
      <c r="AM289" s="31">
        <f t="shared" si="170"/>
        <v>0.47987122849620173</v>
      </c>
      <c r="AN289" s="76">
        <f t="shared" si="172"/>
        <v>0.40303437550838267</v>
      </c>
      <c r="AO289" s="76">
        <f t="shared" si="172"/>
        <v>0.39543001572488734</v>
      </c>
      <c r="AP289" s="76">
        <f t="shared" si="172"/>
        <v>0.38357082130509101</v>
      </c>
      <c r="AQ289" s="76">
        <f t="shared" si="172"/>
        <v>0.36518794293238133</v>
      </c>
      <c r="AR289" s="76">
        <f t="shared" si="172"/>
        <v>0.33694321747516576</v>
      </c>
      <c r="AS289" s="76">
        <f t="shared" si="172"/>
        <v>0.29407520401289777</v>
      </c>
      <c r="AT289" s="76">
        <f t="shared" si="172"/>
        <v>0.23003222060387341</v>
      </c>
      <c r="AU289" s="76">
        <f t="shared" si="171"/>
        <v>0.13603279230479792</v>
      </c>
    </row>
    <row r="290" spans="1:48" s="31" customFormat="1" ht="12.95" customHeight="1">
      <c r="A290" s="67" t="s">
        <v>929</v>
      </c>
      <c r="B290" s="66" t="s">
        <v>122</v>
      </c>
      <c r="C290" s="67">
        <v>45557.514999999999</v>
      </c>
      <c r="D290" s="67" t="s">
        <v>144</v>
      </c>
      <c r="E290" s="10">
        <f t="shared" si="154"/>
        <v>2694.0128538106483</v>
      </c>
      <c r="F290" s="31">
        <f t="shared" si="155"/>
        <v>2694</v>
      </c>
      <c r="G290" s="31">
        <f t="shared" si="156"/>
        <v>2.6476400002138689E-2</v>
      </c>
      <c r="I290" s="31">
        <f t="shared" si="150"/>
        <v>2.6476400002138689E-2</v>
      </c>
      <c r="O290" s="31">
        <f t="shared" ca="1" si="151"/>
        <v>1.0249874900869673E-2</v>
      </c>
      <c r="Q290" s="32">
        <f t="shared" si="157"/>
        <v>30539.014999999999</v>
      </c>
      <c r="S290" s="77">
        <f t="shared" si="152"/>
        <v>0.1</v>
      </c>
      <c r="Z290" s="31">
        <f t="shared" si="158"/>
        <v>2694</v>
      </c>
      <c r="AA290" s="76">
        <f t="shared" si="159"/>
        <v>1.8880753905521297E-2</v>
      </c>
      <c r="AB290" s="76">
        <f t="shared" si="160"/>
        <v>1.4175037085662283E-2</v>
      </c>
      <c r="AC290" s="76">
        <f t="shared" si="161"/>
        <v>2.6476400002138689E-2</v>
      </c>
      <c r="AD290" s="76">
        <f t="shared" si="162"/>
        <v>7.5956460966173922E-3</v>
      </c>
      <c r="AE290" s="76">
        <f t="shared" si="163"/>
        <v>5.7693839625059025E-6</v>
      </c>
      <c r="AF290" s="31">
        <f t="shared" si="164"/>
        <v>2.6476400002138689E-2</v>
      </c>
      <c r="AG290" s="143"/>
      <c r="AH290" s="31">
        <f t="shared" si="165"/>
        <v>1.2301362916476407E-2</v>
      </c>
      <c r="AI290" s="31">
        <f t="shared" si="166"/>
        <v>1.4336645982333833</v>
      </c>
      <c r="AJ290" s="31">
        <f t="shared" si="167"/>
        <v>0.93876288504028227</v>
      </c>
      <c r="AK290" s="31">
        <f t="shared" si="168"/>
        <v>0.54072179263175046</v>
      </c>
      <c r="AL290" s="31">
        <f t="shared" si="169"/>
        <v>0.89483062331074292</v>
      </c>
      <c r="AM290" s="31">
        <f t="shared" si="170"/>
        <v>0.47987122849620173</v>
      </c>
      <c r="AN290" s="76">
        <f t="shared" si="172"/>
        <v>0.40303437550838267</v>
      </c>
      <c r="AO290" s="76">
        <f t="shared" si="172"/>
        <v>0.39543001572488734</v>
      </c>
      <c r="AP290" s="76">
        <f t="shared" si="172"/>
        <v>0.38357082130509101</v>
      </c>
      <c r="AQ290" s="76">
        <f t="shared" si="172"/>
        <v>0.36518794293238133</v>
      </c>
      <c r="AR290" s="76">
        <f t="shared" si="172"/>
        <v>0.33694321747516576</v>
      </c>
      <c r="AS290" s="76">
        <f t="shared" si="172"/>
        <v>0.29407520401289777</v>
      </c>
      <c r="AT290" s="76">
        <f t="shared" si="172"/>
        <v>0.23003222060387341</v>
      </c>
      <c r="AU290" s="76">
        <f t="shared" si="171"/>
        <v>0.13603279230479792</v>
      </c>
    </row>
    <row r="291" spans="1:48" s="31" customFormat="1" ht="12.95" customHeight="1">
      <c r="A291" s="67" t="s">
        <v>929</v>
      </c>
      <c r="B291" s="66" t="s">
        <v>122</v>
      </c>
      <c r="C291" s="67">
        <v>45557.517</v>
      </c>
      <c r="D291" s="67" t="s">
        <v>144</v>
      </c>
      <c r="E291" s="10">
        <f t="shared" si="154"/>
        <v>2694.0138247742725</v>
      </c>
      <c r="F291" s="31">
        <f t="shared" si="155"/>
        <v>2694</v>
      </c>
      <c r="G291" s="31">
        <f t="shared" si="156"/>
        <v>2.8476400002546143E-2</v>
      </c>
      <c r="I291" s="31">
        <f t="shared" si="150"/>
        <v>2.8476400002546143E-2</v>
      </c>
      <c r="O291" s="31">
        <f t="shared" ca="1" si="151"/>
        <v>1.0249874900869673E-2</v>
      </c>
      <c r="Q291" s="32">
        <f t="shared" si="157"/>
        <v>30539.017</v>
      </c>
      <c r="S291" s="77">
        <f t="shared" si="152"/>
        <v>0.1</v>
      </c>
      <c r="Z291" s="31">
        <f t="shared" si="158"/>
        <v>2694</v>
      </c>
      <c r="AA291" s="76">
        <f t="shared" si="159"/>
        <v>1.8880753905521297E-2</v>
      </c>
      <c r="AB291" s="76">
        <f t="shared" si="160"/>
        <v>1.6175037086069738E-2</v>
      </c>
      <c r="AC291" s="76">
        <f t="shared" si="161"/>
        <v>2.8476400002546143E-2</v>
      </c>
      <c r="AD291" s="76">
        <f t="shared" si="162"/>
        <v>9.5956460970248458E-3</v>
      </c>
      <c r="AE291" s="76">
        <f t="shared" si="163"/>
        <v>9.2076424019348174E-6</v>
      </c>
      <c r="AF291" s="31">
        <f t="shared" si="164"/>
        <v>2.8476400002546143E-2</v>
      </c>
      <c r="AG291" s="143"/>
      <c r="AH291" s="31">
        <f t="shared" si="165"/>
        <v>1.2301362916476407E-2</v>
      </c>
      <c r="AI291" s="31">
        <f t="shared" si="166"/>
        <v>1.4336645982333833</v>
      </c>
      <c r="AJ291" s="31">
        <f t="shared" si="167"/>
        <v>0.93876288504028227</v>
      </c>
      <c r="AK291" s="31">
        <f t="shared" si="168"/>
        <v>0.54072179263175046</v>
      </c>
      <c r="AL291" s="31">
        <f t="shared" si="169"/>
        <v>0.89483062331074292</v>
      </c>
      <c r="AM291" s="31">
        <f t="shared" si="170"/>
        <v>0.47987122849620173</v>
      </c>
      <c r="AN291" s="76">
        <f t="shared" ref="AN291:AT300" si="173">$AU291+$AB$7*SIN(AO291)</f>
        <v>0.40303437550838267</v>
      </c>
      <c r="AO291" s="76">
        <f t="shared" si="173"/>
        <v>0.39543001572488734</v>
      </c>
      <c r="AP291" s="76">
        <f t="shared" si="173"/>
        <v>0.38357082130509101</v>
      </c>
      <c r="AQ291" s="76">
        <f t="shared" si="173"/>
        <v>0.36518794293238133</v>
      </c>
      <c r="AR291" s="76">
        <f t="shared" si="173"/>
        <v>0.33694321747516576</v>
      </c>
      <c r="AS291" s="76">
        <f t="shared" si="173"/>
        <v>0.29407520401289777</v>
      </c>
      <c r="AT291" s="76">
        <f t="shared" si="173"/>
        <v>0.23003222060387341</v>
      </c>
      <c r="AU291" s="76">
        <f t="shared" si="171"/>
        <v>0.13603279230479792</v>
      </c>
    </row>
    <row r="292" spans="1:48" s="31" customFormat="1" ht="12.95" customHeight="1">
      <c r="A292" s="67" t="s">
        <v>929</v>
      </c>
      <c r="B292" s="66" t="s">
        <v>122</v>
      </c>
      <c r="C292" s="67">
        <v>45557.517</v>
      </c>
      <c r="D292" s="67" t="s">
        <v>144</v>
      </c>
      <c r="E292" s="10">
        <f t="shared" si="154"/>
        <v>2694.0138247742725</v>
      </c>
      <c r="F292" s="31">
        <f t="shared" si="155"/>
        <v>2694</v>
      </c>
      <c r="G292" s="31">
        <f t="shared" si="156"/>
        <v>2.8476400002546143E-2</v>
      </c>
      <c r="I292" s="31">
        <f t="shared" si="150"/>
        <v>2.8476400002546143E-2</v>
      </c>
      <c r="O292" s="31">
        <f t="shared" ca="1" si="151"/>
        <v>1.0249874900869673E-2</v>
      </c>
      <c r="Q292" s="32">
        <f t="shared" si="157"/>
        <v>30539.017</v>
      </c>
      <c r="S292" s="77">
        <f t="shared" si="152"/>
        <v>0.1</v>
      </c>
      <c r="Z292" s="31">
        <f t="shared" si="158"/>
        <v>2694</v>
      </c>
      <c r="AA292" s="76">
        <f t="shared" si="159"/>
        <v>1.8880753905521297E-2</v>
      </c>
      <c r="AB292" s="76">
        <f t="shared" si="160"/>
        <v>1.6175037086069738E-2</v>
      </c>
      <c r="AC292" s="76">
        <f t="shared" si="161"/>
        <v>2.8476400002546143E-2</v>
      </c>
      <c r="AD292" s="76">
        <f t="shared" si="162"/>
        <v>9.5956460970248458E-3</v>
      </c>
      <c r="AE292" s="76">
        <f t="shared" si="163"/>
        <v>9.2076424019348174E-6</v>
      </c>
      <c r="AF292" s="31">
        <f t="shared" si="164"/>
        <v>2.8476400002546143E-2</v>
      </c>
      <c r="AG292" s="143"/>
      <c r="AH292" s="31">
        <f t="shared" si="165"/>
        <v>1.2301362916476407E-2</v>
      </c>
      <c r="AI292" s="31">
        <f t="shared" si="166"/>
        <v>1.4336645982333833</v>
      </c>
      <c r="AJ292" s="31">
        <f t="shared" si="167"/>
        <v>0.93876288504028227</v>
      </c>
      <c r="AK292" s="31">
        <f t="shared" si="168"/>
        <v>0.54072179263175046</v>
      </c>
      <c r="AL292" s="31">
        <f t="shared" si="169"/>
        <v>0.89483062331074292</v>
      </c>
      <c r="AM292" s="31">
        <f t="shared" si="170"/>
        <v>0.47987122849620173</v>
      </c>
      <c r="AN292" s="76">
        <f t="shared" si="173"/>
        <v>0.40303437550838267</v>
      </c>
      <c r="AO292" s="76">
        <f t="shared" si="173"/>
        <v>0.39543001572488734</v>
      </c>
      <c r="AP292" s="76">
        <f t="shared" si="173"/>
        <v>0.38357082130509101</v>
      </c>
      <c r="AQ292" s="76">
        <f t="shared" si="173"/>
        <v>0.36518794293238133</v>
      </c>
      <c r="AR292" s="76">
        <f t="shared" si="173"/>
        <v>0.33694321747516576</v>
      </c>
      <c r="AS292" s="76">
        <f t="shared" si="173"/>
        <v>0.29407520401289777</v>
      </c>
      <c r="AT292" s="76">
        <f t="shared" si="173"/>
        <v>0.23003222060387341</v>
      </c>
      <c r="AU292" s="76">
        <f t="shared" si="171"/>
        <v>0.13603279230479792</v>
      </c>
    </row>
    <row r="293" spans="1:48" s="31" customFormat="1" ht="12.95" customHeight="1">
      <c r="A293" s="67" t="s">
        <v>929</v>
      </c>
      <c r="B293" s="66" t="s">
        <v>122</v>
      </c>
      <c r="C293" s="67">
        <v>45557.517999999996</v>
      </c>
      <c r="D293" s="67" t="s">
        <v>144</v>
      </c>
      <c r="E293" s="10">
        <f t="shared" si="154"/>
        <v>2694.0143102560828</v>
      </c>
      <c r="F293" s="31">
        <f t="shared" si="155"/>
        <v>2694</v>
      </c>
      <c r="G293" s="31">
        <f t="shared" si="156"/>
        <v>2.9476399999111891E-2</v>
      </c>
      <c r="I293" s="31">
        <f t="shared" si="150"/>
        <v>2.9476399999111891E-2</v>
      </c>
      <c r="O293" s="31">
        <f t="shared" ca="1" si="151"/>
        <v>1.0249874900869673E-2</v>
      </c>
      <c r="Q293" s="32">
        <f t="shared" si="157"/>
        <v>30539.017999999996</v>
      </c>
      <c r="S293" s="77">
        <f t="shared" si="152"/>
        <v>0.1</v>
      </c>
      <c r="Z293" s="31">
        <f t="shared" si="158"/>
        <v>2694</v>
      </c>
      <c r="AA293" s="76">
        <f t="shared" si="159"/>
        <v>1.8880753905521297E-2</v>
      </c>
      <c r="AB293" s="76">
        <f t="shared" si="160"/>
        <v>1.7175037082635486E-2</v>
      </c>
      <c r="AC293" s="76">
        <f t="shared" si="161"/>
        <v>2.9476399999111891E-2</v>
      </c>
      <c r="AD293" s="76">
        <f t="shared" si="162"/>
        <v>1.0595646093590594E-2</v>
      </c>
      <c r="AE293" s="76">
        <f t="shared" si="163"/>
        <v>1.1226771614062162E-5</v>
      </c>
      <c r="AF293" s="31">
        <f t="shared" si="164"/>
        <v>2.9476399999111891E-2</v>
      </c>
      <c r="AG293" s="143"/>
      <c r="AH293" s="31">
        <f t="shared" si="165"/>
        <v>1.2301362916476407E-2</v>
      </c>
      <c r="AI293" s="31">
        <f t="shared" si="166"/>
        <v>1.4336645982333833</v>
      </c>
      <c r="AJ293" s="31">
        <f t="shared" si="167"/>
        <v>0.93876288504028227</v>
      </c>
      <c r="AK293" s="31">
        <f t="shared" si="168"/>
        <v>0.54072179263175046</v>
      </c>
      <c r="AL293" s="31">
        <f t="shared" si="169"/>
        <v>0.89483062331074292</v>
      </c>
      <c r="AM293" s="31">
        <f t="shared" si="170"/>
        <v>0.47987122849620173</v>
      </c>
      <c r="AN293" s="76">
        <f t="shared" si="173"/>
        <v>0.40303437550838267</v>
      </c>
      <c r="AO293" s="76">
        <f t="shared" si="173"/>
        <v>0.39543001572488734</v>
      </c>
      <c r="AP293" s="76">
        <f t="shared" si="173"/>
        <v>0.38357082130509101</v>
      </c>
      <c r="AQ293" s="76">
        <f t="shared" si="173"/>
        <v>0.36518794293238133</v>
      </c>
      <c r="AR293" s="76">
        <f t="shared" si="173"/>
        <v>0.33694321747516576</v>
      </c>
      <c r="AS293" s="76">
        <f t="shared" si="173"/>
        <v>0.29407520401289777</v>
      </c>
      <c r="AT293" s="76">
        <f t="shared" si="173"/>
        <v>0.23003222060387341</v>
      </c>
      <c r="AU293" s="76">
        <f t="shared" si="171"/>
        <v>0.13603279230479792</v>
      </c>
    </row>
    <row r="294" spans="1:48" s="31" customFormat="1" ht="12.95" customHeight="1">
      <c r="A294" s="67" t="s">
        <v>929</v>
      </c>
      <c r="B294" s="66" t="s">
        <v>122</v>
      </c>
      <c r="C294" s="67">
        <v>45557.519</v>
      </c>
      <c r="D294" s="67" t="s">
        <v>144</v>
      </c>
      <c r="E294" s="10">
        <f t="shared" si="154"/>
        <v>2694.0147957378967</v>
      </c>
      <c r="F294" s="31">
        <f t="shared" si="155"/>
        <v>2694</v>
      </c>
      <c r="G294" s="31">
        <f t="shared" si="156"/>
        <v>3.0476400002953596E-2</v>
      </c>
      <c r="I294" s="31">
        <f t="shared" si="150"/>
        <v>3.0476400002953596E-2</v>
      </c>
      <c r="O294" s="31">
        <f t="shared" ca="1" si="151"/>
        <v>1.0249874900869673E-2</v>
      </c>
      <c r="Q294" s="32">
        <f t="shared" si="157"/>
        <v>30539.019</v>
      </c>
      <c r="S294" s="77">
        <f t="shared" si="152"/>
        <v>0.1</v>
      </c>
      <c r="Z294" s="31">
        <f t="shared" si="158"/>
        <v>2694</v>
      </c>
      <c r="AA294" s="76">
        <f t="shared" si="159"/>
        <v>1.8880753905521297E-2</v>
      </c>
      <c r="AB294" s="76">
        <f t="shared" si="160"/>
        <v>1.8175037086477192E-2</v>
      </c>
      <c r="AC294" s="76">
        <f t="shared" si="161"/>
        <v>3.0476400002953596E-2</v>
      </c>
      <c r="AD294" s="76">
        <f t="shared" si="162"/>
        <v>1.1595646097432299E-2</v>
      </c>
      <c r="AE294" s="76">
        <f t="shared" si="163"/>
        <v>1.3445900841689693E-5</v>
      </c>
      <c r="AF294" s="31">
        <f t="shared" si="164"/>
        <v>3.0476400002953596E-2</v>
      </c>
      <c r="AG294" s="143"/>
      <c r="AH294" s="31">
        <f t="shared" si="165"/>
        <v>1.2301362916476407E-2</v>
      </c>
      <c r="AI294" s="31">
        <f t="shared" si="166"/>
        <v>1.4336645982333833</v>
      </c>
      <c r="AJ294" s="31">
        <f t="shared" si="167"/>
        <v>0.93876288504028227</v>
      </c>
      <c r="AK294" s="31">
        <f t="shared" si="168"/>
        <v>0.54072179263175046</v>
      </c>
      <c r="AL294" s="31">
        <f t="shared" si="169"/>
        <v>0.89483062331074292</v>
      </c>
      <c r="AM294" s="31">
        <f t="shared" si="170"/>
        <v>0.47987122849620173</v>
      </c>
      <c r="AN294" s="76">
        <f t="shared" si="173"/>
        <v>0.40303437550838267</v>
      </c>
      <c r="AO294" s="76">
        <f t="shared" si="173"/>
        <v>0.39543001572488734</v>
      </c>
      <c r="AP294" s="76">
        <f t="shared" si="173"/>
        <v>0.38357082130509101</v>
      </c>
      <c r="AQ294" s="76">
        <f t="shared" si="173"/>
        <v>0.36518794293238133</v>
      </c>
      <c r="AR294" s="76">
        <f t="shared" si="173"/>
        <v>0.33694321747516576</v>
      </c>
      <c r="AS294" s="76">
        <f t="shared" si="173"/>
        <v>0.29407520401289777</v>
      </c>
      <c r="AT294" s="76">
        <f t="shared" si="173"/>
        <v>0.23003222060387341</v>
      </c>
      <c r="AU294" s="76">
        <f t="shared" si="171"/>
        <v>0.13603279230479792</v>
      </c>
      <c r="AV294" s="76"/>
    </row>
    <row r="295" spans="1:48" s="31" customFormat="1" ht="12.95" customHeight="1">
      <c r="A295" s="67" t="s">
        <v>929</v>
      </c>
      <c r="B295" s="66" t="s">
        <v>122</v>
      </c>
      <c r="C295" s="67">
        <v>45557.521999999997</v>
      </c>
      <c r="D295" s="67" t="s">
        <v>144</v>
      </c>
      <c r="E295" s="10">
        <f t="shared" si="154"/>
        <v>2694.0162521833313</v>
      </c>
      <c r="F295" s="31">
        <f t="shared" si="155"/>
        <v>2694</v>
      </c>
      <c r="G295" s="31">
        <f t="shared" si="156"/>
        <v>3.3476399999926798E-2</v>
      </c>
      <c r="I295" s="31">
        <f t="shared" si="150"/>
        <v>3.3476399999926798E-2</v>
      </c>
      <c r="O295" s="31">
        <f t="shared" ca="1" si="151"/>
        <v>1.0249874900869673E-2</v>
      </c>
      <c r="Q295" s="32">
        <f t="shared" si="157"/>
        <v>30539.021999999997</v>
      </c>
      <c r="S295" s="77">
        <f t="shared" si="152"/>
        <v>0.1</v>
      </c>
      <c r="Z295" s="31">
        <f t="shared" si="158"/>
        <v>2694</v>
      </c>
      <c r="AA295" s="76">
        <f t="shared" si="159"/>
        <v>1.8880753905521297E-2</v>
      </c>
      <c r="AB295" s="76">
        <f t="shared" si="160"/>
        <v>2.1175037083450393E-2</v>
      </c>
      <c r="AC295" s="76">
        <f t="shared" si="161"/>
        <v>3.3476399999926798E-2</v>
      </c>
      <c r="AD295" s="76">
        <f t="shared" si="162"/>
        <v>1.4595646094405501E-2</v>
      </c>
      <c r="AE295" s="76">
        <f t="shared" si="163"/>
        <v>2.1303288491313459E-5</v>
      </c>
      <c r="AF295" s="31">
        <f t="shared" si="164"/>
        <v>3.3476399999926798E-2</v>
      </c>
      <c r="AG295" s="143"/>
      <c r="AH295" s="31">
        <f t="shared" si="165"/>
        <v>1.2301362916476407E-2</v>
      </c>
      <c r="AI295" s="31">
        <f t="shared" si="166"/>
        <v>1.4336645982333833</v>
      </c>
      <c r="AJ295" s="31">
        <f t="shared" si="167"/>
        <v>0.93876288504028227</v>
      </c>
      <c r="AK295" s="31">
        <f t="shared" si="168"/>
        <v>0.54072179263175046</v>
      </c>
      <c r="AL295" s="31">
        <f t="shared" si="169"/>
        <v>0.89483062331074292</v>
      </c>
      <c r="AM295" s="31">
        <f t="shared" si="170"/>
        <v>0.47987122849620173</v>
      </c>
      <c r="AN295" s="76">
        <f t="shared" si="173"/>
        <v>0.40303437550838267</v>
      </c>
      <c r="AO295" s="76">
        <f t="shared" si="173"/>
        <v>0.39543001572488734</v>
      </c>
      <c r="AP295" s="76">
        <f t="shared" si="173"/>
        <v>0.38357082130509101</v>
      </c>
      <c r="AQ295" s="76">
        <f t="shared" si="173"/>
        <v>0.36518794293238133</v>
      </c>
      <c r="AR295" s="76">
        <f t="shared" si="173"/>
        <v>0.33694321747516576</v>
      </c>
      <c r="AS295" s="76">
        <f t="shared" si="173"/>
        <v>0.29407520401289777</v>
      </c>
      <c r="AT295" s="76">
        <f t="shared" si="173"/>
        <v>0.23003222060387341</v>
      </c>
      <c r="AU295" s="76">
        <f t="shared" si="171"/>
        <v>0.13603279230479792</v>
      </c>
      <c r="AV295" s="76"/>
    </row>
    <row r="296" spans="1:48" s="31" customFormat="1" ht="12.95" customHeight="1">
      <c r="A296" s="67" t="s">
        <v>929</v>
      </c>
      <c r="B296" s="66" t="s">
        <v>122</v>
      </c>
      <c r="C296" s="67">
        <v>45557.525000000001</v>
      </c>
      <c r="D296" s="67" t="s">
        <v>144</v>
      </c>
      <c r="E296" s="10">
        <f t="shared" si="154"/>
        <v>2694.0177086287699</v>
      </c>
      <c r="F296" s="31">
        <f t="shared" si="155"/>
        <v>2694</v>
      </c>
      <c r="G296" s="31">
        <f t="shared" si="156"/>
        <v>3.6476400004175957E-2</v>
      </c>
      <c r="I296" s="31">
        <f t="shared" si="150"/>
        <v>3.6476400004175957E-2</v>
      </c>
      <c r="O296" s="31">
        <f t="shared" ca="1" si="151"/>
        <v>1.0249874900869673E-2</v>
      </c>
      <c r="Q296" s="32">
        <f t="shared" si="157"/>
        <v>30539.025000000001</v>
      </c>
      <c r="S296" s="77">
        <f t="shared" si="152"/>
        <v>0.1</v>
      </c>
      <c r="Z296" s="31">
        <f t="shared" si="158"/>
        <v>2694</v>
      </c>
      <c r="AA296" s="76">
        <f t="shared" si="159"/>
        <v>1.8880753905521297E-2</v>
      </c>
      <c r="AB296" s="76">
        <f t="shared" si="160"/>
        <v>2.4175037087699552E-2</v>
      </c>
      <c r="AC296" s="76">
        <f t="shared" si="161"/>
        <v>3.6476400004175957E-2</v>
      </c>
      <c r="AD296" s="76">
        <f t="shared" si="162"/>
        <v>1.759564609865466E-2</v>
      </c>
      <c r="AE296" s="76">
        <f t="shared" si="163"/>
        <v>3.0960676162910095E-5</v>
      </c>
      <c r="AF296" s="31">
        <f t="shared" si="164"/>
        <v>3.6476400004175957E-2</v>
      </c>
      <c r="AG296" s="143"/>
      <c r="AH296" s="31">
        <f t="shared" si="165"/>
        <v>1.2301362916476407E-2</v>
      </c>
      <c r="AI296" s="31">
        <f t="shared" si="166"/>
        <v>1.4336645982333833</v>
      </c>
      <c r="AJ296" s="31">
        <f t="shared" si="167"/>
        <v>0.93876288504028227</v>
      </c>
      <c r="AK296" s="31">
        <f t="shared" si="168"/>
        <v>0.54072179263175046</v>
      </c>
      <c r="AL296" s="31">
        <f t="shared" si="169"/>
        <v>0.89483062331074292</v>
      </c>
      <c r="AM296" s="31">
        <f t="shared" si="170"/>
        <v>0.47987122849620173</v>
      </c>
      <c r="AN296" s="76">
        <f t="shared" si="173"/>
        <v>0.40303437550838267</v>
      </c>
      <c r="AO296" s="76">
        <f t="shared" si="173"/>
        <v>0.39543001572488734</v>
      </c>
      <c r="AP296" s="76">
        <f t="shared" si="173"/>
        <v>0.38357082130509101</v>
      </c>
      <c r="AQ296" s="76">
        <f t="shared" si="173"/>
        <v>0.36518794293238133</v>
      </c>
      <c r="AR296" s="76">
        <f t="shared" si="173"/>
        <v>0.33694321747516576</v>
      </c>
      <c r="AS296" s="76">
        <f t="shared" si="173"/>
        <v>0.29407520401289777</v>
      </c>
      <c r="AT296" s="76">
        <f t="shared" si="173"/>
        <v>0.23003222060387341</v>
      </c>
      <c r="AU296" s="76">
        <f t="shared" si="171"/>
        <v>0.13603279230479792</v>
      </c>
      <c r="AV296" s="76"/>
    </row>
    <row r="297" spans="1:48" s="31" customFormat="1" ht="12.95" customHeight="1">
      <c r="A297" s="67" t="s">
        <v>929</v>
      </c>
      <c r="B297" s="66" t="s">
        <v>122</v>
      </c>
      <c r="C297" s="67">
        <v>45557.529000000002</v>
      </c>
      <c r="D297" s="67" t="s">
        <v>144</v>
      </c>
      <c r="E297" s="10">
        <f t="shared" si="154"/>
        <v>2694.0196505560184</v>
      </c>
      <c r="F297" s="31">
        <f t="shared" si="155"/>
        <v>2694</v>
      </c>
      <c r="G297" s="31">
        <f t="shared" si="156"/>
        <v>4.0476400004990865E-2</v>
      </c>
      <c r="I297" s="31">
        <f t="shared" si="150"/>
        <v>4.0476400004990865E-2</v>
      </c>
      <c r="O297" s="31">
        <f t="shared" ca="1" si="151"/>
        <v>1.0249874900869673E-2</v>
      </c>
      <c r="Q297" s="32">
        <f t="shared" si="157"/>
        <v>30539.029000000002</v>
      </c>
      <c r="S297" s="77">
        <f t="shared" si="152"/>
        <v>0.1</v>
      </c>
      <c r="Z297" s="31">
        <f t="shared" si="158"/>
        <v>2694</v>
      </c>
      <c r="AA297" s="76">
        <f t="shared" si="159"/>
        <v>1.8880753905521297E-2</v>
      </c>
      <c r="AB297" s="76">
        <f t="shared" si="160"/>
        <v>2.817503708851446E-2</v>
      </c>
      <c r="AC297" s="76">
        <f t="shared" si="161"/>
        <v>4.0476400004990865E-2</v>
      </c>
      <c r="AD297" s="76">
        <f t="shared" si="162"/>
        <v>2.1595646099469568E-2</v>
      </c>
      <c r="AE297" s="76">
        <f t="shared" si="163"/>
        <v>4.6637193045353521E-5</v>
      </c>
      <c r="AF297" s="31">
        <f t="shared" si="164"/>
        <v>4.0476400004990865E-2</v>
      </c>
      <c r="AG297" s="143"/>
      <c r="AH297" s="31">
        <f t="shared" si="165"/>
        <v>1.2301362916476407E-2</v>
      </c>
      <c r="AI297" s="31">
        <f t="shared" si="166"/>
        <v>1.4336645982333833</v>
      </c>
      <c r="AJ297" s="31">
        <f t="shared" si="167"/>
        <v>0.93876288504028227</v>
      </c>
      <c r="AK297" s="31">
        <f t="shared" si="168"/>
        <v>0.54072179263175046</v>
      </c>
      <c r="AL297" s="31">
        <f t="shared" si="169"/>
        <v>0.89483062331074292</v>
      </c>
      <c r="AM297" s="31">
        <f t="shared" si="170"/>
        <v>0.47987122849620173</v>
      </c>
      <c r="AN297" s="76">
        <f t="shared" si="173"/>
        <v>0.40303437550838267</v>
      </c>
      <c r="AO297" s="76">
        <f t="shared" si="173"/>
        <v>0.39543001572488734</v>
      </c>
      <c r="AP297" s="76">
        <f t="shared" si="173"/>
        <v>0.38357082130509101</v>
      </c>
      <c r="AQ297" s="76">
        <f t="shared" si="173"/>
        <v>0.36518794293238133</v>
      </c>
      <c r="AR297" s="76">
        <f t="shared" si="173"/>
        <v>0.33694321747516576</v>
      </c>
      <c r="AS297" s="76">
        <f t="shared" si="173"/>
        <v>0.29407520401289777</v>
      </c>
      <c r="AT297" s="76">
        <f t="shared" si="173"/>
        <v>0.23003222060387341</v>
      </c>
      <c r="AU297" s="76">
        <f t="shared" si="171"/>
        <v>0.13603279230479792</v>
      </c>
    </row>
    <row r="298" spans="1:48" s="31" customFormat="1" ht="12.95" customHeight="1">
      <c r="A298" s="67" t="s">
        <v>929</v>
      </c>
      <c r="B298" s="66" t="s">
        <v>122</v>
      </c>
      <c r="C298" s="67">
        <v>45586.353000000003</v>
      </c>
      <c r="D298" s="67" t="s">
        <v>144</v>
      </c>
      <c r="E298" s="10">
        <f t="shared" si="154"/>
        <v>2708.0131783066931</v>
      </c>
      <c r="F298" s="31">
        <f t="shared" si="155"/>
        <v>2708</v>
      </c>
      <c r="G298" s="31">
        <f t="shared" si="156"/>
        <v>2.7144799998495728E-2</v>
      </c>
      <c r="I298" s="31">
        <f t="shared" si="150"/>
        <v>2.7144799998495728E-2</v>
      </c>
      <c r="O298" s="31">
        <f t="shared" ca="1" si="151"/>
        <v>1.0211746404353749E-2</v>
      </c>
      <c r="Q298" s="32">
        <f t="shared" si="157"/>
        <v>30567.853000000003</v>
      </c>
      <c r="S298" s="77">
        <f t="shared" si="152"/>
        <v>0.1</v>
      </c>
      <c r="Z298" s="31">
        <f t="shared" si="158"/>
        <v>2708</v>
      </c>
      <c r="AA298" s="76">
        <f t="shared" si="159"/>
        <v>1.8882316614722661E-2</v>
      </c>
      <c r="AB298" s="76">
        <f t="shared" si="160"/>
        <v>1.4846212887725313E-2</v>
      </c>
      <c r="AC298" s="76">
        <f t="shared" si="161"/>
        <v>2.7144799998495728E-2</v>
      </c>
      <c r="AD298" s="76">
        <f t="shared" si="162"/>
        <v>8.2624833837730664E-3</v>
      </c>
      <c r="AE298" s="76">
        <f t="shared" si="163"/>
        <v>6.8268631667126031E-6</v>
      </c>
      <c r="AF298" s="31">
        <f t="shared" si="164"/>
        <v>2.7144799998495728E-2</v>
      </c>
      <c r="AG298" s="143"/>
      <c r="AH298" s="31">
        <f t="shared" si="165"/>
        <v>1.2298587110770415E-2</v>
      </c>
      <c r="AI298" s="31">
        <f t="shared" si="166"/>
        <v>1.4012395126078852</v>
      </c>
      <c r="AJ298" s="31">
        <f t="shared" si="167"/>
        <v>0.91696276996814685</v>
      </c>
      <c r="AK298" s="31">
        <f t="shared" si="168"/>
        <v>0.56520075575852013</v>
      </c>
      <c r="AL298" s="31">
        <f t="shared" si="169"/>
        <v>0.95345281026693762</v>
      </c>
      <c r="AM298" s="31">
        <f t="shared" si="170"/>
        <v>0.51645705274866749</v>
      </c>
      <c r="AN298" s="76">
        <f t="shared" si="173"/>
        <v>0.43284366924762624</v>
      </c>
      <c r="AO298" s="76">
        <f t="shared" si="173"/>
        <v>0.4250464273733715</v>
      </c>
      <c r="AP298" s="76">
        <f t="shared" si="173"/>
        <v>0.41273258025295201</v>
      </c>
      <c r="AQ298" s="76">
        <f t="shared" si="173"/>
        <v>0.39341923646967208</v>
      </c>
      <c r="AR298" s="76">
        <f t="shared" si="173"/>
        <v>0.36343309407363894</v>
      </c>
      <c r="AS298" s="76">
        <f t="shared" si="173"/>
        <v>0.31753311890527242</v>
      </c>
      <c r="AT298" s="76">
        <f t="shared" si="173"/>
        <v>0.24855511959448684</v>
      </c>
      <c r="AU298" s="76">
        <f t="shared" si="171"/>
        <v>0.14701773573772925</v>
      </c>
    </row>
    <row r="299" spans="1:48" s="31" customFormat="1" ht="12.95" customHeight="1">
      <c r="A299" s="67" t="s">
        <v>929</v>
      </c>
      <c r="B299" s="66" t="s">
        <v>122</v>
      </c>
      <c r="C299" s="67">
        <v>45588.398999999998</v>
      </c>
      <c r="D299" s="67" t="s">
        <v>144</v>
      </c>
      <c r="E299" s="10">
        <f t="shared" si="154"/>
        <v>2709.0064740941552</v>
      </c>
      <c r="F299" s="31">
        <f t="shared" si="155"/>
        <v>2709</v>
      </c>
      <c r="G299" s="31">
        <f t="shared" si="156"/>
        <v>1.3335399999050424E-2</v>
      </c>
      <c r="I299" s="31">
        <f t="shared" si="150"/>
        <v>1.3335399999050424E-2</v>
      </c>
      <c r="O299" s="31">
        <f t="shared" ca="1" si="151"/>
        <v>1.0209022940316899E-2</v>
      </c>
      <c r="Q299" s="32">
        <f t="shared" si="157"/>
        <v>30569.898999999998</v>
      </c>
      <c r="S299" s="77">
        <f t="shared" si="152"/>
        <v>0.1</v>
      </c>
      <c r="Z299" s="31">
        <f t="shared" si="158"/>
        <v>2709</v>
      </c>
      <c r="AA299" s="76">
        <f t="shared" si="159"/>
        <v>1.8882016319988041E-2</v>
      </c>
      <c r="AB299" s="76">
        <f t="shared" si="160"/>
        <v>1.0374230970539074E-3</v>
      </c>
      <c r="AC299" s="76">
        <f t="shared" si="161"/>
        <v>1.3335399999050424E-2</v>
      </c>
      <c r="AD299" s="76">
        <f t="shared" si="162"/>
        <v>-5.5466163209376175E-3</v>
      </c>
      <c r="AE299" s="76">
        <f t="shared" si="163"/>
        <v>3.0764952611691556E-6</v>
      </c>
      <c r="AF299" s="31">
        <f t="shared" si="164"/>
        <v>1.3335399999050424E-2</v>
      </c>
      <c r="AG299" s="143"/>
      <c r="AH299" s="31">
        <f t="shared" si="165"/>
        <v>1.2297976901996516E-2</v>
      </c>
      <c r="AI299" s="31">
        <f t="shared" si="166"/>
        <v>1.3989214576355979</v>
      </c>
      <c r="AJ299" s="31">
        <f t="shared" si="167"/>
        <v>0.91532115052511498</v>
      </c>
      <c r="AK299" s="31">
        <f t="shared" si="168"/>
        <v>0.56683922890507987</v>
      </c>
      <c r="AL299" s="31">
        <f t="shared" si="169"/>
        <v>0.95754816337078252</v>
      </c>
      <c r="AM299" s="31">
        <f t="shared" si="170"/>
        <v>0.51905365136949755</v>
      </c>
      <c r="AN299" s="76">
        <f t="shared" si="173"/>
        <v>0.43495207418039367</v>
      </c>
      <c r="AO299" s="76">
        <f t="shared" si="173"/>
        <v>0.42714376428820627</v>
      </c>
      <c r="AP299" s="76">
        <f t="shared" si="173"/>
        <v>0.41480096438424863</v>
      </c>
      <c r="AQ299" s="76">
        <f t="shared" si="173"/>
        <v>0.3954253360414054</v>
      </c>
      <c r="AR299" s="76">
        <f t="shared" si="173"/>
        <v>0.3653191295862464</v>
      </c>
      <c r="AS299" s="76">
        <f t="shared" si="173"/>
        <v>0.31920618858256911</v>
      </c>
      <c r="AT299" s="76">
        <f t="shared" si="173"/>
        <v>0.24987772573486738</v>
      </c>
      <c r="AU299" s="76">
        <f t="shared" si="171"/>
        <v>0.14780237455436718</v>
      </c>
    </row>
    <row r="300" spans="1:48" s="31" customFormat="1" ht="12.95" customHeight="1">
      <c r="A300" s="67" t="s">
        <v>929</v>
      </c>
      <c r="B300" s="66" t="s">
        <v>122</v>
      </c>
      <c r="C300" s="67">
        <v>45588.406000000003</v>
      </c>
      <c r="D300" s="67" t="s">
        <v>144</v>
      </c>
      <c r="E300" s="10">
        <f t="shared" si="154"/>
        <v>2709.0098724668419</v>
      </c>
      <c r="F300" s="31">
        <f t="shared" si="155"/>
        <v>2709</v>
      </c>
      <c r="G300" s="31">
        <f t="shared" si="156"/>
        <v>2.033540000411449E-2</v>
      </c>
      <c r="I300" s="31">
        <f t="shared" si="150"/>
        <v>2.033540000411449E-2</v>
      </c>
      <c r="O300" s="31">
        <f t="shared" ca="1" si="151"/>
        <v>1.0209022940316899E-2</v>
      </c>
      <c r="Q300" s="32">
        <f t="shared" si="157"/>
        <v>30569.906000000003</v>
      </c>
      <c r="S300" s="77">
        <f t="shared" si="152"/>
        <v>0.1</v>
      </c>
      <c r="Z300" s="31">
        <f t="shared" si="158"/>
        <v>2709</v>
      </c>
      <c r="AA300" s="76">
        <f t="shared" si="159"/>
        <v>1.8882016319988041E-2</v>
      </c>
      <c r="AB300" s="76">
        <f t="shared" si="160"/>
        <v>8.0374231021179739E-3</v>
      </c>
      <c r="AC300" s="76">
        <f t="shared" si="161"/>
        <v>2.033540000411449E-2</v>
      </c>
      <c r="AD300" s="76">
        <f t="shared" si="162"/>
        <v>1.453383684126449E-3</v>
      </c>
      <c r="AE300" s="76">
        <f t="shared" si="163"/>
        <v>2.1123241332849699E-7</v>
      </c>
      <c r="AF300" s="31">
        <f t="shared" si="164"/>
        <v>2.033540000411449E-2</v>
      </c>
      <c r="AG300" s="143"/>
      <c r="AH300" s="31">
        <f t="shared" si="165"/>
        <v>1.2297976901996516E-2</v>
      </c>
      <c r="AI300" s="31">
        <f t="shared" si="166"/>
        <v>1.3989214576355979</v>
      </c>
      <c r="AJ300" s="31">
        <f t="shared" si="167"/>
        <v>0.91532115052511498</v>
      </c>
      <c r="AK300" s="31">
        <f t="shared" si="168"/>
        <v>0.56683922890507987</v>
      </c>
      <c r="AL300" s="31">
        <f t="shared" si="169"/>
        <v>0.95754816337078252</v>
      </c>
      <c r="AM300" s="31">
        <f t="shared" si="170"/>
        <v>0.51905365136949755</v>
      </c>
      <c r="AN300" s="76">
        <f t="shared" si="173"/>
        <v>0.43495207418039367</v>
      </c>
      <c r="AO300" s="76">
        <f t="shared" si="173"/>
        <v>0.42714376428820627</v>
      </c>
      <c r="AP300" s="76">
        <f t="shared" si="173"/>
        <v>0.41480096438424863</v>
      </c>
      <c r="AQ300" s="76">
        <f t="shared" si="173"/>
        <v>0.3954253360414054</v>
      </c>
      <c r="AR300" s="76">
        <f t="shared" si="173"/>
        <v>0.3653191295862464</v>
      </c>
      <c r="AS300" s="76">
        <f t="shared" si="173"/>
        <v>0.31920618858256911</v>
      </c>
      <c r="AT300" s="76">
        <f t="shared" si="173"/>
        <v>0.24987772573486738</v>
      </c>
      <c r="AU300" s="76">
        <f t="shared" si="171"/>
        <v>0.14780237455436718</v>
      </c>
    </row>
    <row r="301" spans="1:48" s="31" customFormat="1" ht="12.95" customHeight="1">
      <c r="A301" s="67" t="s">
        <v>929</v>
      </c>
      <c r="B301" s="66" t="s">
        <v>122</v>
      </c>
      <c r="C301" s="67">
        <v>45588.408000000003</v>
      </c>
      <c r="D301" s="67" t="s">
        <v>144</v>
      </c>
      <c r="E301" s="10">
        <f t="shared" si="154"/>
        <v>2709.0108434304661</v>
      </c>
      <c r="F301" s="31">
        <f t="shared" si="155"/>
        <v>2709</v>
      </c>
      <c r="G301" s="31">
        <f t="shared" si="156"/>
        <v>2.2335400004521944E-2</v>
      </c>
      <c r="I301" s="31">
        <f t="shared" si="150"/>
        <v>2.2335400004521944E-2</v>
      </c>
      <c r="O301" s="31">
        <f t="shared" ca="1" si="151"/>
        <v>1.0209022940316899E-2</v>
      </c>
      <c r="Q301" s="32">
        <f t="shared" si="157"/>
        <v>30569.908000000003</v>
      </c>
      <c r="S301" s="77">
        <f t="shared" si="152"/>
        <v>0.1</v>
      </c>
      <c r="Z301" s="31">
        <f t="shared" si="158"/>
        <v>2709</v>
      </c>
      <c r="AA301" s="76">
        <f t="shared" si="159"/>
        <v>1.8882016319988041E-2</v>
      </c>
      <c r="AB301" s="76">
        <f t="shared" si="160"/>
        <v>1.0037423102525428E-2</v>
      </c>
      <c r="AC301" s="76">
        <f t="shared" si="161"/>
        <v>2.2335400004521944E-2</v>
      </c>
      <c r="AD301" s="76">
        <f t="shared" si="162"/>
        <v>3.4533836845339026E-3</v>
      </c>
      <c r="AE301" s="76">
        <f t="shared" si="163"/>
        <v>1.1925858872604954E-6</v>
      </c>
      <c r="AF301" s="31">
        <f t="shared" si="164"/>
        <v>2.2335400004521944E-2</v>
      </c>
      <c r="AG301" s="143"/>
      <c r="AH301" s="31">
        <f t="shared" si="165"/>
        <v>1.2297976901996516E-2</v>
      </c>
      <c r="AI301" s="31">
        <f t="shared" si="166"/>
        <v>1.3989214576355979</v>
      </c>
      <c r="AJ301" s="31">
        <f t="shared" si="167"/>
        <v>0.91532115052511498</v>
      </c>
      <c r="AK301" s="31">
        <f t="shared" si="168"/>
        <v>0.56683922890507987</v>
      </c>
      <c r="AL301" s="31">
        <f t="shared" si="169"/>
        <v>0.95754816337078252</v>
      </c>
      <c r="AM301" s="31">
        <f t="shared" si="170"/>
        <v>0.51905365136949755</v>
      </c>
      <c r="AN301" s="76">
        <f t="shared" ref="AN301:AT310" si="174">$AU301+$AB$7*SIN(AO301)</f>
        <v>0.43495207418039367</v>
      </c>
      <c r="AO301" s="76">
        <f t="shared" si="174"/>
        <v>0.42714376428820627</v>
      </c>
      <c r="AP301" s="76">
        <f t="shared" si="174"/>
        <v>0.41480096438424863</v>
      </c>
      <c r="AQ301" s="76">
        <f t="shared" si="174"/>
        <v>0.3954253360414054</v>
      </c>
      <c r="AR301" s="76">
        <f t="shared" si="174"/>
        <v>0.3653191295862464</v>
      </c>
      <c r="AS301" s="76">
        <f t="shared" si="174"/>
        <v>0.31920618858256911</v>
      </c>
      <c r="AT301" s="76">
        <f t="shared" si="174"/>
        <v>0.24987772573486738</v>
      </c>
      <c r="AU301" s="76">
        <f t="shared" si="171"/>
        <v>0.14780237455436718</v>
      </c>
    </row>
    <row r="302" spans="1:48" s="31" customFormat="1" ht="12.95" customHeight="1">
      <c r="A302" s="67" t="s">
        <v>929</v>
      </c>
      <c r="B302" s="66" t="s">
        <v>122</v>
      </c>
      <c r="C302" s="67">
        <v>45588.411999999997</v>
      </c>
      <c r="D302" s="67" t="s">
        <v>144</v>
      </c>
      <c r="E302" s="10">
        <f t="shared" si="154"/>
        <v>2709.0127853577114</v>
      </c>
      <c r="F302" s="31">
        <f t="shared" si="155"/>
        <v>2709</v>
      </c>
      <c r="G302" s="31">
        <f t="shared" si="156"/>
        <v>2.6335399998060893E-2</v>
      </c>
      <c r="I302" s="31">
        <f t="shared" ref="I302:I335" si="175">G302</f>
        <v>2.6335399998060893E-2</v>
      </c>
      <c r="O302" s="31">
        <f t="shared" ca="1" si="151"/>
        <v>1.0209022940316899E-2</v>
      </c>
      <c r="Q302" s="32">
        <f t="shared" si="157"/>
        <v>30569.911999999997</v>
      </c>
      <c r="S302" s="77">
        <f t="shared" ref="S302:S335" si="176">S$15</f>
        <v>0.1</v>
      </c>
      <c r="Z302" s="31">
        <f t="shared" si="158"/>
        <v>2709</v>
      </c>
      <c r="AA302" s="76">
        <f t="shared" si="159"/>
        <v>1.8882016319988041E-2</v>
      </c>
      <c r="AB302" s="76">
        <f t="shared" si="160"/>
        <v>1.4037423096064377E-2</v>
      </c>
      <c r="AC302" s="76">
        <f t="shared" si="161"/>
        <v>2.6335399998060893E-2</v>
      </c>
      <c r="AD302" s="76">
        <f t="shared" si="162"/>
        <v>7.4533836780728523E-3</v>
      </c>
      <c r="AE302" s="76">
        <f t="shared" si="163"/>
        <v>5.5552928252562805E-6</v>
      </c>
      <c r="AF302" s="31">
        <f t="shared" si="164"/>
        <v>2.6335399998060893E-2</v>
      </c>
      <c r="AG302" s="143"/>
      <c r="AH302" s="31">
        <f t="shared" si="165"/>
        <v>1.2297976901996516E-2</v>
      </c>
      <c r="AI302" s="31">
        <f t="shared" si="166"/>
        <v>1.3989214576355979</v>
      </c>
      <c r="AJ302" s="31">
        <f t="shared" si="167"/>
        <v>0.91532115052511498</v>
      </c>
      <c r="AK302" s="31">
        <f t="shared" si="168"/>
        <v>0.56683922890507987</v>
      </c>
      <c r="AL302" s="31">
        <f t="shared" si="169"/>
        <v>0.95754816337078252</v>
      </c>
      <c r="AM302" s="31">
        <f t="shared" si="170"/>
        <v>0.51905365136949755</v>
      </c>
      <c r="AN302" s="76">
        <f t="shared" si="174"/>
        <v>0.43495207418039367</v>
      </c>
      <c r="AO302" s="76">
        <f t="shared" si="174"/>
        <v>0.42714376428820627</v>
      </c>
      <c r="AP302" s="76">
        <f t="shared" si="174"/>
        <v>0.41480096438424863</v>
      </c>
      <c r="AQ302" s="76">
        <f t="shared" si="174"/>
        <v>0.3954253360414054</v>
      </c>
      <c r="AR302" s="76">
        <f t="shared" si="174"/>
        <v>0.3653191295862464</v>
      </c>
      <c r="AS302" s="76">
        <f t="shared" si="174"/>
        <v>0.31920618858256911</v>
      </c>
      <c r="AT302" s="76">
        <f t="shared" si="174"/>
        <v>0.24987772573486738</v>
      </c>
      <c r="AU302" s="76">
        <f t="shared" si="171"/>
        <v>0.14780237455436718</v>
      </c>
    </row>
    <row r="303" spans="1:48" s="31" customFormat="1" ht="12.95" customHeight="1">
      <c r="A303" s="67" t="s">
        <v>929</v>
      </c>
      <c r="B303" s="66" t="s">
        <v>122</v>
      </c>
      <c r="C303" s="67">
        <v>45621.355000000003</v>
      </c>
      <c r="D303" s="67" t="s">
        <v>144</v>
      </c>
      <c r="E303" s="10">
        <f t="shared" si="154"/>
        <v>2725.0060126922435</v>
      </c>
      <c r="F303" s="31">
        <f t="shared" si="155"/>
        <v>2725</v>
      </c>
      <c r="G303" s="31">
        <f t="shared" si="156"/>
        <v>1.2385000001813751E-2</v>
      </c>
      <c r="I303" s="31">
        <f t="shared" si="175"/>
        <v>1.2385000001813751E-2</v>
      </c>
      <c r="O303" s="31">
        <f t="shared" ca="1" si="151"/>
        <v>1.0165447515727271E-2</v>
      </c>
      <c r="Q303" s="32">
        <f t="shared" si="157"/>
        <v>30602.855000000003</v>
      </c>
      <c r="S303" s="77">
        <f t="shared" si="176"/>
        <v>0.1</v>
      </c>
      <c r="Z303" s="31">
        <f t="shared" si="158"/>
        <v>2725</v>
      </c>
      <c r="AA303" s="76">
        <f t="shared" si="159"/>
        <v>1.8870054880546393E-2</v>
      </c>
      <c r="AB303" s="76">
        <f t="shared" si="160"/>
        <v>1.0394352868149138E-4</v>
      </c>
      <c r="AC303" s="76">
        <f t="shared" si="161"/>
        <v>1.2385000001813751E-2</v>
      </c>
      <c r="AD303" s="76">
        <f t="shared" si="162"/>
        <v>-6.4850548787326427E-3</v>
      </c>
      <c r="AE303" s="76">
        <f t="shared" si="163"/>
        <v>4.205593678017405E-6</v>
      </c>
      <c r="AF303" s="31">
        <f t="shared" si="164"/>
        <v>1.2385000001813751E-2</v>
      </c>
      <c r="AG303" s="143"/>
      <c r="AH303" s="31">
        <f t="shared" si="165"/>
        <v>1.2281056473132259E-2</v>
      </c>
      <c r="AI303" s="31">
        <f t="shared" si="166"/>
        <v>1.3619285940915318</v>
      </c>
      <c r="AJ303" s="31">
        <f t="shared" si="167"/>
        <v>0.88775023140317011</v>
      </c>
      <c r="AK303" s="31">
        <f t="shared" si="168"/>
        <v>0.59114527281095874</v>
      </c>
      <c r="AL303" s="31">
        <f t="shared" si="169"/>
        <v>1.0214182530759335</v>
      </c>
      <c r="AM303" s="31">
        <f t="shared" si="170"/>
        <v>0.56029008482426979</v>
      </c>
      <c r="AN303" s="76">
        <f t="shared" si="174"/>
        <v>0.46830129892926348</v>
      </c>
      <c r="AO303" s="76">
        <f t="shared" si="174"/>
        <v>0.46036371208461685</v>
      </c>
      <c r="AP303" s="76">
        <f t="shared" si="174"/>
        <v>0.44762125393451191</v>
      </c>
      <c r="AQ303" s="76">
        <f t="shared" si="174"/>
        <v>0.4273259958859999</v>
      </c>
      <c r="AR303" s="76">
        <f t="shared" si="174"/>
        <v>0.39537970308612536</v>
      </c>
      <c r="AS303" s="76">
        <f t="shared" si="174"/>
        <v>0.3459276126141036</v>
      </c>
      <c r="AT303" s="76">
        <f t="shared" si="174"/>
        <v>0.27103065216497624</v>
      </c>
      <c r="AU303" s="76">
        <f t="shared" si="171"/>
        <v>0.16035659562057425</v>
      </c>
    </row>
    <row r="304" spans="1:48" s="31" customFormat="1" ht="12.95" customHeight="1">
      <c r="A304" s="10" t="s">
        <v>74</v>
      </c>
      <c r="B304" s="37"/>
      <c r="C304" s="41">
        <v>45932.385000000002</v>
      </c>
      <c r="D304" s="11"/>
      <c r="E304" s="10">
        <f t="shared" si="154"/>
        <v>2876.0054206957216</v>
      </c>
      <c r="F304" s="31">
        <f t="shared" si="155"/>
        <v>2876</v>
      </c>
      <c r="G304" s="31">
        <f t="shared" si="156"/>
        <v>1.1165600000822451E-2</v>
      </c>
      <c r="I304" s="31">
        <f t="shared" si="175"/>
        <v>1.1165600000822451E-2</v>
      </c>
      <c r="Q304" s="32">
        <f t="shared" si="157"/>
        <v>30913.885000000002</v>
      </c>
      <c r="S304" s="77">
        <f t="shared" si="176"/>
        <v>0.1</v>
      </c>
      <c r="Z304" s="31">
        <f t="shared" si="158"/>
        <v>2876</v>
      </c>
      <c r="AA304" s="76">
        <f t="shared" si="159"/>
        <v>1.8249001961506906E-2</v>
      </c>
      <c r="AB304" s="76">
        <f t="shared" si="160"/>
        <v>-4.4756927068956807E-4</v>
      </c>
      <c r="AC304" s="76">
        <f t="shared" si="161"/>
        <v>1.1165600000822451E-2</v>
      </c>
      <c r="AD304" s="76">
        <f t="shared" si="162"/>
        <v>-7.0834019606844552E-3</v>
      </c>
      <c r="AE304" s="76">
        <f t="shared" si="163"/>
        <v>5.0174583336628382E-6</v>
      </c>
      <c r="AF304" s="31">
        <f t="shared" si="164"/>
        <v>1.1165600000822451E-2</v>
      </c>
      <c r="AG304" s="143"/>
      <c r="AH304" s="31">
        <f t="shared" si="165"/>
        <v>1.1613169271512019E-2</v>
      </c>
      <c r="AI304" s="31">
        <f t="shared" si="166"/>
        <v>1.0577329839417988</v>
      </c>
      <c r="AJ304" s="31">
        <f t="shared" si="167"/>
        <v>0.58626839755555404</v>
      </c>
      <c r="AK304" s="31">
        <f t="shared" si="168"/>
        <v>0.69073290304790869</v>
      </c>
      <c r="AL304" s="31">
        <f t="shared" si="169"/>
        <v>1.4874079377345113</v>
      </c>
      <c r="AM304" s="31">
        <f t="shared" si="170"/>
        <v>0.91990470179235084</v>
      </c>
      <c r="AN304" s="76">
        <f t="shared" si="174"/>
        <v>0.74652362079359369</v>
      </c>
      <c r="AO304" s="76">
        <f t="shared" si="174"/>
        <v>0.74060516711307312</v>
      </c>
      <c r="AP304" s="76">
        <f t="shared" si="174"/>
        <v>0.72909649001774857</v>
      </c>
      <c r="AQ304" s="76">
        <f t="shared" si="174"/>
        <v>0.70704825171014907</v>
      </c>
      <c r="AR304" s="76">
        <f t="shared" si="174"/>
        <v>0.66592058284031697</v>
      </c>
      <c r="AS304" s="76">
        <f t="shared" si="174"/>
        <v>0.5925138427574419</v>
      </c>
      <c r="AT304" s="76">
        <f t="shared" si="174"/>
        <v>0.46961578534097564</v>
      </c>
      <c r="AU304" s="76">
        <f t="shared" si="171"/>
        <v>0.27883705693290417</v>
      </c>
      <c r="AV304" s="76"/>
    </row>
    <row r="305" spans="1:48" s="31" customFormat="1" ht="12.95" customHeight="1">
      <c r="A305" s="10" t="s">
        <v>74</v>
      </c>
      <c r="B305" s="37"/>
      <c r="C305" s="41">
        <v>45933.39</v>
      </c>
      <c r="D305" s="11"/>
      <c r="E305" s="10">
        <f t="shared" si="154"/>
        <v>2876.4933299168356</v>
      </c>
      <c r="F305" s="31">
        <f t="shared" si="155"/>
        <v>2876.5</v>
      </c>
      <c r="G305" s="31">
        <f t="shared" si="156"/>
        <v>-1.3739100002567284E-2</v>
      </c>
      <c r="I305" s="31">
        <f t="shared" si="175"/>
        <v>-1.3739100002567284E-2</v>
      </c>
      <c r="Q305" s="32">
        <f t="shared" si="157"/>
        <v>30914.89</v>
      </c>
      <c r="S305" s="77">
        <f t="shared" si="176"/>
        <v>0.1</v>
      </c>
      <c r="Z305" s="31">
        <f t="shared" si="158"/>
        <v>2876.5</v>
      </c>
      <c r="AA305" s="76">
        <f t="shared" si="159"/>
        <v>1.8245843282893744E-2</v>
      </c>
      <c r="AB305" s="76">
        <f t="shared" si="160"/>
        <v>-2.5348955413467752E-2</v>
      </c>
      <c r="AC305" s="76">
        <f t="shared" si="161"/>
        <v>-1.3739100002567284E-2</v>
      </c>
      <c r="AD305" s="76">
        <f t="shared" si="162"/>
        <v>-3.1984943285461032E-2</v>
      </c>
      <c r="AE305" s="76">
        <f t="shared" si="163"/>
        <v>1.0230365969741588E-4</v>
      </c>
      <c r="AF305" s="31">
        <f t="shared" si="164"/>
        <v>-1.3739100002567284E-2</v>
      </c>
      <c r="AG305" s="143"/>
      <c r="AH305" s="31">
        <f t="shared" si="165"/>
        <v>1.160985541090047E-2</v>
      </c>
      <c r="AI305" s="31">
        <f t="shared" si="166"/>
        <v>1.0569064583344245</v>
      </c>
      <c r="AJ305" s="31">
        <f t="shared" si="167"/>
        <v>0.58529864680046373</v>
      </c>
      <c r="AK305" s="31">
        <f t="shared" si="168"/>
        <v>0.69080148797440211</v>
      </c>
      <c r="AL305" s="31">
        <f t="shared" si="169"/>
        <v>1.4886044703928867</v>
      </c>
      <c r="AM305" s="31">
        <f t="shared" si="170"/>
        <v>0.92100984418754073</v>
      </c>
      <c r="AN305" s="76">
        <f t="shared" si="174"/>
        <v>0.74733932742065001</v>
      </c>
      <c r="AO305" s="76">
        <f t="shared" si="174"/>
        <v>0.74143308723398804</v>
      </c>
      <c r="AP305" s="76">
        <f t="shared" si="174"/>
        <v>0.72993947834426665</v>
      </c>
      <c r="AQ305" s="76">
        <f t="shared" si="174"/>
        <v>0.70790375068250866</v>
      </c>
      <c r="AR305" s="76">
        <f t="shared" si="174"/>
        <v>0.66677065858435181</v>
      </c>
      <c r="AS305" s="76">
        <f t="shared" si="174"/>
        <v>0.59331017066076019</v>
      </c>
      <c r="AT305" s="76">
        <f t="shared" si="174"/>
        <v>0.47026951980969012</v>
      </c>
      <c r="AU305" s="76">
        <f t="shared" si="171"/>
        <v>0.27922937634122313</v>
      </c>
      <c r="AV305" s="76"/>
    </row>
    <row r="306" spans="1:48" s="31" customFormat="1" ht="12.95" customHeight="1">
      <c r="A306" s="67" t="s">
        <v>1025</v>
      </c>
      <c r="B306" s="66" t="s">
        <v>122</v>
      </c>
      <c r="C306" s="67">
        <v>46210.468000000001</v>
      </c>
      <c r="D306" s="67" t="s">
        <v>144</v>
      </c>
      <c r="E306" s="10">
        <f t="shared" si="154"/>
        <v>3011.0096594374218</v>
      </c>
      <c r="F306" s="31">
        <f t="shared" si="155"/>
        <v>3011</v>
      </c>
      <c r="G306" s="31">
        <f t="shared" si="156"/>
        <v>1.9896600002539344E-2</v>
      </c>
      <c r="I306" s="31">
        <f t="shared" si="175"/>
        <v>1.9896600002539344E-2</v>
      </c>
      <c r="O306" s="31">
        <f t="shared" ref="O306:O316" ca="1" si="177">+C$11+C$12*F306</f>
        <v>9.3865368011876935E-3</v>
      </c>
      <c r="Q306" s="32">
        <f t="shared" si="157"/>
        <v>31191.968000000001</v>
      </c>
      <c r="S306" s="77">
        <f t="shared" si="176"/>
        <v>0.1</v>
      </c>
      <c r="Z306" s="31">
        <f t="shared" si="158"/>
        <v>3011</v>
      </c>
      <c r="AA306" s="76">
        <f t="shared" si="159"/>
        <v>1.7258195447439367E-2</v>
      </c>
      <c r="AB306" s="76">
        <f t="shared" si="160"/>
        <v>9.3161607366803352E-3</v>
      </c>
      <c r="AC306" s="76">
        <f t="shared" si="161"/>
        <v>1.9896600002539344E-2</v>
      </c>
      <c r="AD306" s="76">
        <f t="shared" si="162"/>
        <v>2.6384045550999768E-3</v>
      </c>
      <c r="AE306" s="76">
        <f t="shared" si="163"/>
        <v>6.961178596372307E-7</v>
      </c>
      <c r="AF306" s="31">
        <f t="shared" si="164"/>
        <v>1.9896600002539344E-2</v>
      </c>
      <c r="AG306" s="143"/>
      <c r="AH306" s="31">
        <f t="shared" si="165"/>
        <v>1.0580439265859009E-2</v>
      </c>
      <c r="AI306" s="31">
        <f t="shared" si="166"/>
        <v>0.87406433344997092</v>
      </c>
      <c r="AJ306" s="31">
        <f t="shared" si="167"/>
        <v>0.35260500998992894</v>
      </c>
      <c r="AK306" s="31">
        <f t="shared" si="168"/>
        <v>0.68160490658328998</v>
      </c>
      <c r="AL306" s="31">
        <f t="shared" si="169"/>
        <v>1.7534993506865522</v>
      </c>
      <c r="AM306" s="31">
        <f t="shared" si="170"/>
        <v>1.2016889664044552</v>
      </c>
      <c r="AN306" s="76">
        <f t="shared" si="174"/>
        <v>0.94573918657484457</v>
      </c>
      <c r="AO306" s="76">
        <f t="shared" si="174"/>
        <v>0.94300003622176465</v>
      </c>
      <c r="AP306" s="76">
        <f t="shared" si="174"/>
        <v>0.93630286064910373</v>
      </c>
      <c r="AQ306" s="76">
        <f t="shared" si="174"/>
        <v>0.92017891153048781</v>
      </c>
      <c r="AR306" s="76">
        <f t="shared" si="174"/>
        <v>0.88268659288886386</v>
      </c>
      <c r="AS306" s="76">
        <f t="shared" si="174"/>
        <v>0.80143831186496284</v>
      </c>
      <c r="AT306" s="76">
        <f t="shared" si="174"/>
        <v>0.64492682820107938</v>
      </c>
      <c r="AU306" s="76">
        <f t="shared" si="171"/>
        <v>0.38476329717902691</v>
      </c>
      <c r="AV306" s="76"/>
    </row>
    <row r="307" spans="1:48" s="31" customFormat="1" ht="12.95" customHeight="1">
      <c r="A307" s="67" t="s">
        <v>1025</v>
      </c>
      <c r="B307" s="66" t="s">
        <v>122</v>
      </c>
      <c r="C307" s="67">
        <v>46210.476999999999</v>
      </c>
      <c r="D307" s="67" t="s">
        <v>144</v>
      </c>
      <c r="E307" s="10">
        <f t="shared" si="154"/>
        <v>3011.0140287737295</v>
      </c>
      <c r="F307" s="31">
        <f t="shared" si="155"/>
        <v>3011</v>
      </c>
      <c r="G307" s="31">
        <f t="shared" si="156"/>
        <v>2.8896600000734907E-2</v>
      </c>
      <c r="I307" s="31">
        <f t="shared" si="175"/>
        <v>2.8896600000734907E-2</v>
      </c>
      <c r="O307" s="31">
        <f t="shared" ca="1" si="177"/>
        <v>9.3865368011876935E-3</v>
      </c>
      <c r="Q307" s="32">
        <f t="shared" si="157"/>
        <v>31191.976999999999</v>
      </c>
      <c r="S307" s="77">
        <f t="shared" si="176"/>
        <v>0.1</v>
      </c>
      <c r="Z307" s="31">
        <f t="shared" si="158"/>
        <v>3011</v>
      </c>
      <c r="AA307" s="76">
        <f t="shared" si="159"/>
        <v>1.7258195447439367E-2</v>
      </c>
      <c r="AB307" s="76">
        <f t="shared" si="160"/>
        <v>1.8316160734875898E-2</v>
      </c>
      <c r="AC307" s="76">
        <f t="shared" si="161"/>
        <v>2.8896600000734907E-2</v>
      </c>
      <c r="AD307" s="76">
        <f t="shared" si="162"/>
        <v>1.1638404553295539E-2</v>
      </c>
      <c r="AE307" s="76">
        <f t="shared" si="163"/>
        <v>1.3545246054617035E-5</v>
      </c>
      <c r="AF307" s="31">
        <f t="shared" si="164"/>
        <v>2.8896600000734907E-2</v>
      </c>
      <c r="AG307" s="143"/>
      <c r="AH307" s="31">
        <f t="shared" si="165"/>
        <v>1.0580439265859009E-2</v>
      </c>
      <c r="AI307" s="31">
        <f t="shared" si="166"/>
        <v>0.87406433344997092</v>
      </c>
      <c r="AJ307" s="31">
        <f t="shared" si="167"/>
        <v>0.35260500998992894</v>
      </c>
      <c r="AK307" s="31">
        <f t="shared" si="168"/>
        <v>0.68160490658328998</v>
      </c>
      <c r="AL307" s="31">
        <f t="shared" si="169"/>
        <v>1.7534993506865522</v>
      </c>
      <c r="AM307" s="31">
        <f t="shared" si="170"/>
        <v>1.2016889664044552</v>
      </c>
      <c r="AN307" s="76">
        <f t="shared" si="174"/>
        <v>0.94573918657484457</v>
      </c>
      <c r="AO307" s="76">
        <f t="shared" si="174"/>
        <v>0.94300003622176465</v>
      </c>
      <c r="AP307" s="76">
        <f t="shared" si="174"/>
        <v>0.93630286064910373</v>
      </c>
      <c r="AQ307" s="76">
        <f t="shared" si="174"/>
        <v>0.92017891153048781</v>
      </c>
      <c r="AR307" s="76">
        <f t="shared" si="174"/>
        <v>0.88268659288886386</v>
      </c>
      <c r="AS307" s="76">
        <f t="shared" si="174"/>
        <v>0.80143831186496284</v>
      </c>
      <c r="AT307" s="76">
        <f t="shared" si="174"/>
        <v>0.64492682820107938</v>
      </c>
      <c r="AU307" s="76">
        <f t="shared" si="171"/>
        <v>0.38476329717902691</v>
      </c>
    </row>
    <row r="308" spans="1:48" s="31" customFormat="1" ht="12.95" customHeight="1">
      <c r="A308" s="67" t="s">
        <v>1025</v>
      </c>
      <c r="B308" s="66" t="s">
        <v>122</v>
      </c>
      <c r="C308" s="67">
        <v>46278.442999999999</v>
      </c>
      <c r="D308" s="67" t="s">
        <v>144</v>
      </c>
      <c r="E308" s="10">
        <f t="shared" si="154"/>
        <v>3044.0102856118624</v>
      </c>
      <c r="F308" s="31">
        <f t="shared" si="155"/>
        <v>3044</v>
      </c>
      <c r="G308" s="31">
        <f t="shared" si="156"/>
        <v>2.1186400001170114E-2</v>
      </c>
      <c r="I308" s="31">
        <f t="shared" si="175"/>
        <v>2.1186400001170114E-2</v>
      </c>
      <c r="O308" s="31">
        <f t="shared" ca="1" si="177"/>
        <v>9.2966624879715892E-3</v>
      </c>
      <c r="Q308" s="32">
        <f t="shared" si="157"/>
        <v>31259.942999999999</v>
      </c>
      <c r="S308" s="77">
        <f t="shared" si="176"/>
        <v>0.1</v>
      </c>
      <c r="Z308" s="31">
        <f t="shared" si="158"/>
        <v>3044</v>
      </c>
      <c r="AA308" s="76">
        <f t="shared" si="159"/>
        <v>1.6987722385372574E-2</v>
      </c>
      <c r="AB308" s="76">
        <f t="shared" si="160"/>
        <v>1.0886689197350837E-2</v>
      </c>
      <c r="AC308" s="76">
        <f t="shared" si="161"/>
        <v>2.1186400001170114E-2</v>
      </c>
      <c r="AD308" s="76">
        <f t="shared" si="162"/>
        <v>4.1986776157975393E-3</v>
      </c>
      <c r="AE308" s="76">
        <f t="shared" si="163"/>
        <v>1.7628893721399312E-6</v>
      </c>
      <c r="AF308" s="31">
        <f t="shared" si="164"/>
        <v>2.1186400001170114E-2</v>
      </c>
      <c r="AG308" s="143"/>
      <c r="AH308" s="31">
        <f t="shared" si="165"/>
        <v>1.0299710803819277E-2</v>
      </c>
      <c r="AI308" s="31">
        <f t="shared" si="166"/>
        <v>0.83927674099270022</v>
      </c>
      <c r="AJ308" s="31">
        <f t="shared" si="167"/>
        <v>0.30415386611609474</v>
      </c>
      <c r="AK308" s="31">
        <f t="shared" si="168"/>
        <v>0.67425000912264588</v>
      </c>
      <c r="AL308" s="31">
        <f t="shared" si="169"/>
        <v>1.8048027188240821</v>
      </c>
      <c r="AM308" s="31">
        <f t="shared" si="170"/>
        <v>1.2663918080722369</v>
      </c>
      <c r="AN308" s="76">
        <f t="shared" si="174"/>
        <v>0.98891330053523663</v>
      </c>
      <c r="AO308" s="76">
        <f t="shared" si="174"/>
        <v>0.98678081687826791</v>
      </c>
      <c r="AP308" s="76">
        <f t="shared" si="174"/>
        <v>0.98122440226540819</v>
      </c>
      <c r="AQ308" s="76">
        <f t="shared" si="174"/>
        <v>0.96695840677922795</v>
      </c>
      <c r="AR308" s="76">
        <f t="shared" si="174"/>
        <v>0.93160903306886533</v>
      </c>
      <c r="AS308" s="76">
        <f t="shared" si="174"/>
        <v>0.85045716544398187</v>
      </c>
      <c r="AT308" s="76">
        <f t="shared" si="174"/>
        <v>0.68736621377231732</v>
      </c>
      <c r="AU308" s="76">
        <f t="shared" si="171"/>
        <v>0.41065637812807909</v>
      </c>
    </row>
    <row r="309" spans="1:48" s="31" customFormat="1" ht="12.95" customHeight="1">
      <c r="A309" s="67" t="s">
        <v>1025</v>
      </c>
      <c r="B309" s="66" t="s">
        <v>122</v>
      </c>
      <c r="C309" s="67">
        <v>46280.506999999998</v>
      </c>
      <c r="D309" s="67" t="s">
        <v>144</v>
      </c>
      <c r="E309" s="10">
        <f t="shared" si="154"/>
        <v>3045.0123200719431</v>
      </c>
      <c r="F309" s="31">
        <f t="shared" si="155"/>
        <v>3045</v>
      </c>
      <c r="G309" s="31">
        <f t="shared" si="156"/>
        <v>2.5376999998115934E-2</v>
      </c>
      <c r="I309" s="31">
        <f t="shared" si="175"/>
        <v>2.5376999998115934E-2</v>
      </c>
      <c r="O309" s="31">
        <f t="shared" ca="1" si="177"/>
        <v>9.2939390239347372E-3</v>
      </c>
      <c r="Q309" s="32">
        <f t="shared" si="157"/>
        <v>31262.006999999998</v>
      </c>
      <c r="S309" s="77">
        <f t="shared" si="176"/>
        <v>0.1</v>
      </c>
      <c r="Z309" s="31">
        <f t="shared" si="158"/>
        <v>3045</v>
      </c>
      <c r="AA309" s="76">
        <f t="shared" si="159"/>
        <v>1.6979416723768861E-2</v>
      </c>
      <c r="AB309" s="76">
        <f t="shared" si="160"/>
        <v>1.508590567119579E-2</v>
      </c>
      <c r="AC309" s="76">
        <f t="shared" si="161"/>
        <v>2.5376999998115934E-2</v>
      </c>
      <c r="AD309" s="76">
        <f t="shared" si="162"/>
        <v>8.397583274347073E-3</v>
      </c>
      <c r="AE309" s="76">
        <f t="shared" si="163"/>
        <v>7.0519404849593708E-6</v>
      </c>
      <c r="AF309" s="31">
        <f t="shared" si="164"/>
        <v>2.5376999998115934E-2</v>
      </c>
      <c r="AG309" s="143"/>
      <c r="AH309" s="31">
        <f t="shared" si="165"/>
        <v>1.0291094326920144E-2</v>
      </c>
      <c r="AI309" s="31">
        <f t="shared" si="166"/>
        <v>0.83827286531893441</v>
      </c>
      <c r="AJ309" s="31">
        <f t="shared" si="167"/>
        <v>0.30273493826053277</v>
      </c>
      <c r="AK309" s="31">
        <f t="shared" si="168"/>
        <v>0.67400992180803099</v>
      </c>
      <c r="AL309" s="31">
        <f t="shared" si="169"/>
        <v>1.8062918611848748</v>
      </c>
      <c r="AM309" s="31">
        <f t="shared" si="170"/>
        <v>1.2683323140498162</v>
      </c>
      <c r="AN309" s="76">
        <f t="shared" si="174"/>
        <v>0.99019299607636313</v>
      </c>
      <c r="AO309" s="76">
        <f t="shared" si="174"/>
        <v>0.98807742800631493</v>
      </c>
      <c r="AP309" s="76">
        <f t="shared" si="174"/>
        <v>0.98255417590524519</v>
      </c>
      <c r="AQ309" s="76">
        <f t="shared" si="174"/>
        <v>0.96834490404193829</v>
      </c>
      <c r="AR309" s="76">
        <f t="shared" si="174"/>
        <v>0.9330660228027543</v>
      </c>
      <c r="AS309" s="76">
        <f t="shared" si="174"/>
        <v>0.85192890801448096</v>
      </c>
      <c r="AT309" s="76">
        <f t="shared" si="174"/>
        <v>0.6886494154863001</v>
      </c>
      <c r="AU309" s="76">
        <f t="shared" si="171"/>
        <v>0.41144101694471702</v>
      </c>
    </row>
    <row r="310" spans="1:48" s="31" customFormat="1" ht="12.95" customHeight="1">
      <c r="A310" s="67" t="s">
        <v>1025</v>
      </c>
      <c r="B310" s="66" t="s">
        <v>122</v>
      </c>
      <c r="C310" s="67">
        <v>46282.563999999998</v>
      </c>
      <c r="D310" s="67" t="s">
        <v>144</v>
      </c>
      <c r="E310" s="10">
        <f t="shared" si="154"/>
        <v>3046.0109561593408</v>
      </c>
      <c r="F310" s="31">
        <f t="shared" si="155"/>
        <v>3046</v>
      </c>
      <c r="G310" s="31">
        <f t="shared" si="156"/>
        <v>2.2567599997273646E-2</v>
      </c>
      <c r="I310" s="31">
        <f t="shared" si="175"/>
        <v>2.2567599997273646E-2</v>
      </c>
      <c r="O310" s="31">
        <f t="shared" ca="1" si="177"/>
        <v>9.2912155598978852E-3</v>
      </c>
      <c r="Q310" s="32">
        <f t="shared" si="157"/>
        <v>31264.063999999998</v>
      </c>
      <c r="S310" s="77">
        <f t="shared" si="176"/>
        <v>0.1</v>
      </c>
      <c r="Z310" s="31">
        <f t="shared" si="158"/>
        <v>3046</v>
      </c>
      <c r="AA310" s="76">
        <f t="shared" si="159"/>
        <v>1.6971105183823748E-2</v>
      </c>
      <c r="AB310" s="76">
        <f t="shared" si="160"/>
        <v>1.2285128028276344E-2</v>
      </c>
      <c r="AC310" s="76">
        <f t="shared" si="161"/>
        <v>2.2567599997273646E-2</v>
      </c>
      <c r="AD310" s="76">
        <f t="shared" si="162"/>
        <v>5.5964948134498982E-3</v>
      </c>
      <c r="AE310" s="76">
        <f t="shared" si="163"/>
        <v>3.1320754196971614E-6</v>
      </c>
      <c r="AF310" s="31">
        <f t="shared" si="164"/>
        <v>2.2567599997273646E-2</v>
      </c>
      <c r="AG310" s="143"/>
      <c r="AH310" s="31">
        <f t="shared" si="165"/>
        <v>1.0282471968997302E-2</v>
      </c>
      <c r="AI310" s="31">
        <f t="shared" si="166"/>
        <v>0.8372718197722816</v>
      </c>
      <c r="AJ310" s="31">
        <f t="shared" si="167"/>
        <v>0.30131883675366472</v>
      </c>
      <c r="AK310" s="31">
        <f t="shared" si="168"/>
        <v>0.67376893676362881</v>
      </c>
      <c r="AL310" s="31">
        <f t="shared" si="169"/>
        <v>1.8077773353874236</v>
      </c>
      <c r="AM310" s="31">
        <f t="shared" si="170"/>
        <v>1.2702716950369353</v>
      </c>
      <c r="AN310" s="76">
        <f t="shared" si="174"/>
        <v>0.99147106686736031</v>
      </c>
      <c r="AO310" s="76">
        <f t="shared" si="174"/>
        <v>0.98937232707344014</v>
      </c>
      <c r="AP310" s="76">
        <f t="shared" si="174"/>
        <v>0.98388214575952804</v>
      </c>
      <c r="AQ310" s="76">
        <f t="shared" si="174"/>
        <v>0.96972960049751611</v>
      </c>
      <c r="AR310" s="76">
        <f t="shared" si="174"/>
        <v>0.93452151059103639</v>
      </c>
      <c r="AS310" s="76">
        <f t="shared" si="174"/>
        <v>0.8533998340348703</v>
      </c>
      <c r="AT310" s="76">
        <f t="shared" si="174"/>
        <v>0.6899324465347032</v>
      </c>
      <c r="AU310" s="76">
        <f t="shared" si="171"/>
        <v>0.41222565576135495</v>
      </c>
    </row>
    <row r="311" spans="1:48" s="31" customFormat="1" ht="12.95" customHeight="1">
      <c r="A311" s="67" t="s">
        <v>1025</v>
      </c>
      <c r="B311" s="66" t="s">
        <v>122</v>
      </c>
      <c r="C311" s="67">
        <v>46344.351999999999</v>
      </c>
      <c r="D311" s="67" t="s">
        <v>144</v>
      </c>
      <c r="E311" s="10">
        <f t="shared" si="154"/>
        <v>3076.0079063625976</v>
      </c>
      <c r="F311" s="31">
        <f t="shared" si="155"/>
        <v>3076</v>
      </c>
      <c r="G311" s="31">
        <f t="shared" si="156"/>
        <v>1.6285599995171651E-2</v>
      </c>
      <c r="I311" s="31">
        <f t="shared" si="175"/>
        <v>1.6285599995171651E-2</v>
      </c>
      <c r="O311" s="31">
        <f t="shared" ca="1" si="177"/>
        <v>9.2095116387923351E-3</v>
      </c>
      <c r="Q311" s="32">
        <f t="shared" si="157"/>
        <v>31325.851999999999</v>
      </c>
      <c r="S311" s="77">
        <f t="shared" si="176"/>
        <v>0.1</v>
      </c>
      <c r="Z311" s="31">
        <f t="shared" si="158"/>
        <v>3076</v>
      </c>
      <c r="AA311" s="76">
        <f t="shared" si="159"/>
        <v>1.6719239198092848E-2</v>
      </c>
      <c r="AB311" s="76">
        <f t="shared" si="160"/>
        <v>6.264319798511225E-3</v>
      </c>
      <c r="AC311" s="76">
        <f t="shared" si="161"/>
        <v>1.6285599995171651E-2</v>
      </c>
      <c r="AD311" s="76">
        <f t="shared" si="162"/>
        <v>-4.3363920292119676E-4</v>
      </c>
      <c r="AE311" s="76">
        <f t="shared" si="163"/>
        <v>1.8804295831013088E-8</v>
      </c>
      <c r="AF311" s="31">
        <f t="shared" si="164"/>
        <v>1.6285599995171651E-2</v>
      </c>
      <c r="AG311" s="143"/>
      <c r="AH311" s="31">
        <f t="shared" si="165"/>
        <v>1.0021280196660426E-2</v>
      </c>
      <c r="AI311" s="31">
        <f t="shared" si="166"/>
        <v>0.80850498701440554</v>
      </c>
      <c r="AJ311" s="31">
        <f t="shared" si="167"/>
        <v>0.26011794623138451</v>
      </c>
      <c r="AK311" s="31">
        <f t="shared" si="168"/>
        <v>0.66616416954791458</v>
      </c>
      <c r="AL311" s="31">
        <f t="shared" si="169"/>
        <v>1.8507084551370951</v>
      </c>
      <c r="AM311" s="31">
        <f t="shared" si="170"/>
        <v>1.3279556039830149</v>
      </c>
      <c r="AN311" s="76">
        <f t="shared" ref="AN311:AT320" si="178">$AU311+$AB$7*SIN(AO311)</f>
        <v>1.0290812648462193</v>
      </c>
      <c r="AO311" s="76">
        <f t="shared" si="178"/>
        <v>1.0274468657272786</v>
      </c>
      <c r="AP311" s="76">
        <f t="shared" si="178"/>
        <v>1.0229031442135241</v>
      </c>
      <c r="AQ311" s="76">
        <f t="shared" si="178"/>
        <v>1.0104452598205989</v>
      </c>
      <c r="AR311" s="76">
        <f t="shared" si="178"/>
        <v>0.97748797971793078</v>
      </c>
      <c r="AS311" s="76">
        <f t="shared" si="178"/>
        <v>0.8971430403636157</v>
      </c>
      <c r="AT311" s="76">
        <f t="shared" si="178"/>
        <v>0.72834250039306947</v>
      </c>
      <c r="AU311" s="76">
        <f t="shared" si="171"/>
        <v>0.43576482026049335</v>
      </c>
    </row>
    <row r="312" spans="1:48" s="31" customFormat="1" ht="12.95" customHeight="1">
      <c r="A312" s="67" t="s">
        <v>1025</v>
      </c>
      <c r="B312" s="66" t="s">
        <v>122</v>
      </c>
      <c r="C312" s="67">
        <v>46344.353000000003</v>
      </c>
      <c r="D312" s="67" t="s">
        <v>144</v>
      </c>
      <c r="E312" s="10">
        <f t="shared" si="154"/>
        <v>3076.0083918444116</v>
      </c>
      <c r="F312" s="31">
        <f t="shared" si="155"/>
        <v>3076</v>
      </c>
      <c r="G312" s="31">
        <f t="shared" si="156"/>
        <v>1.7285599999013357E-2</v>
      </c>
      <c r="I312" s="31">
        <f t="shared" si="175"/>
        <v>1.7285599999013357E-2</v>
      </c>
      <c r="O312" s="31">
        <f t="shared" ca="1" si="177"/>
        <v>9.2095116387923351E-3</v>
      </c>
      <c r="Q312" s="32">
        <f t="shared" si="157"/>
        <v>31325.853000000003</v>
      </c>
      <c r="S312" s="77">
        <f t="shared" si="176"/>
        <v>0.1</v>
      </c>
      <c r="Z312" s="31">
        <f t="shared" si="158"/>
        <v>3076</v>
      </c>
      <c r="AA312" s="76">
        <f t="shared" si="159"/>
        <v>1.6719239198092848E-2</v>
      </c>
      <c r="AB312" s="76">
        <f t="shared" si="160"/>
        <v>7.2643198023529306E-3</v>
      </c>
      <c r="AC312" s="76">
        <f t="shared" si="161"/>
        <v>1.7285599999013357E-2</v>
      </c>
      <c r="AD312" s="76">
        <f t="shared" si="162"/>
        <v>5.6636080092050886E-4</v>
      </c>
      <c r="AE312" s="76">
        <f t="shared" si="163"/>
        <v>3.207645568193203E-8</v>
      </c>
      <c r="AF312" s="31">
        <f t="shared" si="164"/>
        <v>1.7285599999013357E-2</v>
      </c>
      <c r="AG312" s="143"/>
      <c r="AH312" s="31">
        <f t="shared" si="165"/>
        <v>1.0021280196660426E-2</v>
      </c>
      <c r="AI312" s="31">
        <f t="shared" si="166"/>
        <v>0.80850498701440554</v>
      </c>
      <c r="AJ312" s="31">
        <f t="shared" si="167"/>
        <v>0.26011794623138451</v>
      </c>
      <c r="AK312" s="31">
        <f t="shared" si="168"/>
        <v>0.66616416954791458</v>
      </c>
      <c r="AL312" s="31">
        <f t="shared" si="169"/>
        <v>1.8507084551370951</v>
      </c>
      <c r="AM312" s="31">
        <f t="shared" si="170"/>
        <v>1.3279556039830149</v>
      </c>
      <c r="AN312" s="76">
        <f t="shared" si="178"/>
        <v>1.0290812648462193</v>
      </c>
      <c r="AO312" s="76">
        <f t="shared" si="178"/>
        <v>1.0274468657272786</v>
      </c>
      <c r="AP312" s="76">
        <f t="shared" si="178"/>
        <v>1.0229031442135241</v>
      </c>
      <c r="AQ312" s="76">
        <f t="shared" si="178"/>
        <v>1.0104452598205989</v>
      </c>
      <c r="AR312" s="76">
        <f t="shared" si="178"/>
        <v>0.97748797971793078</v>
      </c>
      <c r="AS312" s="76">
        <f t="shared" si="178"/>
        <v>0.8971430403636157</v>
      </c>
      <c r="AT312" s="76">
        <f t="shared" si="178"/>
        <v>0.72834250039306947</v>
      </c>
      <c r="AU312" s="76">
        <f t="shared" si="171"/>
        <v>0.43576482026049335</v>
      </c>
    </row>
    <row r="313" spans="1:48" s="31" customFormat="1" ht="12.95" customHeight="1">
      <c r="A313" s="67" t="s">
        <v>1025</v>
      </c>
      <c r="B313" s="66" t="s">
        <v>122</v>
      </c>
      <c r="C313" s="67">
        <v>46344.356</v>
      </c>
      <c r="D313" s="67" t="s">
        <v>144</v>
      </c>
      <c r="E313" s="10">
        <f t="shared" si="154"/>
        <v>3076.0098482898466</v>
      </c>
      <c r="F313" s="31">
        <f t="shared" si="155"/>
        <v>3076</v>
      </c>
      <c r="G313" s="31">
        <f t="shared" si="156"/>
        <v>2.0285599995986558E-2</v>
      </c>
      <c r="I313" s="31">
        <f t="shared" si="175"/>
        <v>2.0285599995986558E-2</v>
      </c>
      <c r="O313" s="31">
        <f t="shared" ca="1" si="177"/>
        <v>9.2095116387923351E-3</v>
      </c>
      <c r="Q313" s="32">
        <f t="shared" si="157"/>
        <v>31325.856</v>
      </c>
      <c r="S313" s="77">
        <f t="shared" si="176"/>
        <v>0.1</v>
      </c>
      <c r="Z313" s="31">
        <f t="shared" si="158"/>
        <v>3076</v>
      </c>
      <c r="AA313" s="76">
        <f t="shared" si="159"/>
        <v>1.6719239198092848E-2</v>
      </c>
      <c r="AB313" s="76">
        <f t="shared" si="160"/>
        <v>1.0264319799326132E-2</v>
      </c>
      <c r="AC313" s="76">
        <f t="shared" si="161"/>
        <v>2.0285599995986558E-2</v>
      </c>
      <c r="AD313" s="76">
        <f t="shared" si="162"/>
        <v>3.5663607978937105E-3</v>
      </c>
      <c r="AE313" s="76">
        <f t="shared" si="163"/>
        <v>1.2718929340753064E-6</v>
      </c>
      <c r="AF313" s="31">
        <f t="shared" si="164"/>
        <v>2.0285599995986558E-2</v>
      </c>
      <c r="AG313" s="143"/>
      <c r="AH313" s="31">
        <f t="shared" si="165"/>
        <v>1.0021280196660426E-2</v>
      </c>
      <c r="AI313" s="31">
        <f t="shared" si="166"/>
        <v>0.80850498701440554</v>
      </c>
      <c r="AJ313" s="31">
        <f t="shared" si="167"/>
        <v>0.26011794623138451</v>
      </c>
      <c r="AK313" s="31">
        <f t="shared" si="168"/>
        <v>0.66616416954791458</v>
      </c>
      <c r="AL313" s="31">
        <f t="shared" si="169"/>
        <v>1.8507084551370951</v>
      </c>
      <c r="AM313" s="31">
        <f t="shared" si="170"/>
        <v>1.3279556039830149</v>
      </c>
      <c r="AN313" s="76">
        <f t="shared" si="178"/>
        <v>1.0290812648462193</v>
      </c>
      <c r="AO313" s="76">
        <f t="shared" si="178"/>
        <v>1.0274468657272786</v>
      </c>
      <c r="AP313" s="76">
        <f t="shared" si="178"/>
        <v>1.0229031442135241</v>
      </c>
      <c r="AQ313" s="76">
        <f t="shared" si="178"/>
        <v>1.0104452598205989</v>
      </c>
      <c r="AR313" s="76">
        <f t="shared" si="178"/>
        <v>0.97748797971793078</v>
      </c>
      <c r="AS313" s="76">
        <f t="shared" si="178"/>
        <v>0.8971430403636157</v>
      </c>
      <c r="AT313" s="76">
        <f t="shared" si="178"/>
        <v>0.72834250039306947</v>
      </c>
      <c r="AU313" s="76">
        <f t="shared" si="171"/>
        <v>0.43576482026049335</v>
      </c>
    </row>
    <row r="314" spans="1:48" s="31" customFormat="1" ht="12.95" customHeight="1">
      <c r="A314" s="67" t="s">
        <v>1025</v>
      </c>
      <c r="B314" s="66" t="s">
        <v>122</v>
      </c>
      <c r="C314" s="67">
        <v>46344.36</v>
      </c>
      <c r="D314" s="67" t="s">
        <v>144</v>
      </c>
      <c r="E314" s="10">
        <f t="shared" si="154"/>
        <v>3076.011790217095</v>
      </c>
      <c r="F314" s="31">
        <f t="shared" si="155"/>
        <v>3076</v>
      </c>
      <c r="G314" s="31">
        <f t="shared" si="156"/>
        <v>2.4285599996801466E-2</v>
      </c>
      <c r="I314" s="31">
        <f t="shared" si="175"/>
        <v>2.4285599996801466E-2</v>
      </c>
      <c r="O314" s="31">
        <f t="shared" ca="1" si="177"/>
        <v>9.2095116387923351E-3</v>
      </c>
      <c r="Q314" s="32">
        <f t="shared" si="157"/>
        <v>31325.86</v>
      </c>
      <c r="S314" s="77">
        <f t="shared" si="176"/>
        <v>0.1</v>
      </c>
      <c r="Z314" s="31">
        <f t="shared" si="158"/>
        <v>3076</v>
      </c>
      <c r="AA314" s="76">
        <f t="shared" si="159"/>
        <v>1.6719239198092848E-2</v>
      </c>
      <c r="AB314" s="76">
        <f t="shared" si="160"/>
        <v>1.4264319800141039E-2</v>
      </c>
      <c r="AC314" s="76">
        <f t="shared" si="161"/>
        <v>2.4285599996801466E-2</v>
      </c>
      <c r="AD314" s="76">
        <f t="shared" si="162"/>
        <v>7.5663607987086177E-3</v>
      </c>
      <c r="AE314" s="76">
        <f t="shared" si="163"/>
        <v>5.724981573623452E-6</v>
      </c>
      <c r="AF314" s="31">
        <f t="shared" si="164"/>
        <v>2.4285599996801466E-2</v>
      </c>
      <c r="AG314" s="143"/>
      <c r="AH314" s="31">
        <f t="shared" si="165"/>
        <v>1.0021280196660426E-2</v>
      </c>
      <c r="AI314" s="31">
        <f t="shared" si="166"/>
        <v>0.80850498701440554</v>
      </c>
      <c r="AJ314" s="31">
        <f t="shared" si="167"/>
        <v>0.26011794623138451</v>
      </c>
      <c r="AK314" s="31">
        <f t="shared" si="168"/>
        <v>0.66616416954791458</v>
      </c>
      <c r="AL314" s="31">
        <f t="shared" si="169"/>
        <v>1.8507084551370951</v>
      </c>
      <c r="AM314" s="31">
        <f t="shared" si="170"/>
        <v>1.3279556039830149</v>
      </c>
      <c r="AN314" s="76">
        <f t="shared" si="178"/>
        <v>1.0290812648462193</v>
      </c>
      <c r="AO314" s="76">
        <f t="shared" si="178"/>
        <v>1.0274468657272786</v>
      </c>
      <c r="AP314" s="76">
        <f t="shared" si="178"/>
        <v>1.0229031442135241</v>
      </c>
      <c r="AQ314" s="76">
        <f t="shared" si="178"/>
        <v>1.0104452598205989</v>
      </c>
      <c r="AR314" s="76">
        <f t="shared" si="178"/>
        <v>0.97748797971793078</v>
      </c>
      <c r="AS314" s="76">
        <f t="shared" si="178"/>
        <v>0.8971430403636157</v>
      </c>
      <c r="AT314" s="76">
        <f t="shared" si="178"/>
        <v>0.72834250039306947</v>
      </c>
      <c r="AU314" s="76">
        <f t="shared" si="171"/>
        <v>0.43576482026049335</v>
      </c>
    </row>
    <row r="315" spans="1:48" s="31" customFormat="1" ht="12.95" customHeight="1">
      <c r="A315" s="67" t="s">
        <v>1025</v>
      </c>
      <c r="B315" s="66" t="s">
        <v>122</v>
      </c>
      <c r="C315" s="67">
        <v>46344.362999999998</v>
      </c>
      <c r="D315" s="67" t="s">
        <v>144</v>
      </c>
      <c r="E315" s="10">
        <f t="shared" si="154"/>
        <v>3076.0132466625296</v>
      </c>
      <c r="F315" s="31">
        <f t="shared" si="155"/>
        <v>3076</v>
      </c>
      <c r="G315" s="31">
        <f t="shared" si="156"/>
        <v>2.7285599993774667E-2</v>
      </c>
      <c r="I315" s="31">
        <f t="shared" si="175"/>
        <v>2.7285599993774667E-2</v>
      </c>
      <c r="O315" s="31">
        <f t="shared" ca="1" si="177"/>
        <v>9.2095116387923351E-3</v>
      </c>
      <c r="Q315" s="32">
        <f t="shared" si="157"/>
        <v>31325.862999999998</v>
      </c>
      <c r="S315" s="77">
        <f t="shared" si="176"/>
        <v>0.1</v>
      </c>
      <c r="Z315" s="31">
        <f t="shared" si="158"/>
        <v>3076</v>
      </c>
      <c r="AA315" s="76">
        <f t="shared" si="159"/>
        <v>1.6719239198092848E-2</v>
      </c>
      <c r="AB315" s="76">
        <f t="shared" si="160"/>
        <v>1.7264319797114243E-2</v>
      </c>
      <c r="AC315" s="76">
        <f t="shared" si="161"/>
        <v>2.7285599993774667E-2</v>
      </c>
      <c r="AD315" s="76">
        <f t="shared" si="162"/>
        <v>1.0566360795681819E-2</v>
      </c>
      <c r="AE315" s="76">
        <f t="shared" si="163"/>
        <v>1.1164798046452174E-5</v>
      </c>
      <c r="AF315" s="31">
        <f t="shared" si="164"/>
        <v>2.7285599993774667E-2</v>
      </c>
      <c r="AG315" s="143"/>
      <c r="AH315" s="31">
        <f t="shared" si="165"/>
        <v>1.0021280196660426E-2</v>
      </c>
      <c r="AI315" s="31">
        <f t="shared" si="166"/>
        <v>0.80850498701440554</v>
      </c>
      <c r="AJ315" s="31">
        <f t="shared" si="167"/>
        <v>0.26011794623138451</v>
      </c>
      <c r="AK315" s="31">
        <f t="shared" si="168"/>
        <v>0.66616416954791458</v>
      </c>
      <c r="AL315" s="31">
        <f t="shared" si="169"/>
        <v>1.8507084551370951</v>
      </c>
      <c r="AM315" s="31">
        <f t="shared" si="170"/>
        <v>1.3279556039830149</v>
      </c>
      <c r="AN315" s="76">
        <f t="shared" si="178"/>
        <v>1.0290812648462193</v>
      </c>
      <c r="AO315" s="76">
        <f t="shared" si="178"/>
        <v>1.0274468657272786</v>
      </c>
      <c r="AP315" s="76">
        <f t="shared" si="178"/>
        <v>1.0229031442135241</v>
      </c>
      <c r="AQ315" s="76">
        <f t="shared" si="178"/>
        <v>1.0104452598205989</v>
      </c>
      <c r="AR315" s="76">
        <f t="shared" si="178"/>
        <v>0.97748797971793078</v>
      </c>
      <c r="AS315" s="76">
        <f t="shared" si="178"/>
        <v>0.8971430403636157</v>
      </c>
      <c r="AT315" s="76">
        <f t="shared" si="178"/>
        <v>0.72834250039306947</v>
      </c>
      <c r="AU315" s="76">
        <f t="shared" si="171"/>
        <v>0.43576482026049335</v>
      </c>
    </row>
    <row r="316" spans="1:48" s="31" customFormat="1" ht="12.95" customHeight="1">
      <c r="A316" s="67" t="s">
        <v>1025</v>
      </c>
      <c r="B316" s="66" t="s">
        <v>122</v>
      </c>
      <c r="C316" s="67">
        <v>46344.366000000002</v>
      </c>
      <c r="D316" s="67" t="s">
        <v>144</v>
      </c>
      <c r="E316" s="10">
        <f t="shared" si="154"/>
        <v>3076.0147031079678</v>
      </c>
      <c r="F316" s="31">
        <f t="shared" si="155"/>
        <v>3076</v>
      </c>
      <c r="G316" s="31">
        <f t="shared" si="156"/>
        <v>3.0285599998023827E-2</v>
      </c>
      <c r="I316" s="31">
        <f t="shared" si="175"/>
        <v>3.0285599998023827E-2</v>
      </c>
      <c r="O316" s="31">
        <f t="shared" ca="1" si="177"/>
        <v>9.2095116387923351E-3</v>
      </c>
      <c r="Q316" s="32">
        <f t="shared" si="157"/>
        <v>31325.866000000002</v>
      </c>
      <c r="S316" s="77">
        <f t="shared" si="176"/>
        <v>0.1</v>
      </c>
      <c r="Z316" s="31">
        <f t="shared" si="158"/>
        <v>3076</v>
      </c>
      <c r="AA316" s="76">
        <f t="shared" si="159"/>
        <v>1.6719239198092848E-2</v>
      </c>
      <c r="AB316" s="76">
        <f t="shared" si="160"/>
        <v>2.0264319801363402E-2</v>
      </c>
      <c r="AC316" s="76">
        <f t="shared" si="161"/>
        <v>3.0285599998023827E-2</v>
      </c>
      <c r="AD316" s="76">
        <f t="shared" si="162"/>
        <v>1.3566360799930979E-2</v>
      </c>
      <c r="AE316" s="76">
        <f t="shared" si="163"/>
        <v>1.8404614535390391E-5</v>
      </c>
      <c r="AF316" s="31">
        <f t="shared" si="164"/>
        <v>3.0285599998023827E-2</v>
      </c>
      <c r="AG316" s="143"/>
      <c r="AH316" s="31">
        <f t="shared" si="165"/>
        <v>1.0021280196660426E-2</v>
      </c>
      <c r="AI316" s="31">
        <f t="shared" si="166"/>
        <v>0.80850498701440554</v>
      </c>
      <c r="AJ316" s="31">
        <f t="shared" si="167"/>
        <v>0.26011794623138451</v>
      </c>
      <c r="AK316" s="31">
        <f t="shared" si="168"/>
        <v>0.66616416954791458</v>
      </c>
      <c r="AL316" s="31">
        <f t="shared" si="169"/>
        <v>1.8507084551370951</v>
      </c>
      <c r="AM316" s="31">
        <f t="shared" si="170"/>
        <v>1.3279556039830149</v>
      </c>
      <c r="AN316" s="76">
        <f t="shared" si="178"/>
        <v>1.0290812648462193</v>
      </c>
      <c r="AO316" s="76">
        <f t="shared" si="178"/>
        <v>1.0274468657272786</v>
      </c>
      <c r="AP316" s="76">
        <f t="shared" si="178"/>
        <v>1.0229031442135241</v>
      </c>
      <c r="AQ316" s="76">
        <f t="shared" si="178"/>
        <v>1.0104452598205989</v>
      </c>
      <c r="AR316" s="76">
        <f t="shared" si="178"/>
        <v>0.97748797971793078</v>
      </c>
      <c r="AS316" s="76">
        <f t="shared" si="178"/>
        <v>0.8971430403636157</v>
      </c>
      <c r="AT316" s="76">
        <f t="shared" si="178"/>
        <v>0.72834250039306947</v>
      </c>
      <c r="AU316" s="76">
        <f t="shared" si="171"/>
        <v>0.43576482026049335</v>
      </c>
    </row>
    <row r="317" spans="1:48" s="31" customFormat="1" ht="12.95" customHeight="1">
      <c r="A317" s="10" t="s">
        <v>75</v>
      </c>
      <c r="B317" s="37"/>
      <c r="C317" s="41">
        <v>46552.387999999999</v>
      </c>
      <c r="D317" s="11"/>
      <c r="E317" s="10">
        <f t="shared" si="154"/>
        <v>3177.0056006152795</v>
      </c>
      <c r="F317" s="31">
        <f t="shared" si="155"/>
        <v>3177</v>
      </c>
      <c r="G317" s="31">
        <f t="shared" si="156"/>
        <v>1.153619999968214E-2</v>
      </c>
      <c r="I317" s="31">
        <f t="shared" si="175"/>
        <v>1.153619999968214E-2</v>
      </c>
      <c r="Q317" s="32">
        <f t="shared" si="157"/>
        <v>31533.887999999999</v>
      </c>
      <c r="S317" s="77">
        <f t="shared" si="176"/>
        <v>0.1</v>
      </c>
      <c r="Z317" s="31">
        <f t="shared" si="158"/>
        <v>3177</v>
      </c>
      <c r="AA317" s="76">
        <f t="shared" si="159"/>
        <v>1.584556690789091E-2</v>
      </c>
      <c r="AB317" s="76">
        <f t="shared" si="160"/>
        <v>2.4200066529518598E-3</v>
      </c>
      <c r="AC317" s="76">
        <f t="shared" si="161"/>
        <v>1.153619999968214E-2</v>
      </c>
      <c r="AD317" s="76">
        <f t="shared" si="162"/>
        <v>-4.3093669082087706E-3</v>
      </c>
      <c r="AE317" s="76">
        <f t="shared" si="163"/>
        <v>1.8570643149564818E-6</v>
      </c>
      <c r="AF317" s="31">
        <f t="shared" si="164"/>
        <v>1.153619999968214E-2</v>
      </c>
      <c r="AG317" s="143"/>
      <c r="AH317" s="31">
        <f t="shared" si="165"/>
        <v>9.1161933467302798E-3</v>
      </c>
      <c r="AI317" s="31">
        <f t="shared" si="166"/>
        <v>0.72698924201586168</v>
      </c>
      <c r="AJ317" s="31">
        <f t="shared" si="167"/>
        <v>0.13777376802217564</v>
      </c>
      <c r="AK317" s="31">
        <f t="shared" si="168"/>
        <v>0.63711079633980605</v>
      </c>
      <c r="AL317" s="31">
        <f t="shared" si="169"/>
        <v>1.9756394120971761</v>
      </c>
      <c r="AM317" s="31">
        <f t="shared" si="170"/>
        <v>1.516458664133336</v>
      </c>
      <c r="AN317" s="76">
        <f t="shared" si="178"/>
        <v>1.1465298107749611</v>
      </c>
      <c r="AO317" s="76">
        <f t="shared" si="178"/>
        <v>1.1459285403735073</v>
      </c>
      <c r="AP317" s="76">
        <f t="shared" si="178"/>
        <v>1.1438289556833077</v>
      </c>
      <c r="AQ317" s="76">
        <f t="shared" si="178"/>
        <v>1.1365721203050501</v>
      </c>
      <c r="AR317" s="76">
        <f t="shared" si="178"/>
        <v>1.1123184648406506</v>
      </c>
      <c r="AS317" s="76">
        <f t="shared" si="178"/>
        <v>1.0386820209873213</v>
      </c>
      <c r="AT317" s="76">
        <f t="shared" si="178"/>
        <v>0.85641769748623608</v>
      </c>
      <c r="AU317" s="76">
        <f t="shared" si="171"/>
        <v>0.51501334074092586</v>
      </c>
    </row>
    <row r="318" spans="1:48" s="31" customFormat="1" ht="12.95" customHeight="1">
      <c r="A318" s="10" t="s">
        <v>75</v>
      </c>
      <c r="B318" s="37"/>
      <c r="C318" s="41">
        <v>46552.387999999999</v>
      </c>
      <c r="D318" s="11"/>
      <c r="E318" s="10">
        <f t="shared" si="154"/>
        <v>3177.0056006152795</v>
      </c>
      <c r="F318" s="31">
        <f t="shared" si="155"/>
        <v>3177</v>
      </c>
      <c r="G318" s="31">
        <f t="shared" si="156"/>
        <v>1.153619999968214E-2</v>
      </c>
      <c r="I318" s="31">
        <f t="shared" si="175"/>
        <v>1.153619999968214E-2</v>
      </c>
      <c r="Q318" s="32">
        <f t="shared" si="157"/>
        <v>31533.887999999999</v>
      </c>
      <c r="S318" s="77">
        <f t="shared" si="176"/>
        <v>0.1</v>
      </c>
      <c r="Z318" s="31">
        <f t="shared" si="158"/>
        <v>3177</v>
      </c>
      <c r="AA318" s="76">
        <f t="shared" si="159"/>
        <v>1.584556690789091E-2</v>
      </c>
      <c r="AB318" s="76">
        <f t="shared" si="160"/>
        <v>2.4200066529518598E-3</v>
      </c>
      <c r="AC318" s="76">
        <f t="shared" si="161"/>
        <v>1.153619999968214E-2</v>
      </c>
      <c r="AD318" s="76">
        <f t="shared" si="162"/>
        <v>-4.3093669082087706E-3</v>
      </c>
      <c r="AE318" s="76">
        <f t="shared" si="163"/>
        <v>1.8570643149564818E-6</v>
      </c>
      <c r="AF318" s="31">
        <f t="shared" si="164"/>
        <v>1.153619999968214E-2</v>
      </c>
      <c r="AG318" s="143"/>
      <c r="AH318" s="31">
        <f t="shared" si="165"/>
        <v>9.1161933467302798E-3</v>
      </c>
      <c r="AI318" s="31">
        <f t="shared" si="166"/>
        <v>0.72698924201586168</v>
      </c>
      <c r="AJ318" s="31">
        <f t="shared" si="167"/>
        <v>0.13777376802217564</v>
      </c>
      <c r="AK318" s="31">
        <f t="shared" si="168"/>
        <v>0.63711079633980605</v>
      </c>
      <c r="AL318" s="31">
        <f t="shared" si="169"/>
        <v>1.9756394120971761</v>
      </c>
      <c r="AM318" s="31">
        <f t="shared" si="170"/>
        <v>1.516458664133336</v>
      </c>
      <c r="AN318" s="76">
        <f t="shared" si="178"/>
        <v>1.1465298107749611</v>
      </c>
      <c r="AO318" s="76">
        <f t="shared" si="178"/>
        <v>1.1459285403735073</v>
      </c>
      <c r="AP318" s="76">
        <f t="shared" si="178"/>
        <v>1.1438289556833077</v>
      </c>
      <c r="AQ318" s="76">
        <f t="shared" si="178"/>
        <v>1.1365721203050501</v>
      </c>
      <c r="AR318" s="76">
        <f t="shared" si="178"/>
        <v>1.1123184648406506</v>
      </c>
      <c r="AS318" s="76">
        <f t="shared" si="178"/>
        <v>1.0386820209873213</v>
      </c>
      <c r="AT318" s="76">
        <f t="shared" si="178"/>
        <v>0.85641769748623608</v>
      </c>
      <c r="AU318" s="76">
        <f t="shared" si="171"/>
        <v>0.51501334074092586</v>
      </c>
    </row>
    <row r="319" spans="1:48" s="31" customFormat="1" ht="12.95" customHeight="1">
      <c r="A319" s="10" t="s">
        <v>76</v>
      </c>
      <c r="B319" s="37"/>
      <c r="C319" s="41">
        <v>46552.392</v>
      </c>
      <c r="D319" s="11"/>
      <c r="E319" s="10">
        <f t="shared" si="154"/>
        <v>3177.0075425425284</v>
      </c>
      <c r="F319" s="31">
        <f t="shared" si="155"/>
        <v>3177</v>
      </c>
      <c r="G319" s="31">
        <f t="shared" si="156"/>
        <v>1.5536200000497047E-2</v>
      </c>
      <c r="I319" s="31">
        <f t="shared" si="175"/>
        <v>1.5536200000497047E-2</v>
      </c>
      <c r="Q319" s="32">
        <f t="shared" si="157"/>
        <v>31533.892</v>
      </c>
      <c r="S319" s="77">
        <f t="shared" si="176"/>
        <v>0.1</v>
      </c>
      <c r="Z319" s="31">
        <f t="shared" si="158"/>
        <v>3177</v>
      </c>
      <c r="AA319" s="76">
        <f t="shared" si="159"/>
        <v>1.584556690789091E-2</v>
      </c>
      <c r="AB319" s="76">
        <f t="shared" si="160"/>
        <v>6.4200066537667671E-3</v>
      </c>
      <c r="AC319" s="76">
        <f t="shared" si="161"/>
        <v>1.5536200000497047E-2</v>
      </c>
      <c r="AD319" s="76">
        <f t="shared" si="162"/>
        <v>-3.0936690739386333E-4</v>
      </c>
      <c r="AE319" s="76">
        <f t="shared" si="163"/>
        <v>9.5707883390443217E-9</v>
      </c>
      <c r="AF319" s="31">
        <f t="shared" si="164"/>
        <v>1.5536200000497047E-2</v>
      </c>
      <c r="AG319" s="143"/>
      <c r="AH319" s="31">
        <f t="shared" si="165"/>
        <v>9.1161933467302798E-3</v>
      </c>
      <c r="AI319" s="31">
        <f t="shared" si="166"/>
        <v>0.72698924201586168</v>
      </c>
      <c r="AJ319" s="31">
        <f t="shared" si="167"/>
        <v>0.13777376802217564</v>
      </c>
      <c r="AK319" s="31">
        <f t="shared" si="168"/>
        <v>0.63711079633980605</v>
      </c>
      <c r="AL319" s="31">
        <f t="shared" si="169"/>
        <v>1.9756394120971761</v>
      </c>
      <c r="AM319" s="31">
        <f t="shared" si="170"/>
        <v>1.516458664133336</v>
      </c>
      <c r="AN319" s="76">
        <f t="shared" si="178"/>
        <v>1.1465298107749611</v>
      </c>
      <c r="AO319" s="76">
        <f t="shared" si="178"/>
        <v>1.1459285403735073</v>
      </c>
      <c r="AP319" s="76">
        <f t="shared" si="178"/>
        <v>1.1438289556833077</v>
      </c>
      <c r="AQ319" s="76">
        <f t="shared" si="178"/>
        <v>1.1365721203050501</v>
      </c>
      <c r="AR319" s="76">
        <f t="shared" si="178"/>
        <v>1.1123184648406506</v>
      </c>
      <c r="AS319" s="76">
        <f t="shared" si="178"/>
        <v>1.0386820209873213</v>
      </c>
      <c r="AT319" s="76">
        <f t="shared" si="178"/>
        <v>0.85641769748623608</v>
      </c>
      <c r="AU319" s="76">
        <f t="shared" si="171"/>
        <v>0.51501334074092586</v>
      </c>
    </row>
    <row r="320" spans="1:48" s="31" customFormat="1" ht="12.95" customHeight="1">
      <c r="A320" s="10" t="s">
        <v>76</v>
      </c>
      <c r="B320" s="37"/>
      <c r="C320" s="41">
        <v>46552.392999999996</v>
      </c>
      <c r="D320" s="11"/>
      <c r="E320" s="10">
        <f t="shared" si="154"/>
        <v>3177.0080280243387</v>
      </c>
      <c r="F320" s="31">
        <f t="shared" si="155"/>
        <v>3177</v>
      </c>
      <c r="G320" s="31">
        <f t="shared" si="156"/>
        <v>1.6536199997062795E-2</v>
      </c>
      <c r="I320" s="31">
        <f t="shared" si="175"/>
        <v>1.6536199997062795E-2</v>
      </c>
      <c r="Q320" s="32">
        <f t="shared" si="157"/>
        <v>31533.892999999996</v>
      </c>
      <c r="S320" s="77">
        <f t="shared" si="176"/>
        <v>0.1</v>
      </c>
      <c r="Z320" s="31">
        <f t="shared" si="158"/>
        <v>3177</v>
      </c>
      <c r="AA320" s="76">
        <f t="shared" si="159"/>
        <v>1.584556690789091E-2</v>
      </c>
      <c r="AB320" s="76">
        <f t="shared" si="160"/>
        <v>7.4200066503325151E-3</v>
      </c>
      <c r="AC320" s="76">
        <f t="shared" si="161"/>
        <v>1.6536199997062795E-2</v>
      </c>
      <c r="AD320" s="76">
        <f t="shared" si="162"/>
        <v>6.9063308917188468E-4</v>
      </c>
      <c r="AE320" s="76">
        <f t="shared" si="163"/>
        <v>4.7697406385910041E-8</v>
      </c>
      <c r="AF320" s="31">
        <f t="shared" si="164"/>
        <v>1.6536199997062795E-2</v>
      </c>
      <c r="AG320" s="143"/>
      <c r="AH320" s="31">
        <f t="shared" si="165"/>
        <v>9.1161933467302798E-3</v>
      </c>
      <c r="AI320" s="31">
        <f t="shared" si="166"/>
        <v>0.72698924201586168</v>
      </c>
      <c r="AJ320" s="31">
        <f t="shared" si="167"/>
        <v>0.13777376802217564</v>
      </c>
      <c r="AK320" s="31">
        <f t="shared" si="168"/>
        <v>0.63711079633980605</v>
      </c>
      <c r="AL320" s="31">
        <f t="shared" si="169"/>
        <v>1.9756394120971761</v>
      </c>
      <c r="AM320" s="31">
        <f t="shared" si="170"/>
        <v>1.516458664133336</v>
      </c>
      <c r="AN320" s="76">
        <f t="shared" si="178"/>
        <v>1.1465298107749611</v>
      </c>
      <c r="AO320" s="76">
        <f t="shared" si="178"/>
        <v>1.1459285403735073</v>
      </c>
      <c r="AP320" s="76">
        <f t="shared" si="178"/>
        <v>1.1438289556833077</v>
      </c>
      <c r="AQ320" s="76">
        <f t="shared" si="178"/>
        <v>1.1365721203050501</v>
      </c>
      <c r="AR320" s="76">
        <f t="shared" si="178"/>
        <v>1.1123184648406506</v>
      </c>
      <c r="AS320" s="76">
        <f t="shared" si="178"/>
        <v>1.0386820209873213</v>
      </c>
      <c r="AT320" s="76">
        <f t="shared" si="178"/>
        <v>0.85641769748623608</v>
      </c>
      <c r="AU320" s="76">
        <f t="shared" si="171"/>
        <v>0.51501334074092586</v>
      </c>
    </row>
    <row r="321" spans="1:48" s="31" customFormat="1" ht="12.95" customHeight="1">
      <c r="A321" s="10" t="s">
        <v>75</v>
      </c>
      <c r="B321" s="37"/>
      <c r="C321" s="41">
        <v>46552.396000000001</v>
      </c>
      <c r="D321" s="11"/>
      <c r="E321" s="10">
        <f t="shared" si="154"/>
        <v>3177.0094844697769</v>
      </c>
      <c r="F321" s="31">
        <f t="shared" si="155"/>
        <v>3177</v>
      </c>
      <c r="G321" s="31">
        <f t="shared" si="156"/>
        <v>1.9536200001311954E-2</v>
      </c>
      <c r="I321" s="31">
        <f t="shared" si="175"/>
        <v>1.9536200001311954E-2</v>
      </c>
      <c r="Q321" s="32">
        <f t="shared" si="157"/>
        <v>31533.896000000001</v>
      </c>
      <c r="S321" s="77">
        <f t="shared" si="176"/>
        <v>0.1</v>
      </c>
      <c r="Z321" s="31">
        <f t="shared" si="158"/>
        <v>3177</v>
      </c>
      <c r="AA321" s="76">
        <f t="shared" si="159"/>
        <v>1.584556690789091E-2</v>
      </c>
      <c r="AB321" s="76">
        <f t="shared" si="160"/>
        <v>1.0420006654581674E-2</v>
      </c>
      <c r="AC321" s="76">
        <f t="shared" si="161"/>
        <v>1.9536200001311954E-2</v>
      </c>
      <c r="AD321" s="76">
        <f t="shared" si="162"/>
        <v>3.6906330934210439E-3</v>
      </c>
      <c r="AE321" s="76">
        <f t="shared" si="163"/>
        <v>1.3620772630254585E-6</v>
      </c>
      <c r="AF321" s="31">
        <f t="shared" si="164"/>
        <v>1.9536200001311954E-2</v>
      </c>
      <c r="AG321" s="143"/>
      <c r="AH321" s="31">
        <f t="shared" si="165"/>
        <v>9.1161933467302798E-3</v>
      </c>
      <c r="AI321" s="31">
        <f t="shared" si="166"/>
        <v>0.72698924201586168</v>
      </c>
      <c r="AJ321" s="31">
        <f t="shared" si="167"/>
        <v>0.13777376802217564</v>
      </c>
      <c r="AK321" s="31">
        <f t="shared" si="168"/>
        <v>0.63711079633980605</v>
      </c>
      <c r="AL321" s="31">
        <f t="shared" si="169"/>
        <v>1.9756394120971761</v>
      </c>
      <c r="AM321" s="31">
        <f t="shared" si="170"/>
        <v>1.516458664133336</v>
      </c>
      <c r="AN321" s="76">
        <f t="shared" ref="AN321:AT330" si="179">$AU321+$AB$7*SIN(AO321)</f>
        <v>1.1465298107749611</v>
      </c>
      <c r="AO321" s="76">
        <f t="shared" si="179"/>
        <v>1.1459285403735073</v>
      </c>
      <c r="AP321" s="76">
        <f t="shared" si="179"/>
        <v>1.1438289556833077</v>
      </c>
      <c r="AQ321" s="76">
        <f t="shared" si="179"/>
        <v>1.1365721203050501</v>
      </c>
      <c r="AR321" s="76">
        <f t="shared" si="179"/>
        <v>1.1123184648406506</v>
      </c>
      <c r="AS321" s="76">
        <f t="shared" si="179"/>
        <v>1.0386820209873213</v>
      </c>
      <c r="AT321" s="76">
        <f t="shared" si="179"/>
        <v>0.85641769748623608</v>
      </c>
      <c r="AU321" s="76">
        <f t="shared" si="171"/>
        <v>0.51501334074092586</v>
      </c>
    </row>
    <row r="322" spans="1:48" s="31" customFormat="1" ht="12.95" customHeight="1">
      <c r="A322" s="10" t="s">
        <v>75</v>
      </c>
      <c r="B322" s="37"/>
      <c r="C322" s="41">
        <v>46552.396999999997</v>
      </c>
      <c r="D322" s="11"/>
      <c r="E322" s="10">
        <f t="shared" si="154"/>
        <v>3177.0099699515872</v>
      </c>
      <c r="F322" s="31">
        <f t="shared" si="155"/>
        <v>3177</v>
      </c>
      <c r="G322" s="31">
        <f t="shared" si="156"/>
        <v>2.0536199997877702E-2</v>
      </c>
      <c r="I322" s="31">
        <f t="shared" si="175"/>
        <v>2.0536199997877702E-2</v>
      </c>
      <c r="Q322" s="32">
        <f t="shared" si="157"/>
        <v>31533.896999999997</v>
      </c>
      <c r="S322" s="77">
        <f t="shared" si="176"/>
        <v>0.1</v>
      </c>
      <c r="Z322" s="31">
        <f t="shared" si="158"/>
        <v>3177</v>
      </c>
      <c r="AA322" s="76">
        <f t="shared" si="159"/>
        <v>1.584556690789091E-2</v>
      </c>
      <c r="AB322" s="76">
        <f t="shared" si="160"/>
        <v>1.1420006651147422E-2</v>
      </c>
      <c r="AC322" s="76">
        <f t="shared" si="161"/>
        <v>2.0536199997877702E-2</v>
      </c>
      <c r="AD322" s="76">
        <f t="shared" si="162"/>
        <v>4.6906330899867919E-3</v>
      </c>
      <c r="AE322" s="76">
        <f t="shared" si="163"/>
        <v>2.2002038784879041E-6</v>
      </c>
      <c r="AF322" s="31">
        <f t="shared" si="164"/>
        <v>2.0536199997877702E-2</v>
      </c>
      <c r="AG322" s="143"/>
      <c r="AH322" s="31">
        <f t="shared" si="165"/>
        <v>9.1161933467302798E-3</v>
      </c>
      <c r="AI322" s="31">
        <f t="shared" si="166"/>
        <v>0.72698924201586168</v>
      </c>
      <c r="AJ322" s="31">
        <f t="shared" si="167"/>
        <v>0.13777376802217564</v>
      </c>
      <c r="AK322" s="31">
        <f t="shared" si="168"/>
        <v>0.63711079633980605</v>
      </c>
      <c r="AL322" s="31">
        <f t="shared" si="169"/>
        <v>1.9756394120971761</v>
      </c>
      <c r="AM322" s="31">
        <f t="shared" si="170"/>
        <v>1.516458664133336</v>
      </c>
      <c r="AN322" s="76">
        <f t="shared" si="179"/>
        <v>1.1465298107749611</v>
      </c>
      <c r="AO322" s="76">
        <f t="shared" si="179"/>
        <v>1.1459285403735073</v>
      </c>
      <c r="AP322" s="76">
        <f t="shared" si="179"/>
        <v>1.1438289556833077</v>
      </c>
      <c r="AQ322" s="76">
        <f t="shared" si="179"/>
        <v>1.1365721203050501</v>
      </c>
      <c r="AR322" s="76">
        <f t="shared" si="179"/>
        <v>1.1123184648406506</v>
      </c>
      <c r="AS322" s="76">
        <f t="shared" si="179"/>
        <v>1.0386820209873213</v>
      </c>
      <c r="AT322" s="76">
        <f t="shared" si="179"/>
        <v>0.85641769748623608</v>
      </c>
      <c r="AU322" s="76">
        <f t="shared" si="171"/>
        <v>0.51501334074092586</v>
      </c>
      <c r="AV322" s="76"/>
    </row>
    <row r="323" spans="1:48" s="31" customFormat="1" ht="12.95" customHeight="1">
      <c r="A323" s="10" t="s">
        <v>75</v>
      </c>
      <c r="B323" s="37"/>
      <c r="C323" s="41">
        <v>46552.4</v>
      </c>
      <c r="D323" s="11"/>
      <c r="E323" s="10">
        <f t="shared" si="154"/>
        <v>3177.0114263970254</v>
      </c>
      <c r="F323" s="31">
        <f t="shared" si="155"/>
        <v>3177</v>
      </c>
      <c r="G323" s="31">
        <f t="shared" si="156"/>
        <v>2.3536200002126861E-2</v>
      </c>
      <c r="I323" s="31">
        <f t="shared" si="175"/>
        <v>2.3536200002126861E-2</v>
      </c>
      <c r="Q323" s="32">
        <f t="shared" si="157"/>
        <v>31533.9</v>
      </c>
      <c r="S323" s="77">
        <f t="shared" si="176"/>
        <v>0.1</v>
      </c>
      <c r="Z323" s="31">
        <f t="shared" si="158"/>
        <v>3177</v>
      </c>
      <c r="AA323" s="76">
        <f t="shared" si="159"/>
        <v>1.584556690789091E-2</v>
      </c>
      <c r="AB323" s="76">
        <f t="shared" si="160"/>
        <v>1.4420006655396582E-2</v>
      </c>
      <c r="AC323" s="76">
        <f t="shared" si="161"/>
        <v>2.3536200002126861E-2</v>
      </c>
      <c r="AD323" s="76">
        <f t="shared" si="162"/>
        <v>7.6906330942359512E-3</v>
      </c>
      <c r="AE323" s="76">
        <f t="shared" si="163"/>
        <v>5.914583739015724E-6</v>
      </c>
      <c r="AF323" s="31">
        <f t="shared" si="164"/>
        <v>2.3536200002126861E-2</v>
      </c>
      <c r="AG323" s="143"/>
      <c r="AH323" s="31">
        <f t="shared" si="165"/>
        <v>9.1161933467302798E-3</v>
      </c>
      <c r="AI323" s="31">
        <f t="shared" si="166"/>
        <v>0.72698924201586168</v>
      </c>
      <c r="AJ323" s="31">
        <f t="shared" si="167"/>
        <v>0.13777376802217564</v>
      </c>
      <c r="AK323" s="31">
        <f t="shared" si="168"/>
        <v>0.63711079633980605</v>
      </c>
      <c r="AL323" s="31">
        <f t="shared" si="169"/>
        <v>1.9756394120971761</v>
      </c>
      <c r="AM323" s="31">
        <f t="shared" si="170"/>
        <v>1.516458664133336</v>
      </c>
      <c r="AN323" s="76">
        <f t="shared" si="179"/>
        <v>1.1465298107749611</v>
      </c>
      <c r="AO323" s="76">
        <f t="shared" si="179"/>
        <v>1.1459285403735073</v>
      </c>
      <c r="AP323" s="76">
        <f t="shared" si="179"/>
        <v>1.1438289556833077</v>
      </c>
      <c r="AQ323" s="76">
        <f t="shared" si="179"/>
        <v>1.1365721203050501</v>
      </c>
      <c r="AR323" s="76">
        <f t="shared" si="179"/>
        <v>1.1123184648406506</v>
      </c>
      <c r="AS323" s="76">
        <f t="shared" si="179"/>
        <v>1.0386820209873213</v>
      </c>
      <c r="AT323" s="76">
        <f t="shared" si="179"/>
        <v>0.85641769748623608</v>
      </c>
      <c r="AU323" s="76">
        <f t="shared" si="171"/>
        <v>0.51501334074092586</v>
      </c>
    </row>
    <row r="324" spans="1:48" s="31" customFormat="1" ht="12.95" customHeight="1">
      <c r="A324" s="10" t="s">
        <v>75</v>
      </c>
      <c r="B324" s="37"/>
      <c r="C324" s="41">
        <v>46552.4</v>
      </c>
      <c r="D324" s="11"/>
      <c r="E324" s="10">
        <f t="shared" si="154"/>
        <v>3177.0114263970254</v>
      </c>
      <c r="F324" s="31">
        <f t="shared" si="155"/>
        <v>3177</v>
      </c>
      <c r="G324" s="31">
        <f t="shared" si="156"/>
        <v>2.3536200002126861E-2</v>
      </c>
      <c r="I324" s="31">
        <f t="shared" si="175"/>
        <v>2.3536200002126861E-2</v>
      </c>
      <c r="Q324" s="32">
        <f t="shared" si="157"/>
        <v>31533.9</v>
      </c>
      <c r="S324" s="77">
        <f t="shared" si="176"/>
        <v>0.1</v>
      </c>
      <c r="Z324" s="31">
        <f t="shared" si="158"/>
        <v>3177</v>
      </c>
      <c r="AA324" s="76">
        <f t="shared" si="159"/>
        <v>1.584556690789091E-2</v>
      </c>
      <c r="AB324" s="76">
        <f t="shared" si="160"/>
        <v>1.4420006655396582E-2</v>
      </c>
      <c r="AC324" s="76">
        <f t="shared" si="161"/>
        <v>2.3536200002126861E-2</v>
      </c>
      <c r="AD324" s="76">
        <f t="shared" si="162"/>
        <v>7.6906330942359512E-3</v>
      </c>
      <c r="AE324" s="76">
        <f t="shared" si="163"/>
        <v>5.914583739015724E-6</v>
      </c>
      <c r="AF324" s="31">
        <f t="shared" si="164"/>
        <v>2.3536200002126861E-2</v>
      </c>
      <c r="AG324" s="143"/>
      <c r="AH324" s="31">
        <f t="shared" si="165"/>
        <v>9.1161933467302798E-3</v>
      </c>
      <c r="AI324" s="31">
        <f t="shared" si="166"/>
        <v>0.72698924201586168</v>
      </c>
      <c r="AJ324" s="31">
        <f t="shared" si="167"/>
        <v>0.13777376802217564</v>
      </c>
      <c r="AK324" s="31">
        <f t="shared" si="168"/>
        <v>0.63711079633980605</v>
      </c>
      <c r="AL324" s="31">
        <f t="shared" si="169"/>
        <v>1.9756394120971761</v>
      </c>
      <c r="AM324" s="31">
        <f t="shared" si="170"/>
        <v>1.516458664133336</v>
      </c>
      <c r="AN324" s="76">
        <f t="shared" si="179"/>
        <v>1.1465298107749611</v>
      </c>
      <c r="AO324" s="76">
        <f t="shared" si="179"/>
        <v>1.1459285403735073</v>
      </c>
      <c r="AP324" s="76">
        <f t="shared" si="179"/>
        <v>1.1438289556833077</v>
      </c>
      <c r="AQ324" s="76">
        <f t="shared" si="179"/>
        <v>1.1365721203050501</v>
      </c>
      <c r="AR324" s="76">
        <f t="shared" si="179"/>
        <v>1.1123184648406506</v>
      </c>
      <c r="AS324" s="76">
        <f t="shared" si="179"/>
        <v>1.0386820209873213</v>
      </c>
      <c r="AT324" s="76">
        <f t="shared" si="179"/>
        <v>0.85641769748623608</v>
      </c>
      <c r="AU324" s="76">
        <f t="shared" si="171"/>
        <v>0.51501334074092586</v>
      </c>
    </row>
    <row r="325" spans="1:48" s="31" customFormat="1" ht="12.95" customHeight="1">
      <c r="A325" s="10" t="s">
        <v>75</v>
      </c>
      <c r="B325" s="37"/>
      <c r="C325" s="41">
        <v>46552.400999999998</v>
      </c>
      <c r="D325" s="11"/>
      <c r="E325" s="10">
        <f t="shared" si="154"/>
        <v>3177.0119118788357</v>
      </c>
      <c r="F325" s="31">
        <f t="shared" si="155"/>
        <v>3177</v>
      </c>
      <c r="G325" s="31">
        <f t="shared" si="156"/>
        <v>2.4536199998692609E-2</v>
      </c>
      <c r="I325" s="31">
        <f t="shared" si="175"/>
        <v>2.4536199998692609E-2</v>
      </c>
      <c r="Q325" s="32">
        <f t="shared" si="157"/>
        <v>31533.900999999998</v>
      </c>
      <c r="S325" s="77">
        <f t="shared" si="176"/>
        <v>0.1</v>
      </c>
      <c r="Z325" s="31">
        <f t="shared" si="158"/>
        <v>3177</v>
      </c>
      <c r="AA325" s="76">
        <f t="shared" si="159"/>
        <v>1.584556690789091E-2</v>
      </c>
      <c r="AB325" s="76">
        <f t="shared" si="160"/>
        <v>1.542000665196233E-2</v>
      </c>
      <c r="AC325" s="76">
        <f t="shared" si="161"/>
        <v>2.4536199998692609E-2</v>
      </c>
      <c r="AD325" s="76">
        <f t="shared" si="162"/>
        <v>8.6906330908016992E-3</v>
      </c>
      <c r="AE325" s="76">
        <f t="shared" si="163"/>
        <v>7.5527103518937499E-6</v>
      </c>
      <c r="AF325" s="31">
        <f t="shared" si="164"/>
        <v>2.4536199998692609E-2</v>
      </c>
      <c r="AG325" s="143"/>
      <c r="AH325" s="31">
        <f t="shared" si="165"/>
        <v>9.1161933467302798E-3</v>
      </c>
      <c r="AI325" s="31">
        <f t="shared" si="166"/>
        <v>0.72698924201586168</v>
      </c>
      <c r="AJ325" s="31">
        <f t="shared" si="167"/>
        <v>0.13777376802217564</v>
      </c>
      <c r="AK325" s="31">
        <f t="shared" si="168"/>
        <v>0.63711079633980605</v>
      </c>
      <c r="AL325" s="31">
        <f t="shared" si="169"/>
        <v>1.9756394120971761</v>
      </c>
      <c r="AM325" s="31">
        <f t="shared" si="170"/>
        <v>1.516458664133336</v>
      </c>
      <c r="AN325" s="76">
        <f t="shared" si="179"/>
        <v>1.1465298107749611</v>
      </c>
      <c r="AO325" s="76">
        <f t="shared" si="179"/>
        <v>1.1459285403735073</v>
      </c>
      <c r="AP325" s="76">
        <f t="shared" si="179"/>
        <v>1.1438289556833077</v>
      </c>
      <c r="AQ325" s="76">
        <f t="shared" si="179"/>
        <v>1.1365721203050501</v>
      </c>
      <c r="AR325" s="76">
        <f t="shared" si="179"/>
        <v>1.1123184648406506</v>
      </c>
      <c r="AS325" s="76">
        <f t="shared" si="179"/>
        <v>1.0386820209873213</v>
      </c>
      <c r="AT325" s="76">
        <f t="shared" si="179"/>
        <v>0.85641769748623608</v>
      </c>
      <c r="AU325" s="76">
        <f t="shared" si="171"/>
        <v>0.51501334074092586</v>
      </c>
    </row>
    <row r="326" spans="1:48" s="31" customFormat="1" ht="12.95" customHeight="1">
      <c r="A326" s="10" t="s">
        <v>76</v>
      </c>
      <c r="B326" s="37"/>
      <c r="C326" s="41">
        <v>46552.409</v>
      </c>
      <c r="D326" s="11"/>
      <c r="E326" s="10">
        <f t="shared" si="154"/>
        <v>3177.0157957333331</v>
      </c>
      <c r="F326" s="31">
        <f t="shared" si="155"/>
        <v>3177</v>
      </c>
      <c r="G326" s="31">
        <f t="shared" si="156"/>
        <v>3.2536200000322424E-2</v>
      </c>
      <c r="I326" s="31">
        <f t="shared" si="175"/>
        <v>3.2536200000322424E-2</v>
      </c>
      <c r="Q326" s="32">
        <f t="shared" si="157"/>
        <v>31533.909</v>
      </c>
      <c r="S326" s="77">
        <f t="shared" si="176"/>
        <v>0.1</v>
      </c>
      <c r="Z326" s="31">
        <f t="shared" si="158"/>
        <v>3177</v>
      </c>
      <c r="AA326" s="76">
        <f t="shared" si="159"/>
        <v>1.584556690789091E-2</v>
      </c>
      <c r="AB326" s="76">
        <f t="shared" si="160"/>
        <v>2.3420006653592146E-2</v>
      </c>
      <c r="AC326" s="76">
        <f t="shared" si="161"/>
        <v>3.2536200000322424E-2</v>
      </c>
      <c r="AD326" s="76">
        <f t="shared" si="162"/>
        <v>1.6690633092431514E-2</v>
      </c>
      <c r="AE326" s="76">
        <f t="shared" si="163"/>
        <v>2.7857723302616993E-5</v>
      </c>
      <c r="AF326" s="31">
        <f t="shared" si="164"/>
        <v>3.2536200000322424E-2</v>
      </c>
      <c r="AG326" s="143"/>
      <c r="AH326" s="31">
        <f t="shared" si="165"/>
        <v>9.1161933467302798E-3</v>
      </c>
      <c r="AI326" s="31">
        <f t="shared" si="166"/>
        <v>0.72698924201586168</v>
      </c>
      <c r="AJ326" s="31">
        <f t="shared" si="167"/>
        <v>0.13777376802217564</v>
      </c>
      <c r="AK326" s="31">
        <f t="shared" si="168"/>
        <v>0.63711079633980605</v>
      </c>
      <c r="AL326" s="31">
        <f t="shared" si="169"/>
        <v>1.9756394120971761</v>
      </c>
      <c r="AM326" s="31">
        <f t="shared" si="170"/>
        <v>1.516458664133336</v>
      </c>
      <c r="AN326" s="76">
        <f t="shared" si="179"/>
        <v>1.1465298107749611</v>
      </c>
      <c r="AO326" s="76">
        <f t="shared" si="179"/>
        <v>1.1459285403735073</v>
      </c>
      <c r="AP326" s="76">
        <f t="shared" si="179"/>
        <v>1.1438289556833077</v>
      </c>
      <c r="AQ326" s="76">
        <f t="shared" si="179"/>
        <v>1.1365721203050501</v>
      </c>
      <c r="AR326" s="76">
        <f t="shared" si="179"/>
        <v>1.1123184648406506</v>
      </c>
      <c r="AS326" s="76">
        <f t="shared" si="179"/>
        <v>1.0386820209873213</v>
      </c>
      <c r="AT326" s="76">
        <f t="shared" si="179"/>
        <v>0.85641769748623608</v>
      </c>
      <c r="AU326" s="76">
        <f t="shared" si="171"/>
        <v>0.51501334074092586</v>
      </c>
    </row>
    <row r="327" spans="1:48" s="31" customFormat="1" ht="12.95" customHeight="1">
      <c r="A327" s="10" t="s">
        <v>75</v>
      </c>
      <c r="B327" s="37"/>
      <c r="C327" s="41">
        <v>46554.451999999997</v>
      </c>
      <c r="D327" s="11"/>
      <c r="E327" s="10">
        <f t="shared" si="154"/>
        <v>3178.0076350753607</v>
      </c>
      <c r="F327" s="31">
        <f t="shared" si="155"/>
        <v>3178</v>
      </c>
      <c r="G327" s="31">
        <f t="shared" si="156"/>
        <v>1.572679999662796E-2</v>
      </c>
      <c r="I327" s="31">
        <f t="shared" si="175"/>
        <v>1.572679999662796E-2</v>
      </c>
      <c r="Q327" s="32">
        <f t="shared" si="157"/>
        <v>31535.951999999997</v>
      </c>
      <c r="S327" s="77">
        <f t="shared" si="176"/>
        <v>0.1</v>
      </c>
      <c r="Z327" s="31">
        <f t="shared" si="158"/>
        <v>3178</v>
      </c>
      <c r="AA327" s="76">
        <f t="shared" si="159"/>
        <v>1.5836781378088353E-2</v>
      </c>
      <c r="AB327" s="76">
        <f t="shared" si="160"/>
        <v>6.619703351742879E-3</v>
      </c>
      <c r="AC327" s="76">
        <f t="shared" si="161"/>
        <v>1.572679999662796E-2</v>
      </c>
      <c r="AD327" s="76">
        <f t="shared" si="162"/>
        <v>-1.099813814603931E-4</v>
      </c>
      <c r="AE327" s="76">
        <f t="shared" si="163"/>
        <v>1.2095904267936501E-9</v>
      </c>
      <c r="AF327" s="31">
        <f t="shared" si="164"/>
        <v>1.572679999662796E-2</v>
      </c>
      <c r="AG327" s="143"/>
      <c r="AH327" s="31">
        <f t="shared" si="165"/>
        <v>9.1070966448850814E-3</v>
      </c>
      <c r="AI327" s="31">
        <f t="shared" si="166"/>
        <v>0.72628250821913842</v>
      </c>
      <c r="AJ327" s="31">
        <f t="shared" si="167"/>
        <v>0.13667472108994597</v>
      </c>
      <c r="AK327" s="31">
        <f t="shared" si="168"/>
        <v>0.63680748698567424</v>
      </c>
      <c r="AL327" s="31">
        <f t="shared" si="169"/>
        <v>1.9767489553598321</v>
      </c>
      <c r="AM327" s="31">
        <f t="shared" si="170"/>
        <v>1.518290756121186</v>
      </c>
      <c r="AN327" s="76">
        <f t="shared" si="179"/>
        <v>1.1476304454807704</v>
      </c>
      <c r="AO327" s="76">
        <f t="shared" si="179"/>
        <v>1.1470358858718464</v>
      </c>
      <c r="AP327" s="76">
        <f t="shared" si="179"/>
        <v>1.1449546115179177</v>
      </c>
      <c r="AQ327" s="76">
        <f t="shared" si="179"/>
        <v>1.1377430301488198</v>
      </c>
      <c r="AR327" s="76">
        <f t="shared" si="179"/>
        <v>1.1135792179331947</v>
      </c>
      <c r="AS327" s="76">
        <f t="shared" si="179"/>
        <v>1.0400374491133058</v>
      </c>
      <c r="AT327" s="76">
        <f t="shared" si="179"/>
        <v>0.85767554992161155</v>
      </c>
      <c r="AU327" s="76">
        <f t="shared" si="171"/>
        <v>0.51579797955756379</v>
      </c>
    </row>
    <row r="328" spans="1:48" s="31" customFormat="1" ht="12.95" customHeight="1">
      <c r="A328" s="10" t="s">
        <v>75</v>
      </c>
      <c r="B328" s="37"/>
      <c r="C328" s="41">
        <v>46622.425000000003</v>
      </c>
      <c r="D328" s="11"/>
      <c r="E328" s="10">
        <f t="shared" si="154"/>
        <v>3211.0072902861803</v>
      </c>
      <c r="F328" s="31">
        <f t="shared" si="155"/>
        <v>3211</v>
      </c>
      <c r="G328" s="31">
        <f t="shared" si="156"/>
        <v>1.5016600002127234E-2</v>
      </c>
      <c r="I328" s="31">
        <f t="shared" si="175"/>
        <v>1.5016600002127234E-2</v>
      </c>
      <c r="Q328" s="32">
        <f t="shared" si="157"/>
        <v>31603.925000000003</v>
      </c>
      <c r="S328" s="77">
        <f t="shared" si="176"/>
        <v>0.1</v>
      </c>
      <c r="Z328" s="31">
        <f t="shared" si="158"/>
        <v>3211</v>
      </c>
      <c r="AA328" s="76">
        <f t="shared" si="159"/>
        <v>1.5545918390041904E-2</v>
      </c>
      <c r="AB328" s="76">
        <f t="shared" si="160"/>
        <v>6.210636527471624E-3</v>
      </c>
      <c r="AC328" s="76">
        <f t="shared" si="161"/>
        <v>1.5016600002127234E-2</v>
      </c>
      <c r="AD328" s="76">
        <f t="shared" si="162"/>
        <v>-5.2931838791466998E-4</v>
      </c>
      <c r="AE328" s="76">
        <f t="shared" si="163"/>
        <v>2.8017795578458504E-8</v>
      </c>
      <c r="AF328" s="31">
        <f t="shared" si="164"/>
        <v>1.5016600002127234E-2</v>
      </c>
      <c r="AG328" s="143"/>
      <c r="AH328" s="31">
        <f t="shared" si="165"/>
        <v>8.8059634746556099E-3</v>
      </c>
      <c r="AI328" s="31">
        <f t="shared" si="166"/>
        <v>0.70389652935481328</v>
      </c>
      <c r="AJ328" s="31">
        <f t="shared" si="167"/>
        <v>0.10149814898148865</v>
      </c>
      <c r="AK328" s="31">
        <f t="shared" si="168"/>
        <v>0.62671187595233158</v>
      </c>
      <c r="AL328" s="31">
        <f t="shared" si="169"/>
        <v>2.0121795750372304</v>
      </c>
      <c r="AM328" s="31">
        <f t="shared" si="170"/>
        <v>1.5784684122671382</v>
      </c>
      <c r="AN328" s="76">
        <f t="shared" si="179"/>
        <v>1.1833484889270651</v>
      </c>
      <c r="AO328" s="76">
        <f t="shared" si="179"/>
        <v>1.1829445936979062</v>
      </c>
      <c r="AP328" s="76">
        <f t="shared" si="179"/>
        <v>1.1814067640485439</v>
      </c>
      <c r="AQ328" s="76">
        <f t="shared" si="179"/>
        <v>1.175603461547444</v>
      </c>
      <c r="AR328" s="76">
        <f t="shared" si="179"/>
        <v>1.1543936267261781</v>
      </c>
      <c r="AS328" s="76">
        <f t="shared" si="179"/>
        <v>1.0842442409897481</v>
      </c>
      <c r="AT328" s="76">
        <f t="shared" si="179"/>
        <v>0.899064864669046</v>
      </c>
      <c r="AU328" s="76">
        <f t="shared" si="171"/>
        <v>0.54169106050661608</v>
      </c>
    </row>
    <row r="329" spans="1:48" s="31" customFormat="1" ht="12.95" customHeight="1">
      <c r="A329" s="10" t="s">
        <v>75</v>
      </c>
      <c r="B329" s="37"/>
      <c r="C329" s="41">
        <v>46622.425999999999</v>
      </c>
      <c r="D329" s="11"/>
      <c r="E329" s="10">
        <f t="shared" si="154"/>
        <v>3211.0077757679906</v>
      </c>
      <c r="F329" s="31">
        <f t="shared" si="155"/>
        <v>3211</v>
      </c>
      <c r="G329" s="31">
        <f t="shared" si="156"/>
        <v>1.6016599998692982E-2</v>
      </c>
      <c r="I329" s="31">
        <f t="shared" si="175"/>
        <v>1.6016599998692982E-2</v>
      </c>
      <c r="Q329" s="32">
        <f t="shared" si="157"/>
        <v>31603.925999999999</v>
      </c>
      <c r="S329" s="77">
        <f t="shared" si="176"/>
        <v>0.1</v>
      </c>
      <c r="Z329" s="31">
        <f t="shared" si="158"/>
        <v>3211</v>
      </c>
      <c r="AA329" s="76">
        <f t="shared" si="159"/>
        <v>1.5545918390041904E-2</v>
      </c>
      <c r="AB329" s="76">
        <f t="shared" si="160"/>
        <v>7.210636524037372E-3</v>
      </c>
      <c r="AC329" s="76">
        <f t="shared" si="161"/>
        <v>1.6016599998692982E-2</v>
      </c>
      <c r="AD329" s="76">
        <f t="shared" si="162"/>
        <v>4.7068160865107803E-4</v>
      </c>
      <c r="AE329" s="76">
        <f t="shared" si="163"/>
        <v>2.2154117672236659E-8</v>
      </c>
      <c r="AF329" s="31">
        <f t="shared" si="164"/>
        <v>1.6016599998692982E-2</v>
      </c>
      <c r="AG329" s="143"/>
      <c r="AH329" s="31">
        <f t="shared" si="165"/>
        <v>8.8059634746556099E-3</v>
      </c>
      <c r="AI329" s="31">
        <f t="shared" si="166"/>
        <v>0.70389652935481328</v>
      </c>
      <c r="AJ329" s="31">
        <f t="shared" si="167"/>
        <v>0.10149814898148865</v>
      </c>
      <c r="AK329" s="31">
        <f t="shared" si="168"/>
        <v>0.62671187595233158</v>
      </c>
      <c r="AL329" s="31">
        <f t="shared" si="169"/>
        <v>2.0121795750372304</v>
      </c>
      <c r="AM329" s="31">
        <f t="shared" si="170"/>
        <v>1.5784684122671382</v>
      </c>
      <c r="AN329" s="76">
        <f t="shared" si="179"/>
        <v>1.1833484889270651</v>
      </c>
      <c r="AO329" s="76">
        <f t="shared" si="179"/>
        <v>1.1829445936979062</v>
      </c>
      <c r="AP329" s="76">
        <f t="shared" si="179"/>
        <v>1.1814067640485439</v>
      </c>
      <c r="AQ329" s="76">
        <f t="shared" si="179"/>
        <v>1.175603461547444</v>
      </c>
      <c r="AR329" s="76">
        <f t="shared" si="179"/>
        <v>1.1543936267261781</v>
      </c>
      <c r="AS329" s="76">
        <f t="shared" si="179"/>
        <v>1.0842442409897481</v>
      </c>
      <c r="AT329" s="76">
        <f t="shared" si="179"/>
        <v>0.899064864669046</v>
      </c>
      <c r="AU329" s="76">
        <f t="shared" si="171"/>
        <v>0.54169106050661608</v>
      </c>
    </row>
    <row r="330" spans="1:48" s="31" customFormat="1" ht="12.95" customHeight="1">
      <c r="A330" s="10" t="s">
        <v>75</v>
      </c>
      <c r="B330" s="37"/>
      <c r="C330" s="41">
        <v>46622.43</v>
      </c>
      <c r="D330" s="11"/>
      <c r="E330" s="10">
        <f t="shared" si="154"/>
        <v>3211.009717695239</v>
      </c>
      <c r="F330" s="31">
        <f t="shared" si="155"/>
        <v>3211</v>
      </c>
      <c r="G330" s="31">
        <f t="shared" si="156"/>
        <v>2.0016599999507889E-2</v>
      </c>
      <c r="I330" s="31">
        <f t="shared" si="175"/>
        <v>2.0016599999507889E-2</v>
      </c>
      <c r="Q330" s="32">
        <f t="shared" si="157"/>
        <v>31603.93</v>
      </c>
      <c r="S330" s="77">
        <f t="shared" si="176"/>
        <v>0.1</v>
      </c>
      <c r="Z330" s="31">
        <f t="shared" si="158"/>
        <v>3211</v>
      </c>
      <c r="AA330" s="76">
        <f t="shared" si="159"/>
        <v>1.5545918390041904E-2</v>
      </c>
      <c r="AB330" s="76">
        <f t="shared" si="160"/>
        <v>1.1210636524852279E-2</v>
      </c>
      <c r="AC330" s="76">
        <f t="shared" si="161"/>
        <v>2.0016599999507889E-2</v>
      </c>
      <c r="AD330" s="76">
        <f t="shared" si="162"/>
        <v>4.4706816094659853E-3</v>
      </c>
      <c r="AE330" s="76">
        <f t="shared" si="163"/>
        <v>1.9986994053217373E-6</v>
      </c>
      <c r="AF330" s="31">
        <f t="shared" si="164"/>
        <v>2.0016599999507889E-2</v>
      </c>
      <c r="AG330" s="143"/>
      <c r="AH330" s="31">
        <f t="shared" si="165"/>
        <v>8.8059634746556099E-3</v>
      </c>
      <c r="AI330" s="31">
        <f t="shared" si="166"/>
        <v>0.70389652935481328</v>
      </c>
      <c r="AJ330" s="31">
        <f t="shared" si="167"/>
        <v>0.10149814898148865</v>
      </c>
      <c r="AK330" s="31">
        <f t="shared" si="168"/>
        <v>0.62671187595233158</v>
      </c>
      <c r="AL330" s="31">
        <f t="shared" si="169"/>
        <v>2.0121795750372304</v>
      </c>
      <c r="AM330" s="31">
        <f t="shared" si="170"/>
        <v>1.5784684122671382</v>
      </c>
      <c r="AN330" s="76">
        <f t="shared" si="179"/>
        <v>1.1833484889270651</v>
      </c>
      <c r="AO330" s="76">
        <f t="shared" si="179"/>
        <v>1.1829445936979062</v>
      </c>
      <c r="AP330" s="76">
        <f t="shared" si="179"/>
        <v>1.1814067640485439</v>
      </c>
      <c r="AQ330" s="76">
        <f t="shared" si="179"/>
        <v>1.175603461547444</v>
      </c>
      <c r="AR330" s="76">
        <f t="shared" si="179"/>
        <v>1.1543936267261781</v>
      </c>
      <c r="AS330" s="76">
        <f t="shared" si="179"/>
        <v>1.0842442409897481</v>
      </c>
      <c r="AT330" s="76">
        <f t="shared" si="179"/>
        <v>0.899064864669046</v>
      </c>
      <c r="AU330" s="76">
        <f t="shared" si="171"/>
        <v>0.54169106050661608</v>
      </c>
    </row>
    <row r="331" spans="1:48" s="31" customFormat="1" ht="12.95" customHeight="1">
      <c r="A331" s="10" t="s">
        <v>75</v>
      </c>
      <c r="B331" s="37"/>
      <c r="C331" s="41">
        <v>46622.434000000001</v>
      </c>
      <c r="D331" s="11"/>
      <c r="E331" s="10">
        <f t="shared" si="154"/>
        <v>3211.011659622488</v>
      </c>
      <c r="F331" s="31">
        <f t="shared" si="155"/>
        <v>3211</v>
      </c>
      <c r="G331" s="31">
        <f t="shared" si="156"/>
        <v>2.4016600000322796E-2</v>
      </c>
      <c r="I331" s="31">
        <f t="shared" si="175"/>
        <v>2.4016600000322796E-2</v>
      </c>
      <c r="Q331" s="32">
        <f t="shared" si="157"/>
        <v>31603.934000000001</v>
      </c>
      <c r="S331" s="77">
        <f t="shared" si="176"/>
        <v>0.1</v>
      </c>
      <c r="Z331" s="31">
        <f t="shared" si="158"/>
        <v>3211</v>
      </c>
      <c r="AA331" s="76">
        <f t="shared" si="159"/>
        <v>1.5545918390041904E-2</v>
      </c>
      <c r="AB331" s="76">
        <f t="shared" si="160"/>
        <v>1.5210636525667186E-2</v>
      </c>
      <c r="AC331" s="76">
        <f t="shared" si="161"/>
        <v>2.4016600000322796E-2</v>
      </c>
      <c r="AD331" s="76">
        <f t="shared" si="162"/>
        <v>8.4706816102808925E-3</v>
      </c>
      <c r="AE331" s="76">
        <f t="shared" si="163"/>
        <v>7.1752446942750893E-6</v>
      </c>
      <c r="AF331" s="31">
        <f t="shared" si="164"/>
        <v>2.4016600000322796E-2</v>
      </c>
      <c r="AG331" s="143"/>
      <c r="AH331" s="31">
        <f t="shared" si="165"/>
        <v>8.8059634746556099E-3</v>
      </c>
      <c r="AI331" s="31">
        <f t="shared" si="166"/>
        <v>0.70389652935481328</v>
      </c>
      <c r="AJ331" s="31">
        <f t="shared" si="167"/>
        <v>0.10149814898148865</v>
      </c>
      <c r="AK331" s="31">
        <f t="shared" si="168"/>
        <v>0.62671187595233158</v>
      </c>
      <c r="AL331" s="31">
        <f t="shared" si="169"/>
        <v>2.0121795750372304</v>
      </c>
      <c r="AM331" s="31">
        <f t="shared" si="170"/>
        <v>1.5784684122671382</v>
      </c>
      <c r="AN331" s="76">
        <f t="shared" ref="AN331:AT340" si="180">$AU331+$AB$7*SIN(AO331)</f>
        <v>1.1833484889270651</v>
      </c>
      <c r="AO331" s="76">
        <f t="shared" si="180"/>
        <v>1.1829445936979062</v>
      </c>
      <c r="AP331" s="76">
        <f t="shared" si="180"/>
        <v>1.1814067640485439</v>
      </c>
      <c r="AQ331" s="76">
        <f t="shared" si="180"/>
        <v>1.175603461547444</v>
      </c>
      <c r="AR331" s="76">
        <f t="shared" si="180"/>
        <v>1.1543936267261781</v>
      </c>
      <c r="AS331" s="76">
        <f t="shared" si="180"/>
        <v>1.0842442409897481</v>
      </c>
      <c r="AT331" s="76">
        <f t="shared" si="180"/>
        <v>0.899064864669046</v>
      </c>
      <c r="AU331" s="76">
        <f t="shared" si="171"/>
        <v>0.54169106050661608</v>
      </c>
    </row>
    <row r="332" spans="1:48" s="31" customFormat="1" ht="12.95" customHeight="1">
      <c r="A332" s="10" t="s">
        <v>75</v>
      </c>
      <c r="B332" s="37"/>
      <c r="C332" s="41">
        <v>46622.438999999998</v>
      </c>
      <c r="D332" s="11"/>
      <c r="E332" s="10">
        <f t="shared" si="154"/>
        <v>3211.0140870315468</v>
      </c>
      <c r="F332" s="31">
        <f t="shared" si="155"/>
        <v>3211</v>
      </c>
      <c r="G332" s="31">
        <f t="shared" si="156"/>
        <v>2.9016599997703452E-2</v>
      </c>
      <c r="I332" s="31">
        <f t="shared" si="175"/>
        <v>2.9016599997703452E-2</v>
      </c>
      <c r="Q332" s="32">
        <f t="shared" si="157"/>
        <v>31603.938999999998</v>
      </c>
      <c r="S332" s="77">
        <f t="shared" si="176"/>
        <v>0.1</v>
      </c>
      <c r="Z332" s="31">
        <f t="shared" si="158"/>
        <v>3211</v>
      </c>
      <c r="AA332" s="76">
        <f t="shared" si="159"/>
        <v>1.5545918390041904E-2</v>
      </c>
      <c r="AB332" s="76">
        <f t="shared" si="160"/>
        <v>2.0210636523047842E-2</v>
      </c>
      <c r="AC332" s="76">
        <f t="shared" si="161"/>
        <v>2.9016599997703452E-2</v>
      </c>
      <c r="AD332" s="76">
        <f t="shared" si="162"/>
        <v>1.3470681607661548E-2</v>
      </c>
      <c r="AE332" s="76">
        <f t="shared" si="163"/>
        <v>1.8145926297499109E-5</v>
      </c>
      <c r="AF332" s="31">
        <f t="shared" si="164"/>
        <v>2.9016599997703452E-2</v>
      </c>
      <c r="AG332" s="143"/>
      <c r="AH332" s="31">
        <f t="shared" si="165"/>
        <v>8.8059634746556099E-3</v>
      </c>
      <c r="AI332" s="31">
        <f t="shared" si="166"/>
        <v>0.70389652935481328</v>
      </c>
      <c r="AJ332" s="31">
        <f t="shared" si="167"/>
        <v>0.10149814898148865</v>
      </c>
      <c r="AK332" s="31">
        <f t="shared" si="168"/>
        <v>0.62671187595233158</v>
      </c>
      <c r="AL332" s="31">
        <f t="shared" si="169"/>
        <v>2.0121795750372304</v>
      </c>
      <c r="AM332" s="31">
        <f t="shared" si="170"/>
        <v>1.5784684122671382</v>
      </c>
      <c r="AN332" s="76">
        <f t="shared" si="180"/>
        <v>1.1833484889270651</v>
      </c>
      <c r="AO332" s="76">
        <f t="shared" si="180"/>
        <v>1.1829445936979062</v>
      </c>
      <c r="AP332" s="76">
        <f t="shared" si="180"/>
        <v>1.1814067640485439</v>
      </c>
      <c r="AQ332" s="76">
        <f t="shared" si="180"/>
        <v>1.175603461547444</v>
      </c>
      <c r="AR332" s="76">
        <f t="shared" si="180"/>
        <v>1.1543936267261781</v>
      </c>
      <c r="AS332" s="76">
        <f t="shared" si="180"/>
        <v>1.0842442409897481</v>
      </c>
      <c r="AT332" s="76">
        <f t="shared" si="180"/>
        <v>0.899064864669046</v>
      </c>
      <c r="AU332" s="76">
        <f t="shared" si="171"/>
        <v>0.54169106050661608</v>
      </c>
    </row>
    <row r="333" spans="1:48" s="31" customFormat="1" ht="12.95" customHeight="1">
      <c r="A333" s="10" t="s">
        <v>75</v>
      </c>
      <c r="B333" s="37"/>
      <c r="C333" s="41">
        <v>46622.438999999998</v>
      </c>
      <c r="D333" s="11"/>
      <c r="E333" s="10">
        <f t="shared" si="154"/>
        <v>3211.0140870315468</v>
      </c>
      <c r="F333" s="31">
        <f t="shared" si="155"/>
        <v>3211</v>
      </c>
      <c r="G333" s="31">
        <f t="shared" si="156"/>
        <v>2.9016599997703452E-2</v>
      </c>
      <c r="I333" s="31">
        <f t="shared" si="175"/>
        <v>2.9016599997703452E-2</v>
      </c>
      <c r="Q333" s="32">
        <f t="shared" si="157"/>
        <v>31603.938999999998</v>
      </c>
      <c r="S333" s="77">
        <f t="shared" si="176"/>
        <v>0.1</v>
      </c>
      <c r="Z333" s="31">
        <f t="shared" si="158"/>
        <v>3211</v>
      </c>
      <c r="AA333" s="76">
        <f t="shared" si="159"/>
        <v>1.5545918390041904E-2</v>
      </c>
      <c r="AB333" s="76">
        <f t="shared" si="160"/>
        <v>2.0210636523047842E-2</v>
      </c>
      <c r="AC333" s="76">
        <f t="shared" si="161"/>
        <v>2.9016599997703452E-2</v>
      </c>
      <c r="AD333" s="76">
        <f t="shared" si="162"/>
        <v>1.3470681607661548E-2</v>
      </c>
      <c r="AE333" s="76">
        <f t="shared" si="163"/>
        <v>1.8145926297499109E-5</v>
      </c>
      <c r="AF333" s="31">
        <f t="shared" si="164"/>
        <v>2.9016599997703452E-2</v>
      </c>
      <c r="AG333" s="143"/>
      <c r="AH333" s="31">
        <f t="shared" si="165"/>
        <v>8.8059634746556099E-3</v>
      </c>
      <c r="AI333" s="31">
        <f t="shared" si="166"/>
        <v>0.70389652935481328</v>
      </c>
      <c r="AJ333" s="31">
        <f t="shared" si="167"/>
        <v>0.10149814898148865</v>
      </c>
      <c r="AK333" s="31">
        <f t="shared" si="168"/>
        <v>0.62671187595233158</v>
      </c>
      <c r="AL333" s="31">
        <f t="shared" si="169"/>
        <v>2.0121795750372304</v>
      </c>
      <c r="AM333" s="31">
        <f t="shared" si="170"/>
        <v>1.5784684122671382</v>
      </c>
      <c r="AN333" s="76">
        <f t="shared" si="180"/>
        <v>1.1833484889270651</v>
      </c>
      <c r="AO333" s="76">
        <f t="shared" si="180"/>
        <v>1.1829445936979062</v>
      </c>
      <c r="AP333" s="76">
        <f t="shared" si="180"/>
        <v>1.1814067640485439</v>
      </c>
      <c r="AQ333" s="76">
        <f t="shared" si="180"/>
        <v>1.175603461547444</v>
      </c>
      <c r="AR333" s="76">
        <f t="shared" si="180"/>
        <v>1.1543936267261781</v>
      </c>
      <c r="AS333" s="76">
        <f t="shared" si="180"/>
        <v>1.0842442409897481</v>
      </c>
      <c r="AT333" s="76">
        <f t="shared" si="180"/>
        <v>0.899064864669046</v>
      </c>
      <c r="AU333" s="76">
        <f t="shared" si="171"/>
        <v>0.54169106050661608</v>
      </c>
    </row>
    <row r="334" spans="1:48" s="31" customFormat="1" ht="12.95" customHeight="1">
      <c r="A334" s="10" t="s">
        <v>75</v>
      </c>
      <c r="B334" s="37"/>
      <c r="C334" s="41">
        <v>46622.440999999999</v>
      </c>
      <c r="D334" s="11"/>
      <c r="E334" s="10">
        <f t="shared" si="154"/>
        <v>3211.015057995171</v>
      </c>
      <c r="F334" s="31">
        <f t="shared" si="155"/>
        <v>3211</v>
      </c>
      <c r="G334" s="31">
        <f t="shared" si="156"/>
        <v>3.1016599998110905E-2</v>
      </c>
      <c r="I334" s="31">
        <f t="shared" si="175"/>
        <v>3.1016599998110905E-2</v>
      </c>
      <c r="Q334" s="32">
        <f t="shared" si="157"/>
        <v>31603.940999999999</v>
      </c>
      <c r="S334" s="77">
        <f t="shared" si="176"/>
        <v>0.1</v>
      </c>
      <c r="Z334" s="31">
        <f t="shared" si="158"/>
        <v>3211</v>
      </c>
      <c r="AA334" s="76">
        <f t="shared" si="159"/>
        <v>1.5545918390041904E-2</v>
      </c>
      <c r="AB334" s="76">
        <f t="shared" si="160"/>
        <v>2.2210636523455295E-2</v>
      </c>
      <c r="AC334" s="76">
        <f t="shared" si="161"/>
        <v>3.1016599998110905E-2</v>
      </c>
      <c r="AD334" s="76">
        <f t="shared" si="162"/>
        <v>1.5470681608069001E-2</v>
      </c>
      <c r="AE334" s="76">
        <f t="shared" si="163"/>
        <v>2.3934198941824448E-5</v>
      </c>
      <c r="AF334" s="31">
        <f t="shared" si="164"/>
        <v>3.1016599998110905E-2</v>
      </c>
      <c r="AG334" s="143"/>
      <c r="AH334" s="31">
        <f t="shared" si="165"/>
        <v>8.8059634746556099E-3</v>
      </c>
      <c r="AI334" s="31">
        <f t="shared" si="166"/>
        <v>0.70389652935481328</v>
      </c>
      <c r="AJ334" s="31">
        <f t="shared" si="167"/>
        <v>0.10149814898148865</v>
      </c>
      <c r="AK334" s="31">
        <f t="shared" si="168"/>
        <v>0.62671187595233158</v>
      </c>
      <c r="AL334" s="31">
        <f t="shared" si="169"/>
        <v>2.0121795750372304</v>
      </c>
      <c r="AM334" s="31">
        <f t="shared" si="170"/>
        <v>1.5784684122671382</v>
      </c>
      <c r="AN334" s="76">
        <f t="shared" si="180"/>
        <v>1.1833484889270651</v>
      </c>
      <c r="AO334" s="76">
        <f t="shared" si="180"/>
        <v>1.1829445936979062</v>
      </c>
      <c r="AP334" s="76">
        <f t="shared" si="180"/>
        <v>1.1814067640485439</v>
      </c>
      <c r="AQ334" s="76">
        <f t="shared" si="180"/>
        <v>1.175603461547444</v>
      </c>
      <c r="AR334" s="76">
        <f t="shared" si="180"/>
        <v>1.1543936267261781</v>
      </c>
      <c r="AS334" s="76">
        <f t="shared" si="180"/>
        <v>1.0842442409897481</v>
      </c>
      <c r="AT334" s="76">
        <f t="shared" si="180"/>
        <v>0.899064864669046</v>
      </c>
      <c r="AU334" s="76">
        <f t="shared" si="171"/>
        <v>0.54169106050661608</v>
      </c>
    </row>
    <row r="335" spans="1:48" s="31" customFormat="1" ht="12.95" customHeight="1">
      <c r="A335" s="10" t="s">
        <v>78</v>
      </c>
      <c r="B335" s="37"/>
      <c r="C335" s="41">
        <v>46657.447</v>
      </c>
      <c r="D335" s="11"/>
      <c r="E335" s="10">
        <f t="shared" si="154"/>
        <v>3228.0098343079703</v>
      </c>
      <c r="F335" s="31">
        <f t="shared" si="155"/>
        <v>3228</v>
      </c>
      <c r="G335" s="31">
        <f t="shared" si="156"/>
        <v>2.0256800002243835E-2</v>
      </c>
      <c r="I335" s="31">
        <f t="shared" si="175"/>
        <v>2.0256800002243835E-2</v>
      </c>
      <c r="Q335" s="32">
        <f t="shared" si="157"/>
        <v>31638.947</v>
      </c>
      <c r="S335" s="77">
        <f t="shared" si="176"/>
        <v>0.1</v>
      </c>
      <c r="Z335" s="31">
        <f t="shared" si="158"/>
        <v>3228</v>
      </c>
      <c r="AA335" s="76">
        <f t="shared" si="159"/>
        <v>1.5395492807005667E-2</v>
      </c>
      <c r="AB335" s="76">
        <f t="shared" si="160"/>
        <v>1.160655395051865E-2</v>
      </c>
      <c r="AC335" s="76">
        <f t="shared" si="161"/>
        <v>2.0256800002243835E-2</v>
      </c>
      <c r="AD335" s="76">
        <f t="shared" si="162"/>
        <v>4.8613071952381681E-3</v>
      </c>
      <c r="AE335" s="76">
        <f t="shared" si="163"/>
        <v>2.3632307646474384E-6</v>
      </c>
      <c r="AF335" s="31">
        <f t="shared" si="164"/>
        <v>2.0256800002243835E-2</v>
      </c>
      <c r="AG335" s="143"/>
      <c r="AH335" s="31">
        <f t="shared" si="165"/>
        <v>8.6502460517251852E-3</v>
      </c>
      <c r="AI335" s="31">
        <f t="shared" si="166"/>
        <v>0.69303320547843694</v>
      </c>
      <c r="AJ335" s="31">
        <f t="shared" si="167"/>
        <v>8.4167246307565932E-2</v>
      </c>
      <c r="AK335" s="31">
        <f t="shared" si="168"/>
        <v>0.6214631347465206</v>
      </c>
      <c r="AL335" s="31">
        <f t="shared" si="169"/>
        <v>2.0295858674272353</v>
      </c>
      <c r="AM335" s="31">
        <f t="shared" si="170"/>
        <v>1.6092800485546619</v>
      </c>
      <c r="AN335" s="76">
        <f t="shared" si="180"/>
        <v>1.2013119883642029</v>
      </c>
      <c r="AO335" s="76">
        <f t="shared" si="180"/>
        <v>1.2009853179679939</v>
      </c>
      <c r="AP335" s="76">
        <f t="shared" si="180"/>
        <v>1.1996835781774426</v>
      </c>
      <c r="AQ335" s="76">
        <f t="shared" si="180"/>
        <v>1.1945389728471572</v>
      </c>
      <c r="AR335" s="76">
        <f t="shared" si="180"/>
        <v>1.1748297694749503</v>
      </c>
      <c r="AS335" s="76">
        <f t="shared" si="180"/>
        <v>1.1066177037327996</v>
      </c>
      <c r="AT335" s="76">
        <f t="shared" si="180"/>
        <v>0.92029377854122041</v>
      </c>
      <c r="AU335" s="76">
        <f t="shared" si="171"/>
        <v>0.55502992038946108</v>
      </c>
    </row>
    <row r="336" spans="1:48" s="31" customFormat="1" ht="12.95" customHeight="1">
      <c r="A336" s="12" t="s">
        <v>79</v>
      </c>
      <c r="B336" s="37" t="s">
        <v>122</v>
      </c>
      <c r="C336" s="11">
        <v>46877.844389999998</v>
      </c>
      <c r="D336" s="11">
        <v>3.6999999999999999E-4</v>
      </c>
      <c r="E336" s="10">
        <f t="shared" si="154"/>
        <v>3335.0087585773704</v>
      </c>
      <c r="F336" s="31">
        <f t="shared" si="155"/>
        <v>3335</v>
      </c>
      <c r="G336" s="31">
        <f t="shared" si="156"/>
        <v>1.8040999995719176E-2</v>
      </c>
      <c r="J336" s="31">
        <f>G336</f>
        <v>1.8040999995719176E-2</v>
      </c>
      <c r="Q336" s="32">
        <f t="shared" si="157"/>
        <v>31859.344389999998</v>
      </c>
      <c r="S336" s="77">
        <f>S$16</f>
        <v>1</v>
      </c>
      <c r="Z336" s="31">
        <f t="shared" si="158"/>
        <v>3335</v>
      </c>
      <c r="AA336" s="76">
        <f t="shared" si="159"/>
        <v>1.4444501739964231E-2</v>
      </c>
      <c r="AB336" s="76">
        <f t="shared" si="160"/>
        <v>1.0375070268343004E-2</v>
      </c>
      <c r="AC336" s="76">
        <f t="shared" si="161"/>
        <v>1.8040999995719176E-2</v>
      </c>
      <c r="AD336" s="76">
        <f t="shared" si="162"/>
        <v>3.5964982557549451E-3</v>
      </c>
      <c r="AE336" s="76">
        <f t="shared" si="163"/>
        <v>1.2934799703648363E-5</v>
      </c>
      <c r="AF336" s="31">
        <f t="shared" si="164"/>
        <v>1.8040999995719176E-2</v>
      </c>
      <c r="AG336" s="143"/>
      <c r="AH336" s="31">
        <f t="shared" si="165"/>
        <v>7.6659297273761707E-3</v>
      </c>
      <c r="AI336" s="31">
        <f t="shared" si="166"/>
        <v>0.63345359198735229</v>
      </c>
      <c r="AJ336" s="31">
        <f t="shared" si="167"/>
        <v>-1.4151611252921178E-2</v>
      </c>
      <c r="AK336" s="31">
        <f t="shared" si="168"/>
        <v>0.58829310004524205</v>
      </c>
      <c r="AL336" s="31">
        <f t="shared" si="169"/>
        <v>2.1280048907398088</v>
      </c>
      <c r="AM336" s="31">
        <f t="shared" si="170"/>
        <v>1.8012923100226799</v>
      </c>
      <c r="AN336" s="76">
        <f t="shared" si="180"/>
        <v>1.3083880951997964</v>
      </c>
      <c r="AO336" s="76">
        <f t="shared" si="180"/>
        <v>1.3083211608931591</v>
      </c>
      <c r="AP336" s="76">
        <f t="shared" si="180"/>
        <v>1.3079492521556557</v>
      </c>
      <c r="AQ336" s="76">
        <f t="shared" si="180"/>
        <v>1.3058920970189984</v>
      </c>
      <c r="AR336" s="76">
        <f t="shared" si="180"/>
        <v>1.2947836225583258</v>
      </c>
      <c r="AS336" s="76">
        <f t="shared" si="180"/>
        <v>1.2410466625165886</v>
      </c>
      <c r="AT336" s="76">
        <f t="shared" si="180"/>
        <v>1.0523633657612286</v>
      </c>
      <c r="AU336" s="76">
        <f t="shared" si="171"/>
        <v>0.63898627376972139</v>
      </c>
      <c r="AV336" s="76"/>
    </row>
    <row r="337" spans="1:47" s="31" customFormat="1" ht="12.95" customHeight="1">
      <c r="A337" s="67" t="s">
        <v>1103</v>
      </c>
      <c r="B337" s="66" t="s">
        <v>122</v>
      </c>
      <c r="C337" s="67">
        <v>46877.844400000002</v>
      </c>
      <c r="D337" s="67" t="s">
        <v>144</v>
      </c>
      <c r="E337" s="10">
        <f t="shared" si="154"/>
        <v>3335.0087634321903</v>
      </c>
      <c r="F337" s="31">
        <f t="shared" si="155"/>
        <v>3335</v>
      </c>
      <c r="G337" s="31">
        <f t="shared" si="156"/>
        <v>1.8050999999104533E-2</v>
      </c>
      <c r="J337" s="31">
        <f>G337</f>
        <v>1.8050999999104533E-2</v>
      </c>
      <c r="O337" s="31">
        <f ca="1">+C$11+C$12*F337</f>
        <v>8.5041344532477536E-3</v>
      </c>
      <c r="Q337" s="32">
        <f t="shared" si="157"/>
        <v>31859.344400000002</v>
      </c>
      <c r="S337" s="77">
        <f>S$16</f>
        <v>1</v>
      </c>
      <c r="Z337" s="31">
        <f t="shared" si="158"/>
        <v>3335</v>
      </c>
      <c r="AA337" s="76">
        <f t="shared" si="159"/>
        <v>1.4444501739964231E-2</v>
      </c>
      <c r="AB337" s="76">
        <f t="shared" si="160"/>
        <v>1.0385070271728362E-2</v>
      </c>
      <c r="AC337" s="76">
        <f t="shared" si="161"/>
        <v>1.8050999999104533E-2</v>
      </c>
      <c r="AD337" s="76">
        <f t="shared" si="162"/>
        <v>3.6064982591403026E-3</v>
      </c>
      <c r="AE337" s="76">
        <f t="shared" si="163"/>
        <v>1.3006829693182033E-5</v>
      </c>
      <c r="AF337" s="31">
        <f t="shared" si="164"/>
        <v>1.8050999999104533E-2</v>
      </c>
      <c r="AG337" s="143"/>
      <c r="AH337" s="31">
        <f t="shared" si="165"/>
        <v>7.6659297273761707E-3</v>
      </c>
      <c r="AI337" s="31">
        <f t="shared" si="166"/>
        <v>0.63345359198735229</v>
      </c>
      <c r="AJ337" s="31">
        <f t="shared" si="167"/>
        <v>-1.4151611252921178E-2</v>
      </c>
      <c r="AK337" s="31">
        <f t="shared" si="168"/>
        <v>0.58829310004524205</v>
      </c>
      <c r="AL337" s="31">
        <f t="shared" si="169"/>
        <v>2.1280048907398088</v>
      </c>
      <c r="AM337" s="31">
        <f t="shared" si="170"/>
        <v>1.8012923100226799</v>
      </c>
      <c r="AN337" s="76">
        <f t="shared" si="180"/>
        <v>1.3083880951997964</v>
      </c>
      <c r="AO337" s="76">
        <f t="shared" si="180"/>
        <v>1.3083211608931591</v>
      </c>
      <c r="AP337" s="76">
        <f t="shared" si="180"/>
        <v>1.3079492521556557</v>
      </c>
      <c r="AQ337" s="76">
        <f t="shared" si="180"/>
        <v>1.3058920970189984</v>
      </c>
      <c r="AR337" s="76">
        <f t="shared" si="180"/>
        <v>1.2947836225583258</v>
      </c>
      <c r="AS337" s="76">
        <f t="shared" si="180"/>
        <v>1.2410466625165886</v>
      </c>
      <c r="AT337" s="76">
        <f t="shared" si="180"/>
        <v>1.0523633657612286</v>
      </c>
      <c r="AU337" s="76">
        <f t="shared" si="171"/>
        <v>0.63898627376972139</v>
      </c>
    </row>
    <row r="338" spans="1:47" s="31" customFormat="1" ht="12.95" customHeight="1">
      <c r="A338" s="12" t="s">
        <v>79</v>
      </c>
      <c r="B338" s="37" t="s">
        <v>122</v>
      </c>
      <c r="C338" s="11">
        <v>46974.654470000001</v>
      </c>
      <c r="D338" s="11">
        <v>3.1E-4</v>
      </c>
      <c r="E338" s="10">
        <f t="shared" si="154"/>
        <v>3382.0082916409651</v>
      </c>
      <c r="F338" s="31">
        <f t="shared" si="155"/>
        <v>3382</v>
      </c>
      <c r="G338" s="31">
        <f t="shared" si="156"/>
        <v>1.707919999898877E-2</v>
      </c>
      <c r="J338" s="31">
        <f>G338</f>
        <v>1.707919999898877E-2</v>
      </c>
      <c r="Q338" s="32">
        <f t="shared" si="157"/>
        <v>31956.154470000001</v>
      </c>
      <c r="S338" s="77">
        <f>S$16</f>
        <v>1</v>
      </c>
      <c r="Z338" s="31">
        <f t="shared" si="158"/>
        <v>3382</v>
      </c>
      <c r="AA338" s="76">
        <f t="shared" si="159"/>
        <v>1.4026819545788265E-2</v>
      </c>
      <c r="AB338" s="76">
        <f t="shared" si="160"/>
        <v>9.8456003702033432E-3</v>
      </c>
      <c r="AC338" s="76">
        <f t="shared" si="161"/>
        <v>1.707919999898877E-2</v>
      </c>
      <c r="AD338" s="76">
        <f t="shared" si="162"/>
        <v>3.0523804532005053E-3</v>
      </c>
      <c r="AE338" s="76">
        <f t="shared" si="163"/>
        <v>9.3170264310805221E-6</v>
      </c>
      <c r="AF338" s="31">
        <f t="shared" si="164"/>
        <v>1.707919999898877E-2</v>
      </c>
      <c r="AG338" s="143"/>
      <c r="AH338" s="31">
        <f t="shared" si="165"/>
        <v>7.2335996287854259E-3</v>
      </c>
      <c r="AI338" s="31">
        <f t="shared" si="166"/>
        <v>0.61129155183293304</v>
      </c>
      <c r="AJ338" s="31">
        <f t="shared" si="167"/>
        <v>-5.2262249211249077E-2</v>
      </c>
      <c r="AK338" s="31">
        <f t="shared" si="168"/>
        <v>0.5738909156898776</v>
      </c>
      <c r="AL338" s="31">
        <f t="shared" si="169"/>
        <v>2.1661388766108622</v>
      </c>
      <c r="AM338" s="31">
        <f t="shared" si="170"/>
        <v>1.8851141353314831</v>
      </c>
      <c r="AN338" s="76">
        <f t="shared" si="180"/>
        <v>1.3525609374786158</v>
      </c>
      <c r="AO338" s="76">
        <f t="shared" si="180"/>
        <v>1.3525330712206223</v>
      </c>
      <c r="AP338" s="76">
        <f t="shared" si="180"/>
        <v>1.3523474839358074</v>
      </c>
      <c r="AQ338" s="76">
        <f t="shared" si="180"/>
        <v>1.3511154212493346</v>
      </c>
      <c r="AR338" s="76">
        <f t="shared" si="180"/>
        <v>1.3431023627822318</v>
      </c>
      <c r="AS338" s="76">
        <f t="shared" si="180"/>
        <v>1.2965479782911047</v>
      </c>
      <c r="AT338" s="76">
        <f t="shared" si="180"/>
        <v>1.1094740620823427</v>
      </c>
      <c r="AU338" s="76">
        <f t="shared" si="171"/>
        <v>0.6758642981517049</v>
      </c>
    </row>
    <row r="339" spans="1:47" s="31" customFormat="1" ht="12.95" customHeight="1">
      <c r="A339" s="67" t="s">
        <v>1103</v>
      </c>
      <c r="B339" s="66" t="s">
        <v>122</v>
      </c>
      <c r="C339" s="67">
        <v>46974.654499999997</v>
      </c>
      <c r="D339" s="67" t="s">
        <v>144</v>
      </c>
      <c r="E339" s="10">
        <f t="shared" si="154"/>
        <v>3382.0083062054173</v>
      </c>
      <c r="F339" s="31">
        <f t="shared" si="155"/>
        <v>3382</v>
      </c>
      <c r="G339" s="31">
        <f t="shared" si="156"/>
        <v>1.7109199994592927E-2</v>
      </c>
      <c r="J339" s="31">
        <f>G339</f>
        <v>1.7109199994592927E-2</v>
      </c>
      <c r="O339" s="31">
        <f ca="1">+C$11+C$12*F339</f>
        <v>8.3761316435157253E-3</v>
      </c>
      <c r="Q339" s="32">
        <f t="shared" si="157"/>
        <v>31956.154499999997</v>
      </c>
      <c r="S339" s="77">
        <f>S$16</f>
        <v>1</v>
      </c>
      <c r="Z339" s="31">
        <f t="shared" si="158"/>
        <v>3382</v>
      </c>
      <c r="AA339" s="76">
        <f t="shared" si="159"/>
        <v>1.4026819545788265E-2</v>
      </c>
      <c r="AB339" s="76">
        <f t="shared" si="160"/>
        <v>9.8756003658075006E-3</v>
      </c>
      <c r="AC339" s="76">
        <f t="shared" si="161"/>
        <v>1.7109199994592927E-2</v>
      </c>
      <c r="AD339" s="76">
        <f t="shared" si="162"/>
        <v>3.0823804488046627E-3</v>
      </c>
      <c r="AE339" s="76">
        <f t="shared" si="163"/>
        <v>9.5010692311732346E-6</v>
      </c>
      <c r="AF339" s="31">
        <f t="shared" si="164"/>
        <v>1.7109199994592927E-2</v>
      </c>
      <c r="AG339" s="143"/>
      <c r="AH339" s="31">
        <f t="shared" si="165"/>
        <v>7.2335996287854259E-3</v>
      </c>
      <c r="AI339" s="31">
        <f t="shared" si="166"/>
        <v>0.61129155183293304</v>
      </c>
      <c r="AJ339" s="31">
        <f t="shared" si="167"/>
        <v>-5.2262249211249077E-2</v>
      </c>
      <c r="AK339" s="31">
        <f t="shared" si="168"/>
        <v>0.5738909156898776</v>
      </c>
      <c r="AL339" s="31">
        <f t="shared" si="169"/>
        <v>2.1661388766108622</v>
      </c>
      <c r="AM339" s="31">
        <f t="shared" si="170"/>
        <v>1.8851141353314831</v>
      </c>
      <c r="AN339" s="76">
        <f t="shared" si="180"/>
        <v>1.3525609374786158</v>
      </c>
      <c r="AO339" s="76">
        <f t="shared" si="180"/>
        <v>1.3525330712206223</v>
      </c>
      <c r="AP339" s="76">
        <f t="shared" si="180"/>
        <v>1.3523474839358074</v>
      </c>
      <c r="AQ339" s="76">
        <f t="shared" si="180"/>
        <v>1.3511154212493346</v>
      </c>
      <c r="AR339" s="76">
        <f t="shared" si="180"/>
        <v>1.3431023627822318</v>
      </c>
      <c r="AS339" s="76">
        <f t="shared" si="180"/>
        <v>1.2965479782911047</v>
      </c>
      <c r="AT339" s="76">
        <f t="shared" si="180"/>
        <v>1.1094740620823427</v>
      </c>
      <c r="AU339" s="76">
        <f t="shared" si="171"/>
        <v>0.6758642981517049</v>
      </c>
    </row>
    <row r="340" spans="1:47" s="31" customFormat="1" ht="12.95" customHeight="1">
      <c r="A340" s="10" t="s">
        <v>80</v>
      </c>
      <c r="B340" s="37"/>
      <c r="C340" s="41">
        <v>47032.328999999998</v>
      </c>
      <c r="D340" s="11"/>
      <c r="E340" s="10">
        <f t="shared" si="154"/>
        <v>3410.0082269747859</v>
      </c>
      <c r="F340" s="31">
        <f t="shared" si="155"/>
        <v>3410</v>
      </c>
      <c r="G340" s="31">
        <f t="shared" si="156"/>
        <v>1.6945999996096361E-2</v>
      </c>
      <c r="I340" s="31">
        <f>G340</f>
        <v>1.6945999996096361E-2</v>
      </c>
      <c r="Q340" s="32">
        <f t="shared" si="157"/>
        <v>32013.828999999998</v>
      </c>
      <c r="S340" s="77">
        <f>S$15</f>
        <v>0.1</v>
      </c>
      <c r="Z340" s="31">
        <f t="shared" si="158"/>
        <v>3410</v>
      </c>
      <c r="AA340" s="76">
        <f t="shared" si="159"/>
        <v>1.3778578233877171E-2</v>
      </c>
      <c r="AB340" s="76">
        <f t="shared" si="160"/>
        <v>9.9693709067881879E-3</v>
      </c>
      <c r="AC340" s="76">
        <f t="shared" si="161"/>
        <v>1.6945999996096361E-2</v>
      </c>
      <c r="AD340" s="76">
        <f t="shared" si="162"/>
        <v>3.1674217622191907E-3</v>
      </c>
      <c r="AE340" s="76">
        <f t="shared" si="163"/>
        <v>1.0032560619779723E-6</v>
      </c>
      <c r="AF340" s="31">
        <f t="shared" si="164"/>
        <v>1.6945999996096361E-2</v>
      </c>
      <c r="AG340" s="143"/>
      <c r="AH340" s="31">
        <f t="shared" si="165"/>
        <v>6.9766290893081744E-3</v>
      </c>
      <c r="AI340" s="31">
        <f t="shared" si="166"/>
        <v>0.59905274546871978</v>
      </c>
      <c r="AJ340" s="31">
        <f t="shared" si="167"/>
        <v>-7.3703152415644013E-2</v>
      </c>
      <c r="AK340" s="31">
        <f t="shared" si="168"/>
        <v>0.56540811797465762</v>
      </c>
      <c r="AL340" s="31">
        <f t="shared" si="169"/>
        <v>2.1876228509714153</v>
      </c>
      <c r="AM340" s="31">
        <f t="shared" si="170"/>
        <v>1.9350424036864802</v>
      </c>
      <c r="AN340" s="76">
        <f t="shared" si="180"/>
        <v>1.3781513414891826</v>
      </c>
      <c r="AO340" s="76">
        <f t="shared" si="180"/>
        <v>1.3781359872431378</v>
      </c>
      <c r="AP340" s="76">
        <f t="shared" si="180"/>
        <v>1.3780203292589346</v>
      </c>
      <c r="AQ340" s="76">
        <f t="shared" si="180"/>
        <v>1.3771513118753753</v>
      </c>
      <c r="AR340" s="76">
        <f t="shared" si="180"/>
        <v>1.3707409877346661</v>
      </c>
      <c r="AS340" s="76">
        <f t="shared" si="180"/>
        <v>1.3285741617600388</v>
      </c>
      <c r="AT340" s="76">
        <f t="shared" si="180"/>
        <v>1.1432189136335535</v>
      </c>
      <c r="AU340" s="76">
        <f t="shared" si="171"/>
        <v>0.69783418501756733</v>
      </c>
    </row>
    <row r="341" spans="1:47" s="31" customFormat="1" ht="12.95" customHeight="1">
      <c r="A341" s="10" t="s">
        <v>80</v>
      </c>
      <c r="B341" s="37"/>
      <c r="C341" s="41">
        <v>47034.389499999997</v>
      </c>
      <c r="D341" s="11"/>
      <c r="E341" s="10">
        <f t="shared" ref="E341:E404" si="181">+(C341-C$7)/C$8</f>
        <v>3411.0085622485253</v>
      </c>
      <c r="F341" s="31">
        <f t="shared" ref="F341:F404" si="182">ROUND(2*E341,0)/2</f>
        <v>3411</v>
      </c>
      <c r="G341" s="31">
        <f t="shared" ref="G341:G368" si="183">+C341-(C$7+F341*C$8)</f>
        <v>1.7636599994148128E-2</v>
      </c>
      <c r="L341" s="31">
        <f>G341</f>
        <v>1.7636599994148128E-2</v>
      </c>
      <c r="Q341" s="32">
        <f t="shared" ref="Q341:Q404" si="184">+C341-15018.5</f>
        <v>32015.889499999997</v>
      </c>
      <c r="S341" s="77">
        <f>S$17</f>
        <v>1</v>
      </c>
      <c r="Z341" s="31">
        <f t="shared" ref="Z341:Z404" si="185">F341</f>
        <v>3411</v>
      </c>
      <c r="AA341" s="76">
        <f t="shared" ref="AA341:AA404" si="186">AB$3+AB$4*Z341+AB$5*Z341^2+AH341</f>
        <v>1.3769723357580067E-2</v>
      </c>
      <c r="AB341" s="76">
        <f t="shared" ref="AB341:AB404" si="187">IF(S341&lt;&gt;0,G341-AH341, -9999)</f>
        <v>1.0669137578157914E-2</v>
      </c>
      <c r="AC341" s="76">
        <f t="shared" ref="AC341:AC404" si="188">+G341-P341</f>
        <v>1.7636599994148128E-2</v>
      </c>
      <c r="AD341" s="76">
        <f t="shared" ref="AD341:AD404" si="189">IF(S341&lt;&gt;0,G341-AA341, -9999)</f>
        <v>3.8668766365680604E-3</v>
      </c>
      <c r="AE341" s="76">
        <f t="shared" ref="AE341:AE404" si="190">+(G341-AA341)^2*S341</f>
        <v>1.4952734922435915E-5</v>
      </c>
      <c r="AF341" s="31">
        <f t="shared" ref="AF341:AF404" si="191">IF(S341&lt;&gt;0,G341-P341, -9999)</f>
        <v>1.7636599994148128E-2</v>
      </c>
      <c r="AG341" s="143"/>
      <c r="AH341" s="31">
        <f t="shared" ref="AH341:AH404" si="192">$AB$6*($AB$11/AI341*AJ341+$AB$12)</f>
        <v>6.9674624159902134E-3</v>
      </c>
      <c r="AI341" s="31">
        <f t="shared" ref="AI341:AI404" si="193">1+$AB$7*COS(AL341)</f>
        <v>0.59862800748196299</v>
      </c>
      <c r="AJ341" s="31">
        <f t="shared" ref="AJ341:AJ404" si="194">SIN(AL341+RADIANS($AB$9))</f>
        <v>-7.4452494171859368E-2</v>
      </c>
      <c r="AK341" s="31">
        <f t="shared" ref="AK341:AK404" si="195">$AB$7*SIN(AL341)</f>
        <v>0.56510668409594689</v>
      </c>
      <c r="AL341" s="31">
        <f t="shared" ref="AL341:AL404" si="196">2*ATAN(AM341)</f>
        <v>2.188374257261708</v>
      </c>
      <c r="AM341" s="31">
        <f t="shared" ref="AM341:AM404" si="197">SQRT((1+$AB$7)/(1-$AB$7))*TAN(AN341/2)</f>
        <v>1.9368261824884982</v>
      </c>
      <c r="AN341" s="76">
        <f t="shared" ref="AN341:AT350" si="198">$AU341+$AB$7*SIN(AO341)</f>
        <v>1.3790557810091939</v>
      </c>
      <c r="AO341" s="76">
        <f t="shared" si="198"/>
        <v>1.3790407684472437</v>
      </c>
      <c r="AP341" s="76">
        <f t="shared" si="198"/>
        <v>1.3789271568348807</v>
      </c>
      <c r="AQ341" s="76">
        <f t="shared" si="198"/>
        <v>1.3780695148493578</v>
      </c>
      <c r="AR341" s="76">
        <f t="shared" si="198"/>
        <v>1.3717129758043489</v>
      </c>
      <c r="AS341" s="76">
        <f t="shared" si="198"/>
        <v>1.3297036071241166</v>
      </c>
      <c r="AT341" s="76">
        <f t="shared" si="198"/>
        <v>1.144420144570081</v>
      </c>
      <c r="AU341" s="76">
        <f t="shared" ref="AU341:AU404" si="199">RADIANS($AB$9)+$AB$18*(F341-AB$15)</f>
        <v>0.69861882383420526</v>
      </c>
    </row>
    <row r="342" spans="1:47" s="31" customFormat="1" ht="12.95" customHeight="1">
      <c r="A342" s="10" t="s">
        <v>81</v>
      </c>
      <c r="B342" s="37"/>
      <c r="C342" s="41">
        <v>47034.391000000003</v>
      </c>
      <c r="D342" s="11"/>
      <c r="E342" s="10">
        <f t="shared" si="181"/>
        <v>3411.009290471246</v>
      </c>
      <c r="F342" s="31">
        <f t="shared" si="182"/>
        <v>3411</v>
      </c>
      <c r="G342" s="31">
        <f t="shared" si="183"/>
        <v>1.9136599999910686E-2</v>
      </c>
      <c r="I342" s="31">
        <f>G342</f>
        <v>1.9136599999910686E-2</v>
      </c>
      <c r="Q342" s="32">
        <f t="shared" si="184"/>
        <v>32015.891000000003</v>
      </c>
      <c r="S342" s="77">
        <f>S$15</f>
        <v>0.1</v>
      </c>
      <c r="Z342" s="31">
        <f t="shared" si="185"/>
        <v>3411</v>
      </c>
      <c r="AA342" s="76">
        <f t="shared" si="186"/>
        <v>1.3769723357580067E-2</v>
      </c>
      <c r="AB342" s="76">
        <f t="shared" si="187"/>
        <v>1.2169137583920473E-2</v>
      </c>
      <c r="AC342" s="76">
        <f t="shared" si="188"/>
        <v>1.9136599999910686E-2</v>
      </c>
      <c r="AD342" s="76">
        <f t="shared" si="189"/>
        <v>5.3668766423306188E-3</v>
      </c>
      <c r="AE342" s="76">
        <f t="shared" si="190"/>
        <v>2.8803364893993979E-6</v>
      </c>
      <c r="AF342" s="31">
        <f t="shared" si="191"/>
        <v>1.9136599999910686E-2</v>
      </c>
      <c r="AG342" s="143"/>
      <c r="AH342" s="31">
        <f t="shared" si="192"/>
        <v>6.9674624159902134E-3</v>
      </c>
      <c r="AI342" s="31">
        <f t="shared" si="193"/>
        <v>0.59862800748196299</v>
      </c>
      <c r="AJ342" s="31">
        <f t="shared" si="194"/>
        <v>-7.4452494171859368E-2</v>
      </c>
      <c r="AK342" s="31">
        <f t="shared" si="195"/>
        <v>0.56510668409594689</v>
      </c>
      <c r="AL342" s="31">
        <f t="shared" si="196"/>
        <v>2.188374257261708</v>
      </c>
      <c r="AM342" s="31">
        <f t="shared" si="197"/>
        <v>1.9368261824884982</v>
      </c>
      <c r="AN342" s="76">
        <f t="shared" si="198"/>
        <v>1.3790557810091939</v>
      </c>
      <c r="AO342" s="76">
        <f t="shared" si="198"/>
        <v>1.3790407684472437</v>
      </c>
      <c r="AP342" s="76">
        <f t="shared" si="198"/>
        <v>1.3789271568348807</v>
      </c>
      <c r="AQ342" s="76">
        <f t="shared" si="198"/>
        <v>1.3780695148493578</v>
      </c>
      <c r="AR342" s="76">
        <f t="shared" si="198"/>
        <v>1.3717129758043489</v>
      </c>
      <c r="AS342" s="76">
        <f t="shared" si="198"/>
        <v>1.3297036071241166</v>
      </c>
      <c r="AT342" s="76">
        <f t="shared" si="198"/>
        <v>1.144420144570081</v>
      </c>
      <c r="AU342" s="76">
        <f t="shared" si="199"/>
        <v>0.69861882383420526</v>
      </c>
    </row>
    <row r="343" spans="1:47" s="31" customFormat="1" ht="12.95" customHeight="1">
      <c r="A343" s="10" t="s">
        <v>83</v>
      </c>
      <c r="B343" s="37"/>
      <c r="C343" s="41">
        <v>47036.436999999998</v>
      </c>
      <c r="D343" s="11"/>
      <c r="E343" s="10">
        <f t="shared" si="181"/>
        <v>3412.0025862587081</v>
      </c>
      <c r="F343" s="31">
        <f t="shared" si="182"/>
        <v>3412</v>
      </c>
      <c r="G343" s="31">
        <f t="shared" si="183"/>
        <v>5.3272000004653819E-3</v>
      </c>
      <c r="I343" s="31">
        <f>G343</f>
        <v>5.3272000004653819E-3</v>
      </c>
      <c r="Q343" s="32">
        <f t="shared" si="184"/>
        <v>32017.936999999998</v>
      </c>
      <c r="S343" s="77">
        <f>S$15</f>
        <v>0.1</v>
      </c>
      <c r="Z343" s="31">
        <f t="shared" si="185"/>
        <v>3412</v>
      </c>
      <c r="AA343" s="76">
        <f t="shared" si="186"/>
        <v>1.3760869300448026E-2</v>
      </c>
      <c r="AB343" s="76">
        <f t="shared" si="187"/>
        <v>-1.6310965586896235E-3</v>
      </c>
      <c r="AC343" s="76">
        <f t="shared" si="188"/>
        <v>5.3272000004653819E-3</v>
      </c>
      <c r="AD343" s="76">
        <f t="shared" si="189"/>
        <v>-8.4336692999826442E-3</v>
      </c>
      <c r="AE343" s="76">
        <f t="shared" si="190"/>
        <v>7.1126777861469748E-6</v>
      </c>
      <c r="AF343" s="31">
        <f t="shared" si="191"/>
        <v>5.3272000004653819E-3</v>
      </c>
      <c r="AG343" s="143"/>
      <c r="AH343" s="31">
        <f t="shared" si="192"/>
        <v>6.9582965591550054E-3</v>
      </c>
      <c r="AI343" s="31">
        <f t="shared" si="193"/>
        <v>0.59820409801277707</v>
      </c>
      <c r="AJ343" s="31">
        <f t="shared" si="194"/>
        <v>-7.5200731234557172E-2</v>
      </c>
      <c r="AK343" s="31">
        <f t="shared" si="195"/>
        <v>0.56480535933548781</v>
      </c>
      <c r="AL343" s="31">
        <f t="shared" si="196"/>
        <v>2.1891245978776195</v>
      </c>
      <c r="AM343" s="31">
        <f t="shared" si="197"/>
        <v>1.9386100238384822</v>
      </c>
      <c r="AN343" s="76">
        <f t="shared" si="198"/>
        <v>1.3799595782255965</v>
      </c>
      <c r="AO343" s="76">
        <f t="shared" si="198"/>
        <v>1.3799449010748868</v>
      </c>
      <c r="AP343" s="76">
        <f t="shared" si="198"/>
        <v>1.3798333076085727</v>
      </c>
      <c r="AQ343" s="76">
        <f t="shared" si="198"/>
        <v>1.3789869365391136</v>
      </c>
      <c r="AR343" s="76">
        <f t="shared" si="198"/>
        <v>1.3726839423025652</v>
      </c>
      <c r="AS343" s="76">
        <f t="shared" si="198"/>
        <v>1.3308320633904613</v>
      </c>
      <c r="AT343" s="76">
        <f t="shared" si="198"/>
        <v>1.1456211010454407</v>
      </c>
      <c r="AU343" s="76">
        <f t="shared" si="199"/>
        <v>0.69940346265084319</v>
      </c>
    </row>
    <row r="344" spans="1:47" s="31" customFormat="1" ht="12.95" customHeight="1">
      <c r="A344" s="10" t="s">
        <v>83</v>
      </c>
      <c r="B344" s="37"/>
      <c r="C344" s="41">
        <v>47065.290999999997</v>
      </c>
      <c r="D344" s="11"/>
      <c r="E344" s="10">
        <f t="shared" si="181"/>
        <v>3426.0106784637437</v>
      </c>
      <c r="F344" s="31">
        <f t="shared" si="182"/>
        <v>3426</v>
      </c>
      <c r="G344" s="31">
        <f t="shared" si="183"/>
        <v>2.199560000008205E-2</v>
      </c>
      <c r="I344" s="31">
        <f>G344</f>
        <v>2.199560000008205E-2</v>
      </c>
      <c r="Q344" s="32">
        <f t="shared" si="184"/>
        <v>32046.790999999997</v>
      </c>
      <c r="S344" s="77">
        <f>S$15</f>
        <v>0.1</v>
      </c>
      <c r="Z344" s="31">
        <f t="shared" si="185"/>
        <v>3426</v>
      </c>
      <c r="AA344" s="76">
        <f t="shared" si="186"/>
        <v>1.3637002176864742E-2</v>
      </c>
      <c r="AB344" s="76">
        <f t="shared" si="187"/>
        <v>1.5165536041997208E-2</v>
      </c>
      <c r="AC344" s="76">
        <f t="shared" si="188"/>
        <v>2.199560000008205E-2</v>
      </c>
      <c r="AD344" s="76">
        <f t="shared" si="189"/>
        <v>8.3585978232173074E-3</v>
      </c>
      <c r="AE344" s="76">
        <f t="shared" si="190"/>
        <v>6.986615757029312E-6</v>
      </c>
      <c r="AF344" s="31">
        <f t="shared" si="191"/>
        <v>2.199560000008205E-2</v>
      </c>
      <c r="AG344" s="143"/>
      <c r="AH344" s="31">
        <f t="shared" si="192"/>
        <v>6.8300639580848414E-3</v>
      </c>
      <c r="AI344" s="31">
        <f t="shared" si="193"/>
        <v>0.59235506740986343</v>
      </c>
      <c r="AJ344" s="31">
        <f t="shared" si="194"/>
        <v>-8.5561501119989392E-2</v>
      </c>
      <c r="AK344" s="31">
        <f t="shared" si="195"/>
        <v>0.56059847459781642</v>
      </c>
      <c r="AL344" s="31">
        <f t="shared" si="196"/>
        <v>2.1995190496529413</v>
      </c>
      <c r="AM344" s="31">
        <f t="shared" si="197"/>
        <v>1.963591432385025</v>
      </c>
      <c r="AN344" s="76">
        <f t="shared" si="198"/>
        <v>1.3925460063927184</v>
      </c>
      <c r="AO344" s="76">
        <f t="shared" si="198"/>
        <v>1.3925354153517777</v>
      </c>
      <c r="AP344" s="76">
        <f t="shared" si="198"/>
        <v>1.3924492645381519</v>
      </c>
      <c r="AQ344" s="76">
        <f t="shared" si="198"/>
        <v>1.3917500107210188</v>
      </c>
      <c r="AR344" s="76">
        <f t="shared" si="198"/>
        <v>1.3861713438362635</v>
      </c>
      <c r="AS344" s="76">
        <f t="shared" si="198"/>
        <v>1.3465266316504141</v>
      </c>
      <c r="AT344" s="76">
        <f t="shared" si="198"/>
        <v>1.1624055300531506</v>
      </c>
      <c r="AU344" s="76">
        <f t="shared" si="199"/>
        <v>0.7103884060837744</v>
      </c>
    </row>
    <row r="345" spans="1:47" s="31" customFormat="1" ht="12.95" customHeight="1">
      <c r="A345" s="10" t="s">
        <v>85</v>
      </c>
      <c r="B345" s="37" t="s">
        <v>31</v>
      </c>
      <c r="C345" s="41">
        <v>47276.415200000003</v>
      </c>
      <c r="D345" s="11"/>
      <c r="E345" s="10">
        <f t="shared" si="181"/>
        <v>3528.5076376484167</v>
      </c>
      <c r="F345" s="31">
        <f t="shared" si="182"/>
        <v>3528.5</v>
      </c>
      <c r="G345" s="31">
        <f t="shared" si="183"/>
        <v>1.5732100000604987E-2</v>
      </c>
      <c r="J345" s="31">
        <f>G345</f>
        <v>1.5732100000604987E-2</v>
      </c>
      <c r="Q345" s="32">
        <f t="shared" si="184"/>
        <v>32257.915200000003</v>
      </c>
      <c r="S345" s="77">
        <f>S$16</f>
        <v>1</v>
      </c>
      <c r="Z345" s="31">
        <f t="shared" si="185"/>
        <v>3528.5</v>
      </c>
      <c r="AA345" s="76">
        <f t="shared" si="186"/>
        <v>1.2736575610968219E-2</v>
      </c>
      <c r="AB345" s="76">
        <f t="shared" si="187"/>
        <v>9.8344401550838276E-3</v>
      </c>
      <c r="AC345" s="76">
        <f t="shared" si="188"/>
        <v>1.5732100000604987E-2</v>
      </c>
      <c r="AD345" s="76">
        <f t="shared" si="189"/>
        <v>2.9955243896367684E-3</v>
      </c>
      <c r="AE345" s="76">
        <f t="shared" si="190"/>
        <v>8.9731663689087349E-6</v>
      </c>
      <c r="AF345" s="31">
        <f t="shared" si="191"/>
        <v>1.5732100000604987E-2</v>
      </c>
      <c r="AG345" s="143"/>
      <c r="AH345" s="31">
        <f t="shared" si="192"/>
        <v>5.8976598455211604E-3</v>
      </c>
      <c r="AI345" s="31">
        <f t="shared" si="193"/>
        <v>0.55391912273631139</v>
      </c>
      <c r="AJ345" s="31">
        <f t="shared" si="194"/>
        <v>-0.15545611997178013</v>
      </c>
      <c r="AK345" s="31">
        <f t="shared" si="195"/>
        <v>0.53052510942223419</v>
      </c>
      <c r="AL345" s="31">
        <f t="shared" si="196"/>
        <v>2.2699419770352112</v>
      </c>
      <c r="AM345" s="31">
        <f t="shared" si="197"/>
        <v>2.147348515968647</v>
      </c>
      <c r="AN345" s="76">
        <f t="shared" si="198"/>
        <v>1.4811734021831247</v>
      </c>
      <c r="AO345" s="76">
        <f t="shared" si="198"/>
        <v>1.4811729913086493</v>
      </c>
      <c r="AP345" s="76">
        <f t="shared" si="198"/>
        <v>1.4811663686593797</v>
      </c>
      <c r="AQ345" s="76">
        <f t="shared" si="198"/>
        <v>1.4810596892350634</v>
      </c>
      <c r="AR345" s="76">
        <f t="shared" si="198"/>
        <v>1.4793583704614881</v>
      </c>
      <c r="AS345" s="76">
        <f t="shared" si="198"/>
        <v>1.4555627706724266</v>
      </c>
      <c r="AT345" s="76">
        <f t="shared" si="198"/>
        <v>1.2835860694771348</v>
      </c>
      <c r="AU345" s="76">
        <f t="shared" si="199"/>
        <v>0.79081388478916392</v>
      </c>
    </row>
    <row r="346" spans="1:47" s="31" customFormat="1" ht="12.95" customHeight="1">
      <c r="A346" s="67" t="s">
        <v>1111</v>
      </c>
      <c r="B346" s="66" t="s">
        <v>122</v>
      </c>
      <c r="C346" s="67">
        <v>47277.446100000001</v>
      </c>
      <c r="D346" s="67" t="s">
        <v>144</v>
      </c>
      <c r="E346" s="10">
        <f t="shared" si="181"/>
        <v>3529.0081208484635</v>
      </c>
      <c r="F346" s="31">
        <f t="shared" si="182"/>
        <v>3529</v>
      </c>
      <c r="G346" s="31">
        <f t="shared" si="183"/>
        <v>1.6727399997762404E-2</v>
      </c>
      <c r="J346" s="31">
        <f>G346</f>
        <v>1.6727399997762404E-2</v>
      </c>
      <c r="O346" s="31">
        <f ca="1">+C$11+C$12*F346</f>
        <v>7.9757824300985304E-3</v>
      </c>
      <c r="Q346" s="32">
        <f t="shared" si="184"/>
        <v>32258.946100000001</v>
      </c>
      <c r="S346" s="77">
        <f>S$16</f>
        <v>1</v>
      </c>
      <c r="Z346" s="31">
        <f t="shared" si="185"/>
        <v>3529</v>
      </c>
      <c r="AA346" s="76">
        <f t="shared" si="186"/>
        <v>1.2732216302194593E-2</v>
      </c>
      <c r="AB346" s="76">
        <f t="shared" si="187"/>
        <v>1.0834255518116873E-2</v>
      </c>
      <c r="AC346" s="76">
        <f t="shared" si="188"/>
        <v>1.6727399997762404E-2</v>
      </c>
      <c r="AD346" s="76">
        <f t="shared" si="189"/>
        <v>3.9951836955678111E-3</v>
      </c>
      <c r="AE346" s="76">
        <f t="shared" si="190"/>
        <v>1.5961492761330873E-5</v>
      </c>
      <c r="AF346" s="31">
        <f t="shared" si="191"/>
        <v>1.6727399997762404E-2</v>
      </c>
      <c r="AG346" s="143"/>
      <c r="AH346" s="31">
        <f t="shared" si="192"/>
        <v>5.8931444796455302E-3</v>
      </c>
      <c r="AI346" s="31">
        <f t="shared" si="193"/>
        <v>0.55374867171879716</v>
      </c>
      <c r="AJ346" s="31">
        <f t="shared" si="194"/>
        <v>-0.15577353624307042</v>
      </c>
      <c r="AK346" s="31">
        <f t="shared" si="195"/>
        <v>0.5303817425167251</v>
      </c>
      <c r="AL346" s="31">
        <f t="shared" si="196"/>
        <v>2.2702633078207293</v>
      </c>
      <c r="AM346" s="31">
        <f t="shared" si="197"/>
        <v>2.1482503376019264</v>
      </c>
      <c r="AN346" s="76">
        <f t="shared" si="198"/>
        <v>1.4815916065432106</v>
      </c>
      <c r="AO346" s="76">
        <f t="shared" si="198"/>
        <v>1.4815912044881552</v>
      </c>
      <c r="AP346" s="76">
        <f t="shared" si="198"/>
        <v>1.4815846936903219</v>
      </c>
      <c r="AQ346" s="76">
        <f t="shared" si="198"/>
        <v>1.4814793250515597</v>
      </c>
      <c r="AR346" s="76">
        <f t="shared" si="198"/>
        <v>1.4797909901918258</v>
      </c>
      <c r="AS346" s="76">
        <f t="shared" si="198"/>
        <v>1.4560695525598666</v>
      </c>
      <c r="AT346" s="76">
        <f t="shared" si="198"/>
        <v>1.2841695923303122</v>
      </c>
      <c r="AU346" s="76">
        <f t="shared" si="199"/>
        <v>0.79120620419748289</v>
      </c>
    </row>
    <row r="347" spans="1:47" s="31" customFormat="1" ht="12.95" customHeight="1">
      <c r="A347" s="12" t="s">
        <v>79</v>
      </c>
      <c r="B347" s="37" t="s">
        <v>122</v>
      </c>
      <c r="C347" s="11">
        <v>47324.820679999997</v>
      </c>
      <c r="D347" s="11">
        <v>1.2999999999999999E-4</v>
      </c>
      <c r="E347" s="10">
        <f t="shared" si="181"/>
        <v>3552.0076177922078</v>
      </c>
      <c r="F347" s="31">
        <f t="shared" si="182"/>
        <v>3552</v>
      </c>
      <c r="G347" s="31">
        <f t="shared" si="183"/>
        <v>1.5691199994762428E-2</v>
      </c>
      <c r="J347" s="31">
        <f>G347</f>
        <v>1.5691199994762428E-2</v>
      </c>
      <c r="Q347" s="32">
        <f t="shared" si="184"/>
        <v>32306.320679999997</v>
      </c>
      <c r="S347" s="77">
        <f>S$16</f>
        <v>1</v>
      </c>
      <c r="Z347" s="31">
        <f t="shared" si="185"/>
        <v>3552</v>
      </c>
      <c r="AA347" s="76">
        <f t="shared" si="186"/>
        <v>1.2532084950680575E-2</v>
      </c>
      <c r="AB347" s="76">
        <f t="shared" si="187"/>
        <v>1.0005366218217349E-2</v>
      </c>
      <c r="AC347" s="76">
        <f t="shared" si="188"/>
        <v>1.5691199994762428E-2</v>
      </c>
      <c r="AD347" s="76">
        <f t="shared" si="189"/>
        <v>3.1591150440818533E-3</v>
      </c>
      <c r="AE347" s="76">
        <f t="shared" si="190"/>
        <v>9.9800078617442902E-6</v>
      </c>
      <c r="AF347" s="31">
        <f t="shared" si="191"/>
        <v>1.5691199994762428E-2</v>
      </c>
      <c r="AG347" s="143"/>
      <c r="AH347" s="31">
        <f t="shared" si="192"/>
        <v>5.6858337765450804E-3</v>
      </c>
      <c r="AI347" s="31">
        <f t="shared" si="193"/>
        <v>0.54606797888426795</v>
      </c>
      <c r="AJ347" s="31">
        <f t="shared" si="194"/>
        <v>-0.17014989387182464</v>
      </c>
      <c r="AK347" s="31">
        <f t="shared" si="195"/>
        <v>0.5238232154015342</v>
      </c>
      <c r="AL347" s="31">
        <f t="shared" si="196"/>
        <v>2.2848345861626163</v>
      </c>
      <c r="AM347" s="31">
        <f t="shared" si="197"/>
        <v>2.1898102575974954</v>
      </c>
      <c r="AN347" s="76">
        <f t="shared" si="198"/>
        <v>1.5006917424274087</v>
      </c>
      <c r="AO347" s="76">
        <f t="shared" si="198"/>
        <v>1.5006916096812493</v>
      </c>
      <c r="AP347" s="76">
        <f t="shared" si="198"/>
        <v>1.5006888756705759</v>
      </c>
      <c r="AQ347" s="76">
        <f t="shared" si="198"/>
        <v>1.5006325902419886</v>
      </c>
      <c r="AR347" s="76">
        <f t="shared" si="198"/>
        <v>1.4994836895951384</v>
      </c>
      <c r="AS347" s="76">
        <f t="shared" si="198"/>
        <v>1.4791214895662614</v>
      </c>
      <c r="AT347" s="76">
        <f t="shared" si="198"/>
        <v>1.3109291486322228</v>
      </c>
      <c r="AU347" s="76">
        <f t="shared" si="199"/>
        <v>0.80925289698015568</v>
      </c>
    </row>
    <row r="348" spans="1:47" s="31" customFormat="1" ht="12.95" customHeight="1">
      <c r="A348" s="67" t="s">
        <v>1103</v>
      </c>
      <c r="B348" s="66" t="s">
        <v>122</v>
      </c>
      <c r="C348" s="67">
        <v>47324.820699999997</v>
      </c>
      <c r="D348" s="67" t="s">
        <v>144</v>
      </c>
      <c r="E348" s="10">
        <f t="shared" si="181"/>
        <v>3552.0076275018437</v>
      </c>
      <c r="F348" s="31">
        <f t="shared" si="182"/>
        <v>3552</v>
      </c>
      <c r="G348" s="31">
        <f t="shared" si="183"/>
        <v>1.5711199994257186E-2</v>
      </c>
      <c r="J348" s="31">
        <f>G348</f>
        <v>1.5711199994257186E-2</v>
      </c>
      <c r="O348" s="31">
        <f ca="1">+C$11+C$12*F348</f>
        <v>7.9131427572509423E-3</v>
      </c>
      <c r="Q348" s="32">
        <f t="shared" si="184"/>
        <v>32306.320699999997</v>
      </c>
      <c r="S348" s="77">
        <f>S$16</f>
        <v>1</v>
      </c>
      <c r="Z348" s="31">
        <f t="shared" si="185"/>
        <v>3552</v>
      </c>
      <c r="AA348" s="76">
        <f t="shared" si="186"/>
        <v>1.2532084950680575E-2</v>
      </c>
      <c r="AB348" s="76">
        <f t="shared" si="187"/>
        <v>1.0025366217712106E-2</v>
      </c>
      <c r="AC348" s="76">
        <f t="shared" si="188"/>
        <v>1.5711199994257186E-2</v>
      </c>
      <c r="AD348" s="76">
        <f t="shared" si="189"/>
        <v>3.1791150435766108E-3</v>
      </c>
      <c r="AE348" s="76">
        <f t="shared" si="190"/>
        <v>1.0106772460295116E-5</v>
      </c>
      <c r="AF348" s="31">
        <f t="shared" si="191"/>
        <v>1.5711199994257186E-2</v>
      </c>
      <c r="AG348" s="143"/>
      <c r="AH348" s="31">
        <f t="shared" si="192"/>
        <v>5.6858337765450804E-3</v>
      </c>
      <c r="AI348" s="31">
        <f t="shared" si="193"/>
        <v>0.54606797888426795</v>
      </c>
      <c r="AJ348" s="31">
        <f t="shared" si="194"/>
        <v>-0.17014989387182464</v>
      </c>
      <c r="AK348" s="31">
        <f t="shared" si="195"/>
        <v>0.5238232154015342</v>
      </c>
      <c r="AL348" s="31">
        <f t="shared" si="196"/>
        <v>2.2848345861626163</v>
      </c>
      <c r="AM348" s="31">
        <f t="shared" si="197"/>
        <v>2.1898102575974954</v>
      </c>
      <c r="AN348" s="76">
        <f t="shared" si="198"/>
        <v>1.5006917424274087</v>
      </c>
      <c r="AO348" s="76">
        <f t="shared" si="198"/>
        <v>1.5006916096812493</v>
      </c>
      <c r="AP348" s="76">
        <f t="shared" si="198"/>
        <v>1.5006888756705759</v>
      </c>
      <c r="AQ348" s="76">
        <f t="shared" si="198"/>
        <v>1.5006325902419886</v>
      </c>
      <c r="AR348" s="76">
        <f t="shared" si="198"/>
        <v>1.4994836895951384</v>
      </c>
      <c r="AS348" s="76">
        <f t="shared" si="198"/>
        <v>1.4791214895662614</v>
      </c>
      <c r="AT348" s="76">
        <f t="shared" si="198"/>
        <v>1.3109291486322228</v>
      </c>
      <c r="AU348" s="76">
        <f t="shared" si="199"/>
        <v>0.80925289698015568</v>
      </c>
    </row>
    <row r="349" spans="1:47" s="31" customFormat="1" ht="12.95" customHeight="1">
      <c r="A349" s="10" t="s">
        <v>81</v>
      </c>
      <c r="B349" s="37"/>
      <c r="C349" s="41">
        <v>47347.474000000002</v>
      </c>
      <c r="D349" s="11"/>
      <c r="E349" s="10">
        <f t="shared" si="181"/>
        <v>3563.0053926348728</v>
      </c>
      <c r="F349" s="31">
        <f t="shared" si="182"/>
        <v>3563</v>
      </c>
      <c r="G349" s="31">
        <f t="shared" si="183"/>
        <v>1.1107800004538149E-2</v>
      </c>
      <c r="I349" s="31">
        <f>G349</f>
        <v>1.1107800004538149E-2</v>
      </c>
      <c r="Q349" s="32">
        <f t="shared" si="184"/>
        <v>32328.974000000002</v>
      </c>
      <c r="S349" s="77">
        <f>S$15</f>
        <v>0.1</v>
      </c>
      <c r="Z349" s="31">
        <f t="shared" si="185"/>
        <v>3563</v>
      </c>
      <c r="AA349" s="76">
        <f t="shared" si="186"/>
        <v>1.243665277587153E-2</v>
      </c>
      <c r="AB349" s="76">
        <f t="shared" si="187"/>
        <v>5.5208325073267117E-3</v>
      </c>
      <c r="AC349" s="76">
        <f t="shared" si="188"/>
        <v>1.1107800004538149E-2</v>
      </c>
      <c r="AD349" s="76">
        <f t="shared" si="189"/>
        <v>-1.328852771333381E-3</v>
      </c>
      <c r="AE349" s="76">
        <f t="shared" si="190"/>
        <v>1.7658496878804071E-7</v>
      </c>
      <c r="AF349" s="31">
        <f t="shared" si="191"/>
        <v>1.1107800004538149E-2</v>
      </c>
      <c r="AG349" s="143"/>
      <c r="AH349" s="31">
        <f t="shared" si="192"/>
        <v>5.5869674972114369E-3</v>
      </c>
      <c r="AI349" s="31">
        <f t="shared" si="193"/>
        <v>0.54250219113028919</v>
      </c>
      <c r="AJ349" s="31">
        <f t="shared" si="194"/>
        <v>-0.17687380432574873</v>
      </c>
      <c r="AK349" s="31">
        <f t="shared" si="195"/>
        <v>0.52071181633148023</v>
      </c>
      <c r="AL349" s="31">
        <f t="shared" si="196"/>
        <v>2.2916620716832949</v>
      </c>
      <c r="AM349" s="31">
        <f t="shared" si="197"/>
        <v>2.2097428979323852</v>
      </c>
      <c r="AN349" s="76">
        <f t="shared" si="198"/>
        <v>1.5097335043474303</v>
      </c>
      <c r="AO349" s="76">
        <f t="shared" si="198"/>
        <v>1.5097334333719266</v>
      </c>
      <c r="AP349" s="76">
        <f t="shared" si="198"/>
        <v>1.5097317554443554</v>
      </c>
      <c r="AQ349" s="76">
        <f t="shared" si="198"/>
        <v>1.5096921010642455</v>
      </c>
      <c r="AR349" s="76">
        <f t="shared" si="198"/>
        <v>1.508762319734279</v>
      </c>
      <c r="AS349" s="76">
        <f t="shared" si="198"/>
        <v>1.4899672201058842</v>
      </c>
      <c r="AT349" s="76">
        <f t="shared" si="198"/>
        <v>1.3236696142829421</v>
      </c>
      <c r="AU349" s="76">
        <f t="shared" si="199"/>
        <v>0.817883923963173</v>
      </c>
    </row>
    <row r="350" spans="1:47" s="31" customFormat="1" ht="12.95" customHeight="1">
      <c r="A350" s="10" t="s">
        <v>81</v>
      </c>
      <c r="B350" s="37"/>
      <c r="C350" s="41">
        <v>47347.474000000002</v>
      </c>
      <c r="D350" s="11"/>
      <c r="E350" s="10">
        <f t="shared" si="181"/>
        <v>3563.0053926348728</v>
      </c>
      <c r="F350" s="31">
        <f t="shared" si="182"/>
        <v>3563</v>
      </c>
      <c r="G350" s="31">
        <f t="shared" si="183"/>
        <v>1.1107800004538149E-2</v>
      </c>
      <c r="I350" s="31">
        <f>G350</f>
        <v>1.1107800004538149E-2</v>
      </c>
      <c r="Q350" s="32">
        <f t="shared" si="184"/>
        <v>32328.974000000002</v>
      </c>
      <c r="S350" s="77">
        <f>S$15</f>
        <v>0.1</v>
      </c>
      <c r="Z350" s="31">
        <f t="shared" si="185"/>
        <v>3563</v>
      </c>
      <c r="AA350" s="76">
        <f t="shared" si="186"/>
        <v>1.243665277587153E-2</v>
      </c>
      <c r="AB350" s="76">
        <f t="shared" si="187"/>
        <v>5.5208325073267117E-3</v>
      </c>
      <c r="AC350" s="76">
        <f t="shared" si="188"/>
        <v>1.1107800004538149E-2</v>
      </c>
      <c r="AD350" s="76">
        <f t="shared" si="189"/>
        <v>-1.328852771333381E-3</v>
      </c>
      <c r="AE350" s="76">
        <f t="shared" si="190"/>
        <v>1.7658496878804071E-7</v>
      </c>
      <c r="AF350" s="31">
        <f t="shared" si="191"/>
        <v>1.1107800004538149E-2</v>
      </c>
      <c r="AG350" s="143"/>
      <c r="AH350" s="31">
        <f t="shared" si="192"/>
        <v>5.5869674972114369E-3</v>
      </c>
      <c r="AI350" s="31">
        <f t="shared" si="193"/>
        <v>0.54250219113028919</v>
      </c>
      <c r="AJ350" s="31">
        <f t="shared" si="194"/>
        <v>-0.17687380432574873</v>
      </c>
      <c r="AK350" s="31">
        <f t="shared" si="195"/>
        <v>0.52071181633148023</v>
      </c>
      <c r="AL350" s="31">
        <f t="shared" si="196"/>
        <v>2.2916620716832949</v>
      </c>
      <c r="AM350" s="31">
        <f t="shared" si="197"/>
        <v>2.2097428979323852</v>
      </c>
      <c r="AN350" s="76">
        <f t="shared" si="198"/>
        <v>1.5097335043474303</v>
      </c>
      <c r="AO350" s="76">
        <f t="shared" si="198"/>
        <v>1.5097334333719266</v>
      </c>
      <c r="AP350" s="76">
        <f t="shared" si="198"/>
        <v>1.5097317554443554</v>
      </c>
      <c r="AQ350" s="76">
        <f t="shared" si="198"/>
        <v>1.5096921010642455</v>
      </c>
      <c r="AR350" s="76">
        <f t="shared" si="198"/>
        <v>1.508762319734279</v>
      </c>
      <c r="AS350" s="76">
        <f t="shared" si="198"/>
        <v>1.4899672201058842</v>
      </c>
      <c r="AT350" s="76">
        <f t="shared" si="198"/>
        <v>1.3236696142829421</v>
      </c>
      <c r="AU350" s="76">
        <f t="shared" si="199"/>
        <v>0.817883923963173</v>
      </c>
    </row>
    <row r="351" spans="1:47" s="31" customFormat="1" ht="12.95" customHeight="1">
      <c r="A351" s="10" t="s">
        <v>81</v>
      </c>
      <c r="B351" s="37"/>
      <c r="C351" s="41">
        <v>47347.478000000003</v>
      </c>
      <c r="D351" s="11"/>
      <c r="E351" s="10">
        <f t="shared" si="181"/>
        <v>3563.0073345621213</v>
      </c>
      <c r="F351" s="31">
        <f t="shared" si="182"/>
        <v>3563</v>
      </c>
      <c r="G351" s="31">
        <f t="shared" si="183"/>
        <v>1.5107800005353056E-2</v>
      </c>
      <c r="I351" s="31">
        <f>G351</f>
        <v>1.5107800005353056E-2</v>
      </c>
      <c r="Q351" s="32">
        <f t="shared" si="184"/>
        <v>32328.978000000003</v>
      </c>
      <c r="S351" s="77">
        <f>S$15</f>
        <v>0.1</v>
      </c>
      <c r="Z351" s="31">
        <f t="shared" si="185"/>
        <v>3563</v>
      </c>
      <c r="AA351" s="76">
        <f t="shared" si="186"/>
        <v>1.243665277587153E-2</v>
      </c>
      <c r="AB351" s="76">
        <f t="shared" si="187"/>
        <v>9.520832508141619E-3</v>
      </c>
      <c r="AC351" s="76">
        <f t="shared" si="188"/>
        <v>1.5107800005353056E-2</v>
      </c>
      <c r="AD351" s="76">
        <f t="shared" si="189"/>
        <v>2.6711472294815262E-3</v>
      </c>
      <c r="AE351" s="76">
        <f t="shared" si="190"/>
        <v>7.1350275215668337E-7</v>
      </c>
      <c r="AF351" s="31">
        <f t="shared" si="191"/>
        <v>1.5107800005353056E-2</v>
      </c>
      <c r="AG351" s="143"/>
      <c r="AH351" s="31">
        <f t="shared" si="192"/>
        <v>5.5869674972114369E-3</v>
      </c>
      <c r="AI351" s="31">
        <f t="shared" si="193"/>
        <v>0.54250219113028919</v>
      </c>
      <c r="AJ351" s="31">
        <f t="shared" si="194"/>
        <v>-0.17687380432574873</v>
      </c>
      <c r="AK351" s="31">
        <f t="shared" si="195"/>
        <v>0.52071181633148023</v>
      </c>
      <c r="AL351" s="31">
        <f t="shared" si="196"/>
        <v>2.2916620716832949</v>
      </c>
      <c r="AM351" s="31">
        <f t="shared" si="197"/>
        <v>2.2097428979323852</v>
      </c>
      <c r="AN351" s="76">
        <f t="shared" ref="AN351:AT360" si="200">$AU351+$AB$7*SIN(AO351)</f>
        <v>1.5097335043474303</v>
      </c>
      <c r="AO351" s="76">
        <f t="shared" si="200"/>
        <v>1.5097334333719266</v>
      </c>
      <c r="AP351" s="76">
        <f t="shared" si="200"/>
        <v>1.5097317554443554</v>
      </c>
      <c r="AQ351" s="76">
        <f t="shared" si="200"/>
        <v>1.5096921010642455</v>
      </c>
      <c r="AR351" s="76">
        <f t="shared" si="200"/>
        <v>1.508762319734279</v>
      </c>
      <c r="AS351" s="76">
        <f t="shared" si="200"/>
        <v>1.4899672201058842</v>
      </c>
      <c r="AT351" s="76">
        <f t="shared" si="200"/>
        <v>1.3236696142829421</v>
      </c>
      <c r="AU351" s="76">
        <f t="shared" si="199"/>
        <v>0.817883923963173</v>
      </c>
    </row>
    <row r="352" spans="1:47" s="31" customFormat="1" ht="12.95" customHeight="1">
      <c r="A352" s="10" t="s">
        <v>87</v>
      </c>
      <c r="B352" s="37"/>
      <c r="C352" s="41">
        <v>47378.374100000001</v>
      </c>
      <c r="D352" s="11"/>
      <c r="E352" s="10">
        <f t="shared" si="181"/>
        <v>3578.0068291755542</v>
      </c>
      <c r="F352" s="31">
        <f t="shared" si="182"/>
        <v>3578</v>
      </c>
      <c r="G352" s="31">
        <f t="shared" si="183"/>
        <v>1.40668000021833E-2</v>
      </c>
      <c r="J352" s="31">
        <f>G352</f>
        <v>1.40668000021833E-2</v>
      </c>
      <c r="Q352" s="32">
        <f t="shared" si="184"/>
        <v>32359.874100000001</v>
      </c>
      <c r="S352" s="77">
        <f>S$16</f>
        <v>1</v>
      </c>
      <c r="Z352" s="31">
        <f t="shared" si="185"/>
        <v>3578</v>
      </c>
      <c r="AA352" s="76">
        <f t="shared" si="186"/>
        <v>1.2306824454935325E-2</v>
      </c>
      <c r="AB352" s="76">
        <f t="shared" si="187"/>
        <v>8.6143442187647801E-3</v>
      </c>
      <c r="AC352" s="76">
        <f t="shared" si="188"/>
        <v>1.40668000021833E-2</v>
      </c>
      <c r="AD352" s="76">
        <f t="shared" si="189"/>
        <v>1.7599755472479748E-3</v>
      </c>
      <c r="AE352" s="76">
        <f t="shared" si="190"/>
        <v>3.0975139269108085E-6</v>
      </c>
      <c r="AF352" s="31">
        <f t="shared" si="191"/>
        <v>1.40668000021833E-2</v>
      </c>
      <c r="AG352" s="143"/>
      <c r="AH352" s="31">
        <f t="shared" si="192"/>
        <v>5.4524557834185203E-3</v>
      </c>
      <c r="AI352" s="31">
        <f t="shared" si="193"/>
        <v>0.53774744665698881</v>
      </c>
      <c r="AJ352" s="31">
        <f t="shared" si="194"/>
        <v>-0.18588998715065808</v>
      </c>
      <c r="AK352" s="31">
        <f t="shared" si="195"/>
        <v>0.51649551567819263</v>
      </c>
      <c r="AL352" s="31">
        <f t="shared" si="196"/>
        <v>2.3008303662382459</v>
      </c>
      <c r="AM352" s="31">
        <f t="shared" si="197"/>
        <v>2.2369874421158382</v>
      </c>
      <c r="AN352" s="76">
        <f t="shared" si="200"/>
        <v>1.5219688309341253</v>
      </c>
      <c r="AO352" s="76">
        <f t="shared" si="200"/>
        <v>1.5219688048064364</v>
      </c>
      <c r="AP352" s="76">
        <f t="shared" si="200"/>
        <v>1.5219680325107601</v>
      </c>
      <c r="AQ352" s="76">
        <f t="shared" si="200"/>
        <v>1.5219452101073205</v>
      </c>
      <c r="AR352" s="76">
        <f t="shared" si="200"/>
        <v>1.5212755206070598</v>
      </c>
      <c r="AS352" s="76">
        <f t="shared" si="200"/>
        <v>1.5045713823185847</v>
      </c>
      <c r="AT352" s="76">
        <f t="shared" si="200"/>
        <v>1.3409821963181816</v>
      </c>
      <c r="AU352" s="76">
        <f t="shared" si="199"/>
        <v>0.82965350621274225</v>
      </c>
    </row>
    <row r="353" spans="1:64" s="31" customFormat="1" ht="12.95" customHeight="1">
      <c r="A353" s="67" t="s">
        <v>1146</v>
      </c>
      <c r="B353" s="66" t="s">
        <v>122</v>
      </c>
      <c r="C353" s="67">
        <v>47378.374499999998</v>
      </c>
      <c r="D353" s="67" t="s">
        <v>144</v>
      </c>
      <c r="E353" s="10">
        <f t="shared" si="181"/>
        <v>3578.0070233682777</v>
      </c>
      <c r="F353" s="31">
        <f t="shared" si="182"/>
        <v>3578</v>
      </c>
      <c r="G353" s="31">
        <f t="shared" si="183"/>
        <v>1.4466799999354407E-2</v>
      </c>
      <c r="J353" s="31">
        <f>G353</f>
        <v>1.4466799999354407E-2</v>
      </c>
      <c r="O353" s="31">
        <f ca="1">+C$11+C$12*F353</f>
        <v>7.8423326922927982E-3</v>
      </c>
      <c r="Q353" s="32">
        <f t="shared" si="184"/>
        <v>32359.874499999998</v>
      </c>
      <c r="S353" s="77">
        <f>S$16</f>
        <v>1</v>
      </c>
      <c r="Z353" s="31">
        <f t="shared" si="185"/>
        <v>3578</v>
      </c>
      <c r="AA353" s="76">
        <f t="shared" si="186"/>
        <v>1.2306824454935325E-2</v>
      </c>
      <c r="AB353" s="76">
        <f t="shared" si="187"/>
        <v>9.0143442159358877E-3</v>
      </c>
      <c r="AC353" s="76">
        <f t="shared" si="188"/>
        <v>1.4466799999354407E-2</v>
      </c>
      <c r="AD353" s="76">
        <f t="shared" si="189"/>
        <v>2.1599755444190825E-3</v>
      </c>
      <c r="AE353" s="76">
        <f t="shared" si="190"/>
        <v>4.6654943524885113E-6</v>
      </c>
      <c r="AF353" s="31">
        <f t="shared" si="191"/>
        <v>1.4466799999354407E-2</v>
      </c>
      <c r="AG353" s="143"/>
      <c r="AH353" s="31">
        <f t="shared" si="192"/>
        <v>5.4524557834185203E-3</v>
      </c>
      <c r="AI353" s="31">
        <f t="shared" si="193"/>
        <v>0.53774744665698881</v>
      </c>
      <c r="AJ353" s="31">
        <f t="shared" si="194"/>
        <v>-0.18588998715065808</v>
      </c>
      <c r="AK353" s="31">
        <f t="shared" si="195"/>
        <v>0.51649551567819263</v>
      </c>
      <c r="AL353" s="31">
        <f t="shared" si="196"/>
        <v>2.3008303662382459</v>
      </c>
      <c r="AM353" s="31">
        <f t="shared" si="197"/>
        <v>2.2369874421158382</v>
      </c>
      <c r="AN353" s="76">
        <f t="shared" si="200"/>
        <v>1.5219688309341253</v>
      </c>
      <c r="AO353" s="76">
        <f t="shared" si="200"/>
        <v>1.5219688048064364</v>
      </c>
      <c r="AP353" s="76">
        <f t="shared" si="200"/>
        <v>1.5219680325107601</v>
      </c>
      <c r="AQ353" s="76">
        <f t="shared" si="200"/>
        <v>1.5219452101073205</v>
      </c>
      <c r="AR353" s="76">
        <f t="shared" si="200"/>
        <v>1.5212755206070598</v>
      </c>
      <c r="AS353" s="76">
        <f t="shared" si="200"/>
        <v>1.5045713823185847</v>
      </c>
      <c r="AT353" s="76">
        <f t="shared" si="200"/>
        <v>1.3409821963181816</v>
      </c>
      <c r="AU353" s="76">
        <f t="shared" si="199"/>
        <v>0.82965350621274225</v>
      </c>
    </row>
    <row r="354" spans="1:64" s="31" customFormat="1" ht="12.95" customHeight="1">
      <c r="A354" s="10" t="s">
        <v>89</v>
      </c>
      <c r="B354" s="37"/>
      <c r="C354" s="41">
        <v>47378.374799999998</v>
      </c>
      <c r="D354" s="11"/>
      <c r="E354" s="10">
        <f t="shared" si="181"/>
        <v>3578.0071690128211</v>
      </c>
      <c r="F354" s="31">
        <f t="shared" si="182"/>
        <v>3578</v>
      </c>
      <c r="G354" s="31">
        <f t="shared" si="183"/>
        <v>1.4766799999051727E-2</v>
      </c>
      <c r="J354" s="31">
        <f>G354</f>
        <v>1.4766799999051727E-2</v>
      </c>
      <c r="Q354" s="32">
        <f t="shared" si="184"/>
        <v>32359.874799999998</v>
      </c>
      <c r="S354" s="77">
        <f>S$16</f>
        <v>1</v>
      </c>
      <c r="Z354" s="31">
        <f t="shared" si="185"/>
        <v>3578</v>
      </c>
      <c r="AA354" s="76">
        <f t="shared" si="186"/>
        <v>1.2306824454935325E-2</v>
      </c>
      <c r="AB354" s="76">
        <f t="shared" si="187"/>
        <v>9.3143442156332079E-3</v>
      </c>
      <c r="AC354" s="76">
        <f t="shared" si="188"/>
        <v>1.4766799999051727E-2</v>
      </c>
      <c r="AD354" s="76">
        <f t="shared" si="189"/>
        <v>2.4599755441164026E-3</v>
      </c>
      <c r="AE354" s="76">
        <f t="shared" si="190"/>
        <v>6.0514796776507909E-6</v>
      </c>
      <c r="AF354" s="31">
        <f t="shared" si="191"/>
        <v>1.4766799999051727E-2</v>
      </c>
      <c r="AG354" s="143"/>
      <c r="AH354" s="31">
        <f t="shared" si="192"/>
        <v>5.4524557834185203E-3</v>
      </c>
      <c r="AI354" s="31">
        <f t="shared" si="193"/>
        <v>0.53774744665698881</v>
      </c>
      <c r="AJ354" s="31">
        <f t="shared" si="194"/>
        <v>-0.18588998715065808</v>
      </c>
      <c r="AK354" s="31">
        <f t="shared" si="195"/>
        <v>0.51649551567819263</v>
      </c>
      <c r="AL354" s="31">
        <f t="shared" si="196"/>
        <v>2.3008303662382459</v>
      </c>
      <c r="AM354" s="31">
        <f t="shared" si="197"/>
        <v>2.2369874421158382</v>
      </c>
      <c r="AN354" s="76">
        <f t="shared" si="200"/>
        <v>1.5219688309341253</v>
      </c>
      <c r="AO354" s="76">
        <f t="shared" si="200"/>
        <v>1.5219688048064364</v>
      </c>
      <c r="AP354" s="76">
        <f t="shared" si="200"/>
        <v>1.5219680325107601</v>
      </c>
      <c r="AQ354" s="76">
        <f t="shared" si="200"/>
        <v>1.5219452101073205</v>
      </c>
      <c r="AR354" s="76">
        <f t="shared" si="200"/>
        <v>1.5212755206070598</v>
      </c>
      <c r="AS354" s="76">
        <f t="shared" si="200"/>
        <v>1.5045713823185847</v>
      </c>
      <c r="AT354" s="76">
        <f t="shared" si="200"/>
        <v>1.3409821963181816</v>
      </c>
      <c r="AU354" s="76">
        <f t="shared" si="199"/>
        <v>0.82965350621274225</v>
      </c>
      <c r="AV354" s="76"/>
    </row>
    <row r="355" spans="1:64" s="31" customFormat="1" ht="12.95" customHeight="1">
      <c r="A355" s="10" t="s">
        <v>81</v>
      </c>
      <c r="B355" s="37"/>
      <c r="C355" s="41">
        <v>47380.43</v>
      </c>
      <c r="D355" s="11"/>
      <c r="E355" s="10">
        <f t="shared" si="181"/>
        <v>3579.0049312329579</v>
      </c>
      <c r="F355" s="31">
        <f t="shared" si="182"/>
        <v>3579</v>
      </c>
      <c r="G355" s="31">
        <f t="shared" si="183"/>
        <v>1.0157400000025518E-2</v>
      </c>
      <c r="I355" s="31">
        <f t="shared" ref="I355:I364" si="201">G355</f>
        <v>1.0157400000025518E-2</v>
      </c>
      <c r="Q355" s="32">
        <f t="shared" si="184"/>
        <v>32361.93</v>
      </c>
      <c r="S355" s="77">
        <f t="shared" ref="S355:S364" si="202">S$15</f>
        <v>0.1</v>
      </c>
      <c r="Z355" s="31">
        <f t="shared" si="185"/>
        <v>3579</v>
      </c>
      <c r="AA355" s="76">
        <f t="shared" si="186"/>
        <v>1.2298182053638402E-2</v>
      </c>
      <c r="AB355" s="76">
        <f t="shared" si="187"/>
        <v>4.7138988655528475E-3</v>
      </c>
      <c r="AC355" s="76">
        <f t="shared" si="188"/>
        <v>1.0157400000025518E-2</v>
      </c>
      <c r="AD355" s="76">
        <f t="shared" si="189"/>
        <v>-2.140782053612884E-3</v>
      </c>
      <c r="AE355" s="76">
        <f t="shared" si="190"/>
        <v>4.5829478010709973E-7</v>
      </c>
      <c r="AF355" s="31">
        <f t="shared" si="191"/>
        <v>1.0157400000025518E-2</v>
      </c>
      <c r="AG355" s="143"/>
      <c r="AH355" s="31">
        <f t="shared" si="192"/>
        <v>5.4435011344726707E-3</v>
      </c>
      <c r="AI355" s="31">
        <f t="shared" si="193"/>
        <v>0.53743478434789549</v>
      </c>
      <c r="AJ355" s="31">
        <f t="shared" si="194"/>
        <v>-0.18648491670257586</v>
      </c>
      <c r="AK355" s="31">
        <f t="shared" si="195"/>
        <v>0.51621551900009521</v>
      </c>
      <c r="AL355" s="31">
        <f t="shared" si="196"/>
        <v>2.3014358837335394</v>
      </c>
      <c r="AM355" s="31">
        <f t="shared" si="197"/>
        <v>2.238806471818104</v>
      </c>
      <c r="AN355" s="76">
        <f t="shared" si="200"/>
        <v>1.5227807082065286</v>
      </c>
      <c r="AO355" s="76">
        <f t="shared" si="200"/>
        <v>1.5227806839472788</v>
      </c>
      <c r="AP355" s="76">
        <f t="shared" si="200"/>
        <v>1.5227799547645751</v>
      </c>
      <c r="AQ355" s="76">
        <f t="shared" si="200"/>
        <v>1.5227580422082778</v>
      </c>
      <c r="AR355" s="76">
        <f t="shared" si="200"/>
        <v>1.5221041483563735</v>
      </c>
      <c r="AS355" s="76">
        <f t="shared" si="200"/>
        <v>1.5055374154697336</v>
      </c>
      <c r="AT355" s="76">
        <f t="shared" si="200"/>
        <v>1.3421338584914735</v>
      </c>
      <c r="AU355" s="76">
        <f t="shared" si="199"/>
        <v>0.83043814502938018</v>
      </c>
    </row>
    <row r="356" spans="1:64" s="31" customFormat="1" ht="12.95" customHeight="1">
      <c r="A356" s="10" t="s">
        <v>81</v>
      </c>
      <c r="B356" s="37"/>
      <c r="C356" s="41">
        <v>47380.432000000001</v>
      </c>
      <c r="D356" s="11"/>
      <c r="E356" s="10">
        <f t="shared" si="181"/>
        <v>3579.0059021965822</v>
      </c>
      <c r="F356" s="31">
        <f t="shared" si="182"/>
        <v>3579</v>
      </c>
      <c r="G356" s="31">
        <f t="shared" si="183"/>
        <v>1.2157400000432972E-2</v>
      </c>
      <c r="I356" s="31">
        <f t="shared" si="201"/>
        <v>1.2157400000432972E-2</v>
      </c>
      <c r="Q356" s="32">
        <f t="shared" si="184"/>
        <v>32361.932000000001</v>
      </c>
      <c r="S356" s="77">
        <f t="shared" si="202"/>
        <v>0.1</v>
      </c>
      <c r="Z356" s="31">
        <f t="shared" si="185"/>
        <v>3579</v>
      </c>
      <c r="AA356" s="76">
        <f t="shared" si="186"/>
        <v>1.2298182053638402E-2</v>
      </c>
      <c r="AB356" s="76">
        <f t="shared" si="187"/>
        <v>6.7138988659603011E-3</v>
      </c>
      <c r="AC356" s="76">
        <f t="shared" si="188"/>
        <v>1.2157400000432972E-2</v>
      </c>
      <c r="AD356" s="76">
        <f t="shared" si="189"/>
        <v>-1.407820532054304E-4</v>
      </c>
      <c r="AE356" s="76">
        <f t="shared" si="190"/>
        <v>1.9819586504736635E-9</v>
      </c>
      <c r="AF356" s="31">
        <f t="shared" si="191"/>
        <v>1.2157400000432972E-2</v>
      </c>
      <c r="AG356" s="143"/>
      <c r="AH356" s="31">
        <f t="shared" si="192"/>
        <v>5.4435011344726707E-3</v>
      </c>
      <c r="AI356" s="31">
        <f t="shared" si="193"/>
        <v>0.53743478434789549</v>
      </c>
      <c r="AJ356" s="31">
        <f t="shared" si="194"/>
        <v>-0.18648491670257586</v>
      </c>
      <c r="AK356" s="31">
        <f t="shared" si="195"/>
        <v>0.51621551900009521</v>
      </c>
      <c r="AL356" s="31">
        <f t="shared" si="196"/>
        <v>2.3014358837335394</v>
      </c>
      <c r="AM356" s="31">
        <f t="shared" si="197"/>
        <v>2.238806471818104</v>
      </c>
      <c r="AN356" s="76">
        <f t="shared" si="200"/>
        <v>1.5227807082065286</v>
      </c>
      <c r="AO356" s="76">
        <f t="shared" si="200"/>
        <v>1.5227806839472788</v>
      </c>
      <c r="AP356" s="76">
        <f t="shared" si="200"/>
        <v>1.5227799547645751</v>
      </c>
      <c r="AQ356" s="76">
        <f t="shared" si="200"/>
        <v>1.5227580422082778</v>
      </c>
      <c r="AR356" s="76">
        <f t="shared" si="200"/>
        <v>1.5221041483563735</v>
      </c>
      <c r="AS356" s="76">
        <f t="shared" si="200"/>
        <v>1.5055374154697336</v>
      </c>
      <c r="AT356" s="76">
        <f t="shared" si="200"/>
        <v>1.3421338584914735</v>
      </c>
      <c r="AU356" s="76">
        <f t="shared" si="199"/>
        <v>0.83043814502938018</v>
      </c>
    </row>
    <row r="357" spans="1:64" s="31" customFormat="1" ht="12.95" customHeight="1">
      <c r="A357" s="10" t="s">
        <v>81</v>
      </c>
      <c r="B357" s="37"/>
      <c r="C357" s="41">
        <v>47380.432999999997</v>
      </c>
      <c r="D357" s="11"/>
      <c r="E357" s="10">
        <f t="shared" si="181"/>
        <v>3579.0063876783925</v>
      </c>
      <c r="F357" s="31">
        <f t="shared" si="182"/>
        <v>3579</v>
      </c>
      <c r="G357" s="31">
        <f t="shared" si="183"/>
        <v>1.315739999699872E-2</v>
      </c>
      <c r="I357" s="31">
        <f t="shared" si="201"/>
        <v>1.315739999699872E-2</v>
      </c>
      <c r="Q357" s="32">
        <f t="shared" si="184"/>
        <v>32361.932999999997</v>
      </c>
      <c r="S357" s="77">
        <f t="shared" si="202"/>
        <v>0.1</v>
      </c>
      <c r="Z357" s="31">
        <f t="shared" si="185"/>
        <v>3579</v>
      </c>
      <c r="AA357" s="76">
        <f t="shared" si="186"/>
        <v>1.2298182053638402E-2</v>
      </c>
      <c r="AB357" s="76">
        <f t="shared" si="187"/>
        <v>7.7138988625260491E-3</v>
      </c>
      <c r="AC357" s="76">
        <f t="shared" si="188"/>
        <v>1.315739999699872E-2</v>
      </c>
      <c r="AD357" s="76">
        <f t="shared" si="189"/>
        <v>8.5921794336031761E-4</v>
      </c>
      <c r="AE357" s="76">
        <f t="shared" si="190"/>
        <v>7.3825547419233399E-8</v>
      </c>
      <c r="AF357" s="31">
        <f t="shared" si="191"/>
        <v>1.315739999699872E-2</v>
      </c>
      <c r="AG357" s="143"/>
      <c r="AH357" s="31">
        <f t="shared" si="192"/>
        <v>5.4435011344726707E-3</v>
      </c>
      <c r="AI357" s="31">
        <f t="shared" si="193"/>
        <v>0.53743478434789549</v>
      </c>
      <c r="AJ357" s="31">
        <f t="shared" si="194"/>
        <v>-0.18648491670257586</v>
      </c>
      <c r="AK357" s="31">
        <f t="shared" si="195"/>
        <v>0.51621551900009521</v>
      </c>
      <c r="AL357" s="31">
        <f t="shared" si="196"/>
        <v>2.3014358837335394</v>
      </c>
      <c r="AM357" s="31">
        <f t="shared" si="197"/>
        <v>2.238806471818104</v>
      </c>
      <c r="AN357" s="76">
        <f t="shared" si="200"/>
        <v>1.5227807082065286</v>
      </c>
      <c r="AO357" s="76">
        <f t="shared" si="200"/>
        <v>1.5227806839472788</v>
      </c>
      <c r="AP357" s="76">
        <f t="shared" si="200"/>
        <v>1.5227799547645751</v>
      </c>
      <c r="AQ357" s="76">
        <f t="shared" si="200"/>
        <v>1.5227580422082778</v>
      </c>
      <c r="AR357" s="76">
        <f t="shared" si="200"/>
        <v>1.5221041483563735</v>
      </c>
      <c r="AS357" s="76">
        <f t="shared" si="200"/>
        <v>1.5055374154697336</v>
      </c>
      <c r="AT357" s="76">
        <f t="shared" si="200"/>
        <v>1.3421338584914735</v>
      </c>
      <c r="AU357" s="76">
        <f t="shared" si="199"/>
        <v>0.83043814502938018</v>
      </c>
    </row>
    <row r="358" spans="1:64" s="31" customFormat="1" ht="12.95" customHeight="1">
      <c r="A358" s="10" t="s">
        <v>89</v>
      </c>
      <c r="B358" s="37"/>
      <c r="C358" s="41">
        <v>47380.434000000001</v>
      </c>
      <c r="D358" s="11"/>
      <c r="E358" s="10">
        <f t="shared" si="181"/>
        <v>3579.0068731602064</v>
      </c>
      <c r="F358" s="31">
        <f t="shared" si="182"/>
        <v>3579</v>
      </c>
      <c r="G358" s="31">
        <f t="shared" si="183"/>
        <v>1.4157400000840425E-2</v>
      </c>
      <c r="I358" s="31">
        <f t="shared" si="201"/>
        <v>1.4157400000840425E-2</v>
      </c>
      <c r="Q358" s="32">
        <f t="shared" si="184"/>
        <v>32361.934000000001</v>
      </c>
      <c r="S358" s="77">
        <f t="shared" si="202"/>
        <v>0.1</v>
      </c>
      <c r="Z358" s="31">
        <f t="shared" si="185"/>
        <v>3579</v>
      </c>
      <c r="AA358" s="76">
        <f t="shared" si="186"/>
        <v>1.2298182053638402E-2</v>
      </c>
      <c r="AB358" s="76">
        <f t="shared" si="187"/>
        <v>8.7138988663677548E-3</v>
      </c>
      <c r="AC358" s="76">
        <f t="shared" si="188"/>
        <v>1.4157400000840425E-2</v>
      </c>
      <c r="AD358" s="76">
        <f t="shared" si="189"/>
        <v>1.8592179472020232E-3</v>
      </c>
      <c r="AE358" s="76">
        <f t="shared" si="190"/>
        <v>3.4566913751981056E-7</v>
      </c>
      <c r="AF358" s="31">
        <f t="shared" si="191"/>
        <v>1.4157400000840425E-2</v>
      </c>
      <c r="AG358" s="143"/>
      <c r="AH358" s="31">
        <f t="shared" si="192"/>
        <v>5.4435011344726707E-3</v>
      </c>
      <c r="AI358" s="31">
        <f t="shared" si="193"/>
        <v>0.53743478434789549</v>
      </c>
      <c r="AJ358" s="31">
        <f t="shared" si="194"/>
        <v>-0.18648491670257586</v>
      </c>
      <c r="AK358" s="31">
        <f t="shared" si="195"/>
        <v>0.51621551900009521</v>
      </c>
      <c r="AL358" s="31">
        <f t="shared" si="196"/>
        <v>2.3014358837335394</v>
      </c>
      <c r="AM358" s="31">
        <f t="shared" si="197"/>
        <v>2.238806471818104</v>
      </c>
      <c r="AN358" s="76">
        <f t="shared" si="200"/>
        <v>1.5227807082065286</v>
      </c>
      <c r="AO358" s="76">
        <f t="shared" si="200"/>
        <v>1.5227806839472788</v>
      </c>
      <c r="AP358" s="76">
        <f t="shared" si="200"/>
        <v>1.5227799547645751</v>
      </c>
      <c r="AQ358" s="76">
        <f t="shared" si="200"/>
        <v>1.5227580422082778</v>
      </c>
      <c r="AR358" s="76">
        <f t="shared" si="200"/>
        <v>1.5221041483563735</v>
      </c>
      <c r="AS358" s="76">
        <f t="shared" si="200"/>
        <v>1.5055374154697336</v>
      </c>
      <c r="AT358" s="76">
        <f t="shared" si="200"/>
        <v>1.3421338584914735</v>
      </c>
      <c r="AU358" s="76">
        <f t="shared" si="199"/>
        <v>0.83043814502938018</v>
      </c>
    </row>
    <row r="359" spans="1:64" s="31" customFormat="1" ht="12.95" customHeight="1">
      <c r="A359" s="10" t="s">
        <v>89</v>
      </c>
      <c r="B359" s="37"/>
      <c r="C359" s="41">
        <v>47380.440999999999</v>
      </c>
      <c r="D359" s="11"/>
      <c r="E359" s="10">
        <f t="shared" si="181"/>
        <v>3579.0102715328899</v>
      </c>
      <c r="F359" s="31">
        <f t="shared" si="182"/>
        <v>3579</v>
      </c>
      <c r="G359" s="31">
        <f t="shared" si="183"/>
        <v>2.1157399998628534E-2</v>
      </c>
      <c r="I359" s="31">
        <f t="shared" si="201"/>
        <v>2.1157399998628534E-2</v>
      </c>
      <c r="Q359" s="32">
        <f t="shared" si="184"/>
        <v>32361.940999999999</v>
      </c>
      <c r="S359" s="77">
        <f t="shared" si="202"/>
        <v>0.1</v>
      </c>
      <c r="Z359" s="31">
        <f t="shared" si="185"/>
        <v>3579</v>
      </c>
      <c r="AA359" s="76">
        <f t="shared" si="186"/>
        <v>1.2298182053638402E-2</v>
      </c>
      <c r="AB359" s="76">
        <f t="shared" si="187"/>
        <v>1.5713898864155862E-2</v>
      </c>
      <c r="AC359" s="76">
        <f t="shared" si="188"/>
        <v>2.1157399998628534E-2</v>
      </c>
      <c r="AD359" s="76">
        <f t="shared" si="189"/>
        <v>8.8592179449901321E-3</v>
      </c>
      <c r="AE359" s="76">
        <f t="shared" si="190"/>
        <v>7.8485742596835188E-6</v>
      </c>
      <c r="AF359" s="31">
        <f t="shared" si="191"/>
        <v>2.1157399998628534E-2</v>
      </c>
      <c r="AG359" s="143"/>
      <c r="AH359" s="31">
        <f t="shared" si="192"/>
        <v>5.4435011344726707E-3</v>
      </c>
      <c r="AI359" s="31">
        <f t="shared" si="193"/>
        <v>0.53743478434789549</v>
      </c>
      <c r="AJ359" s="31">
        <f t="shared" si="194"/>
        <v>-0.18648491670257586</v>
      </c>
      <c r="AK359" s="31">
        <f t="shared" si="195"/>
        <v>0.51621551900009521</v>
      </c>
      <c r="AL359" s="31">
        <f t="shared" si="196"/>
        <v>2.3014358837335394</v>
      </c>
      <c r="AM359" s="31">
        <f t="shared" si="197"/>
        <v>2.238806471818104</v>
      </c>
      <c r="AN359" s="76">
        <f t="shared" si="200"/>
        <v>1.5227807082065286</v>
      </c>
      <c r="AO359" s="76">
        <f t="shared" si="200"/>
        <v>1.5227806839472788</v>
      </c>
      <c r="AP359" s="76">
        <f t="shared" si="200"/>
        <v>1.5227799547645751</v>
      </c>
      <c r="AQ359" s="76">
        <f t="shared" si="200"/>
        <v>1.5227580422082778</v>
      </c>
      <c r="AR359" s="76">
        <f t="shared" si="200"/>
        <v>1.5221041483563735</v>
      </c>
      <c r="AS359" s="76">
        <f t="shared" si="200"/>
        <v>1.5055374154697336</v>
      </c>
      <c r="AT359" s="76">
        <f t="shared" si="200"/>
        <v>1.3421338584914735</v>
      </c>
      <c r="AU359" s="76">
        <f t="shared" si="199"/>
        <v>0.83043814502938018</v>
      </c>
    </row>
    <row r="360" spans="1:64" s="31" customFormat="1" ht="12.95" customHeight="1">
      <c r="A360" s="10" t="s">
        <v>81</v>
      </c>
      <c r="B360" s="37"/>
      <c r="C360" s="41">
        <v>47380.440999999999</v>
      </c>
      <c r="D360" s="11"/>
      <c r="E360" s="10">
        <f t="shared" si="181"/>
        <v>3579.0102715328899</v>
      </c>
      <c r="F360" s="31">
        <f t="shared" si="182"/>
        <v>3579</v>
      </c>
      <c r="G360" s="31">
        <f t="shared" si="183"/>
        <v>2.1157399998628534E-2</v>
      </c>
      <c r="I360" s="31">
        <f t="shared" si="201"/>
        <v>2.1157399998628534E-2</v>
      </c>
      <c r="Q360" s="32">
        <f t="shared" si="184"/>
        <v>32361.940999999999</v>
      </c>
      <c r="S360" s="77">
        <f t="shared" si="202"/>
        <v>0.1</v>
      </c>
      <c r="Z360" s="31">
        <f t="shared" si="185"/>
        <v>3579</v>
      </c>
      <c r="AA360" s="76">
        <f t="shared" si="186"/>
        <v>1.2298182053638402E-2</v>
      </c>
      <c r="AB360" s="76">
        <f t="shared" si="187"/>
        <v>1.5713898864155862E-2</v>
      </c>
      <c r="AC360" s="76">
        <f t="shared" si="188"/>
        <v>2.1157399998628534E-2</v>
      </c>
      <c r="AD360" s="76">
        <f t="shared" si="189"/>
        <v>8.8592179449901321E-3</v>
      </c>
      <c r="AE360" s="76">
        <f t="shared" si="190"/>
        <v>7.8485742596835188E-6</v>
      </c>
      <c r="AF360" s="31">
        <f t="shared" si="191"/>
        <v>2.1157399998628534E-2</v>
      </c>
      <c r="AG360" s="143"/>
      <c r="AH360" s="31">
        <f t="shared" si="192"/>
        <v>5.4435011344726707E-3</v>
      </c>
      <c r="AI360" s="31">
        <f t="shared" si="193"/>
        <v>0.53743478434789549</v>
      </c>
      <c r="AJ360" s="31">
        <f t="shared" si="194"/>
        <v>-0.18648491670257586</v>
      </c>
      <c r="AK360" s="31">
        <f t="shared" si="195"/>
        <v>0.51621551900009521</v>
      </c>
      <c r="AL360" s="31">
        <f t="shared" si="196"/>
        <v>2.3014358837335394</v>
      </c>
      <c r="AM360" s="31">
        <f t="shared" si="197"/>
        <v>2.238806471818104</v>
      </c>
      <c r="AN360" s="76">
        <f t="shared" si="200"/>
        <v>1.5227807082065286</v>
      </c>
      <c r="AO360" s="76">
        <f t="shared" si="200"/>
        <v>1.5227806839472788</v>
      </c>
      <c r="AP360" s="76">
        <f t="shared" si="200"/>
        <v>1.5227799547645751</v>
      </c>
      <c r="AQ360" s="76">
        <f t="shared" si="200"/>
        <v>1.5227580422082778</v>
      </c>
      <c r="AR360" s="76">
        <f t="shared" si="200"/>
        <v>1.5221041483563735</v>
      </c>
      <c r="AS360" s="76">
        <f t="shared" si="200"/>
        <v>1.5055374154697336</v>
      </c>
      <c r="AT360" s="76">
        <f t="shared" si="200"/>
        <v>1.3421338584914735</v>
      </c>
      <c r="AU360" s="76">
        <f t="shared" si="199"/>
        <v>0.83043814502938018</v>
      </c>
    </row>
    <row r="361" spans="1:64" s="31" customFormat="1" ht="12.95" customHeight="1">
      <c r="A361" s="10" t="s">
        <v>91</v>
      </c>
      <c r="B361" s="37"/>
      <c r="C361" s="41">
        <v>47380.447999999997</v>
      </c>
      <c r="D361" s="11"/>
      <c r="E361" s="10">
        <f t="shared" si="181"/>
        <v>3579.0136699055729</v>
      </c>
      <c r="F361" s="31">
        <f t="shared" si="182"/>
        <v>3579</v>
      </c>
      <c r="G361" s="31">
        <f t="shared" si="183"/>
        <v>2.8157399996416643E-2</v>
      </c>
      <c r="I361" s="31">
        <f t="shared" si="201"/>
        <v>2.8157399996416643E-2</v>
      </c>
      <c r="Q361" s="32">
        <f t="shared" si="184"/>
        <v>32361.947999999997</v>
      </c>
      <c r="S361" s="77">
        <f t="shared" si="202"/>
        <v>0.1</v>
      </c>
      <c r="Z361" s="31">
        <f t="shared" si="185"/>
        <v>3579</v>
      </c>
      <c r="AA361" s="76">
        <f t="shared" si="186"/>
        <v>1.2298182053638402E-2</v>
      </c>
      <c r="AB361" s="76">
        <f t="shared" si="187"/>
        <v>2.2713898861943971E-2</v>
      </c>
      <c r="AC361" s="76">
        <f t="shared" si="188"/>
        <v>2.8157399996416643E-2</v>
      </c>
      <c r="AD361" s="76">
        <f t="shared" si="189"/>
        <v>1.5859217942778239E-2</v>
      </c>
      <c r="AE361" s="76">
        <f t="shared" si="190"/>
        <v>2.5151479375653922E-5</v>
      </c>
      <c r="AF361" s="31">
        <f t="shared" si="191"/>
        <v>2.8157399996416643E-2</v>
      </c>
      <c r="AG361" s="143"/>
      <c r="AH361" s="31">
        <f t="shared" si="192"/>
        <v>5.4435011344726707E-3</v>
      </c>
      <c r="AI361" s="31">
        <f t="shared" si="193"/>
        <v>0.53743478434789549</v>
      </c>
      <c r="AJ361" s="31">
        <f t="shared" si="194"/>
        <v>-0.18648491670257586</v>
      </c>
      <c r="AK361" s="31">
        <f t="shared" si="195"/>
        <v>0.51621551900009521</v>
      </c>
      <c r="AL361" s="31">
        <f t="shared" si="196"/>
        <v>2.3014358837335394</v>
      </c>
      <c r="AM361" s="31">
        <f t="shared" si="197"/>
        <v>2.238806471818104</v>
      </c>
      <c r="AN361" s="76">
        <f t="shared" ref="AN361:AT370" si="203">$AU361+$AB$7*SIN(AO361)</f>
        <v>1.5227807082065286</v>
      </c>
      <c r="AO361" s="76">
        <f t="shared" si="203"/>
        <v>1.5227806839472788</v>
      </c>
      <c r="AP361" s="76">
        <f t="shared" si="203"/>
        <v>1.5227799547645751</v>
      </c>
      <c r="AQ361" s="76">
        <f t="shared" si="203"/>
        <v>1.5227580422082778</v>
      </c>
      <c r="AR361" s="76">
        <f t="shared" si="203"/>
        <v>1.5221041483563735</v>
      </c>
      <c r="AS361" s="76">
        <f t="shared" si="203"/>
        <v>1.5055374154697336</v>
      </c>
      <c r="AT361" s="76">
        <f t="shared" si="203"/>
        <v>1.3421338584914735</v>
      </c>
      <c r="AU361" s="76">
        <f t="shared" si="199"/>
        <v>0.83043814502938018</v>
      </c>
    </row>
    <row r="362" spans="1:64" s="31" customFormat="1" ht="12.95" customHeight="1">
      <c r="A362" s="10" t="s">
        <v>89</v>
      </c>
      <c r="B362" s="37" t="s">
        <v>31</v>
      </c>
      <c r="C362" s="41">
        <v>47381.464</v>
      </c>
      <c r="D362" s="11"/>
      <c r="E362" s="10">
        <f t="shared" si="181"/>
        <v>3579.5069194266225</v>
      </c>
      <c r="F362" s="31">
        <f t="shared" si="182"/>
        <v>3579.5</v>
      </c>
      <c r="G362" s="31">
        <f t="shared" si="183"/>
        <v>1.4252699998905882E-2</v>
      </c>
      <c r="I362" s="31">
        <f t="shared" si="201"/>
        <v>1.4252699998905882E-2</v>
      </c>
      <c r="Q362" s="32">
        <f t="shared" si="184"/>
        <v>32362.964</v>
      </c>
      <c r="S362" s="77">
        <f t="shared" si="202"/>
        <v>0.1</v>
      </c>
      <c r="Z362" s="31">
        <f t="shared" si="185"/>
        <v>3579.5</v>
      </c>
      <c r="AA362" s="76">
        <f t="shared" si="186"/>
        <v>1.2293861460807895E-2</v>
      </c>
      <c r="AB362" s="76">
        <f t="shared" si="187"/>
        <v>8.8136755820940466E-3</v>
      </c>
      <c r="AC362" s="76">
        <f t="shared" si="188"/>
        <v>1.4252699998905882E-2</v>
      </c>
      <c r="AD362" s="76">
        <f t="shared" si="189"/>
        <v>1.9588385380979872E-3</v>
      </c>
      <c r="AE362" s="76">
        <f t="shared" si="190"/>
        <v>3.8370484183378605E-7</v>
      </c>
      <c r="AF362" s="31">
        <f t="shared" si="191"/>
        <v>1.4252699998905882E-2</v>
      </c>
      <c r="AG362" s="143"/>
      <c r="AH362" s="31">
        <f t="shared" si="192"/>
        <v>5.4390244168118348E-3</v>
      </c>
      <c r="AI362" s="31">
        <f t="shared" si="193"/>
        <v>0.53727865299231625</v>
      </c>
      <c r="AJ362" s="31">
        <f t="shared" si="194"/>
        <v>-0.18678209656970671</v>
      </c>
      <c r="AK362" s="31">
        <f t="shared" si="195"/>
        <v>0.51607557180243513</v>
      </c>
      <c r="AL362" s="31">
        <f t="shared" si="196"/>
        <v>2.3017383785545831</v>
      </c>
      <c r="AM362" s="31">
        <f t="shared" si="197"/>
        <v>2.2397161177557598</v>
      </c>
      <c r="AN362" s="76">
        <f t="shared" si="203"/>
        <v>1.5231864698710693</v>
      </c>
      <c r="AO362" s="76">
        <f t="shared" si="203"/>
        <v>1.5231864465050391</v>
      </c>
      <c r="AP362" s="76">
        <f t="shared" si="203"/>
        <v>1.5231857381893819</v>
      </c>
      <c r="AQ362" s="76">
        <f t="shared" si="203"/>
        <v>1.5231642713702449</v>
      </c>
      <c r="AR362" s="76">
        <f t="shared" si="203"/>
        <v>1.5225182042844669</v>
      </c>
      <c r="AS362" s="76">
        <f t="shared" si="203"/>
        <v>1.5060200777716004</v>
      </c>
      <c r="AT362" s="76">
        <f t="shared" si="203"/>
        <v>1.3427095714561421</v>
      </c>
      <c r="AU362" s="76">
        <f t="shared" si="199"/>
        <v>0.83083046443769915</v>
      </c>
    </row>
    <row r="363" spans="1:64" s="31" customFormat="1" ht="12.95" customHeight="1">
      <c r="A363" s="10" t="s">
        <v>91</v>
      </c>
      <c r="B363" s="37"/>
      <c r="C363" s="41">
        <v>47384.542000000001</v>
      </c>
      <c r="D363" s="11"/>
      <c r="E363" s="10">
        <f t="shared" si="181"/>
        <v>3581.0012324441286</v>
      </c>
      <c r="F363" s="31">
        <f t="shared" si="182"/>
        <v>3581</v>
      </c>
      <c r="G363" s="31">
        <f t="shared" si="183"/>
        <v>2.5385999979334883E-3</v>
      </c>
      <c r="I363" s="31">
        <f t="shared" si="201"/>
        <v>2.5385999979334883E-3</v>
      </c>
      <c r="Q363" s="32">
        <f t="shared" si="184"/>
        <v>32366.042000000001</v>
      </c>
      <c r="S363" s="77">
        <f t="shared" si="202"/>
        <v>0.1</v>
      </c>
      <c r="Z363" s="31">
        <f t="shared" si="185"/>
        <v>3581</v>
      </c>
      <c r="AA363" s="76">
        <f t="shared" si="186"/>
        <v>1.2280902118492452E-2</v>
      </c>
      <c r="AB363" s="76">
        <f t="shared" si="187"/>
        <v>-2.8869966980484491E-3</v>
      </c>
      <c r="AC363" s="76">
        <f t="shared" si="188"/>
        <v>2.5385999979334883E-3</v>
      </c>
      <c r="AD363" s="76">
        <f t="shared" si="189"/>
        <v>-9.7423021205589634E-3</v>
      </c>
      <c r="AE363" s="76">
        <f t="shared" si="190"/>
        <v>9.4912450608247681E-6</v>
      </c>
      <c r="AF363" s="31">
        <f t="shared" si="191"/>
        <v>2.5385999979334883E-3</v>
      </c>
      <c r="AG363" s="143"/>
      <c r="AH363" s="31">
        <f t="shared" si="192"/>
        <v>5.4255966959819374E-3</v>
      </c>
      <c r="AI363" s="31">
        <f t="shared" si="193"/>
        <v>0.53681105616361746</v>
      </c>
      <c r="AJ363" s="31">
        <f t="shared" si="194"/>
        <v>-0.18767249893458537</v>
      </c>
      <c r="AK363" s="31">
        <f t="shared" si="195"/>
        <v>0.5156559348010572</v>
      </c>
      <c r="AL363" s="31">
        <f t="shared" si="196"/>
        <v>2.3026448097213943</v>
      </c>
      <c r="AM363" s="31">
        <f t="shared" si="197"/>
        <v>2.242445582286861</v>
      </c>
      <c r="AN363" s="76">
        <f t="shared" si="203"/>
        <v>1.5244030481839412</v>
      </c>
      <c r="AO363" s="76">
        <f t="shared" si="203"/>
        <v>1.5244030273408704</v>
      </c>
      <c r="AP363" s="76">
        <f t="shared" si="203"/>
        <v>1.5244023789493077</v>
      </c>
      <c r="AQ363" s="76">
        <f t="shared" si="203"/>
        <v>1.5243822131395333</v>
      </c>
      <c r="AR363" s="76">
        <f t="shared" si="203"/>
        <v>1.5237593430903638</v>
      </c>
      <c r="AS363" s="76">
        <f t="shared" si="203"/>
        <v>1.5074666482725214</v>
      </c>
      <c r="AT363" s="76">
        <f t="shared" si="203"/>
        <v>1.3444362375235497</v>
      </c>
      <c r="AU363" s="76">
        <f t="shared" si="199"/>
        <v>0.83200742266265615</v>
      </c>
    </row>
    <row r="364" spans="1:64" s="31" customFormat="1" ht="12.95" customHeight="1">
      <c r="A364" s="10" t="s">
        <v>91</v>
      </c>
      <c r="B364" s="37" t="s">
        <v>31</v>
      </c>
      <c r="C364" s="41">
        <v>47385.565999999999</v>
      </c>
      <c r="D364" s="11"/>
      <c r="E364" s="10">
        <f t="shared" si="181"/>
        <v>3581.4983658196716</v>
      </c>
      <c r="F364" s="31">
        <f t="shared" si="182"/>
        <v>3581.5</v>
      </c>
      <c r="G364" s="31">
        <f t="shared" si="183"/>
        <v>-3.3660999979474582E-3</v>
      </c>
      <c r="I364" s="31">
        <f t="shared" si="201"/>
        <v>-3.3660999979474582E-3</v>
      </c>
      <c r="Q364" s="32">
        <f t="shared" si="184"/>
        <v>32367.065999999999</v>
      </c>
      <c r="S364" s="77">
        <f t="shared" si="202"/>
        <v>0.1</v>
      </c>
      <c r="Z364" s="31">
        <f t="shared" si="185"/>
        <v>3581.5</v>
      </c>
      <c r="AA364" s="76">
        <f t="shared" si="186"/>
        <v>1.2276583151136517E-2</v>
      </c>
      <c r="AB364" s="76">
        <f t="shared" si="187"/>
        <v>-8.7872215990608196E-3</v>
      </c>
      <c r="AC364" s="76">
        <f t="shared" si="188"/>
        <v>-3.3660999979474582E-3</v>
      </c>
      <c r="AD364" s="76">
        <f t="shared" si="189"/>
        <v>-1.5642683149083975E-2</v>
      </c>
      <c r="AE364" s="76">
        <f t="shared" si="190"/>
        <v>2.4469353610263574E-5</v>
      </c>
      <c r="AF364" s="31">
        <f t="shared" si="191"/>
        <v>-3.3660999979474582E-3</v>
      </c>
      <c r="AG364" s="143"/>
      <c r="AH364" s="31">
        <f t="shared" si="192"/>
        <v>5.4211216011133606E-3</v>
      </c>
      <c r="AI364" s="31">
        <f t="shared" si="193"/>
        <v>0.53665545575776097</v>
      </c>
      <c r="AJ364" s="31">
        <f t="shared" si="194"/>
        <v>-0.18796892130876494</v>
      </c>
      <c r="AK364" s="31">
        <f t="shared" si="195"/>
        <v>0.51551612400464009</v>
      </c>
      <c r="AL364" s="31">
        <f t="shared" si="196"/>
        <v>2.302946603012527</v>
      </c>
      <c r="AM364" s="31">
        <f t="shared" si="197"/>
        <v>2.2433555800285294</v>
      </c>
      <c r="AN364" s="76">
        <f t="shared" si="203"/>
        <v>1.5248083390622287</v>
      </c>
      <c r="AO364" s="76">
        <f t="shared" si="203"/>
        <v>1.5248083190098831</v>
      </c>
      <c r="AP364" s="76">
        <f t="shared" si="203"/>
        <v>1.5248076897227552</v>
      </c>
      <c r="AQ364" s="76">
        <f t="shared" si="203"/>
        <v>1.5247879456656959</v>
      </c>
      <c r="AR364" s="76">
        <f t="shared" si="203"/>
        <v>1.5241727138120473</v>
      </c>
      <c r="AS364" s="76">
        <f t="shared" si="203"/>
        <v>1.5079483664970801</v>
      </c>
      <c r="AT364" s="76">
        <f t="shared" si="203"/>
        <v>1.3450116351764771</v>
      </c>
      <c r="AU364" s="76">
        <f t="shared" si="199"/>
        <v>0.832399742070975</v>
      </c>
    </row>
    <row r="365" spans="1:64" s="31" customFormat="1" ht="12.95" customHeight="1">
      <c r="A365" s="10" t="s">
        <v>89</v>
      </c>
      <c r="B365" s="37"/>
      <c r="C365" s="41">
        <v>47413.3894</v>
      </c>
      <c r="D365" s="11"/>
      <c r="E365" s="10">
        <f t="shared" si="181"/>
        <v>3595.0061204692047</v>
      </c>
      <c r="F365" s="31">
        <f t="shared" si="182"/>
        <v>3595</v>
      </c>
      <c r="G365" s="31">
        <f t="shared" si="183"/>
        <v>1.2606999996933155E-2</v>
      </c>
      <c r="J365" s="31">
        <f>G365</f>
        <v>1.2606999996933155E-2</v>
      </c>
      <c r="Q365" s="32">
        <f t="shared" si="184"/>
        <v>32394.8894</v>
      </c>
      <c r="S365" s="77">
        <f>S$16</f>
        <v>1</v>
      </c>
      <c r="Z365" s="31">
        <f t="shared" si="185"/>
        <v>3595</v>
      </c>
      <c r="AA365" s="76">
        <f t="shared" si="186"/>
        <v>1.2160126331404906E-2</v>
      </c>
      <c r="AB365" s="76">
        <f t="shared" si="187"/>
        <v>7.3065509118709635E-3</v>
      </c>
      <c r="AC365" s="76">
        <f t="shared" si="188"/>
        <v>1.2606999996933155E-2</v>
      </c>
      <c r="AD365" s="76">
        <f t="shared" si="189"/>
        <v>4.4687366552824924E-4</v>
      </c>
      <c r="AE365" s="76">
        <f t="shared" si="190"/>
        <v>1.9969607294265358E-7</v>
      </c>
      <c r="AF365" s="31">
        <f t="shared" si="191"/>
        <v>1.2606999996933155E-2</v>
      </c>
      <c r="AG365" s="143"/>
      <c r="AH365" s="31">
        <f t="shared" si="192"/>
        <v>5.3004490850621913E-3</v>
      </c>
      <c r="AI365" s="31">
        <f t="shared" si="193"/>
        <v>0.53250374096259101</v>
      </c>
      <c r="AJ365" s="31">
        <f t="shared" si="194"/>
        <v>-0.1959015755577293</v>
      </c>
      <c r="AK365" s="31">
        <f t="shared" si="195"/>
        <v>0.51175412902471373</v>
      </c>
      <c r="AL365" s="31">
        <f t="shared" si="196"/>
        <v>2.3110295630297322</v>
      </c>
      <c r="AM365" s="31">
        <f t="shared" si="197"/>
        <v>2.2679595969016777</v>
      </c>
      <c r="AN365" s="76">
        <f t="shared" si="203"/>
        <v>1.5357071228997019</v>
      </c>
      <c r="AO365" s="76">
        <f t="shared" si="203"/>
        <v>1.5357071167274885</v>
      </c>
      <c r="AP365" s="76">
        <f t="shared" si="203"/>
        <v>1.5357068629032755</v>
      </c>
      <c r="AQ365" s="76">
        <f t="shared" si="203"/>
        <v>1.5356964263035082</v>
      </c>
      <c r="AR365" s="76">
        <f t="shared" si="203"/>
        <v>1.5352699536935579</v>
      </c>
      <c r="AS365" s="76">
        <f t="shared" si="203"/>
        <v>1.5208657910827967</v>
      </c>
      <c r="AT365" s="76">
        <f t="shared" si="203"/>
        <v>1.3605174561824742</v>
      </c>
      <c r="AU365" s="76">
        <f t="shared" si="199"/>
        <v>0.84299236609558736</v>
      </c>
    </row>
    <row r="366" spans="1:64" s="31" customFormat="1" ht="12.95" customHeight="1">
      <c r="A366" s="67" t="s">
        <v>1146</v>
      </c>
      <c r="B366" s="66" t="s">
        <v>122</v>
      </c>
      <c r="C366" s="67">
        <v>47413.390399999997</v>
      </c>
      <c r="D366" s="67" t="s">
        <v>144</v>
      </c>
      <c r="E366" s="10">
        <f t="shared" si="181"/>
        <v>3595.006605951015</v>
      </c>
      <c r="F366" s="31">
        <f t="shared" si="182"/>
        <v>3595</v>
      </c>
      <c r="G366" s="31">
        <f t="shared" si="183"/>
        <v>1.3606999993498903E-2</v>
      </c>
      <c r="J366" s="31">
        <f>G366</f>
        <v>1.3606999993498903E-2</v>
      </c>
      <c r="O366" s="31">
        <f ca="1">+C$11+C$12*F366</f>
        <v>7.7960338036663201E-3</v>
      </c>
      <c r="Q366" s="32">
        <f t="shared" si="184"/>
        <v>32394.890399999997</v>
      </c>
      <c r="S366" s="77">
        <f>S$16</f>
        <v>1</v>
      </c>
      <c r="Z366" s="31">
        <f t="shared" si="185"/>
        <v>3595</v>
      </c>
      <c r="AA366" s="76">
        <f t="shared" si="186"/>
        <v>1.2160126331404906E-2</v>
      </c>
      <c r="AB366" s="76">
        <f t="shared" si="187"/>
        <v>8.3065509084367106E-3</v>
      </c>
      <c r="AC366" s="76">
        <f t="shared" si="188"/>
        <v>1.3606999993498903E-2</v>
      </c>
      <c r="AD366" s="76">
        <f t="shared" si="189"/>
        <v>1.4468736620939972E-3</v>
      </c>
      <c r="AE366" s="76">
        <f t="shared" si="190"/>
        <v>2.0934433940612945E-6</v>
      </c>
      <c r="AF366" s="31">
        <f t="shared" si="191"/>
        <v>1.3606999993498903E-2</v>
      </c>
      <c r="AG366" s="143"/>
      <c r="AH366" s="31">
        <f t="shared" si="192"/>
        <v>5.3004490850621913E-3</v>
      </c>
      <c r="AI366" s="31">
        <f t="shared" si="193"/>
        <v>0.53250374096259101</v>
      </c>
      <c r="AJ366" s="31">
        <f t="shared" si="194"/>
        <v>-0.1959015755577293</v>
      </c>
      <c r="AK366" s="31">
        <f t="shared" si="195"/>
        <v>0.51175412902471373</v>
      </c>
      <c r="AL366" s="31">
        <f t="shared" si="196"/>
        <v>2.3110295630297322</v>
      </c>
      <c r="AM366" s="31">
        <f t="shared" si="197"/>
        <v>2.2679595969016777</v>
      </c>
      <c r="AN366" s="76">
        <f t="shared" si="203"/>
        <v>1.5357071228997019</v>
      </c>
      <c r="AO366" s="76">
        <f t="shared" si="203"/>
        <v>1.5357071167274885</v>
      </c>
      <c r="AP366" s="76">
        <f t="shared" si="203"/>
        <v>1.5357068629032755</v>
      </c>
      <c r="AQ366" s="76">
        <f t="shared" si="203"/>
        <v>1.5356964263035082</v>
      </c>
      <c r="AR366" s="76">
        <f t="shared" si="203"/>
        <v>1.5352699536935579</v>
      </c>
      <c r="AS366" s="76">
        <f t="shared" si="203"/>
        <v>1.5208657910827967</v>
      </c>
      <c r="AT366" s="76">
        <f t="shared" si="203"/>
        <v>1.3605174561824742</v>
      </c>
      <c r="AU366" s="76">
        <f t="shared" si="199"/>
        <v>0.84299236609558736</v>
      </c>
    </row>
    <row r="367" spans="1:64" s="31" customFormat="1" ht="12.95" customHeight="1">
      <c r="A367" s="10" t="s">
        <v>89</v>
      </c>
      <c r="B367" s="37"/>
      <c r="C367" s="41">
        <v>47413.391499999998</v>
      </c>
      <c r="D367" s="11"/>
      <c r="E367" s="10">
        <f t="shared" si="181"/>
        <v>3595.0071399810085</v>
      </c>
      <c r="F367" s="31">
        <f t="shared" si="182"/>
        <v>3595</v>
      </c>
      <c r="G367" s="31">
        <f t="shared" si="183"/>
        <v>1.4706999994814396E-2</v>
      </c>
      <c r="J367" s="31">
        <f>G367</f>
        <v>1.4706999994814396E-2</v>
      </c>
      <c r="Q367" s="32">
        <f t="shared" si="184"/>
        <v>32394.891499999998</v>
      </c>
      <c r="S367" s="77">
        <f>S$16</f>
        <v>1</v>
      </c>
      <c r="Z367" s="31">
        <f t="shared" si="185"/>
        <v>3595</v>
      </c>
      <c r="AA367" s="76">
        <f t="shared" si="186"/>
        <v>1.2160126331404906E-2</v>
      </c>
      <c r="AB367" s="76">
        <f t="shared" si="187"/>
        <v>9.4065509097522038E-3</v>
      </c>
      <c r="AC367" s="76">
        <f t="shared" si="188"/>
        <v>1.4706999994814396E-2</v>
      </c>
      <c r="AD367" s="76">
        <f t="shared" si="189"/>
        <v>2.5468736634094904E-3</v>
      </c>
      <c r="AE367" s="76">
        <f t="shared" si="190"/>
        <v>6.486565457368878E-6</v>
      </c>
      <c r="AF367" s="31">
        <f t="shared" si="191"/>
        <v>1.4706999994814396E-2</v>
      </c>
      <c r="AG367" s="143"/>
      <c r="AH367" s="31">
        <f t="shared" si="192"/>
        <v>5.3004490850621913E-3</v>
      </c>
      <c r="AI367" s="31">
        <f t="shared" si="193"/>
        <v>0.53250374096259101</v>
      </c>
      <c r="AJ367" s="31">
        <f t="shared" si="194"/>
        <v>-0.1959015755577293</v>
      </c>
      <c r="AK367" s="31">
        <f t="shared" si="195"/>
        <v>0.51175412902471373</v>
      </c>
      <c r="AL367" s="31">
        <f t="shared" si="196"/>
        <v>2.3110295630297322</v>
      </c>
      <c r="AM367" s="31">
        <f t="shared" si="197"/>
        <v>2.2679595969016777</v>
      </c>
      <c r="AN367" s="76">
        <f t="shared" si="203"/>
        <v>1.5357071228997019</v>
      </c>
      <c r="AO367" s="76">
        <f t="shared" si="203"/>
        <v>1.5357071167274885</v>
      </c>
      <c r="AP367" s="76">
        <f t="shared" si="203"/>
        <v>1.5357068629032755</v>
      </c>
      <c r="AQ367" s="76">
        <f t="shared" si="203"/>
        <v>1.5356964263035082</v>
      </c>
      <c r="AR367" s="76">
        <f t="shared" si="203"/>
        <v>1.5352699536935579</v>
      </c>
      <c r="AS367" s="76">
        <f t="shared" si="203"/>
        <v>1.5208657910827967</v>
      </c>
      <c r="AT367" s="76">
        <f t="shared" si="203"/>
        <v>1.3605174561824742</v>
      </c>
      <c r="AU367" s="76">
        <f t="shared" si="199"/>
        <v>0.84299236609558736</v>
      </c>
    </row>
    <row r="368" spans="1:64" s="31" customFormat="1" ht="12.95" customHeight="1">
      <c r="A368" s="10" t="s">
        <v>92</v>
      </c>
      <c r="B368" s="37"/>
      <c r="C368" s="41">
        <v>47415.464</v>
      </c>
      <c r="D368" s="11"/>
      <c r="E368" s="10">
        <f t="shared" si="181"/>
        <v>3596.0133010364939</v>
      </c>
      <c r="F368" s="31">
        <f t="shared" si="182"/>
        <v>3596</v>
      </c>
      <c r="G368" s="31">
        <f t="shared" si="183"/>
        <v>2.7397600002586842E-2</v>
      </c>
      <c r="I368" s="31">
        <f>G368</f>
        <v>2.7397600002586842E-2</v>
      </c>
      <c r="Q368" s="32">
        <f t="shared" si="184"/>
        <v>32396.964</v>
      </c>
      <c r="S368" s="77">
        <f>S$15</f>
        <v>0.1</v>
      </c>
      <c r="Z368" s="31">
        <f t="shared" si="185"/>
        <v>3596</v>
      </c>
      <c r="AA368" s="76">
        <f t="shared" si="186"/>
        <v>1.2151511928800079E-2</v>
      </c>
      <c r="AB368" s="76">
        <f t="shared" si="187"/>
        <v>2.2106077613377673E-2</v>
      </c>
      <c r="AC368" s="76">
        <f t="shared" si="188"/>
        <v>2.7397600002586842E-2</v>
      </c>
      <c r="AD368" s="76">
        <f t="shared" si="189"/>
        <v>1.5246088073786763E-2</v>
      </c>
      <c r="AE368" s="76">
        <f t="shared" si="190"/>
        <v>2.3244320155366298E-5</v>
      </c>
      <c r="AF368" s="31">
        <f t="shared" si="191"/>
        <v>2.7397600002586842E-2</v>
      </c>
      <c r="AG368" s="143"/>
      <c r="AH368" s="31">
        <f t="shared" si="192"/>
        <v>5.2915223892091674E-3</v>
      </c>
      <c r="AI368" s="31">
        <f t="shared" si="193"/>
        <v>0.53219995789582542</v>
      </c>
      <c r="AJ368" s="31">
        <f t="shared" si="194"/>
        <v>-0.19648380823205167</v>
      </c>
      <c r="AK368" s="31">
        <f t="shared" si="195"/>
        <v>0.51147645243466289</v>
      </c>
      <c r="AL368" s="31">
        <f t="shared" si="196"/>
        <v>2.3116233354664533</v>
      </c>
      <c r="AM368" s="31">
        <f t="shared" si="197"/>
        <v>2.2697847881681823</v>
      </c>
      <c r="AN368" s="76">
        <f t="shared" si="203"/>
        <v>1.53651108770372</v>
      </c>
      <c r="AO368" s="76">
        <f t="shared" si="203"/>
        <v>1.5365110821172694</v>
      </c>
      <c r="AP368" s="76">
        <f t="shared" si="203"/>
        <v>1.5365108469967865</v>
      </c>
      <c r="AQ368" s="76">
        <f t="shared" si="203"/>
        <v>1.5365009527935198</v>
      </c>
      <c r="AR368" s="76">
        <f t="shared" si="203"/>
        <v>1.5360871462244183</v>
      </c>
      <c r="AS368" s="76">
        <f t="shared" si="203"/>
        <v>1.5218158291620818</v>
      </c>
      <c r="AT368" s="76">
        <f t="shared" si="203"/>
        <v>1.3616637322809055</v>
      </c>
      <c r="AU368" s="76">
        <f t="shared" si="199"/>
        <v>0.84377700491222529</v>
      </c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</row>
    <row r="369" spans="1:47" s="31" customFormat="1" ht="12.95" customHeight="1">
      <c r="A369" s="44" t="s">
        <v>79</v>
      </c>
      <c r="B369" s="45" t="s">
        <v>122</v>
      </c>
      <c r="C369" s="44">
        <v>47508.596519999999</v>
      </c>
      <c r="D369" s="44">
        <v>4.8000000000000001E-4</v>
      </c>
      <c r="E369" s="10">
        <f t="shared" si="181"/>
        <v>3641.2274456073455</v>
      </c>
      <c r="F369" s="31">
        <f t="shared" si="182"/>
        <v>3641</v>
      </c>
      <c r="J369" s="31">
        <f>G369</f>
        <v>0</v>
      </c>
      <c r="O369" s="31">
        <f ca="1">+C$11+C$12*F369</f>
        <v>7.6707544579711438E-3</v>
      </c>
      <c r="Q369" s="32">
        <f t="shared" si="184"/>
        <v>32490.096519999999</v>
      </c>
      <c r="S369" s="77">
        <f>S$16</f>
        <v>1</v>
      </c>
      <c r="U369" s="31">
        <f>+C369-(C$7+F369*C$8)</f>
        <v>0.46849459999793908</v>
      </c>
      <c r="Z369" s="31">
        <f t="shared" si="185"/>
        <v>3641</v>
      </c>
      <c r="AA369" s="76">
        <f t="shared" si="186"/>
        <v>1.1765641551041386E-2</v>
      </c>
      <c r="AB369" s="76">
        <f t="shared" si="187"/>
        <v>-4.8915960390908701E-3</v>
      </c>
      <c r="AC369" s="76">
        <f t="shared" si="188"/>
        <v>0</v>
      </c>
      <c r="AD369" s="76">
        <f t="shared" si="189"/>
        <v>-1.1765641551041386E-2</v>
      </c>
      <c r="AE369" s="76">
        <f t="shared" si="190"/>
        <v>1.3843032110759157E-4</v>
      </c>
      <c r="AF369" s="31">
        <f t="shared" si="191"/>
        <v>0</v>
      </c>
      <c r="AG369" s="143"/>
      <c r="AH369" s="31">
        <f t="shared" si="192"/>
        <v>4.8915960390908701E-3</v>
      </c>
      <c r="AI369" s="31">
        <f t="shared" si="193"/>
        <v>0.51904043830768731</v>
      </c>
      <c r="AJ369" s="31">
        <f t="shared" si="194"/>
        <v>-0.22194822329928615</v>
      </c>
      <c r="AK369" s="31">
        <f t="shared" si="195"/>
        <v>0.49912217021943039</v>
      </c>
      <c r="AL369" s="31">
        <f t="shared" si="196"/>
        <v>2.3376648827119126</v>
      </c>
      <c r="AM369" s="31">
        <f t="shared" si="197"/>
        <v>2.352331875609512</v>
      </c>
      <c r="AN369" s="76">
        <f t="shared" si="203"/>
        <v>1.5722264719529626</v>
      </c>
      <c r="AO369" s="76">
        <f t="shared" si="203"/>
        <v>1.572226471952979</v>
      </c>
      <c r="AP369" s="76">
        <f t="shared" si="203"/>
        <v>1.5722264719361538</v>
      </c>
      <c r="AQ369" s="76">
        <f t="shared" si="203"/>
        <v>1.5722264889091835</v>
      </c>
      <c r="AR369" s="76">
        <f t="shared" si="203"/>
        <v>1.5722092632544942</v>
      </c>
      <c r="AS369" s="76">
        <f t="shared" si="203"/>
        <v>1.5636060724564196</v>
      </c>
      <c r="AT369" s="76">
        <f t="shared" si="203"/>
        <v>1.4129128116145211</v>
      </c>
      <c r="AU369" s="76">
        <f t="shared" si="199"/>
        <v>0.87908575166093283</v>
      </c>
    </row>
    <row r="370" spans="1:47" s="31" customFormat="1" ht="12.95" customHeight="1">
      <c r="A370" s="10" t="s">
        <v>93</v>
      </c>
      <c r="B370" s="37"/>
      <c r="C370" s="41">
        <v>47592.578000000001</v>
      </c>
      <c r="D370" s="11"/>
      <c r="E370" s="10">
        <f t="shared" si="181"/>
        <v>3681.9989266968105</v>
      </c>
      <c r="F370" s="31">
        <f t="shared" si="182"/>
        <v>3682</v>
      </c>
      <c r="G370" s="31">
        <f t="shared" ref="G370:G408" si="204">+C370-(C$7+F370*C$8)</f>
        <v>-2.2107999975560233E-3</v>
      </c>
      <c r="I370" s="31">
        <f t="shared" ref="I370:I377" si="205">G370</f>
        <v>-2.2107999975560233E-3</v>
      </c>
      <c r="Q370" s="32">
        <f t="shared" si="184"/>
        <v>32574.078000000001</v>
      </c>
      <c r="S370" s="77">
        <f t="shared" ref="S370:S377" si="206">S$15</f>
        <v>0.1</v>
      </c>
      <c r="Z370" s="31">
        <f t="shared" si="185"/>
        <v>3682</v>
      </c>
      <c r="AA370" s="76">
        <f t="shared" si="186"/>
        <v>1.141723445468759E-2</v>
      </c>
      <c r="AB370" s="76">
        <f t="shared" si="187"/>
        <v>-6.7411776587863641E-3</v>
      </c>
      <c r="AC370" s="76">
        <f t="shared" si="188"/>
        <v>-2.2107999975560233E-3</v>
      </c>
      <c r="AD370" s="76">
        <f t="shared" si="189"/>
        <v>-1.3628034452243613E-2</v>
      </c>
      <c r="AE370" s="76">
        <f t="shared" si="190"/>
        <v>1.8572332303153891E-5</v>
      </c>
      <c r="AF370" s="31">
        <f t="shared" si="191"/>
        <v>-2.2107999975560233E-3</v>
      </c>
      <c r="AG370" s="143"/>
      <c r="AH370" s="31">
        <f t="shared" si="192"/>
        <v>4.5303776612303408E-3</v>
      </c>
      <c r="AI370" s="31">
        <f t="shared" si="193"/>
        <v>0.50786344188377508</v>
      </c>
      <c r="AJ370" s="31">
        <f t="shared" si="194"/>
        <v>-0.24396695328956861</v>
      </c>
      <c r="AK370" s="31">
        <f t="shared" si="195"/>
        <v>0.48810516177697921</v>
      </c>
      <c r="AL370" s="31">
        <f t="shared" si="196"/>
        <v>2.3603071223408643</v>
      </c>
      <c r="AM370" s="31">
        <f t="shared" si="197"/>
        <v>2.4283250415533231</v>
      </c>
      <c r="AN370" s="76">
        <f t="shared" si="203"/>
        <v>1.6040149741289578</v>
      </c>
      <c r="AO370" s="76">
        <f t="shared" si="203"/>
        <v>1.6040149730620112</v>
      </c>
      <c r="AP370" s="76">
        <f t="shared" si="203"/>
        <v>1.6040150194086702</v>
      </c>
      <c r="AQ370" s="76">
        <f t="shared" si="203"/>
        <v>1.604013006115272</v>
      </c>
      <c r="AR370" s="76">
        <f t="shared" si="203"/>
        <v>1.6041003511956666</v>
      </c>
      <c r="AS370" s="76">
        <f t="shared" si="203"/>
        <v>1.6000724266223494</v>
      </c>
      <c r="AT370" s="76">
        <f t="shared" si="203"/>
        <v>1.459027555882217</v>
      </c>
      <c r="AU370" s="76">
        <f t="shared" si="199"/>
        <v>0.91125594314308866</v>
      </c>
    </row>
    <row r="371" spans="1:47" s="31" customFormat="1" ht="12.95" customHeight="1">
      <c r="A371" s="10" t="s">
        <v>95</v>
      </c>
      <c r="B371" s="37"/>
      <c r="C371" s="41">
        <v>47625.542000000001</v>
      </c>
      <c r="D371" s="11"/>
      <c r="E371" s="10">
        <f t="shared" si="181"/>
        <v>3698.0023491493926</v>
      </c>
      <c r="F371" s="31">
        <f t="shared" si="182"/>
        <v>3698</v>
      </c>
      <c r="G371" s="31">
        <f t="shared" si="204"/>
        <v>4.8387999995611608E-3</v>
      </c>
      <c r="I371" s="31">
        <f t="shared" si="205"/>
        <v>4.8387999995611608E-3</v>
      </c>
      <c r="Q371" s="32">
        <f t="shared" si="184"/>
        <v>32607.042000000001</v>
      </c>
      <c r="S371" s="77">
        <f t="shared" si="206"/>
        <v>0.1</v>
      </c>
      <c r="Z371" s="31">
        <f t="shared" si="185"/>
        <v>3698</v>
      </c>
      <c r="AA371" s="76">
        <f t="shared" si="186"/>
        <v>1.1282125780971453E-2</v>
      </c>
      <c r="AB371" s="76">
        <f t="shared" si="187"/>
        <v>4.4853175967072244E-4</v>
      </c>
      <c r="AC371" s="76">
        <f t="shared" si="188"/>
        <v>4.8387999995611608E-3</v>
      </c>
      <c r="AD371" s="76">
        <f t="shared" si="189"/>
        <v>-6.4433257814102921E-3</v>
      </c>
      <c r="AE371" s="76">
        <f t="shared" si="190"/>
        <v>4.151644712538656E-6</v>
      </c>
      <c r="AF371" s="31">
        <f t="shared" si="191"/>
        <v>4.8387999995611608E-3</v>
      </c>
      <c r="AG371" s="143"/>
      <c r="AH371" s="31">
        <f t="shared" si="192"/>
        <v>4.3902682398904384E-3</v>
      </c>
      <c r="AI371" s="31">
        <f t="shared" si="193"/>
        <v>0.50369590738825054</v>
      </c>
      <c r="AJ371" s="31">
        <f t="shared" si="194"/>
        <v>-0.25227413072865057</v>
      </c>
      <c r="AK371" s="31">
        <f t="shared" si="195"/>
        <v>0.48386701524762321</v>
      </c>
      <c r="AL371" s="31">
        <f t="shared" si="196"/>
        <v>2.3688824891158298</v>
      </c>
      <c r="AM371" s="31">
        <f t="shared" si="197"/>
        <v>2.4582074914556635</v>
      </c>
      <c r="AN371" s="76">
        <f t="shared" ref="AN371:AT380" si="207">$AU371+$AB$7*SIN(AO371)</f>
        <v>1.6162361258745639</v>
      </c>
      <c r="AO371" s="76">
        <f t="shared" si="207"/>
        <v>1.616236123562075</v>
      </c>
      <c r="AP371" s="76">
        <f t="shared" si="207"/>
        <v>1.6162361970084702</v>
      </c>
      <c r="AQ371" s="76">
        <f t="shared" si="207"/>
        <v>1.6162338642372491</v>
      </c>
      <c r="AR371" s="76">
        <f t="shared" si="207"/>
        <v>1.6163078982912102</v>
      </c>
      <c r="AS371" s="76">
        <f t="shared" si="207"/>
        <v>1.6138963765117353</v>
      </c>
      <c r="AT371" s="76">
        <f t="shared" si="207"/>
        <v>1.4768705619100992</v>
      </c>
      <c r="AU371" s="76">
        <f t="shared" si="199"/>
        <v>0.92381016420929574</v>
      </c>
    </row>
    <row r="372" spans="1:47" s="31" customFormat="1" ht="12.95" customHeight="1">
      <c r="A372" s="10" t="s">
        <v>97</v>
      </c>
      <c r="B372" s="37"/>
      <c r="C372" s="41">
        <v>47625.552000000003</v>
      </c>
      <c r="D372" s="11"/>
      <c r="E372" s="10">
        <f t="shared" si="181"/>
        <v>3698.0072039675142</v>
      </c>
      <c r="F372" s="31">
        <f t="shared" si="182"/>
        <v>3698</v>
      </c>
      <c r="G372" s="31">
        <f t="shared" si="204"/>
        <v>1.4838800001598429E-2</v>
      </c>
      <c r="I372" s="31">
        <f t="shared" si="205"/>
        <v>1.4838800001598429E-2</v>
      </c>
      <c r="Q372" s="32">
        <f t="shared" si="184"/>
        <v>32607.052000000003</v>
      </c>
      <c r="S372" s="77">
        <f t="shared" si="206"/>
        <v>0.1</v>
      </c>
      <c r="Z372" s="31">
        <f t="shared" si="185"/>
        <v>3698</v>
      </c>
      <c r="AA372" s="76">
        <f t="shared" si="186"/>
        <v>1.1282125780971453E-2</v>
      </c>
      <c r="AB372" s="76">
        <f t="shared" si="187"/>
        <v>1.0448531761707991E-2</v>
      </c>
      <c r="AC372" s="76">
        <f t="shared" si="188"/>
        <v>1.4838800001598429E-2</v>
      </c>
      <c r="AD372" s="76">
        <f t="shared" si="189"/>
        <v>3.556674220626976E-3</v>
      </c>
      <c r="AE372" s="76">
        <f t="shared" si="190"/>
        <v>1.2649931511672509E-6</v>
      </c>
      <c r="AF372" s="31">
        <f t="shared" si="191"/>
        <v>1.4838800001598429E-2</v>
      </c>
      <c r="AG372" s="143"/>
      <c r="AH372" s="31">
        <f t="shared" si="192"/>
        <v>4.3902682398904384E-3</v>
      </c>
      <c r="AI372" s="31">
        <f t="shared" si="193"/>
        <v>0.50369590738825054</v>
      </c>
      <c r="AJ372" s="31">
        <f t="shared" si="194"/>
        <v>-0.25227413072865057</v>
      </c>
      <c r="AK372" s="31">
        <f t="shared" si="195"/>
        <v>0.48386701524762321</v>
      </c>
      <c r="AL372" s="31">
        <f t="shared" si="196"/>
        <v>2.3688824891158298</v>
      </c>
      <c r="AM372" s="31">
        <f t="shared" si="197"/>
        <v>2.4582074914556635</v>
      </c>
      <c r="AN372" s="76">
        <f t="shared" si="207"/>
        <v>1.6162361258745639</v>
      </c>
      <c r="AO372" s="76">
        <f t="shared" si="207"/>
        <v>1.616236123562075</v>
      </c>
      <c r="AP372" s="76">
        <f t="shared" si="207"/>
        <v>1.6162361970084702</v>
      </c>
      <c r="AQ372" s="76">
        <f t="shared" si="207"/>
        <v>1.6162338642372491</v>
      </c>
      <c r="AR372" s="76">
        <f t="shared" si="207"/>
        <v>1.6163078982912102</v>
      </c>
      <c r="AS372" s="76">
        <f t="shared" si="207"/>
        <v>1.6138963765117353</v>
      </c>
      <c r="AT372" s="76">
        <f t="shared" si="207"/>
        <v>1.4768705619100992</v>
      </c>
      <c r="AU372" s="76">
        <f t="shared" si="199"/>
        <v>0.92381016420929574</v>
      </c>
    </row>
    <row r="373" spans="1:47" s="31" customFormat="1" ht="12.95" customHeight="1">
      <c r="A373" s="10" t="s">
        <v>95</v>
      </c>
      <c r="B373" s="37"/>
      <c r="C373" s="41">
        <v>47625.567999999999</v>
      </c>
      <c r="D373" s="11"/>
      <c r="E373" s="10">
        <f t="shared" si="181"/>
        <v>3698.014971676505</v>
      </c>
      <c r="F373" s="31">
        <f t="shared" si="182"/>
        <v>3698</v>
      </c>
      <c r="G373" s="31">
        <f t="shared" si="204"/>
        <v>3.08387999975821E-2</v>
      </c>
      <c r="I373" s="31">
        <f t="shared" si="205"/>
        <v>3.08387999975821E-2</v>
      </c>
      <c r="Q373" s="32">
        <f t="shared" si="184"/>
        <v>32607.067999999999</v>
      </c>
      <c r="S373" s="77">
        <f t="shared" si="206"/>
        <v>0.1</v>
      </c>
      <c r="Z373" s="31">
        <f t="shared" si="185"/>
        <v>3698</v>
      </c>
      <c r="AA373" s="76">
        <f t="shared" si="186"/>
        <v>1.1282125780971453E-2</v>
      </c>
      <c r="AB373" s="76">
        <f t="shared" si="187"/>
        <v>2.6448531757691664E-2</v>
      </c>
      <c r="AC373" s="76">
        <f t="shared" si="188"/>
        <v>3.08387999975821E-2</v>
      </c>
      <c r="AD373" s="76">
        <f t="shared" si="189"/>
        <v>1.9556674216610649E-2</v>
      </c>
      <c r="AE373" s="76">
        <f t="shared" si="190"/>
        <v>3.8246350641464377E-5</v>
      </c>
      <c r="AF373" s="31">
        <f t="shared" si="191"/>
        <v>3.08387999975821E-2</v>
      </c>
      <c r="AG373" s="143"/>
      <c r="AH373" s="31">
        <f t="shared" si="192"/>
        <v>4.3902682398904384E-3</v>
      </c>
      <c r="AI373" s="31">
        <f t="shared" si="193"/>
        <v>0.50369590738825054</v>
      </c>
      <c r="AJ373" s="31">
        <f t="shared" si="194"/>
        <v>-0.25227413072865057</v>
      </c>
      <c r="AK373" s="31">
        <f t="shared" si="195"/>
        <v>0.48386701524762321</v>
      </c>
      <c r="AL373" s="31">
        <f t="shared" si="196"/>
        <v>2.3688824891158298</v>
      </c>
      <c r="AM373" s="31">
        <f t="shared" si="197"/>
        <v>2.4582074914556635</v>
      </c>
      <c r="AN373" s="76">
        <f t="shared" si="207"/>
        <v>1.6162361258745639</v>
      </c>
      <c r="AO373" s="76">
        <f t="shared" si="207"/>
        <v>1.616236123562075</v>
      </c>
      <c r="AP373" s="76">
        <f t="shared" si="207"/>
        <v>1.6162361970084702</v>
      </c>
      <c r="AQ373" s="76">
        <f t="shared" si="207"/>
        <v>1.6162338642372491</v>
      </c>
      <c r="AR373" s="76">
        <f t="shared" si="207"/>
        <v>1.6163078982912102</v>
      </c>
      <c r="AS373" s="76">
        <f t="shared" si="207"/>
        <v>1.6138963765117353</v>
      </c>
      <c r="AT373" s="76">
        <f t="shared" si="207"/>
        <v>1.4768705619100992</v>
      </c>
      <c r="AU373" s="76">
        <f t="shared" si="199"/>
        <v>0.92381016420929574</v>
      </c>
    </row>
    <row r="374" spans="1:47" s="31" customFormat="1" ht="12.95" customHeight="1">
      <c r="A374" s="10" t="s">
        <v>89</v>
      </c>
      <c r="B374" s="37"/>
      <c r="C374" s="41">
        <v>47654.392999999996</v>
      </c>
      <c r="D374" s="11"/>
      <c r="E374" s="10">
        <f t="shared" si="181"/>
        <v>3712.00898490899</v>
      </c>
      <c r="F374" s="31">
        <f t="shared" si="182"/>
        <v>3712</v>
      </c>
      <c r="G374" s="31">
        <f t="shared" si="204"/>
        <v>1.8507199994928669E-2</v>
      </c>
      <c r="I374" s="31">
        <f t="shared" si="205"/>
        <v>1.8507199994928669E-2</v>
      </c>
      <c r="Q374" s="32">
        <f t="shared" si="184"/>
        <v>32635.892999999996</v>
      </c>
      <c r="S374" s="77">
        <f t="shared" si="206"/>
        <v>0.1</v>
      </c>
      <c r="Z374" s="31">
        <f t="shared" si="185"/>
        <v>3712</v>
      </c>
      <c r="AA374" s="76">
        <f t="shared" si="186"/>
        <v>1.1164309858168598E-2</v>
      </c>
      <c r="AB374" s="76">
        <f t="shared" si="187"/>
        <v>1.4239123895296968E-2</v>
      </c>
      <c r="AC374" s="76">
        <f t="shared" si="188"/>
        <v>1.8507199994928669E-2</v>
      </c>
      <c r="AD374" s="76">
        <f t="shared" si="189"/>
        <v>7.3428901367600715E-3</v>
      </c>
      <c r="AE374" s="76">
        <f t="shared" si="190"/>
        <v>5.3918035560528341E-6</v>
      </c>
      <c r="AF374" s="31">
        <f t="shared" si="191"/>
        <v>1.8507199994928669E-2</v>
      </c>
      <c r="AG374" s="143"/>
      <c r="AH374" s="31">
        <f t="shared" si="192"/>
        <v>4.2680760996317013E-3</v>
      </c>
      <c r="AI374" s="31">
        <f t="shared" si="193"/>
        <v>0.50013406539629268</v>
      </c>
      <c r="AJ374" s="31">
        <f t="shared" si="194"/>
        <v>-0.2594174482231405</v>
      </c>
      <c r="AK374" s="31">
        <f t="shared" si="195"/>
        <v>0.48018651398240852</v>
      </c>
      <c r="AL374" s="31">
        <f t="shared" si="196"/>
        <v>2.3762717588548634</v>
      </c>
      <c r="AM374" s="31">
        <f t="shared" si="197"/>
        <v>2.4844666166231875</v>
      </c>
      <c r="AN374" s="76">
        <f t="shared" si="207"/>
        <v>1.626847970634961</v>
      </c>
      <c r="AO374" s="76">
        <f t="shared" si="207"/>
        <v>1.6268479682010697</v>
      </c>
      <c r="AP374" s="76">
        <f t="shared" si="207"/>
        <v>1.6268480308795032</v>
      </c>
      <c r="AQ374" s="76">
        <f t="shared" si="207"/>
        <v>1.6268464167397378</v>
      </c>
      <c r="AR374" s="76">
        <f t="shared" si="207"/>
        <v>1.6268879704301227</v>
      </c>
      <c r="AS374" s="76">
        <f t="shared" si="207"/>
        <v>1.6258082453973655</v>
      </c>
      <c r="AT374" s="76">
        <f t="shared" si="207"/>
        <v>1.4924117170965301</v>
      </c>
      <c r="AU374" s="76">
        <f t="shared" si="199"/>
        <v>0.93479510764222695</v>
      </c>
    </row>
    <row r="375" spans="1:47" s="31" customFormat="1" ht="12.95" customHeight="1">
      <c r="A375" s="10" t="s">
        <v>95</v>
      </c>
      <c r="B375" s="37"/>
      <c r="C375" s="41">
        <v>47689.425000000003</v>
      </c>
      <c r="D375" s="11"/>
      <c r="E375" s="10">
        <f t="shared" si="181"/>
        <v>3729.0163837489054</v>
      </c>
      <c r="F375" s="31">
        <f t="shared" si="182"/>
        <v>3729</v>
      </c>
      <c r="G375" s="31">
        <f t="shared" si="204"/>
        <v>3.3747400004358497E-2</v>
      </c>
      <c r="I375" s="31">
        <f t="shared" si="205"/>
        <v>3.3747400004358497E-2</v>
      </c>
      <c r="Q375" s="32">
        <f t="shared" si="184"/>
        <v>32670.925000000003</v>
      </c>
      <c r="S375" s="77">
        <f t="shared" si="206"/>
        <v>0.1</v>
      </c>
      <c r="Z375" s="31">
        <f t="shared" si="185"/>
        <v>3729</v>
      </c>
      <c r="AA375" s="76">
        <f t="shared" si="186"/>
        <v>1.1021762636209461E-2</v>
      </c>
      <c r="AB375" s="76">
        <f t="shared" si="187"/>
        <v>2.9627185811813887E-2</v>
      </c>
      <c r="AC375" s="76">
        <f t="shared" si="188"/>
        <v>3.3747400004358497E-2</v>
      </c>
      <c r="AD375" s="76">
        <f t="shared" si="189"/>
        <v>2.2725637368149035E-2</v>
      </c>
      <c r="AE375" s="76">
        <f t="shared" si="190"/>
        <v>5.1645459378861181E-5</v>
      </c>
      <c r="AF375" s="31">
        <f t="shared" si="191"/>
        <v>3.3747400004358497E-2</v>
      </c>
      <c r="AG375" s="143"/>
      <c r="AH375" s="31">
        <f t="shared" si="192"/>
        <v>4.1202141925446092E-3</v>
      </c>
      <c r="AI375" s="31">
        <f t="shared" si="193"/>
        <v>0.49591166580882906</v>
      </c>
      <c r="AJ375" s="31">
        <f t="shared" si="194"/>
        <v>-0.26793876849209874</v>
      </c>
      <c r="AK375" s="31">
        <f t="shared" si="195"/>
        <v>0.47575202797275168</v>
      </c>
      <c r="AL375" s="31">
        <f t="shared" si="196"/>
        <v>2.3851057412558361</v>
      </c>
      <c r="AM375" s="31">
        <f t="shared" si="197"/>
        <v>2.5164995479493606</v>
      </c>
      <c r="AN375" s="76">
        <f t="shared" si="207"/>
        <v>1.6396337864062409</v>
      </c>
      <c r="AO375" s="76">
        <f t="shared" si="207"/>
        <v>1.63963378863595</v>
      </c>
      <c r="AP375" s="76">
        <f t="shared" si="207"/>
        <v>1.6396337418683964</v>
      </c>
      <c r="AQ375" s="76">
        <f t="shared" si="207"/>
        <v>1.6396347227988057</v>
      </c>
      <c r="AR375" s="76">
        <f t="shared" si="207"/>
        <v>1.6396141452582627</v>
      </c>
      <c r="AS375" s="76">
        <f t="shared" si="207"/>
        <v>1.6400445328925262</v>
      </c>
      <c r="AT375" s="76">
        <f t="shared" si="207"/>
        <v>1.5111926087059042</v>
      </c>
      <c r="AU375" s="76">
        <f t="shared" si="199"/>
        <v>0.94813396752507206</v>
      </c>
    </row>
    <row r="376" spans="1:47" s="31" customFormat="1" ht="12.95" customHeight="1">
      <c r="A376" s="10" t="s">
        <v>95</v>
      </c>
      <c r="B376" s="37"/>
      <c r="C376" s="41">
        <v>47693.527000000002</v>
      </c>
      <c r="D376" s="11"/>
      <c r="E376" s="10">
        <f t="shared" si="181"/>
        <v>3731.0078301419549</v>
      </c>
      <c r="F376" s="31">
        <f t="shared" si="182"/>
        <v>3731</v>
      </c>
      <c r="G376" s="31">
        <f t="shared" si="204"/>
        <v>1.6128600000229198E-2</v>
      </c>
      <c r="I376" s="31">
        <f t="shared" si="205"/>
        <v>1.6128600000229198E-2</v>
      </c>
      <c r="Q376" s="32">
        <f t="shared" si="184"/>
        <v>32675.027000000002</v>
      </c>
      <c r="S376" s="77">
        <f t="shared" si="206"/>
        <v>0.1</v>
      </c>
      <c r="Z376" s="31">
        <f t="shared" si="185"/>
        <v>3731</v>
      </c>
      <c r="AA376" s="76">
        <f t="shared" si="186"/>
        <v>1.100502988362807E-2</v>
      </c>
      <c r="AB376" s="76">
        <f t="shared" si="187"/>
        <v>1.2025743868303747E-2</v>
      </c>
      <c r="AC376" s="76">
        <f t="shared" si="188"/>
        <v>1.6128600000229198E-2</v>
      </c>
      <c r="AD376" s="76">
        <f t="shared" si="189"/>
        <v>5.123570116601129E-3</v>
      </c>
      <c r="AE376" s="76">
        <f t="shared" si="190"/>
        <v>2.6250970739728109E-6</v>
      </c>
      <c r="AF376" s="31">
        <f t="shared" si="191"/>
        <v>1.6128600000229198E-2</v>
      </c>
      <c r="AG376" s="143"/>
      <c r="AH376" s="31">
        <f t="shared" si="192"/>
        <v>4.1028561319254517E-3</v>
      </c>
      <c r="AI376" s="31">
        <f t="shared" si="193"/>
        <v>0.49542213974531102</v>
      </c>
      <c r="AJ376" s="31">
        <f t="shared" si="194"/>
        <v>-0.26893049694828369</v>
      </c>
      <c r="AK376" s="31">
        <f t="shared" si="195"/>
        <v>0.47523281002958445</v>
      </c>
      <c r="AL376" s="31">
        <f t="shared" si="196"/>
        <v>2.386135255083436</v>
      </c>
      <c r="AM376" s="31">
        <f t="shared" si="197"/>
        <v>2.5202790382220828</v>
      </c>
      <c r="AN376" s="76">
        <f t="shared" si="207"/>
        <v>1.6411309114836641</v>
      </c>
      <c r="AO376" s="76">
        <f t="shared" si="207"/>
        <v>1.6411309148751947</v>
      </c>
      <c r="AP376" s="76">
        <f t="shared" si="207"/>
        <v>1.6411308452505007</v>
      </c>
      <c r="AQ376" s="76">
        <f t="shared" si="207"/>
        <v>1.6411322745612185</v>
      </c>
      <c r="AR376" s="76">
        <f t="shared" si="207"/>
        <v>1.6411029267268358</v>
      </c>
      <c r="AS376" s="76">
        <f t="shared" si="207"/>
        <v>1.6417030898636549</v>
      </c>
      <c r="AT376" s="76">
        <f t="shared" si="207"/>
        <v>1.5133955576240372</v>
      </c>
      <c r="AU376" s="76">
        <f t="shared" si="199"/>
        <v>0.94970324515834803</v>
      </c>
    </row>
    <row r="377" spans="1:47" s="31" customFormat="1" ht="12.95" customHeight="1">
      <c r="A377" s="10" t="s">
        <v>95</v>
      </c>
      <c r="B377" s="37"/>
      <c r="C377" s="41">
        <v>47726.478000000003</v>
      </c>
      <c r="D377" s="11"/>
      <c r="E377" s="10">
        <f t="shared" si="181"/>
        <v>3747.0049413309807</v>
      </c>
      <c r="F377" s="31">
        <f t="shared" si="182"/>
        <v>3747</v>
      </c>
      <c r="G377" s="31">
        <f t="shared" si="204"/>
        <v>1.017820000561187E-2</v>
      </c>
      <c r="I377" s="31">
        <f t="shared" si="205"/>
        <v>1.017820000561187E-2</v>
      </c>
      <c r="Q377" s="32">
        <f t="shared" si="184"/>
        <v>32707.978000000003</v>
      </c>
      <c r="S377" s="77">
        <f t="shared" si="206"/>
        <v>0.1</v>
      </c>
      <c r="Z377" s="31">
        <f t="shared" si="185"/>
        <v>3747</v>
      </c>
      <c r="AA377" s="76">
        <f t="shared" si="186"/>
        <v>1.0871455009152917E-2</v>
      </c>
      <c r="AB377" s="76">
        <f t="shared" si="187"/>
        <v>6.213921598716329E-3</v>
      </c>
      <c r="AC377" s="76">
        <f t="shared" si="188"/>
        <v>1.017820000561187E-2</v>
      </c>
      <c r="AD377" s="76">
        <f t="shared" si="189"/>
        <v>-6.9325500354104619E-4</v>
      </c>
      <c r="AE377" s="76">
        <f t="shared" si="190"/>
        <v>4.8060249993469596E-8</v>
      </c>
      <c r="AF377" s="31">
        <f t="shared" si="191"/>
        <v>1.017820000561187E-2</v>
      </c>
      <c r="AG377" s="143"/>
      <c r="AH377" s="31">
        <f t="shared" si="192"/>
        <v>3.9642784068955415E-3</v>
      </c>
      <c r="AI377" s="31">
        <f t="shared" si="193"/>
        <v>0.49155932227288046</v>
      </c>
      <c r="AJ377" s="31">
        <f t="shared" si="194"/>
        <v>-0.27678442751126792</v>
      </c>
      <c r="AK377" s="31">
        <f t="shared" si="195"/>
        <v>0.47109777968082484</v>
      </c>
      <c r="AL377" s="31">
        <f t="shared" si="196"/>
        <v>2.3942989899574441</v>
      </c>
      <c r="AM377" s="31">
        <f t="shared" si="197"/>
        <v>2.5506002335214952</v>
      </c>
      <c r="AN377" s="76">
        <f t="shared" si="207"/>
        <v>1.6530551411618328</v>
      </c>
      <c r="AO377" s="76">
        <f t="shared" si="207"/>
        <v>1.6530551613176212</v>
      </c>
      <c r="AP377" s="76">
        <f t="shared" si="207"/>
        <v>1.6530548074130251</v>
      </c>
      <c r="AQ377" s="76">
        <f t="shared" si="207"/>
        <v>1.6530610212117134</v>
      </c>
      <c r="AR377" s="76">
        <f t="shared" si="207"/>
        <v>1.6529518521946585</v>
      </c>
      <c r="AS377" s="76">
        <f t="shared" si="207"/>
        <v>1.6548492332581692</v>
      </c>
      <c r="AT377" s="76">
        <f t="shared" si="207"/>
        <v>1.530969044608236</v>
      </c>
      <c r="AU377" s="76">
        <f t="shared" si="199"/>
        <v>0.9622574662245551</v>
      </c>
    </row>
    <row r="378" spans="1:47" s="31" customFormat="1" ht="12.95" customHeight="1">
      <c r="A378" s="67" t="s">
        <v>1208</v>
      </c>
      <c r="B378" s="66" t="s">
        <v>122</v>
      </c>
      <c r="C378" s="67">
        <v>47726.481200000002</v>
      </c>
      <c r="D378" s="67" t="s">
        <v>144</v>
      </c>
      <c r="E378" s="10">
        <f t="shared" si="181"/>
        <v>3747.0064948727791</v>
      </c>
      <c r="F378" s="31">
        <f t="shared" si="182"/>
        <v>3747</v>
      </c>
      <c r="G378" s="31">
        <f t="shared" si="204"/>
        <v>1.3378200004808605E-2</v>
      </c>
      <c r="J378" s="31">
        <f>G378</f>
        <v>1.3378200004808605E-2</v>
      </c>
      <c r="O378" s="31">
        <f ca="1">+C$11+C$12*F378</f>
        <v>7.3820672700648671E-3</v>
      </c>
      <c r="Q378" s="32">
        <f t="shared" si="184"/>
        <v>32707.981200000002</v>
      </c>
      <c r="S378" s="77">
        <f>S$16</f>
        <v>1</v>
      </c>
      <c r="Z378" s="31">
        <f t="shared" si="185"/>
        <v>3747</v>
      </c>
      <c r="AA378" s="76">
        <f t="shared" si="186"/>
        <v>1.0871455009152917E-2</v>
      </c>
      <c r="AB378" s="76">
        <f t="shared" si="187"/>
        <v>9.4139215979130633E-3</v>
      </c>
      <c r="AC378" s="76">
        <f t="shared" si="188"/>
        <v>1.3378200004808605E-2</v>
      </c>
      <c r="AD378" s="76">
        <f t="shared" si="189"/>
        <v>2.5067449956556881E-3</v>
      </c>
      <c r="AE378" s="76">
        <f t="shared" si="190"/>
        <v>6.2837704732448355E-6</v>
      </c>
      <c r="AF378" s="31">
        <f t="shared" si="191"/>
        <v>1.3378200004808605E-2</v>
      </c>
      <c r="AG378" s="143"/>
      <c r="AH378" s="31">
        <f t="shared" si="192"/>
        <v>3.9642784068955415E-3</v>
      </c>
      <c r="AI378" s="31">
        <f t="shared" si="193"/>
        <v>0.49155932227288046</v>
      </c>
      <c r="AJ378" s="31">
        <f t="shared" si="194"/>
        <v>-0.27678442751126792</v>
      </c>
      <c r="AK378" s="31">
        <f t="shared" si="195"/>
        <v>0.47109777968082484</v>
      </c>
      <c r="AL378" s="31">
        <f t="shared" si="196"/>
        <v>2.3942989899574441</v>
      </c>
      <c r="AM378" s="31">
        <f t="shared" si="197"/>
        <v>2.5506002335214952</v>
      </c>
      <c r="AN378" s="76">
        <f t="shared" si="207"/>
        <v>1.6530551411618328</v>
      </c>
      <c r="AO378" s="76">
        <f t="shared" si="207"/>
        <v>1.6530551613176212</v>
      </c>
      <c r="AP378" s="76">
        <f t="shared" si="207"/>
        <v>1.6530548074130251</v>
      </c>
      <c r="AQ378" s="76">
        <f t="shared" si="207"/>
        <v>1.6530610212117134</v>
      </c>
      <c r="AR378" s="76">
        <f t="shared" si="207"/>
        <v>1.6529518521946585</v>
      </c>
      <c r="AS378" s="76">
        <f t="shared" si="207"/>
        <v>1.6548492332581692</v>
      </c>
      <c r="AT378" s="76">
        <f t="shared" si="207"/>
        <v>1.530969044608236</v>
      </c>
      <c r="AU378" s="76">
        <f t="shared" si="199"/>
        <v>0.9622574662245551</v>
      </c>
    </row>
    <row r="379" spans="1:47" s="31" customFormat="1" ht="12.95" customHeight="1">
      <c r="A379" s="10" t="s">
        <v>95</v>
      </c>
      <c r="B379" s="37"/>
      <c r="C379" s="41">
        <v>47728.525999999998</v>
      </c>
      <c r="D379" s="11"/>
      <c r="E379" s="10">
        <f t="shared" si="181"/>
        <v>3747.9992080820671</v>
      </c>
      <c r="F379" s="31">
        <f t="shared" si="182"/>
        <v>3748</v>
      </c>
      <c r="G379" s="31">
        <f t="shared" si="204"/>
        <v>-1.6312000007019378E-3</v>
      </c>
      <c r="I379" s="31">
        <f t="shared" ref="I379:I391" si="208">G379</f>
        <v>-1.6312000007019378E-3</v>
      </c>
      <c r="Q379" s="32">
        <f t="shared" si="184"/>
        <v>32710.025999999998</v>
      </c>
      <c r="S379" s="77">
        <f t="shared" ref="S379:S391" si="209">S$15</f>
        <v>0.1</v>
      </c>
      <c r="Z379" s="31">
        <f t="shared" si="185"/>
        <v>3748</v>
      </c>
      <c r="AA379" s="76">
        <f t="shared" si="186"/>
        <v>1.0863123617514341E-2</v>
      </c>
      <c r="AB379" s="76">
        <f t="shared" si="187"/>
        <v>-5.5868343149995956E-3</v>
      </c>
      <c r="AC379" s="76">
        <f t="shared" si="188"/>
        <v>-1.6312000007019378E-3</v>
      </c>
      <c r="AD379" s="76">
        <f t="shared" si="189"/>
        <v>-1.2494323618216278E-2</v>
      </c>
      <c r="AE379" s="76">
        <f t="shared" si="190"/>
        <v>1.5610812267671711E-5</v>
      </c>
      <c r="AF379" s="31">
        <f t="shared" si="191"/>
        <v>-1.6312000007019378E-3</v>
      </c>
      <c r="AG379" s="143"/>
      <c r="AH379" s="31">
        <f t="shared" si="192"/>
        <v>3.9556343142976578E-3</v>
      </c>
      <c r="AI379" s="31">
        <f t="shared" si="193"/>
        <v>0.49132100464218242</v>
      </c>
      <c r="AJ379" s="31">
        <f t="shared" si="194"/>
        <v>-0.27727063847035099</v>
      </c>
      <c r="AK379" s="31">
        <f t="shared" si="195"/>
        <v>0.47084044056301816</v>
      </c>
      <c r="AL379" s="31">
        <f t="shared" si="196"/>
        <v>2.3948050053637435</v>
      </c>
      <c r="AM379" s="31">
        <f t="shared" si="197"/>
        <v>2.5525004246851943</v>
      </c>
      <c r="AN379" s="76">
        <f t="shared" si="207"/>
        <v>1.653797320497687</v>
      </c>
      <c r="AO379" s="76">
        <f t="shared" si="207"/>
        <v>1.653797342247965</v>
      </c>
      <c r="AP379" s="76">
        <f t="shared" si="207"/>
        <v>1.6537969637536998</v>
      </c>
      <c r="AQ379" s="76">
        <f t="shared" si="207"/>
        <v>1.6538035499943402</v>
      </c>
      <c r="AR379" s="76">
        <f t="shared" si="207"/>
        <v>1.6536888672385683</v>
      </c>
      <c r="AS379" s="76">
        <f t="shared" si="207"/>
        <v>1.6556636874287802</v>
      </c>
      <c r="AT379" s="76">
        <f t="shared" si="207"/>
        <v>1.5320644195956903</v>
      </c>
      <c r="AU379" s="76">
        <f t="shared" si="199"/>
        <v>0.96304210504119303</v>
      </c>
    </row>
    <row r="380" spans="1:47" s="31" customFormat="1" ht="12.95" customHeight="1">
      <c r="A380" s="10" t="s">
        <v>99</v>
      </c>
      <c r="B380" s="37"/>
      <c r="C380" s="41">
        <v>47757.37</v>
      </c>
      <c r="D380" s="11"/>
      <c r="E380" s="10">
        <f t="shared" si="181"/>
        <v>3762.0024454689847</v>
      </c>
      <c r="F380" s="31">
        <f t="shared" si="182"/>
        <v>3762</v>
      </c>
      <c r="G380" s="31">
        <f t="shared" si="204"/>
        <v>5.0372000041534193E-3</v>
      </c>
      <c r="I380" s="31">
        <f t="shared" si="208"/>
        <v>5.0372000041534193E-3</v>
      </c>
      <c r="Q380" s="32">
        <f t="shared" si="184"/>
        <v>32738.870000000003</v>
      </c>
      <c r="S380" s="77">
        <f t="shared" si="209"/>
        <v>0.1</v>
      </c>
      <c r="Z380" s="31">
        <f t="shared" si="185"/>
        <v>3762</v>
      </c>
      <c r="AA380" s="76">
        <f t="shared" si="186"/>
        <v>1.0746696324068055E-2</v>
      </c>
      <c r="AB380" s="76">
        <f t="shared" si="187"/>
        <v>1.2023710783748871E-3</v>
      </c>
      <c r="AC380" s="76">
        <f t="shared" si="188"/>
        <v>5.0372000041534193E-3</v>
      </c>
      <c r="AD380" s="76">
        <f t="shared" si="189"/>
        <v>-5.7094963199146361E-3</v>
      </c>
      <c r="AE380" s="76">
        <f t="shared" si="190"/>
        <v>3.2598348227118774E-6</v>
      </c>
      <c r="AF380" s="31">
        <f t="shared" si="191"/>
        <v>5.0372000041534193E-3</v>
      </c>
      <c r="AG380" s="143"/>
      <c r="AH380" s="31">
        <f t="shared" si="192"/>
        <v>3.8348289257785322E-3</v>
      </c>
      <c r="AI380" s="31">
        <f t="shared" si="193"/>
        <v>0.48802210843723626</v>
      </c>
      <c r="AJ380" s="31">
        <f t="shared" si="194"/>
        <v>-0.28402114501735914</v>
      </c>
      <c r="AK380" s="31">
        <f t="shared" si="195"/>
        <v>0.46725119511753255</v>
      </c>
      <c r="AL380" s="31">
        <f t="shared" si="196"/>
        <v>2.4018381831066722</v>
      </c>
      <c r="AM380" s="31">
        <f t="shared" si="197"/>
        <v>2.5791679792234179</v>
      </c>
      <c r="AN380" s="76">
        <f t="shared" si="207"/>
        <v>1.6641503146987553</v>
      </c>
      <c r="AO380" s="76">
        <f t="shared" si="207"/>
        <v>1.6641503679155762</v>
      </c>
      <c r="AP380" s="76">
        <f t="shared" si="207"/>
        <v>1.6641495442956393</v>
      </c>
      <c r="AQ380" s="76">
        <f t="shared" si="207"/>
        <v>1.6641622903898581</v>
      </c>
      <c r="AR380" s="76">
        <f t="shared" si="207"/>
        <v>1.6639648409213377</v>
      </c>
      <c r="AS380" s="76">
        <f t="shared" si="207"/>
        <v>1.6669781738639737</v>
      </c>
      <c r="AT380" s="76">
        <f t="shared" si="207"/>
        <v>1.5473627988361491</v>
      </c>
      <c r="AU380" s="76">
        <f t="shared" si="199"/>
        <v>0.97402704847412436</v>
      </c>
    </row>
    <row r="381" spans="1:47" s="31" customFormat="1" ht="12.95" customHeight="1">
      <c r="A381" s="10" t="s">
        <v>95</v>
      </c>
      <c r="B381" s="37"/>
      <c r="C381" s="41">
        <v>47757.381000000001</v>
      </c>
      <c r="D381" s="11"/>
      <c r="E381" s="10">
        <f t="shared" si="181"/>
        <v>3762.0077857689166</v>
      </c>
      <c r="F381" s="31">
        <f t="shared" si="182"/>
        <v>3762</v>
      </c>
      <c r="G381" s="31">
        <f t="shared" si="204"/>
        <v>1.6037200002756435E-2</v>
      </c>
      <c r="I381" s="31">
        <f t="shared" si="208"/>
        <v>1.6037200002756435E-2</v>
      </c>
      <c r="Q381" s="32">
        <f t="shared" si="184"/>
        <v>32738.881000000001</v>
      </c>
      <c r="S381" s="77">
        <f t="shared" si="209"/>
        <v>0.1</v>
      </c>
      <c r="Z381" s="31">
        <f t="shared" si="185"/>
        <v>3762</v>
      </c>
      <c r="AA381" s="76">
        <f t="shared" si="186"/>
        <v>1.0746696324068055E-2</v>
      </c>
      <c r="AB381" s="76">
        <f t="shared" si="187"/>
        <v>1.2202371076977903E-2</v>
      </c>
      <c r="AC381" s="76">
        <f t="shared" si="188"/>
        <v>1.6037200002756435E-2</v>
      </c>
      <c r="AD381" s="76">
        <f t="shared" si="189"/>
        <v>5.29050367868838E-3</v>
      </c>
      <c r="AE381" s="76">
        <f t="shared" si="190"/>
        <v>2.7989429174215286E-6</v>
      </c>
      <c r="AF381" s="31">
        <f t="shared" si="191"/>
        <v>1.6037200002756435E-2</v>
      </c>
      <c r="AG381" s="143"/>
      <c r="AH381" s="31">
        <f t="shared" si="192"/>
        <v>3.8348289257785322E-3</v>
      </c>
      <c r="AI381" s="31">
        <f t="shared" si="193"/>
        <v>0.48802210843723626</v>
      </c>
      <c r="AJ381" s="31">
        <f t="shared" si="194"/>
        <v>-0.28402114501735914</v>
      </c>
      <c r="AK381" s="31">
        <f t="shared" si="195"/>
        <v>0.46725119511753255</v>
      </c>
      <c r="AL381" s="31">
        <f t="shared" si="196"/>
        <v>2.4018381831066722</v>
      </c>
      <c r="AM381" s="31">
        <f t="shared" si="197"/>
        <v>2.5791679792234179</v>
      </c>
      <c r="AN381" s="76">
        <f t="shared" ref="AN381:AT390" si="210">$AU381+$AB$7*SIN(AO381)</f>
        <v>1.6641503146987553</v>
      </c>
      <c r="AO381" s="76">
        <f t="shared" si="210"/>
        <v>1.6641503679155762</v>
      </c>
      <c r="AP381" s="76">
        <f t="shared" si="210"/>
        <v>1.6641495442956393</v>
      </c>
      <c r="AQ381" s="76">
        <f t="shared" si="210"/>
        <v>1.6641622903898581</v>
      </c>
      <c r="AR381" s="76">
        <f t="shared" si="210"/>
        <v>1.6639648409213377</v>
      </c>
      <c r="AS381" s="76">
        <f t="shared" si="210"/>
        <v>1.6669781738639737</v>
      </c>
      <c r="AT381" s="76">
        <f t="shared" si="210"/>
        <v>1.5473627988361491</v>
      </c>
      <c r="AU381" s="76">
        <f t="shared" si="199"/>
        <v>0.97402704847412436</v>
      </c>
    </row>
    <row r="382" spans="1:47" s="31" customFormat="1" ht="12.95" customHeight="1">
      <c r="A382" s="10" t="s">
        <v>97</v>
      </c>
      <c r="B382" s="37"/>
      <c r="C382" s="41">
        <v>47757.383999999998</v>
      </c>
      <c r="D382" s="11"/>
      <c r="E382" s="10">
        <f t="shared" si="181"/>
        <v>3762.0092422143516</v>
      </c>
      <c r="F382" s="31">
        <f t="shared" si="182"/>
        <v>3762</v>
      </c>
      <c r="G382" s="31">
        <f t="shared" si="204"/>
        <v>1.9037199999729637E-2</v>
      </c>
      <c r="I382" s="31">
        <f t="shared" si="208"/>
        <v>1.9037199999729637E-2</v>
      </c>
      <c r="Q382" s="32">
        <f t="shared" si="184"/>
        <v>32738.883999999998</v>
      </c>
      <c r="S382" s="77">
        <f t="shared" si="209"/>
        <v>0.1</v>
      </c>
      <c r="Z382" s="31">
        <f t="shared" si="185"/>
        <v>3762</v>
      </c>
      <c r="AA382" s="76">
        <f t="shared" si="186"/>
        <v>1.0746696324068055E-2</v>
      </c>
      <c r="AB382" s="76">
        <f t="shared" si="187"/>
        <v>1.5202371073951105E-2</v>
      </c>
      <c r="AC382" s="76">
        <f t="shared" si="188"/>
        <v>1.9037199999729637E-2</v>
      </c>
      <c r="AD382" s="76">
        <f t="shared" si="189"/>
        <v>8.2905036756615817E-3</v>
      </c>
      <c r="AE382" s="76">
        <f t="shared" si="190"/>
        <v>6.8732451196158205E-6</v>
      </c>
      <c r="AF382" s="31">
        <f t="shared" si="191"/>
        <v>1.9037199999729637E-2</v>
      </c>
      <c r="AG382" s="143"/>
      <c r="AH382" s="31">
        <f t="shared" si="192"/>
        <v>3.8348289257785322E-3</v>
      </c>
      <c r="AI382" s="31">
        <f t="shared" si="193"/>
        <v>0.48802210843723626</v>
      </c>
      <c r="AJ382" s="31">
        <f t="shared" si="194"/>
        <v>-0.28402114501735914</v>
      </c>
      <c r="AK382" s="31">
        <f t="shared" si="195"/>
        <v>0.46725119511753255</v>
      </c>
      <c r="AL382" s="31">
        <f t="shared" si="196"/>
        <v>2.4018381831066722</v>
      </c>
      <c r="AM382" s="31">
        <f t="shared" si="197"/>
        <v>2.5791679792234179</v>
      </c>
      <c r="AN382" s="76">
        <f t="shared" si="210"/>
        <v>1.6641503146987553</v>
      </c>
      <c r="AO382" s="76">
        <f t="shared" si="210"/>
        <v>1.6641503679155762</v>
      </c>
      <c r="AP382" s="76">
        <f t="shared" si="210"/>
        <v>1.6641495442956393</v>
      </c>
      <c r="AQ382" s="76">
        <f t="shared" si="210"/>
        <v>1.6641622903898581</v>
      </c>
      <c r="AR382" s="76">
        <f t="shared" si="210"/>
        <v>1.6639648409213377</v>
      </c>
      <c r="AS382" s="76">
        <f t="shared" si="210"/>
        <v>1.6669781738639737</v>
      </c>
      <c r="AT382" s="76">
        <f t="shared" si="210"/>
        <v>1.5473627988361491</v>
      </c>
      <c r="AU382" s="76">
        <f t="shared" si="199"/>
        <v>0.97402704847412436</v>
      </c>
    </row>
    <row r="383" spans="1:47" s="31" customFormat="1" ht="12.95" customHeight="1">
      <c r="A383" s="10" t="s">
        <v>99</v>
      </c>
      <c r="B383" s="37"/>
      <c r="C383" s="41">
        <v>47759.430999999997</v>
      </c>
      <c r="D383" s="11"/>
      <c r="E383" s="10">
        <f t="shared" si="181"/>
        <v>3763.0030234836277</v>
      </c>
      <c r="F383" s="31">
        <f t="shared" si="182"/>
        <v>3763</v>
      </c>
      <c r="G383" s="31">
        <f t="shared" si="204"/>
        <v>6.2277999968500808E-3</v>
      </c>
      <c r="I383" s="31">
        <f t="shared" si="208"/>
        <v>6.2277999968500808E-3</v>
      </c>
      <c r="Q383" s="32">
        <f t="shared" si="184"/>
        <v>32740.930999999997</v>
      </c>
      <c r="S383" s="77">
        <f t="shared" si="209"/>
        <v>0.1</v>
      </c>
      <c r="Z383" s="31">
        <f t="shared" si="185"/>
        <v>3763</v>
      </c>
      <c r="AA383" s="76">
        <f t="shared" si="186"/>
        <v>1.0738395306463335E-2</v>
      </c>
      <c r="AB383" s="76">
        <f t="shared" si="187"/>
        <v>2.4015848298702251E-3</v>
      </c>
      <c r="AC383" s="76">
        <f t="shared" si="188"/>
        <v>6.2277999968500808E-3</v>
      </c>
      <c r="AD383" s="76">
        <f t="shared" si="189"/>
        <v>-4.5105953096132544E-3</v>
      </c>
      <c r="AE383" s="76">
        <f t="shared" si="190"/>
        <v>2.034547004710509E-6</v>
      </c>
      <c r="AF383" s="31">
        <f t="shared" si="191"/>
        <v>6.2277999968500808E-3</v>
      </c>
      <c r="AG383" s="143"/>
      <c r="AH383" s="31">
        <f t="shared" si="192"/>
        <v>3.8262151669798557E-3</v>
      </c>
      <c r="AI383" s="31">
        <f t="shared" si="193"/>
        <v>0.48778912463415536</v>
      </c>
      <c r="AJ383" s="31">
        <f t="shared" si="194"/>
        <v>-0.28449933238654185</v>
      </c>
      <c r="AK383" s="31">
        <f t="shared" si="195"/>
        <v>0.46699578150639726</v>
      </c>
      <c r="AL383" s="31">
        <f t="shared" si="196"/>
        <v>2.4023369458623045</v>
      </c>
      <c r="AM383" s="31">
        <f t="shared" si="197"/>
        <v>2.5810775005632096</v>
      </c>
      <c r="AN383" s="76">
        <f t="shared" si="210"/>
        <v>1.6648871560039713</v>
      </c>
      <c r="AO383" s="76">
        <f t="shared" si="210"/>
        <v>1.6648872122179701</v>
      </c>
      <c r="AP383" s="76">
        <f t="shared" si="210"/>
        <v>1.6648863490048127</v>
      </c>
      <c r="AQ383" s="76">
        <f t="shared" si="210"/>
        <v>1.664899603497519</v>
      </c>
      <c r="AR383" s="76">
        <f t="shared" si="210"/>
        <v>1.6646958774086658</v>
      </c>
      <c r="AS383" s="76">
        <f t="shared" si="210"/>
        <v>1.6677801055569756</v>
      </c>
      <c r="AT383" s="76">
        <f t="shared" si="210"/>
        <v>1.5484528990098871</v>
      </c>
      <c r="AU383" s="76">
        <f t="shared" si="199"/>
        <v>0.97481168729076229</v>
      </c>
    </row>
    <row r="384" spans="1:47" s="31" customFormat="1" ht="12.95" customHeight="1">
      <c r="A384" s="10" t="s">
        <v>95</v>
      </c>
      <c r="B384" s="37"/>
      <c r="C384" s="41">
        <v>47759.432000000001</v>
      </c>
      <c r="D384" s="11"/>
      <c r="E384" s="10">
        <f t="shared" si="181"/>
        <v>3763.0035089654416</v>
      </c>
      <c r="F384" s="31">
        <f t="shared" si="182"/>
        <v>3763</v>
      </c>
      <c r="G384" s="31">
        <f t="shared" si="204"/>
        <v>7.2278000006917864E-3</v>
      </c>
      <c r="I384" s="31">
        <f t="shared" si="208"/>
        <v>7.2278000006917864E-3</v>
      </c>
      <c r="Q384" s="32">
        <f t="shared" si="184"/>
        <v>32740.932000000001</v>
      </c>
      <c r="S384" s="77">
        <f t="shared" si="209"/>
        <v>0.1</v>
      </c>
      <c r="Z384" s="31">
        <f t="shared" si="185"/>
        <v>3763</v>
      </c>
      <c r="AA384" s="76">
        <f t="shared" si="186"/>
        <v>1.0738395306463335E-2</v>
      </c>
      <c r="AB384" s="76">
        <f t="shared" si="187"/>
        <v>3.4015848337119307E-3</v>
      </c>
      <c r="AC384" s="76">
        <f t="shared" si="188"/>
        <v>7.2278000006917864E-3</v>
      </c>
      <c r="AD384" s="76">
        <f t="shared" si="189"/>
        <v>-3.5105953057715487E-3</v>
      </c>
      <c r="AE384" s="76">
        <f t="shared" si="190"/>
        <v>1.2324279400905234E-6</v>
      </c>
      <c r="AF384" s="31">
        <f t="shared" si="191"/>
        <v>7.2278000006917864E-3</v>
      </c>
      <c r="AG384" s="143"/>
      <c r="AH384" s="31">
        <f t="shared" si="192"/>
        <v>3.8262151669798557E-3</v>
      </c>
      <c r="AI384" s="31">
        <f t="shared" si="193"/>
        <v>0.48778912463415536</v>
      </c>
      <c r="AJ384" s="31">
        <f t="shared" si="194"/>
        <v>-0.28449933238654185</v>
      </c>
      <c r="AK384" s="31">
        <f t="shared" si="195"/>
        <v>0.46699578150639726</v>
      </c>
      <c r="AL384" s="31">
        <f t="shared" si="196"/>
        <v>2.4023369458623045</v>
      </c>
      <c r="AM384" s="31">
        <f t="shared" si="197"/>
        <v>2.5810775005632096</v>
      </c>
      <c r="AN384" s="76">
        <f t="shared" si="210"/>
        <v>1.6648871560039713</v>
      </c>
      <c r="AO384" s="76">
        <f t="shared" si="210"/>
        <v>1.6648872122179701</v>
      </c>
      <c r="AP384" s="76">
        <f t="shared" si="210"/>
        <v>1.6648863490048127</v>
      </c>
      <c r="AQ384" s="76">
        <f t="shared" si="210"/>
        <v>1.664899603497519</v>
      </c>
      <c r="AR384" s="76">
        <f t="shared" si="210"/>
        <v>1.6646958774086658</v>
      </c>
      <c r="AS384" s="76">
        <f t="shared" si="210"/>
        <v>1.6677801055569756</v>
      </c>
      <c r="AT384" s="76">
        <f t="shared" si="210"/>
        <v>1.5484528990098871</v>
      </c>
      <c r="AU384" s="76">
        <f t="shared" si="199"/>
        <v>0.97481168729076229</v>
      </c>
    </row>
    <row r="385" spans="1:64" s="31" customFormat="1" ht="12.95" customHeight="1">
      <c r="A385" s="10" t="s">
        <v>99</v>
      </c>
      <c r="B385" s="37" t="s">
        <v>31</v>
      </c>
      <c r="C385" s="41">
        <v>47760.451999999997</v>
      </c>
      <c r="D385" s="11"/>
      <c r="E385" s="10">
        <f t="shared" si="181"/>
        <v>3763.4987004137361</v>
      </c>
      <c r="F385" s="31">
        <f t="shared" si="182"/>
        <v>3763.5</v>
      </c>
      <c r="G385" s="31">
        <f t="shared" si="204"/>
        <v>-2.676900003280025E-3</v>
      </c>
      <c r="I385" s="31">
        <f t="shared" si="208"/>
        <v>-2.676900003280025E-3</v>
      </c>
      <c r="Q385" s="32">
        <f t="shared" si="184"/>
        <v>32741.951999999997</v>
      </c>
      <c r="S385" s="77">
        <f t="shared" si="209"/>
        <v>0.1</v>
      </c>
      <c r="Z385" s="31">
        <f t="shared" si="185"/>
        <v>3763.5</v>
      </c>
      <c r="AA385" s="76">
        <f t="shared" si="186"/>
        <v>1.0734245561457398E-2</v>
      </c>
      <c r="AB385" s="76">
        <f t="shared" si="187"/>
        <v>-6.4988090536510995E-3</v>
      </c>
      <c r="AC385" s="76">
        <f t="shared" si="188"/>
        <v>-2.676900003280025E-3</v>
      </c>
      <c r="AD385" s="76">
        <f t="shared" si="189"/>
        <v>-1.3411145564737423E-2</v>
      </c>
      <c r="AE385" s="76">
        <f t="shared" si="190"/>
        <v>1.7985882535857624E-5</v>
      </c>
      <c r="AF385" s="31">
        <f t="shared" si="191"/>
        <v>-2.676900003280025E-3</v>
      </c>
      <c r="AG385" s="143"/>
      <c r="AH385" s="31">
        <f t="shared" si="192"/>
        <v>3.8219090503710746E-3</v>
      </c>
      <c r="AI385" s="31">
        <f t="shared" si="193"/>
        <v>0.48767276385245617</v>
      </c>
      <c r="AJ385" s="31">
        <f t="shared" si="194"/>
        <v>-0.28473822841708207</v>
      </c>
      <c r="AK385" s="31">
        <f t="shared" si="195"/>
        <v>0.46686812258841837</v>
      </c>
      <c r="AL385" s="31">
        <f t="shared" si="196"/>
        <v>2.4025861487292035</v>
      </c>
      <c r="AM385" s="31">
        <f t="shared" si="197"/>
        <v>2.5820324990329468</v>
      </c>
      <c r="AN385" s="76">
        <f t="shared" si="210"/>
        <v>1.6652554447732624</v>
      </c>
      <c r="AO385" s="76">
        <f t="shared" si="210"/>
        <v>1.6652555025281841</v>
      </c>
      <c r="AP385" s="76">
        <f t="shared" si="210"/>
        <v>1.6652546191004254</v>
      </c>
      <c r="AQ385" s="76">
        <f t="shared" si="210"/>
        <v>1.6652681312405311</v>
      </c>
      <c r="AR385" s="76">
        <f t="shared" si="210"/>
        <v>1.6650612502236464</v>
      </c>
      <c r="AS385" s="76">
        <f t="shared" si="210"/>
        <v>1.6681807606038688</v>
      </c>
      <c r="AT385" s="76">
        <f t="shared" si="210"/>
        <v>1.5489978166709419</v>
      </c>
      <c r="AU385" s="76">
        <f t="shared" si="199"/>
        <v>0.97520400669908125</v>
      </c>
    </row>
    <row r="386" spans="1:64" s="31" customFormat="1" ht="12.95" customHeight="1">
      <c r="A386" s="10" t="s">
        <v>99</v>
      </c>
      <c r="B386" s="37"/>
      <c r="C386" s="41">
        <v>47790.334999999999</v>
      </c>
      <c r="D386" s="11"/>
      <c r="E386" s="10">
        <f t="shared" si="181"/>
        <v>3778.0063534033775</v>
      </c>
      <c r="F386" s="31">
        <f t="shared" si="182"/>
        <v>3778</v>
      </c>
      <c r="G386" s="31">
        <f t="shared" si="204"/>
        <v>1.3086799997836351E-2</v>
      </c>
      <c r="I386" s="31">
        <f t="shared" si="208"/>
        <v>1.3086799997836351E-2</v>
      </c>
      <c r="Q386" s="32">
        <f t="shared" si="184"/>
        <v>32771.834999999999</v>
      </c>
      <c r="S386" s="77">
        <f t="shared" si="209"/>
        <v>0.1</v>
      </c>
      <c r="Z386" s="31">
        <f t="shared" si="185"/>
        <v>3778</v>
      </c>
      <c r="AA386" s="76">
        <f t="shared" si="186"/>
        <v>1.0614125301891682E-2</v>
      </c>
      <c r="AB386" s="76">
        <f t="shared" si="187"/>
        <v>9.389546275214683E-3</v>
      </c>
      <c r="AC386" s="76">
        <f t="shared" si="188"/>
        <v>1.3086799997836351E-2</v>
      </c>
      <c r="AD386" s="76">
        <f t="shared" si="189"/>
        <v>2.4726746959446693E-3</v>
      </c>
      <c r="AE386" s="76">
        <f t="shared" si="190"/>
        <v>6.114120151965064E-7</v>
      </c>
      <c r="AF386" s="31">
        <f t="shared" si="191"/>
        <v>1.3086799997836351E-2</v>
      </c>
      <c r="AG386" s="143"/>
      <c r="AH386" s="31">
        <f t="shared" si="192"/>
        <v>3.6972537226216693E-3</v>
      </c>
      <c r="AI386" s="31">
        <f t="shared" si="193"/>
        <v>0.48433589753614603</v>
      </c>
      <c r="AJ386" s="31">
        <f t="shared" si="194"/>
        <v>-0.29160946044182429</v>
      </c>
      <c r="AK386" s="31">
        <f t="shared" si="195"/>
        <v>0.46317985083330582</v>
      </c>
      <c r="AL386" s="31">
        <f t="shared" si="196"/>
        <v>2.4097618043807603</v>
      </c>
      <c r="AM386" s="31">
        <f t="shared" si="197"/>
        <v>2.6097973161555807</v>
      </c>
      <c r="AN386" s="76">
        <f t="shared" si="210"/>
        <v>1.67589787654094</v>
      </c>
      <c r="AO386" s="76">
        <f t="shared" si="210"/>
        <v>1.6758979927977569</v>
      </c>
      <c r="AP386" s="76">
        <f t="shared" si="210"/>
        <v>1.6758963940125633</v>
      </c>
      <c r="AQ386" s="76">
        <f t="shared" si="210"/>
        <v>1.6759183786772471</v>
      </c>
      <c r="AR386" s="76">
        <f t="shared" si="210"/>
        <v>1.6756156679752872</v>
      </c>
      <c r="AS386" s="76">
        <f t="shared" si="210"/>
        <v>1.6797100786548453</v>
      </c>
      <c r="AT386" s="76">
        <f t="shared" si="210"/>
        <v>1.5647619168017424</v>
      </c>
      <c r="AU386" s="76">
        <f t="shared" si="199"/>
        <v>0.98658126954033143</v>
      </c>
    </row>
    <row r="387" spans="1:64" s="31" customFormat="1" ht="12.95" customHeight="1">
      <c r="A387" s="10" t="s">
        <v>81</v>
      </c>
      <c r="B387" s="37"/>
      <c r="C387" s="41">
        <v>47790.334999999999</v>
      </c>
      <c r="D387" s="11"/>
      <c r="E387" s="10">
        <f t="shared" si="181"/>
        <v>3778.0063534033775</v>
      </c>
      <c r="F387" s="31">
        <f t="shared" si="182"/>
        <v>3778</v>
      </c>
      <c r="G387" s="31">
        <f t="shared" si="204"/>
        <v>1.3086799997836351E-2</v>
      </c>
      <c r="I387" s="31">
        <f t="shared" si="208"/>
        <v>1.3086799997836351E-2</v>
      </c>
      <c r="Q387" s="32">
        <f t="shared" si="184"/>
        <v>32771.834999999999</v>
      </c>
      <c r="S387" s="77">
        <f t="shared" si="209"/>
        <v>0.1</v>
      </c>
      <c r="Z387" s="31">
        <f t="shared" si="185"/>
        <v>3778</v>
      </c>
      <c r="AA387" s="76">
        <f t="shared" si="186"/>
        <v>1.0614125301891682E-2</v>
      </c>
      <c r="AB387" s="76">
        <f t="shared" si="187"/>
        <v>9.389546275214683E-3</v>
      </c>
      <c r="AC387" s="76">
        <f t="shared" si="188"/>
        <v>1.3086799997836351E-2</v>
      </c>
      <c r="AD387" s="76">
        <f t="shared" si="189"/>
        <v>2.4726746959446693E-3</v>
      </c>
      <c r="AE387" s="76">
        <f t="shared" si="190"/>
        <v>6.114120151965064E-7</v>
      </c>
      <c r="AF387" s="31">
        <f t="shared" si="191"/>
        <v>1.3086799997836351E-2</v>
      </c>
      <c r="AG387" s="143"/>
      <c r="AH387" s="31">
        <f t="shared" si="192"/>
        <v>3.6972537226216693E-3</v>
      </c>
      <c r="AI387" s="31">
        <f t="shared" si="193"/>
        <v>0.48433589753614603</v>
      </c>
      <c r="AJ387" s="31">
        <f t="shared" si="194"/>
        <v>-0.29160946044182429</v>
      </c>
      <c r="AK387" s="31">
        <f t="shared" si="195"/>
        <v>0.46317985083330582</v>
      </c>
      <c r="AL387" s="31">
        <f t="shared" si="196"/>
        <v>2.4097618043807603</v>
      </c>
      <c r="AM387" s="31">
        <f t="shared" si="197"/>
        <v>2.6097973161555807</v>
      </c>
      <c r="AN387" s="76">
        <f t="shared" si="210"/>
        <v>1.67589787654094</v>
      </c>
      <c r="AO387" s="76">
        <f t="shared" si="210"/>
        <v>1.6758979927977569</v>
      </c>
      <c r="AP387" s="76">
        <f t="shared" si="210"/>
        <v>1.6758963940125633</v>
      </c>
      <c r="AQ387" s="76">
        <f t="shared" si="210"/>
        <v>1.6759183786772471</v>
      </c>
      <c r="AR387" s="76">
        <f t="shared" si="210"/>
        <v>1.6756156679752872</v>
      </c>
      <c r="AS387" s="76">
        <f t="shared" si="210"/>
        <v>1.6797100786548453</v>
      </c>
      <c r="AT387" s="76">
        <f t="shared" si="210"/>
        <v>1.5647619168017424</v>
      </c>
      <c r="AU387" s="76">
        <f t="shared" si="199"/>
        <v>0.98658126954033143</v>
      </c>
    </row>
    <row r="388" spans="1:64" s="31" customFormat="1" ht="12.95" customHeight="1">
      <c r="A388" s="10" t="s">
        <v>81</v>
      </c>
      <c r="B388" s="37"/>
      <c r="C388" s="41">
        <v>47790.351999999999</v>
      </c>
      <c r="D388" s="11"/>
      <c r="E388" s="10">
        <f t="shared" si="181"/>
        <v>3778.0146065941822</v>
      </c>
      <c r="F388" s="31">
        <f t="shared" si="182"/>
        <v>3778</v>
      </c>
      <c r="G388" s="31">
        <f t="shared" si="204"/>
        <v>3.0086799997661728E-2</v>
      </c>
      <c r="I388" s="31">
        <f t="shared" si="208"/>
        <v>3.0086799997661728E-2</v>
      </c>
      <c r="Q388" s="32">
        <f t="shared" si="184"/>
        <v>32771.851999999999</v>
      </c>
      <c r="S388" s="77">
        <f t="shared" si="209"/>
        <v>0.1</v>
      </c>
      <c r="Z388" s="31">
        <f t="shared" si="185"/>
        <v>3778</v>
      </c>
      <c r="AA388" s="76">
        <f t="shared" si="186"/>
        <v>1.0614125301891682E-2</v>
      </c>
      <c r="AB388" s="76">
        <f t="shared" si="187"/>
        <v>2.638954627504006E-2</v>
      </c>
      <c r="AC388" s="76">
        <f t="shared" si="188"/>
        <v>3.0086799997661728E-2</v>
      </c>
      <c r="AD388" s="76">
        <f t="shared" si="189"/>
        <v>1.9472674695770048E-2</v>
      </c>
      <c r="AE388" s="76">
        <f t="shared" si="190"/>
        <v>3.7918505980728316E-5</v>
      </c>
      <c r="AF388" s="31">
        <f t="shared" si="191"/>
        <v>3.0086799997661728E-2</v>
      </c>
      <c r="AG388" s="143"/>
      <c r="AH388" s="31">
        <f t="shared" si="192"/>
        <v>3.6972537226216693E-3</v>
      </c>
      <c r="AI388" s="31">
        <f t="shared" si="193"/>
        <v>0.48433589753614603</v>
      </c>
      <c r="AJ388" s="31">
        <f t="shared" si="194"/>
        <v>-0.29160946044182429</v>
      </c>
      <c r="AK388" s="31">
        <f t="shared" si="195"/>
        <v>0.46317985083330582</v>
      </c>
      <c r="AL388" s="31">
        <f t="shared" si="196"/>
        <v>2.4097618043807603</v>
      </c>
      <c r="AM388" s="31">
        <f t="shared" si="197"/>
        <v>2.6097973161555807</v>
      </c>
      <c r="AN388" s="76">
        <f t="shared" si="210"/>
        <v>1.67589787654094</v>
      </c>
      <c r="AO388" s="76">
        <f t="shared" si="210"/>
        <v>1.6758979927977569</v>
      </c>
      <c r="AP388" s="76">
        <f t="shared" si="210"/>
        <v>1.6758963940125633</v>
      </c>
      <c r="AQ388" s="76">
        <f t="shared" si="210"/>
        <v>1.6759183786772471</v>
      </c>
      <c r="AR388" s="76">
        <f t="shared" si="210"/>
        <v>1.6756156679752872</v>
      </c>
      <c r="AS388" s="76">
        <f t="shared" si="210"/>
        <v>1.6797100786548453</v>
      </c>
      <c r="AT388" s="76">
        <f t="shared" si="210"/>
        <v>1.5647619168017424</v>
      </c>
      <c r="AU388" s="76">
        <f t="shared" si="199"/>
        <v>0.98658126954033143</v>
      </c>
    </row>
    <row r="389" spans="1:64" s="31" customFormat="1" ht="12.95" customHeight="1">
      <c r="A389" s="67" t="s">
        <v>1233</v>
      </c>
      <c r="B389" s="66" t="s">
        <v>31</v>
      </c>
      <c r="C389" s="67">
        <v>48079.735000000001</v>
      </c>
      <c r="D389" s="67" t="s">
        <v>144</v>
      </c>
      <c r="E389" s="10">
        <f t="shared" si="181"/>
        <v>3918.5047898121061</v>
      </c>
      <c r="F389" s="31">
        <f t="shared" si="182"/>
        <v>3918.5</v>
      </c>
      <c r="G389" s="31">
        <f t="shared" si="204"/>
        <v>9.8661000010906719E-3</v>
      </c>
      <c r="I389" s="31">
        <f t="shared" si="208"/>
        <v>9.8661000010906719E-3</v>
      </c>
      <c r="O389" s="31">
        <f ca="1">+C$11+C$12*F389</f>
        <v>6.9149931877448053E-3</v>
      </c>
      <c r="Q389" s="32">
        <f t="shared" si="184"/>
        <v>33061.235000000001</v>
      </c>
      <c r="S389" s="77">
        <f t="shared" si="209"/>
        <v>0.1</v>
      </c>
      <c r="Z389" s="31">
        <f t="shared" si="185"/>
        <v>3918.5</v>
      </c>
      <c r="AA389" s="76">
        <f t="shared" si="186"/>
        <v>9.4731623859109944E-3</v>
      </c>
      <c r="AB389" s="76">
        <f t="shared" si="187"/>
        <v>7.3537816483353882E-3</v>
      </c>
      <c r="AC389" s="76">
        <f t="shared" si="188"/>
        <v>9.8661000010906719E-3</v>
      </c>
      <c r="AD389" s="76">
        <f t="shared" si="189"/>
        <v>3.9293761517967749E-4</v>
      </c>
      <c r="AE389" s="76">
        <f t="shared" si="190"/>
        <v>1.5439996942309231E-8</v>
      </c>
      <c r="AF389" s="31">
        <f t="shared" si="191"/>
        <v>9.8661000010906719E-3</v>
      </c>
      <c r="AG389" s="143"/>
      <c r="AH389" s="31">
        <f t="shared" si="192"/>
        <v>2.5123183527552837E-3</v>
      </c>
      <c r="AI389" s="31">
        <f t="shared" si="193"/>
        <v>0.4553924387793995</v>
      </c>
      <c r="AJ389" s="31">
        <f t="shared" si="194"/>
        <v>-0.35300898640793571</v>
      </c>
      <c r="AK389" s="31">
        <f t="shared" si="195"/>
        <v>0.42877458535828045</v>
      </c>
      <c r="AL389" s="31">
        <f t="shared" si="196"/>
        <v>2.474638002407866</v>
      </c>
      <c r="AM389" s="31">
        <f t="shared" si="197"/>
        <v>2.8867125819143351</v>
      </c>
      <c r="AN389" s="76">
        <f t="shared" si="210"/>
        <v>1.7754930389069901</v>
      </c>
      <c r="AO389" s="76">
        <f t="shared" si="210"/>
        <v>1.7754964269038938</v>
      </c>
      <c r="AP389" s="76">
        <f t="shared" si="210"/>
        <v>1.7754723796510283</v>
      </c>
      <c r="AQ389" s="76">
        <f t="shared" si="210"/>
        <v>1.7756430015006397</v>
      </c>
      <c r="AR389" s="76">
        <f t="shared" si="210"/>
        <v>1.7744293446738779</v>
      </c>
      <c r="AS389" s="76">
        <f t="shared" si="210"/>
        <v>1.7829134346211672</v>
      </c>
      <c r="AT389" s="76">
        <f t="shared" si="210"/>
        <v>1.7135537893466188</v>
      </c>
      <c r="AU389" s="76">
        <f t="shared" si="199"/>
        <v>1.0968230232779628</v>
      </c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</row>
    <row r="390" spans="1:64" s="31" customFormat="1" ht="12.95" customHeight="1">
      <c r="A390" s="10" t="s">
        <v>100</v>
      </c>
      <c r="B390" s="37"/>
      <c r="C390" s="41">
        <v>48449.472000000002</v>
      </c>
      <c r="D390" s="11"/>
      <c r="E390" s="10">
        <f t="shared" si="181"/>
        <v>4098.0053785559003</v>
      </c>
      <c r="F390" s="31">
        <f t="shared" si="182"/>
        <v>4098</v>
      </c>
      <c r="G390" s="31">
        <f t="shared" si="204"/>
        <v>1.1078800001996569E-2</v>
      </c>
      <c r="I390" s="31">
        <f t="shared" si="208"/>
        <v>1.1078800001996569E-2</v>
      </c>
      <c r="Q390" s="32">
        <f t="shared" si="184"/>
        <v>33430.972000000002</v>
      </c>
      <c r="S390" s="77">
        <f t="shared" si="209"/>
        <v>0.1</v>
      </c>
      <c r="Z390" s="31">
        <f t="shared" si="185"/>
        <v>4098</v>
      </c>
      <c r="AA390" s="76">
        <f t="shared" si="186"/>
        <v>8.078806542242056E-3</v>
      </c>
      <c r="AB390" s="76">
        <f t="shared" si="187"/>
        <v>1.0017092859616725E-2</v>
      </c>
      <c r="AC390" s="76">
        <f t="shared" si="188"/>
        <v>1.1078800001996569E-2</v>
      </c>
      <c r="AD390" s="76">
        <f t="shared" si="189"/>
        <v>2.9999934597545134E-3</v>
      </c>
      <c r="AE390" s="76">
        <f t="shared" si="190"/>
        <v>8.999960758569856E-7</v>
      </c>
      <c r="AF390" s="31">
        <f t="shared" si="191"/>
        <v>1.1078800001996569E-2</v>
      </c>
      <c r="AG390" s="143"/>
      <c r="AH390" s="31">
        <f t="shared" si="192"/>
        <v>1.061707142379845E-3</v>
      </c>
      <c r="AI390" s="31">
        <f t="shared" si="193"/>
        <v>0.42564138403114105</v>
      </c>
      <c r="AJ390" s="31">
        <f t="shared" si="194"/>
        <v>-0.42014180791371097</v>
      </c>
      <c r="AK390" s="31">
        <f t="shared" si="195"/>
        <v>0.38801703706171503</v>
      </c>
      <c r="AL390" s="31">
        <f t="shared" si="196"/>
        <v>2.5474543908259459</v>
      </c>
      <c r="AM390" s="31">
        <f t="shared" si="197"/>
        <v>3.2666092569164942</v>
      </c>
      <c r="AN390" s="76">
        <f t="shared" si="210"/>
        <v>1.8947521311145477</v>
      </c>
      <c r="AO390" s="76">
        <f t="shared" si="210"/>
        <v>1.8947534375252313</v>
      </c>
      <c r="AP390" s="76">
        <f t="shared" si="210"/>
        <v>1.8947475164942227</v>
      </c>
      <c r="AQ390" s="76">
        <f t="shared" si="210"/>
        <v>1.8947743514833135</v>
      </c>
      <c r="AR390" s="76">
        <f t="shared" si="210"/>
        <v>1.8946527141694154</v>
      </c>
      <c r="AS390" s="76">
        <f t="shared" si="210"/>
        <v>1.8952037180061141</v>
      </c>
      <c r="AT390" s="76">
        <f t="shared" si="210"/>
        <v>1.8927004558412488</v>
      </c>
      <c r="AU390" s="76">
        <f t="shared" si="199"/>
        <v>1.2376656908644741</v>
      </c>
    </row>
    <row r="391" spans="1:64" s="31" customFormat="1" ht="12.95" customHeight="1">
      <c r="A391" s="10" t="s">
        <v>93</v>
      </c>
      <c r="B391" s="37"/>
      <c r="C391" s="41">
        <v>48449.472000000002</v>
      </c>
      <c r="D391" s="11"/>
      <c r="E391" s="10">
        <f t="shared" si="181"/>
        <v>4098.0053785559003</v>
      </c>
      <c r="F391" s="31">
        <f t="shared" si="182"/>
        <v>4098</v>
      </c>
      <c r="G391" s="31">
        <f t="shared" si="204"/>
        <v>1.1078800001996569E-2</v>
      </c>
      <c r="I391" s="31">
        <f t="shared" si="208"/>
        <v>1.1078800001996569E-2</v>
      </c>
      <c r="Q391" s="32">
        <f t="shared" si="184"/>
        <v>33430.972000000002</v>
      </c>
      <c r="S391" s="77">
        <f t="shared" si="209"/>
        <v>0.1</v>
      </c>
      <c r="Z391" s="31">
        <f t="shared" si="185"/>
        <v>4098</v>
      </c>
      <c r="AA391" s="76">
        <f t="shared" si="186"/>
        <v>8.078806542242056E-3</v>
      </c>
      <c r="AB391" s="76">
        <f t="shared" si="187"/>
        <v>1.0017092859616725E-2</v>
      </c>
      <c r="AC391" s="76">
        <f t="shared" si="188"/>
        <v>1.1078800001996569E-2</v>
      </c>
      <c r="AD391" s="76">
        <f t="shared" si="189"/>
        <v>2.9999934597545134E-3</v>
      </c>
      <c r="AE391" s="76">
        <f t="shared" si="190"/>
        <v>8.999960758569856E-7</v>
      </c>
      <c r="AF391" s="31">
        <f t="shared" si="191"/>
        <v>1.1078800001996569E-2</v>
      </c>
      <c r="AG391" s="143"/>
      <c r="AH391" s="31">
        <f t="shared" si="192"/>
        <v>1.061707142379845E-3</v>
      </c>
      <c r="AI391" s="31">
        <f t="shared" si="193"/>
        <v>0.42564138403114105</v>
      </c>
      <c r="AJ391" s="31">
        <f t="shared" si="194"/>
        <v>-0.42014180791371097</v>
      </c>
      <c r="AK391" s="31">
        <f t="shared" si="195"/>
        <v>0.38801703706171503</v>
      </c>
      <c r="AL391" s="31">
        <f t="shared" si="196"/>
        <v>2.5474543908259459</v>
      </c>
      <c r="AM391" s="31">
        <f t="shared" si="197"/>
        <v>3.2666092569164942</v>
      </c>
      <c r="AN391" s="76">
        <f t="shared" ref="AN391:AT400" si="211">$AU391+$AB$7*SIN(AO391)</f>
        <v>1.8947521311145477</v>
      </c>
      <c r="AO391" s="76">
        <f t="shared" si="211"/>
        <v>1.8947534375252313</v>
      </c>
      <c r="AP391" s="76">
        <f t="shared" si="211"/>
        <v>1.8947475164942227</v>
      </c>
      <c r="AQ391" s="76">
        <f t="shared" si="211"/>
        <v>1.8947743514833135</v>
      </c>
      <c r="AR391" s="76">
        <f t="shared" si="211"/>
        <v>1.8946527141694154</v>
      </c>
      <c r="AS391" s="76">
        <f t="shared" si="211"/>
        <v>1.8952037180061141</v>
      </c>
      <c r="AT391" s="76">
        <f t="shared" si="211"/>
        <v>1.8927004558412488</v>
      </c>
      <c r="AU391" s="76">
        <f t="shared" si="199"/>
        <v>1.2376656908644741</v>
      </c>
      <c r="AV391" s="76"/>
    </row>
    <row r="392" spans="1:64" s="31" customFormat="1" ht="12.95" customHeight="1">
      <c r="A392" s="10" t="s">
        <v>100</v>
      </c>
      <c r="B392" s="37"/>
      <c r="C392" s="41">
        <v>48449.472300000001</v>
      </c>
      <c r="D392" s="11"/>
      <c r="E392" s="10">
        <f t="shared" si="181"/>
        <v>4098.0055242004437</v>
      </c>
      <c r="F392" s="31">
        <f t="shared" si="182"/>
        <v>4098</v>
      </c>
      <c r="G392" s="31">
        <f t="shared" si="204"/>
        <v>1.1378800001693889E-2</v>
      </c>
      <c r="J392" s="31">
        <f>G392</f>
        <v>1.1378800001693889E-2</v>
      </c>
      <c r="Q392" s="32">
        <f t="shared" si="184"/>
        <v>33430.972300000001</v>
      </c>
      <c r="S392" s="77">
        <f>S$16</f>
        <v>1</v>
      </c>
      <c r="Z392" s="31">
        <f t="shared" si="185"/>
        <v>4098</v>
      </c>
      <c r="AA392" s="76">
        <f t="shared" si="186"/>
        <v>8.078806542242056E-3</v>
      </c>
      <c r="AB392" s="76">
        <f t="shared" si="187"/>
        <v>1.0317092859314045E-2</v>
      </c>
      <c r="AC392" s="76">
        <f t="shared" si="188"/>
        <v>1.1378800001693889E-2</v>
      </c>
      <c r="AD392" s="76">
        <f t="shared" si="189"/>
        <v>3.2999934594518335E-3</v>
      </c>
      <c r="AE392" s="76">
        <f t="shared" si="190"/>
        <v>1.088995683242488E-5</v>
      </c>
      <c r="AF392" s="31">
        <f t="shared" si="191"/>
        <v>1.1378800001693889E-2</v>
      </c>
      <c r="AG392" s="143"/>
      <c r="AH392" s="31">
        <f t="shared" si="192"/>
        <v>1.061707142379845E-3</v>
      </c>
      <c r="AI392" s="31">
        <f t="shared" si="193"/>
        <v>0.42564138403114105</v>
      </c>
      <c r="AJ392" s="31">
        <f t="shared" si="194"/>
        <v>-0.42014180791371097</v>
      </c>
      <c r="AK392" s="31">
        <f t="shared" si="195"/>
        <v>0.38801703706171503</v>
      </c>
      <c r="AL392" s="31">
        <f t="shared" si="196"/>
        <v>2.5474543908259459</v>
      </c>
      <c r="AM392" s="31">
        <f t="shared" si="197"/>
        <v>3.2666092569164942</v>
      </c>
      <c r="AN392" s="76">
        <f t="shared" si="211"/>
        <v>1.8947521311145477</v>
      </c>
      <c r="AO392" s="76">
        <f t="shared" si="211"/>
        <v>1.8947534375252313</v>
      </c>
      <c r="AP392" s="76">
        <f t="shared" si="211"/>
        <v>1.8947475164942227</v>
      </c>
      <c r="AQ392" s="76">
        <f t="shared" si="211"/>
        <v>1.8947743514833135</v>
      </c>
      <c r="AR392" s="76">
        <f t="shared" si="211"/>
        <v>1.8946527141694154</v>
      </c>
      <c r="AS392" s="76">
        <f t="shared" si="211"/>
        <v>1.8952037180061141</v>
      </c>
      <c r="AT392" s="76">
        <f t="shared" si="211"/>
        <v>1.8927004558412488</v>
      </c>
      <c r="AU392" s="76">
        <f t="shared" si="199"/>
        <v>1.2376656908644741</v>
      </c>
    </row>
    <row r="393" spans="1:64" s="31" customFormat="1" ht="12.95" customHeight="1">
      <c r="A393" s="10" t="s">
        <v>93</v>
      </c>
      <c r="B393" s="37"/>
      <c r="C393" s="41">
        <v>48449.491999999998</v>
      </c>
      <c r="D393" s="11"/>
      <c r="E393" s="10">
        <f t="shared" si="181"/>
        <v>4098.01508819214</v>
      </c>
      <c r="F393" s="31">
        <f t="shared" si="182"/>
        <v>4098</v>
      </c>
      <c r="G393" s="31">
        <f t="shared" si="204"/>
        <v>3.1078799998795148E-2</v>
      </c>
      <c r="I393" s="31">
        <f t="shared" ref="I393:I404" si="212">G393</f>
        <v>3.1078799998795148E-2</v>
      </c>
      <c r="Q393" s="32">
        <f t="shared" si="184"/>
        <v>33430.991999999998</v>
      </c>
      <c r="S393" s="77">
        <f t="shared" ref="S393:S404" si="213">S$15</f>
        <v>0.1</v>
      </c>
      <c r="Z393" s="31">
        <f t="shared" si="185"/>
        <v>4098</v>
      </c>
      <c r="AA393" s="76">
        <f t="shared" si="186"/>
        <v>8.078806542242056E-3</v>
      </c>
      <c r="AB393" s="76">
        <f t="shared" si="187"/>
        <v>3.0017092856415302E-2</v>
      </c>
      <c r="AC393" s="76">
        <f t="shared" si="188"/>
        <v>3.1078799998795148E-2</v>
      </c>
      <c r="AD393" s="76">
        <f t="shared" si="189"/>
        <v>2.299999345655309E-2</v>
      </c>
      <c r="AE393" s="76">
        <f t="shared" si="190"/>
        <v>5.28999699001485E-5</v>
      </c>
      <c r="AF393" s="31">
        <f t="shared" si="191"/>
        <v>3.1078799998795148E-2</v>
      </c>
      <c r="AG393" s="143"/>
      <c r="AH393" s="31">
        <f t="shared" si="192"/>
        <v>1.061707142379845E-3</v>
      </c>
      <c r="AI393" s="31">
        <f t="shared" si="193"/>
        <v>0.42564138403114105</v>
      </c>
      <c r="AJ393" s="31">
        <f t="shared" si="194"/>
        <v>-0.42014180791371097</v>
      </c>
      <c r="AK393" s="31">
        <f t="shared" si="195"/>
        <v>0.38801703706171503</v>
      </c>
      <c r="AL393" s="31">
        <f t="shared" si="196"/>
        <v>2.5474543908259459</v>
      </c>
      <c r="AM393" s="31">
        <f t="shared" si="197"/>
        <v>3.2666092569164942</v>
      </c>
      <c r="AN393" s="76">
        <f t="shared" si="211"/>
        <v>1.8947521311145477</v>
      </c>
      <c r="AO393" s="76">
        <f t="shared" si="211"/>
        <v>1.8947534375252313</v>
      </c>
      <c r="AP393" s="76">
        <f t="shared" si="211"/>
        <v>1.8947475164942227</v>
      </c>
      <c r="AQ393" s="76">
        <f t="shared" si="211"/>
        <v>1.8947743514833135</v>
      </c>
      <c r="AR393" s="76">
        <f t="shared" si="211"/>
        <v>1.8946527141694154</v>
      </c>
      <c r="AS393" s="76">
        <f t="shared" si="211"/>
        <v>1.8952037180061141</v>
      </c>
      <c r="AT393" s="76">
        <f t="shared" si="211"/>
        <v>1.8927004558412488</v>
      </c>
      <c r="AU393" s="76">
        <f t="shared" si="199"/>
        <v>1.2376656908644741</v>
      </c>
    </row>
    <row r="394" spans="1:64" s="31" customFormat="1" ht="12.95" customHeight="1">
      <c r="A394" s="10" t="s">
        <v>93</v>
      </c>
      <c r="B394" s="37"/>
      <c r="C394" s="41">
        <v>48482.415999999997</v>
      </c>
      <c r="D394" s="11"/>
      <c r="E394" s="10">
        <f t="shared" si="181"/>
        <v>4113.9990913722395</v>
      </c>
      <c r="F394" s="31">
        <f t="shared" si="182"/>
        <v>4114</v>
      </c>
      <c r="G394" s="31">
        <f t="shared" si="204"/>
        <v>-1.8716000049607828E-3</v>
      </c>
      <c r="I394" s="31">
        <f t="shared" si="212"/>
        <v>-1.8716000049607828E-3</v>
      </c>
      <c r="Q394" s="32">
        <f t="shared" si="184"/>
        <v>33463.915999999997</v>
      </c>
      <c r="S394" s="77">
        <f t="shared" si="213"/>
        <v>0.1</v>
      </c>
      <c r="Z394" s="31">
        <f t="shared" si="185"/>
        <v>4114</v>
      </c>
      <c r="AA394" s="76">
        <f t="shared" si="186"/>
        <v>7.9580598796410926E-3</v>
      </c>
      <c r="AB394" s="76">
        <f t="shared" si="187"/>
        <v>-2.8075418836609333E-3</v>
      </c>
      <c r="AC394" s="76">
        <f t="shared" si="188"/>
        <v>-1.8716000049607828E-3</v>
      </c>
      <c r="AD394" s="76">
        <f t="shared" si="189"/>
        <v>-9.8296598846018754E-3</v>
      </c>
      <c r="AE394" s="76">
        <f t="shared" si="190"/>
        <v>9.6622213446951361E-6</v>
      </c>
      <c r="AF394" s="31">
        <f t="shared" si="191"/>
        <v>-1.8716000049607828E-3</v>
      </c>
      <c r="AG394" s="143"/>
      <c r="AH394" s="31">
        <f t="shared" si="192"/>
        <v>9.3594187870015043E-4</v>
      </c>
      <c r="AI394" s="31">
        <f t="shared" si="193"/>
        <v>0.42330809010994763</v>
      </c>
      <c r="AJ394" s="31">
        <f t="shared" si="194"/>
        <v>-0.42561554121202855</v>
      </c>
      <c r="AK394" s="31">
        <f t="shared" si="195"/>
        <v>0.38454061145109147</v>
      </c>
      <c r="AL394" s="31">
        <f t="shared" si="196"/>
        <v>2.5534948120972039</v>
      </c>
      <c r="AM394" s="31">
        <f t="shared" si="197"/>
        <v>3.3022086646102093</v>
      </c>
      <c r="AN394" s="76">
        <f t="shared" si="211"/>
        <v>1.9050094536418827</v>
      </c>
      <c r="AO394" s="76">
        <f t="shared" si="211"/>
        <v>1.9050071787283689</v>
      </c>
      <c r="AP394" s="76">
        <f t="shared" si="211"/>
        <v>1.9050171840588173</v>
      </c>
      <c r="AQ394" s="76">
        <f t="shared" si="211"/>
        <v>1.9049731773138681</v>
      </c>
      <c r="AR394" s="76">
        <f t="shared" si="211"/>
        <v>1.9051666918388046</v>
      </c>
      <c r="AS394" s="76">
        <f t="shared" si="211"/>
        <v>1.9043149270554642</v>
      </c>
      <c r="AT394" s="76">
        <f t="shared" si="211"/>
        <v>1.9080485159248421</v>
      </c>
      <c r="AU394" s="76">
        <f t="shared" si="199"/>
        <v>1.2502199119306814</v>
      </c>
    </row>
    <row r="395" spans="1:64" s="31" customFormat="1" ht="12.95" customHeight="1">
      <c r="A395" s="10" t="s">
        <v>93</v>
      </c>
      <c r="B395" s="37"/>
      <c r="C395" s="41">
        <v>48482.417999999998</v>
      </c>
      <c r="D395" s="11"/>
      <c r="E395" s="10">
        <f t="shared" si="181"/>
        <v>4114.0000623358637</v>
      </c>
      <c r="F395" s="31">
        <f t="shared" si="182"/>
        <v>4114</v>
      </c>
      <c r="G395" s="31">
        <f t="shared" si="204"/>
        <v>1.283999954466708E-4</v>
      </c>
      <c r="I395" s="31">
        <f t="shared" si="212"/>
        <v>1.283999954466708E-4</v>
      </c>
      <c r="Q395" s="32">
        <f t="shared" si="184"/>
        <v>33463.917999999998</v>
      </c>
      <c r="S395" s="77">
        <f t="shared" si="213"/>
        <v>0.1</v>
      </c>
      <c r="Z395" s="31">
        <f t="shared" si="185"/>
        <v>4114</v>
      </c>
      <c r="AA395" s="76">
        <f t="shared" si="186"/>
        <v>7.9580598796410926E-3</v>
      </c>
      <c r="AB395" s="76">
        <f t="shared" si="187"/>
        <v>-8.0754188325347963E-4</v>
      </c>
      <c r="AC395" s="76">
        <f t="shared" si="188"/>
        <v>1.283999954466708E-4</v>
      </c>
      <c r="AD395" s="76">
        <f t="shared" si="189"/>
        <v>-7.8296598841944218E-3</v>
      </c>
      <c r="AE395" s="76">
        <f t="shared" si="190"/>
        <v>6.1303573902163403E-6</v>
      </c>
      <c r="AF395" s="31">
        <f t="shared" si="191"/>
        <v>1.283999954466708E-4</v>
      </c>
      <c r="AG395" s="143"/>
      <c r="AH395" s="31">
        <f t="shared" si="192"/>
        <v>9.3594187870015043E-4</v>
      </c>
      <c r="AI395" s="31">
        <f t="shared" si="193"/>
        <v>0.42330809010994763</v>
      </c>
      <c r="AJ395" s="31">
        <f t="shared" si="194"/>
        <v>-0.42561554121202855</v>
      </c>
      <c r="AK395" s="31">
        <f t="shared" si="195"/>
        <v>0.38454061145109147</v>
      </c>
      <c r="AL395" s="31">
        <f t="shared" si="196"/>
        <v>2.5534948120972039</v>
      </c>
      <c r="AM395" s="31">
        <f t="shared" si="197"/>
        <v>3.3022086646102093</v>
      </c>
      <c r="AN395" s="76">
        <f t="shared" si="211"/>
        <v>1.9050094536418827</v>
      </c>
      <c r="AO395" s="76">
        <f t="shared" si="211"/>
        <v>1.9050071787283689</v>
      </c>
      <c r="AP395" s="76">
        <f t="shared" si="211"/>
        <v>1.9050171840588173</v>
      </c>
      <c r="AQ395" s="76">
        <f t="shared" si="211"/>
        <v>1.9049731773138681</v>
      </c>
      <c r="AR395" s="76">
        <f t="shared" si="211"/>
        <v>1.9051666918388046</v>
      </c>
      <c r="AS395" s="76">
        <f t="shared" si="211"/>
        <v>1.9043149270554642</v>
      </c>
      <c r="AT395" s="76">
        <f t="shared" si="211"/>
        <v>1.9080485159248421</v>
      </c>
      <c r="AU395" s="76">
        <f t="shared" si="199"/>
        <v>1.2502199119306814</v>
      </c>
    </row>
    <row r="396" spans="1:64" s="31" customFormat="1" ht="12.95" customHeight="1">
      <c r="A396" s="10" t="s">
        <v>93</v>
      </c>
      <c r="B396" s="37"/>
      <c r="C396" s="41">
        <v>48482.42</v>
      </c>
      <c r="D396" s="11"/>
      <c r="E396" s="10">
        <f t="shared" si="181"/>
        <v>4114.001033299488</v>
      </c>
      <c r="F396" s="31">
        <f t="shared" si="182"/>
        <v>4114</v>
      </c>
      <c r="G396" s="31">
        <f t="shared" si="204"/>
        <v>2.1283999958541244E-3</v>
      </c>
      <c r="I396" s="31">
        <f t="shared" si="212"/>
        <v>2.1283999958541244E-3</v>
      </c>
      <c r="Q396" s="32">
        <f t="shared" si="184"/>
        <v>33463.919999999998</v>
      </c>
      <c r="S396" s="77">
        <f t="shared" si="213"/>
        <v>0.1</v>
      </c>
      <c r="Z396" s="31">
        <f t="shared" si="185"/>
        <v>4114</v>
      </c>
      <c r="AA396" s="76">
        <f t="shared" si="186"/>
        <v>7.9580598796410926E-3</v>
      </c>
      <c r="AB396" s="76">
        <f t="shared" si="187"/>
        <v>1.192458117153974E-3</v>
      </c>
      <c r="AC396" s="76">
        <f t="shared" si="188"/>
        <v>2.1283999958541244E-3</v>
      </c>
      <c r="AD396" s="76">
        <f t="shared" si="189"/>
        <v>-5.8296598837869681E-3</v>
      </c>
      <c r="AE396" s="76">
        <f t="shared" si="190"/>
        <v>3.3984934360635089E-6</v>
      </c>
      <c r="AF396" s="31">
        <f t="shared" si="191"/>
        <v>2.1283999958541244E-3</v>
      </c>
      <c r="AG396" s="143"/>
      <c r="AH396" s="31">
        <f t="shared" si="192"/>
        <v>9.3594187870015043E-4</v>
      </c>
      <c r="AI396" s="31">
        <f t="shared" si="193"/>
        <v>0.42330809010994763</v>
      </c>
      <c r="AJ396" s="31">
        <f t="shared" si="194"/>
        <v>-0.42561554121202855</v>
      </c>
      <c r="AK396" s="31">
        <f t="shared" si="195"/>
        <v>0.38454061145109147</v>
      </c>
      <c r="AL396" s="31">
        <f t="shared" si="196"/>
        <v>2.5534948120972039</v>
      </c>
      <c r="AM396" s="31">
        <f t="shared" si="197"/>
        <v>3.3022086646102093</v>
      </c>
      <c r="AN396" s="76">
        <f t="shared" si="211"/>
        <v>1.9050094536418827</v>
      </c>
      <c r="AO396" s="76">
        <f t="shared" si="211"/>
        <v>1.9050071787283689</v>
      </c>
      <c r="AP396" s="76">
        <f t="shared" si="211"/>
        <v>1.9050171840588173</v>
      </c>
      <c r="AQ396" s="76">
        <f t="shared" si="211"/>
        <v>1.9049731773138681</v>
      </c>
      <c r="AR396" s="76">
        <f t="shared" si="211"/>
        <v>1.9051666918388046</v>
      </c>
      <c r="AS396" s="76">
        <f t="shared" si="211"/>
        <v>1.9043149270554642</v>
      </c>
      <c r="AT396" s="76">
        <f t="shared" si="211"/>
        <v>1.9080485159248421</v>
      </c>
      <c r="AU396" s="76">
        <f t="shared" si="199"/>
        <v>1.2502199119306814</v>
      </c>
    </row>
    <row r="397" spans="1:64" s="31" customFormat="1" ht="12.95" customHeight="1">
      <c r="A397" s="10" t="s">
        <v>102</v>
      </c>
      <c r="B397" s="37"/>
      <c r="C397" s="41">
        <v>48482.429799999998</v>
      </c>
      <c r="D397" s="11">
        <v>1E-3</v>
      </c>
      <c r="E397" s="10">
        <f t="shared" si="181"/>
        <v>4114.0057910212463</v>
      </c>
      <c r="F397" s="31">
        <f t="shared" si="182"/>
        <v>4114</v>
      </c>
      <c r="G397" s="31">
        <f t="shared" si="204"/>
        <v>1.192839999566786E-2</v>
      </c>
      <c r="I397" s="31">
        <f t="shared" si="212"/>
        <v>1.192839999566786E-2</v>
      </c>
      <c r="Q397" s="32">
        <f t="shared" si="184"/>
        <v>33463.929799999998</v>
      </c>
      <c r="S397" s="77">
        <f t="shared" si="213"/>
        <v>0.1</v>
      </c>
      <c r="Z397" s="31">
        <f t="shared" si="185"/>
        <v>4114</v>
      </c>
      <c r="AA397" s="76">
        <f t="shared" si="186"/>
        <v>7.9580598796410926E-3</v>
      </c>
      <c r="AB397" s="76">
        <f t="shared" si="187"/>
        <v>1.099245811696771E-2</v>
      </c>
      <c r="AC397" s="76">
        <f t="shared" si="188"/>
        <v>1.192839999566786E-2</v>
      </c>
      <c r="AD397" s="76">
        <f t="shared" si="189"/>
        <v>3.9703401160267673E-3</v>
      </c>
      <c r="AE397" s="76">
        <f t="shared" si="190"/>
        <v>1.5763600636931446E-6</v>
      </c>
      <c r="AF397" s="31">
        <f t="shared" si="191"/>
        <v>1.192839999566786E-2</v>
      </c>
      <c r="AG397" s="143"/>
      <c r="AH397" s="31">
        <f t="shared" si="192"/>
        <v>9.3594187870015043E-4</v>
      </c>
      <c r="AI397" s="31">
        <f t="shared" si="193"/>
        <v>0.42330809010994763</v>
      </c>
      <c r="AJ397" s="31">
        <f t="shared" si="194"/>
        <v>-0.42561554121202855</v>
      </c>
      <c r="AK397" s="31">
        <f t="shared" si="195"/>
        <v>0.38454061145109147</v>
      </c>
      <c r="AL397" s="31">
        <f t="shared" si="196"/>
        <v>2.5534948120972039</v>
      </c>
      <c r="AM397" s="31">
        <f t="shared" si="197"/>
        <v>3.3022086646102093</v>
      </c>
      <c r="AN397" s="76">
        <f t="shared" si="211"/>
        <v>1.9050094536418827</v>
      </c>
      <c r="AO397" s="76">
        <f t="shared" si="211"/>
        <v>1.9050071787283689</v>
      </c>
      <c r="AP397" s="76">
        <f t="shared" si="211"/>
        <v>1.9050171840588173</v>
      </c>
      <c r="AQ397" s="76">
        <f t="shared" si="211"/>
        <v>1.9049731773138681</v>
      </c>
      <c r="AR397" s="76">
        <f t="shared" si="211"/>
        <v>1.9051666918388046</v>
      </c>
      <c r="AS397" s="76">
        <f t="shared" si="211"/>
        <v>1.9043149270554642</v>
      </c>
      <c r="AT397" s="76">
        <f t="shared" si="211"/>
        <v>1.9080485159248421</v>
      </c>
      <c r="AU397" s="76">
        <f t="shared" si="199"/>
        <v>1.2502199119306814</v>
      </c>
    </row>
    <row r="398" spans="1:64" s="31" customFormat="1" ht="12.95" customHeight="1">
      <c r="A398" s="10" t="s">
        <v>93</v>
      </c>
      <c r="B398" s="37"/>
      <c r="C398" s="41">
        <v>48484.463000000003</v>
      </c>
      <c r="D398" s="11"/>
      <c r="E398" s="10">
        <f t="shared" si="181"/>
        <v>4114.9928726415192</v>
      </c>
      <c r="F398" s="31">
        <f t="shared" si="182"/>
        <v>4115</v>
      </c>
      <c r="G398" s="31">
        <f t="shared" si="204"/>
        <v>-1.4681000000564381E-2</v>
      </c>
      <c r="I398" s="31">
        <f t="shared" si="212"/>
        <v>-1.4681000000564381E-2</v>
      </c>
      <c r="Q398" s="32">
        <f t="shared" si="184"/>
        <v>33465.963000000003</v>
      </c>
      <c r="S398" s="77">
        <f t="shared" si="213"/>
        <v>0.1</v>
      </c>
      <c r="Z398" s="31">
        <f t="shared" si="185"/>
        <v>4115</v>
      </c>
      <c r="AA398" s="76">
        <f t="shared" si="186"/>
        <v>7.9505326050145365E-3</v>
      </c>
      <c r="AB398" s="76">
        <f t="shared" si="187"/>
        <v>-1.5609100919270922E-2</v>
      </c>
      <c r="AC398" s="76">
        <f t="shared" si="188"/>
        <v>-1.4681000000564381E-2</v>
      </c>
      <c r="AD398" s="76">
        <f t="shared" si="189"/>
        <v>-2.2631532605578916E-2</v>
      </c>
      <c r="AE398" s="76">
        <f t="shared" si="190"/>
        <v>5.1218626807738156E-5</v>
      </c>
      <c r="AF398" s="31">
        <f t="shared" si="191"/>
        <v>-1.4681000000564381E-2</v>
      </c>
      <c r="AG398" s="143"/>
      <c r="AH398" s="31">
        <f t="shared" si="192"/>
        <v>9.281009187065407E-4</v>
      </c>
      <c r="AI398" s="31">
        <f t="shared" si="193"/>
        <v>0.42316379848703256</v>
      </c>
      <c r="AJ398" s="31">
        <f t="shared" si="194"/>
        <v>-0.42595515504177817</v>
      </c>
      <c r="AK398" s="31">
        <f t="shared" si="195"/>
        <v>0.38432413066564886</v>
      </c>
      <c r="AL398" s="31">
        <f t="shared" si="196"/>
        <v>2.5538701489108648</v>
      </c>
      <c r="AM398" s="31">
        <f t="shared" si="197"/>
        <v>3.3044441639707038</v>
      </c>
      <c r="AN398" s="76">
        <f t="shared" si="211"/>
        <v>1.9056486795623473</v>
      </c>
      <c r="AO398" s="76">
        <f t="shared" si="211"/>
        <v>1.9056461426828624</v>
      </c>
      <c r="AP398" s="76">
        <f t="shared" si="211"/>
        <v>1.9056572796605473</v>
      </c>
      <c r="AQ398" s="76">
        <f t="shared" si="211"/>
        <v>1.9056083853387928</v>
      </c>
      <c r="AR398" s="76">
        <f t="shared" si="211"/>
        <v>1.9058229934319479</v>
      </c>
      <c r="AS398" s="76">
        <f t="shared" si="211"/>
        <v>1.9048800438280096</v>
      </c>
      <c r="AT398" s="76">
        <f t="shared" si="211"/>
        <v>1.9090043317281518</v>
      </c>
      <c r="AU398" s="76">
        <f t="shared" si="199"/>
        <v>1.2510045507473193</v>
      </c>
    </row>
    <row r="399" spans="1:64" s="31" customFormat="1" ht="12.95" customHeight="1">
      <c r="A399" s="10" t="s">
        <v>93</v>
      </c>
      <c r="B399" s="37"/>
      <c r="C399" s="41">
        <v>48484.480000000003</v>
      </c>
      <c r="D399" s="11"/>
      <c r="E399" s="10">
        <f t="shared" si="181"/>
        <v>4115.0011258323239</v>
      </c>
      <c r="F399" s="31">
        <f t="shared" si="182"/>
        <v>4115</v>
      </c>
      <c r="G399" s="31">
        <f t="shared" si="204"/>
        <v>2.3189999992609955E-3</v>
      </c>
      <c r="I399" s="31">
        <f t="shared" si="212"/>
        <v>2.3189999992609955E-3</v>
      </c>
      <c r="Q399" s="32">
        <f t="shared" si="184"/>
        <v>33465.980000000003</v>
      </c>
      <c r="S399" s="77">
        <f t="shared" si="213"/>
        <v>0.1</v>
      </c>
      <c r="Z399" s="31">
        <f t="shared" si="185"/>
        <v>4115</v>
      </c>
      <c r="AA399" s="76">
        <f t="shared" si="186"/>
        <v>7.9505326050145365E-3</v>
      </c>
      <c r="AB399" s="76">
        <f t="shared" si="187"/>
        <v>1.3908990805544547E-3</v>
      </c>
      <c r="AC399" s="76">
        <f t="shared" si="188"/>
        <v>2.3189999992609955E-3</v>
      </c>
      <c r="AD399" s="76">
        <f t="shared" si="189"/>
        <v>-5.6315326057535409E-3</v>
      </c>
      <c r="AE399" s="76">
        <f t="shared" si="190"/>
        <v>3.1714159489665265E-6</v>
      </c>
      <c r="AF399" s="31">
        <f t="shared" si="191"/>
        <v>2.3189999992609955E-3</v>
      </c>
      <c r="AG399" s="143"/>
      <c r="AH399" s="31">
        <f t="shared" si="192"/>
        <v>9.281009187065407E-4</v>
      </c>
      <c r="AI399" s="31">
        <f t="shared" si="193"/>
        <v>0.42316379848703256</v>
      </c>
      <c r="AJ399" s="31">
        <f t="shared" si="194"/>
        <v>-0.42595515504177817</v>
      </c>
      <c r="AK399" s="31">
        <f t="shared" si="195"/>
        <v>0.38432413066564886</v>
      </c>
      <c r="AL399" s="31">
        <f t="shared" si="196"/>
        <v>2.5538701489108648</v>
      </c>
      <c r="AM399" s="31">
        <f t="shared" si="197"/>
        <v>3.3044441639707038</v>
      </c>
      <c r="AN399" s="76">
        <f t="shared" si="211"/>
        <v>1.9056486795623473</v>
      </c>
      <c r="AO399" s="76">
        <f t="shared" si="211"/>
        <v>1.9056461426828624</v>
      </c>
      <c r="AP399" s="76">
        <f t="shared" si="211"/>
        <v>1.9056572796605473</v>
      </c>
      <c r="AQ399" s="76">
        <f t="shared" si="211"/>
        <v>1.9056083853387928</v>
      </c>
      <c r="AR399" s="76">
        <f t="shared" si="211"/>
        <v>1.9058229934319479</v>
      </c>
      <c r="AS399" s="76">
        <f t="shared" si="211"/>
        <v>1.9048800438280096</v>
      </c>
      <c r="AT399" s="76">
        <f t="shared" si="211"/>
        <v>1.9090043317281518</v>
      </c>
      <c r="AU399" s="76">
        <f t="shared" si="199"/>
        <v>1.2510045507473193</v>
      </c>
    </row>
    <row r="400" spans="1:64" s="31" customFormat="1" ht="12.95" customHeight="1">
      <c r="A400" s="10" t="s">
        <v>93</v>
      </c>
      <c r="B400" s="37"/>
      <c r="C400" s="41">
        <v>48484.483999999997</v>
      </c>
      <c r="D400" s="11"/>
      <c r="E400" s="10">
        <f t="shared" si="181"/>
        <v>4115.0030677595687</v>
      </c>
      <c r="F400" s="31">
        <f t="shared" si="182"/>
        <v>4115</v>
      </c>
      <c r="G400" s="31">
        <f t="shared" si="204"/>
        <v>6.3189999927999452E-3</v>
      </c>
      <c r="I400" s="31">
        <f t="shared" si="212"/>
        <v>6.3189999927999452E-3</v>
      </c>
      <c r="Q400" s="32">
        <f t="shared" si="184"/>
        <v>33465.983999999997</v>
      </c>
      <c r="S400" s="77">
        <f t="shared" si="213"/>
        <v>0.1</v>
      </c>
      <c r="Z400" s="31">
        <f t="shared" si="185"/>
        <v>4115</v>
      </c>
      <c r="AA400" s="76">
        <f t="shared" si="186"/>
        <v>7.9505326050145365E-3</v>
      </c>
      <c r="AB400" s="76">
        <f t="shared" si="187"/>
        <v>5.3908990740934044E-3</v>
      </c>
      <c r="AC400" s="76">
        <f t="shared" si="188"/>
        <v>6.3189999927999452E-3</v>
      </c>
      <c r="AD400" s="76">
        <f t="shared" si="189"/>
        <v>-1.6315326122145913E-3</v>
      </c>
      <c r="AE400" s="76">
        <f t="shared" si="190"/>
        <v>2.6618986647197684E-7</v>
      </c>
      <c r="AF400" s="31">
        <f t="shared" si="191"/>
        <v>6.3189999927999452E-3</v>
      </c>
      <c r="AG400" s="143"/>
      <c r="AH400" s="31">
        <f t="shared" si="192"/>
        <v>9.281009187065407E-4</v>
      </c>
      <c r="AI400" s="31">
        <f t="shared" si="193"/>
        <v>0.42316379848703256</v>
      </c>
      <c r="AJ400" s="31">
        <f t="shared" si="194"/>
        <v>-0.42595515504177817</v>
      </c>
      <c r="AK400" s="31">
        <f t="shared" si="195"/>
        <v>0.38432413066564886</v>
      </c>
      <c r="AL400" s="31">
        <f t="shared" si="196"/>
        <v>2.5538701489108648</v>
      </c>
      <c r="AM400" s="31">
        <f t="shared" si="197"/>
        <v>3.3044441639707038</v>
      </c>
      <c r="AN400" s="76">
        <f t="shared" si="211"/>
        <v>1.9056486795623473</v>
      </c>
      <c r="AO400" s="76">
        <f t="shared" si="211"/>
        <v>1.9056461426828624</v>
      </c>
      <c r="AP400" s="76">
        <f t="shared" si="211"/>
        <v>1.9056572796605473</v>
      </c>
      <c r="AQ400" s="76">
        <f t="shared" si="211"/>
        <v>1.9056083853387928</v>
      </c>
      <c r="AR400" s="76">
        <f t="shared" si="211"/>
        <v>1.9058229934319479</v>
      </c>
      <c r="AS400" s="76">
        <f t="shared" si="211"/>
        <v>1.9048800438280096</v>
      </c>
      <c r="AT400" s="76">
        <f t="shared" si="211"/>
        <v>1.9090043317281518</v>
      </c>
      <c r="AU400" s="76">
        <f t="shared" si="199"/>
        <v>1.2510045507473193</v>
      </c>
    </row>
    <row r="401" spans="1:64" s="31" customFormat="1" ht="12.95" customHeight="1">
      <c r="A401" s="10" t="s">
        <v>93</v>
      </c>
      <c r="B401" s="37"/>
      <c r="C401" s="41">
        <v>48484.489000000001</v>
      </c>
      <c r="D401" s="11"/>
      <c r="E401" s="10">
        <f t="shared" si="181"/>
        <v>4115.0054951686316</v>
      </c>
      <c r="F401" s="31">
        <f t="shared" si="182"/>
        <v>4115</v>
      </c>
      <c r="G401" s="31">
        <f t="shared" si="204"/>
        <v>1.1318999997456558E-2</v>
      </c>
      <c r="I401" s="31">
        <f t="shared" si="212"/>
        <v>1.1318999997456558E-2</v>
      </c>
      <c r="Q401" s="32">
        <f t="shared" si="184"/>
        <v>33465.989000000001</v>
      </c>
      <c r="S401" s="77">
        <f t="shared" si="213"/>
        <v>0.1</v>
      </c>
      <c r="Z401" s="31">
        <f t="shared" si="185"/>
        <v>4115</v>
      </c>
      <c r="AA401" s="76">
        <f t="shared" si="186"/>
        <v>7.9505326050145365E-3</v>
      </c>
      <c r="AB401" s="76">
        <f t="shared" si="187"/>
        <v>1.0390899078750017E-2</v>
      </c>
      <c r="AC401" s="76">
        <f t="shared" si="188"/>
        <v>1.1318999997456558E-2</v>
      </c>
      <c r="AD401" s="76">
        <f t="shared" si="189"/>
        <v>3.3684673924420216E-3</v>
      </c>
      <c r="AE401" s="76">
        <f t="shared" si="190"/>
        <v>1.1346572573945153E-6</v>
      </c>
      <c r="AF401" s="31">
        <f t="shared" si="191"/>
        <v>1.1318999997456558E-2</v>
      </c>
      <c r="AG401" s="143"/>
      <c r="AH401" s="31">
        <f t="shared" si="192"/>
        <v>9.281009187065407E-4</v>
      </c>
      <c r="AI401" s="31">
        <f t="shared" si="193"/>
        <v>0.42316379848703256</v>
      </c>
      <c r="AJ401" s="31">
        <f t="shared" si="194"/>
        <v>-0.42595515504177817</v>
      </c>
      <c r="AK401" s="31">
        <f t="shared" si="195"/>
        <v>0.38432413066564886</v>
      </c>
      <c r="AL401" s="31">
        <f t="shared" si="196"/>
        <v>2.5538701489108648</v>
      </c>
      <c r="AM401" s="31">
        <f t="shared" si="197"/>
        <v>3.3044441639707038</v>
      </c>
      <c r="AN401" s="76">
        <f t="shared" ref="AN401:AT410" si="214">$AU401+$AB$7*SIN(AO401)</f>
        <v>1.9056486795623473</v>
      </c>
      <c r="AO401" s="76">
        <f t="shared" si="214"/>
        <v>1.9056461426828624</v>
      </c>
      <c r="AP401" s="76">
        <f t="shared" si="214"/>
        <v>1.9056572796605473</v>
      </c>
      <c r="AQ401" s="76">
        <f t="shared" si="214"/>
        <v>1.9056083853387928</v>
      </c>
      <c r="AR401" s="76">
        <f t="shared" si="214"/>
        <v>1.9058229934319479</v>
      </c>
      <c r="AS401" s="76">
        <f t="shared" si="214"/>
        <v>1.9048800438280096</v>
      </c>
      <c r="AT401" s="76">
        <f t="shared" si="214"/>
        <v>1.9090043317281518</v>
      </c>
      <c r="AU401" s="76">
        <f t="shared" si="199"/>
        <v>1.2510045507473193</v>
      </c>
    </row>
    <row r="402" spans="1:64" s="31" customFormat="1" ht="12.95" customHeight="1">
      <c r="A402" s="10" t="s">
        <v>93</v>
      </c>
      <c r="B402" s="37"/>
      <c r="C402" s="41">
        <v>48484.491000000002</v>
      </c>
      <c r="D402" s="11"/>
      <c r="E402" s="10">
        <f t="shared" si="181"/>
        <v>4115.0064661322558</v>
      </c>
      <c r="F402" s="31">
        <f t="shared" si="182"/>
        <v>4115</v>
      </c>
      <c r="G402" s="31">
        <f t="shared" si="204"/>
        <v>1.3318999997864012E-2</v>
      </c>
      <c r="I402" s="31">
        <f t="shared" si="212"/>
        <v>1.3318999997864012E-2</v>
      </c>
      <c r="Q402" s="32">
        <f t="shared" si="184"/>
        <v>33465.991000000002</v>
      </c>
      <c r="S402" s="77">
        <f t="shared" si="213"/>
        <v>0.1</v>
      </c>
      <c r="Z402" s="31">
        <f t="shared" si="185"/>
        <v>4115</v>
      </c>
      <c r="AA402" s="76">
        <f t="shared" si="186"/>
        <v>7.9505326050145365E-3</v>
      </c>
      <c r="AB402" s="76">
        <f t="shared" si="187"/>
        <v>1.2390899079157471E-2</v>
      </c>
      <c r="AC402" s="76">
        <f t="shared" si="188"/>
        <v>1.3318999997864012E-2</v>
      </c>
      <c r="AD402" s="76">
        <f t="shared" si="189"/>
        <v>5.3684673928494752E-3</v>
      </c>
      <c r="AE402" s="76">
        <f t="shared" si="190"/>
        <v>2.8820442148088044E-6</v>
      </c>
      <c r="AF402" s="31">
        <f t="shared" si="191"/>
        <v>1.3318999997864012E-2</v>
      </c>
      <c r="AG402" s="143"/>
      <c r="AH402" s="31">
        <f t="shared" si="192"/>
        <v>9.281009187065407E-4</v>
      </c>
      <c r="AI402" s="31">
        <f t="shared" si="193"/>
        <v>0.42316379848703256</v>
      </c>
      <c r="AJ402" s="31">
        <f t="shared" si="194"/>
        <v>-0.42595515504177817</v>
      </c>
      <c r="AK402" s="31">
        <f t="shared" si="195"/>
        <v>0.38432413066564886</v>
      </c>
      <c r="AL402" s="31">
        <f t="shared" si="196"/>
        <v>2.5538701489108648</v>
      </c>
      <c r="AM402" s="31">
        <f t="shared" si="197"/>
        <v>3.3044441639707038</v>
      </c>
      <c r="AN402" s="76">
        <f t="shared" si="214"/>
        <v>1.9056486795623473</v>
      </c>
      <c r="AO402" s="76">
        <f t="shared" si="214"/>
        <v>1.9056461426828624</v>
      </c>
      <c r="AP402" s="76">
        <f t="shared" si="214"/>
        <v>1.9056572796605473</v>
      </c>
      <c r="AQ402" s="76">
        <f t="shared" si="214"/>
        <v>1.9056083853387928</v>
      </c>
      <c r="AR402" s="76">
        <f t="shared" si="214"/>
        <v>1.9058229934319479</v>
      </c>
      <c r="AS402" s="76">
        <f t="shared" si="214"/>
        <v>1.9048800438280096</v>
      </c>
      <c r="AT402" s="76">
        <f t="shared" si="214"/>
        <v>1.9090043317281518</v>
      </c>
      <c r="AU402" s="76">
        <f t="shared" si="199"/>
        <v>1.2510045507473193</v>
      </c>
    </row>
    <row r="403" spans="1:64" s="31" customFormat="1" ht="12.95" customHeight="1">
      <c r="A403" s="10" t="s">
        <v>102</v>
      </c>
      <c r="B403" s="37"/>
      <c r="C403" s="41">
        <v>48548.351999999999</v>
      </c>
      <c r="D403" s="11">
        <v>4.0000000000000001E-3</v>
      </c>
      <c r="E403" s="10">
        <f t="shared" si="181"/>
        <v>4146.0098201319006</v>
      </c>
      <c r="F403" s="31">
        <f t="shared" si="182"/>
        <v>4146</v>
      </c>
      <c r="G403" s="31">
        <f t="shared" si="204"/>
        <v>2.0227599998179357E-2</v>
      </c>
      <c r="I403" s="31">
        <f t="shared" si="212"/>
        <v>2.0227599998179357E-2</v>
      </c>
      <c r="Q403" s="32">
        <f t="shared" si="184"/>
        <v>33529.851999999999</v>
      </c>
      <c r="S403" s="77">
        <f t="shared" si="213"/>
        <v>0.1</v>
      </c>
      <c r="Z403" s="31">
        <f t="shared" si="185"/>
        <v>4146</v>
      </c>
      <c r="AA403" s="76">
        <f t="shared" si="186"/>
        <v>7.7183194394443459E-3</v>
      </c>
      <c r="AB403" s="76">
        <f t="shared" si="187"/>
        <v>1.954143782184745E-2</v>
      </c>
      <c r="AC403" s="76">
        <f t="shared" si="188"/>
        <v>2.0227599998179357E-2</v>
      </c>
      <c r="AD403" s="76">
        <f t="shared" si="189"/>
        <v>1.2509280558735011E-2</v>
      </c>
      <c r="AE403" s="76">
        <f t="shared" si="190"/>
        <v>1.5648210009714571E-5</v>
      </c>
      <c r="AF403" s="31">
        <f t="shared" si="191"/>
        <v>2.0227599998179357E-2</v>
      </c>
      <c r="AG403" s="143"/>
      <c r="AH403" s="31">
        <f t="shared" si="192"/>
        <v>6.8616217633190831E-4</v>
      </c>
      <c r="AI403" s="31">
        <f t="shared" si="193"/>
        <v>0.41877818424859536</v>
      </c>
      <c r="AJ403" s="31">
        <f t="shared" si="194"/>
        <v>-0.43634115159804199</v>
      </c>
      <c r="AK403" s="31">
        <f t="shared" si="195"/>
        <v>0.37765889593978302</v>
      </c>
      <c r="AL403" s="31">
        <f t="shared" si="196"/>
        <v>2.5653810767404348</v>
      </c>
      <c r="AM403" s="31">
        <f t="shared" si="197"/>
        <v>3.3743763448719335</v>
      </c>
      <c r="AN403" s="76">
        <f t="shared" si="214"/>
        <v>1.9253585800774236</v>
      </c>
      <c r="AO403" s="76">
        <f t="shared" si="214"/>
        <v>1.9253453030152374</v>
      </c>
      <c r="AP403" s="76">
        <f t="shared" si="214"/>
        <v>1.9254004737538284</v>
      </c>
      <c r="AQ403" s="76">
        <f t="shared" si="214"/>
        <v>1.9251711665188493</v>
      </c>
      <c r="AR403" s="76">
        <f t="shared" si="214"/>
        <v>1.9261233110748479</v>
      </c>
      <c r="AS403" s="76">
        <f t="shared" si="214"/>
        <v>1.922153582552891</v>
      </c>
      <c r="AT403" s="76">
        <f t="shared" si="214"/>
        <v>1.9384331781179658</v>
      </c>
      <c r="AU403" s="76">
        <f t="shared" si="199"/>
        <v>1.2753283540630955</v>
      </c>
    </row>
    <row r="404" spans="1:64" s="31" customFormat="1" ht="12.95" customHeight="1">
      <c r="A404" s="10" t="s">
        <v>103</v>
      </c>
      <c r="B404" s="37"/>
      <c r="C404" s="41">
        <v>48756.398000000001</v>
      </c>
      <c r="D404" s="11">
        <v>5.0000000000000001E-3</v>
      </c>
      <c r="E404" s="10">
        <f t="shared" si="181"/>
        <v>4247.0123692027046</v>
      </c>
      <c r="F404" s="31">
        <f t="shared" si="182"/>
        <v>4247</v>
      </c>
      <c r="G404" s="31">
        <f t="shared" si="204"/>
        <v>2.5478199997451156E-2</v>
      </c>
      <c r="I404" s="31">
        <f t="shared" si="212"/>
        <v>2.5478199997451156E-2</v>
      </c>
      <c r="Q404" s="32">
        <f t="shared" si="184"/>
        <v>33737.898000000001</v>
      </c>
      <c r="S404" s="77">
        <f t="shared" si="213"/>
        <v>0.1</v>
      </c>
      <c r="Z404" s="31">
        <f t="shared" si="185"/>
        <v>4247</v>
      </c>
      <c r="AA404" s="76">
        <f t="shared" si="186"/>
        <v>6.9769727385468718E-3</v>
      </c>
      <c r="AB404" s="76">
        <f t="shared" si="187"/>
        <v>2.5565088958980221E-2</v>
      </c>
      <c r="AC404" s="76">
        <f t="shared" si="188"/>
        <v>2.5478199997451156E-2</v>
      </c>
      <c r="AD404" s="76">
        <f t="shared" si="189"/>
        <v>1.8501227258904285E-2</v>
      </c>
      <c r="AE404" s="76">
        <f t="shared" si="190"/>
        <v>3.4229541008562297E-5</v>
      </c>
      <c r="AF404" s="31">
        <f t="shared" si="191"/>
        <v>2.5478199997451156E-2</v>
      </c>
      <c r="AG404" s="143"/>
      <c r="AH404" s="31">
        <f t="shared" si="192"/>
        <v>-8.6888961529065257E-5</v>
      </c>
      <c r="AI404" s="31">
        <f t="shared" si="193"/>
        <v>0.40558239575412081</v>
      </c>
      <c r="AJ404" s="31">
        <f t="shared" si="194"/>
        <v>-0.46839299816819319</v>
      </c>
      <c r="AK404" s="31">
        <f t="shared" si="195"/>
        <v>0.35652875417055063</v>
      </c>
      <c r="AL404" s="31">
        <f t="shared" si="196"/>
        <v>2.601323843809713</v>
      </c>
      <c r="AM404" s="31">
        <f t="shared" si="197"/>
        <v>3.6113750106343643</v>
      </c>
      <c r="AN404" s="76">
        <f t="shared" si="214"/>
        <v>1.9882286340208251</v>
      </c>
      <c r="AO404" s="76">
        <f t="shared" si="214"/>
        <v>1.9881277289432</v>
      </c>
      <c r="AP404" s="76">
        <f t="shared" si="214"/>
        <v>1.9884867457985824</v>
      </c>
      <c r="AQ404" s="76">
        <f t="shared" si="214"/>
        <v>1.9872080502123559</v>
      </c>
      <c r="AR404" s="76">
        <f t="shared" si="214"/>
        <v>1.9917456486125031</v>
      </c>
      <c r="AS404" s="76">
        <f t="shared" si="214"/>
        <v>1.9754269951816144</v>
      </c>
      <c r="AT404" s="76">
        <f t="shared" si="214"/>
        <v>2.0315788526687233</v>
      </c>
      <c r="AU404" s="76">
        <f t="shared" si="199"/>
        <v>1.354576874543528</v>
      </c>
    </row>
    <row r="405" spans="1:64" s="31" customFormat="1" ht="12.95" customHeight="1">
      <c r="A405" s="10" t="s">
        <v>103</v>
      </c>
      <c r="B405" s="37" t="s">
        <v>31</v>
      </c>
      <c r="C405" s="41">
        <v>48757.416100000002</v>
      </c>
      <c r="D405" s="11">
        <v>1.5E-3</v>
      </c>
      <c r="E405" s="10">
        <f t="shared" ref="E405:E468" si="215">+(C405-C$7)/C$8</f>
        <v>4247.5066382355581</v>
      </c>
      <c r="F405" s="31">
        <f t="shared" ref="F405:F468" si="216">ROUND(2*E405,0)/2</f>
        <v>4247.5</v>
      </c>
      <c r="G405" s="31">
        <f t="shared" si="204"/>
        <v>1.3673499997821636E-2</v>
      </c>
      <c r="J405" s="31">
        <f>G405</f>
        <v>1.3673499997821636E-2</v>
      </c>
      <c r="Q405" s="32">
        <f t="shared" ref="Q405:Q468" si="217">+C405-15018.5</f>
        <v>33738.916100000002</v>
      </c>
      <c r="S405" s="77">
        <f>S$16</f>
        <v>1</v>
      </c>
      <c r="Z405" s="31">
        <f t="shared" ref="Z405:Z468" si="218">F405</f>
        <v>4247.5</v>
      </c>
      <c r="AA405" s="76">
        <f t="shared" ref="AA405:AA468" si="219">AB$3+AB$4*Z405+AB$5*Z405^2+AH405</f>
        <v>6.973360548483222E-3</v>
      </c>
      <c r="AB405" s="76">
        <f t="shared" ref="AB405:AB468" si="220">IF(S405&lt;&gt;0,G405-AH405, -9999)</f>
        <v>1.3764158170136202E-2</v>
      </c>
      <c r="AC405" s="76">
        <f t="shared" ref="AC405:AC468" si="221">+G405-P405</f>
        <v>1.3673499997821636E-2</v>
      </c>
      <c r="AD405" s="76">
        <f t="shared" ref="AD405:AD468" si="222">IF(S405&lt;&gt;0,G405-AA405, -9999)</f>
        <v>6.7001394493384145E-3</v>
      </c>
      <c r="AE405" s="76">
        <f t="shared" ref="AE405:AE468" si="223">+(G405-AA405)^2*S405</f>
        <v>4.4891868640580872E-5</v>
      </c>
      <c r="AF405" s="31">
        <f t="shared" ref="AF405:AF468" si="224">IF(S405&lt;&gt;0,G405-P405, -9999)</f>
        <v>1.3673499997821636E-2</v>
      </c>
      <c r="AG405" s="143"/>
      <c r="AH405" s="31">
        <f t="shared" ref="AH405:AH468" si="225">$AB$6*($AB$11/AI405*AJ405+$AB$12)</f>
        <v>-9.0658172314565718E-5</v>
      </c>
      <c r="AI405" s="31">
        <f t="shared" ref="AI405:AI468" si="226">1+$AB$7*COS(AL405)</f>
        <v>0.40552094044526099</v>
      </c>
      <c r="AJ405" s="31">
        <f t="shared" ref="AJ405:AJ468" si="227">SIN(AL405+RADIANS($AB$9))</f>
        <v>-0.46854530658864751</v>
      </c>
      <c r="AK405" s="31">
        <f t="shared" ref="AK405:AK468" si="228">$AB$7*SIN(AL405)</f>
        <v>0.35642627363695939</v>
      </c>
      <c r="AL405" s="31">
        <f t="shared" ref="AL405:AL468" si="229">2*ATAN(AM405)</f>
        <v>2.6014962398411896</v>
      </c>
      <c r="AM405" s="31">
        <f t="shared" ref="AM405:AM468" si="230">SQRT((1+$AB$7)/(1-$AB$7))*TAN(AN405/2)</f>
        <v>3.612585782619675</v>
      </c>
      <c r="AN405" s="76">
        <f t="shared" si="214"/>
        <v>1.9885350397079375</v>
      </c>
      <c r="AO405" s="76">
        <f t="shared" si="214"/>
        <v>1.9884334254314786</v>
      </c>
      <c r="AP405" s="76">
        <f t="shared" si="214"/>
        <v>1.9887947157034831</v>
      </c>
      <c r="AQ405" s="76">
        <f t="shared" si="214"/>
        <v>1.9875088063256308</v>
      </c>
      <c r="AR405" s="76">
        <f t="shared" si="214"/>
        <v>1.9920688072031449</v>
      </c>
      <c r="AS405" s="76">
        <f t="shared" si="214"/>
        <v>1.9756803722195664</v>
      </c>
      <c r="AT405" s="76">
        <f t="shared" si="214"/>
        <v>2.0320294600774784</v>
      </c>
      <c r="AU405" s="76">
        <f t="shared" ref="AU405:AU468" si="231">RADIANS($AB$9)+$AB$18*(F405-AB$15)</f>
        <v>1.3549691939518471</v>
      </c>
    </row>
    <row r="406" spans="1:64" s="31" customFormat="1" ht="12.95" customHeight="1">
      <c r="A406" s="10" t="s">
        <v>104</v>
      </c>
      <c r="B406" s="37" t="s">
        <v>31</v>
      </c>
      <c r="C406" s="41">
        <v>48827.440999999999</v>
      </c>
      <c r="D406" s="11"/>
      <c r="E406" s="10">
        <f t="shared" si="215"/>
        <v>4281.5024535765297</v>
      </c>
      <c r="F406" s="31">
        <f t="shared" si="216"/>
        <v>4281.5</v>
      </c>
      <c r="G406" s="31">
        <f t="shared" si="204"/>
        <v>5.0539000003482215E-3</v>
      </c>
      <c r="I406" s="31">
        <f>G406</f>
        <v>5.0539000003482215E-3</v>
      </c>
      <c r="Q406" s="32">
        <f t="shared" si="217"/>
        <v>33808.940999999999</v>
      </c>
      <c r="S406" s="77">
        <f>S$15</f>
        <v>0.1</v>
      </c>
      <c r="Z406" s="31">
        <f t="shared" si="218"/>
        <v>4281.5</v>
      </c>
      <c r="AA406" s="76">
        <f t="shared" si="219"/>
        <v>6.7290639770351953E-3</v>
      </c>
      <c r="AB406" s="76">
        <f t="shared" si="220"/>
        <v>5.3995337263713855E-3</v>
      </c>
      <c r="AC406" s="76">
        <f t="shared" si="221"/>
        <v>5.0539000003482215E-3</v>
      </c>
      <c r="AD406" s="76">
        <f t="shared" si="222"/>
        <v>-1.6751639766869738E-3</v>
      </c>
      <c r="AE406" s="76">
        <f t="shared" si="223"/>
        <v>2.8061743487897164E-7</v>
      </c>
      <c r="AF406" s="31">
        <f t="shared" si="224"/>
        <v>5.0539000003482215E-3</v>
      </c>
      <c r="AG406" s="143"/>
      <c r="AH406" s="31">
        <f t="shared" si="225"/>
        <v>-3.4563372602316382E-4</v>
      </c>
      <c r="AI406" s="31">
        <f t="shared" si="226"/>
        <v>0.4014251812600399</v>
      </c>
      <c r="AJ406" s="31">
        <f t="shared" si="227"/>
        <v>-0.47876472491329897</v>
      </c>
      <c r="AK406" s="31">
        <f t="shared" si="228"/>
        <v>0.34950425914177286</v>
      </c>
      <c r="AL406" s="31">
        <f t="shared" si="229"/>
        <v>2.6130999686453595</v>
      </c>
      <c r="AM406" s="31">
        <f t="shared" si="230"/>
        <v>3.6958526658590398</v>
      </c>
      <c r="AN406" s="76">
        <f t="shared" si="214"/>
        <v>2.0092655364549623</v>
      </c>
      <c r="AO406" s="76">
        <f t="shared" si="214"/>
        <v>2.0091073182211612</v>
      </c>
      <c r="AP406" s="76">
        <f t="shared" si="214"/>
        <v>2.0096448441184771</v>
      </c>
      <c r="AQ406" s="76">
        <f t="shared" si="214"/>
        <v>2.0078161521299887</v>
      </c>
      <c r="AR406" s="76">
        <f t="shared" si="214"/>
        <v>2.0140086300186315</v>
      </c>
      <c r="AS406" s="76">
        <f t="shared" si="214"/>
        <v>1.9926959987784778</v>
      </c>
      <c r="AT406" s="76">
        <f t="shared" si="214"/>
        <v>2.0624258332895478</v>
      </c>
      <c r="AU406" s="76">
        <f t="shared" si="231"/>
        <v>1.3816469137175373</v>
      </c>
    </row>
    <row r="407" spans="1:64" s="31" customFormat="1" ht="12.95" customHeight="1">
      <c r="A407" s="10" t="s">
        <v>106</v>
      </c>
      <c r="B407" s="37"/>
      <c r="C407" s="41">
        <v>48859.3727</v>
      </c>
      <c r="D407" s="11">
        <v>5.0000000000000001E-4</v>
      </c>
      <c r="E407" s="10">
        <f t="shared" si="215"/>
        <v>4297.004713154528</v>
      </c>
      <c r="F407" s="31">
        <f t="shared" si="216"/>
        <v>4297</v>
      </c>
      <c r="G407" s="31">
        <f t="shared" si="204"/>
        <v>9.7081999992951751E-3</v>
      </c>
      <c r="J407" s="31">
        <f>G407</f>
        <v>9.7081999992951751E-3</v>
      </c>
      <c r="Q407" s="32">
        <f t="shared" si="217"/>
        <v>33840.8727</v>
      </c>
      <c r="S407" s="77">
        <f>S$16</f>
        <v>1</v>
      </c>
      <c r="Z407" s="31">
        <f t="shared" si="218"/>
        <v>4297</v>
      </c>
      <c r="AA407" s="76">
        <f t="shared" si="219"/>
        <v>6.6185633658357125E-3</v>
      </c>
      <c r="AB407" s="76">
        <f t="shared" si="220"/>
        <v>1.0169203725078941E-2</v>
      </c>
      <c r="AC407" s="76">
        <f t="shared" si="221"/>
        <v>9.7081999992951751E-3</v>
      </c>
      <c r="AD407" s="76">
        <f t="shared" si="222"/>
        <v>3.0896366334594626E-3</v>
      </c>
      <c r="AE407" s="76">
        <f t="shared" si="223"/>
        <v>9.545854526814722E-6</v>
      </c>
      <c r="AF407" s="31">
        <f t="shared" si="224"/>
        <v>9.7081999992951751E-3</v>
      </c>
      <c r="AG407" s="143"/>
      <c r="AH407" s="31">
        <f t="shared" si="225"/>
        <v>-4.6100372578376548E-4</v>
      </c>
      <c r="AI407" s="31">
        <f t="shared" si="226"/>
        <v>0.3996110261471415</v>
      </c>
      <c r="AJ407" s="31">
        <f t="shared" si="227"/>
        <v>-0.48333575330897954</v>
      </c>
      <c r="AK407" s="31">
        <f t="shared" si="228"/>
        <v>0.34637858026114604</v>
      </c>
      <c r="AL407" s="31">
        <f t="shared" si="229"/>
        <v>2.6183139239272171</v>
      </c>
      <c r="AM407" s="31">
        <f t="shared" si="230"/>
        <v>3.7344410904850802</v>
      </c>
      <c r="AN407" s="76">
        <f t="shared" si="214"/>
        <v>2.0186489987496237</v>
      </c>
      <c r="AO407" s="76">
        <f t="shared" si="214"/>
        <v>2.0184589644016109</v>
      </c>
      <c r="AP407" s="76">
        <f t="shared" si="214"/>
        <v>2.0190919254715167</v>
      </c>
      <c r="AQ407" s="76">
        <f t="shared" si="214"/>
        <v>2.0169804273966254</v>
      </c>
      <c r="AR407" s="76">
        <f t="shared" si="214"/>
        <v>2.0239884483772759</v>
      </c>
      <c r="AS407" s="76">
        <f t="shared" si="214"/>
        <v>2.0003191308343817</v>
      </c>
      <c r="AT407" s="76">
        <f t="shared" si="214"/>
        <v>2.0761223719210316</v>
      </c>
      <c r="AU407" s="76">
        <f t="shared" si="231"/>
        <v>1.3938088153754253</v>
      </c>
    </row>
    <row r="408" spans="1:64" s="31" customFormat="1" ht="12.95" customHeight="1">
      <c r="A408" s="10" t="s">
        <v>93</v>
      </c>
      <c r="B408" s="37"/>
      <c r="C408" s="41">
        <v>49171.434000000001</v>
      </c>
      <c r="D408" s="11"/>
      <c r="E408" s="10">
        <f t="shared" si="215"/>
        <v>4448.504798550779</v>
      </c>
      <c r="F408" s="31">
        <f t="shared" si="216"/>
        <v>4448.5</v>
      </c>
      <c r="G408" s="31">
        <f t="shared" si="204"/>
        <v>9.8840999999083579E-3</v>
      </c>
      <c r="I408" s="31">
        <f>G408</f>
        <v>9.8840999999083579E-3</v>
      </c>
      <c r="Q408" s="32">
        <f t="shared" si="217"/>
        <v>34152.934000000001</v>
      </c>
      <c r="S408" s="77">
        <f>S$15</f>
        <v>0.1</v>
      </c>
      <c r="Z408" s="31">
        <f t="shared" si="218"/>
        <v>4448.5</v>
      </c>
      <c r="AA408" s="76">
        <f t="shared" si="219"/>
        <v>5.5669158412487516E-3</v>
      </c>
      <c r="AB408" s="76">
        <f t="shared" si="220"/>
        <v>1.1444379528429081E-2</v>
      </c>
      <c r="AC408" s="76">
        <f t="shared" si="221"/>
        <v>9.8840999999083579E-3</v>
      </c>
      <c r="AD408" s="76">
        <f t="shared" si="222"/>
        <v>4.3171841586596062E-3</v>
      </c>
      <c r="AE408" s="76">
        <f t="shared" si="223"/>
        <v>1.8638079059781454E-6</v>
      </c>
      <c r="AF408" s="31">
        <f t="shared" si="224"/>
        <v>9.8840999999083579E-3</v>
      </c>
      <c r="AG408" s="143"/>
      <c r="AH408" s="31">
        <f t="shared" si="225"/>
        <v>-1.5602795285207232E-3</v>
      </c>
      <c r="AI408" s="31">
        <f t="shared" si="226"/>
        <v>0.38346113528436243</v>
      </c>
      <c r="AJ408" s="31">
        <f t="shared" si="227"/>
        <v>-0.52537886730151917</v>
      </c>
      <c r="AK408" s="31">
        <f t="shared" si="228"/>
        <v>0.31674101263172133</v>
      </c>
      <c r="AL408" s="31">
        <f t="shared" si="229"/>
        <v>2.6670131303322302</v>
      </c>
      <c r="AM408" s="31">
        <f t="shared" si="230"/>
        <v>4.1348617375820194</v>
      </c>
      <c r="AN408" s="76">
        <f t="shared" si="214"/>
        <v>2.1083424827711954</v>
      </c>
      <c r="AO408" s="76">
        <f t="shared" si="214"/>
        <v>2.1075677458757709</v>
      </c>
      <c r="AP408" s="76">
        <f t="shared" si="214"/>
        <v>2.1097495060755689</v>
      </c>
      <c r="AQ408" s="76">
        <f t="shared" si="214"/>
        <v>2.1035847832539871</v>
      </c>
      <c r="AR408" s="76">
        <f t="shared" si="214"/>
        <v>2.1208429124280705</v>
      </c>
      <c r="AS408" s="76">
        <f t="shared" si="214"/>
        <v>2.071179914916816</v>
      </c>
      <c r="AT408" s="76">
        <f t="shared" si="214"/>
        <v>2.2046528737488678</v>
      </c>
      <c r="AU408" s="76">
        <f t="shared" si="231"/>
        <v>1.5126815960960742</v>
      </c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</row>
    <row r="409" spans="1:64" s="31" customFormat="1" ht="12.95" customHeight="1">
      <c r="A409" s="11" t="s">
        <v>143</v>
      </c>
      <c r="B409" s="37"/>
      <c r="C409" s="11">
        <v>49171.434000000001</v>
      </c>
      <c r="D409" s="11" t="s">
        <v>144</v>
      </c>
      <c r="E409" s="10">
        <f t="shared" si="215"/>
        <v>4448.504798550779</v>
      </c>
      <c r="F409" s="31">
        <f t="shared" si="216"/>
        <v>4448.5</v>
      </c>
      <c r="N409" s="33"/>
      <c r="O409" s="31">
        <f ca="1">+C$11+C$12*F409</f>
        <v>5.4715572482134222E-3</v>
      </c>
      <c r="Q409" s="32">
        <f t="shared" si="217"/>
        <v>34152.934000000001</v>
      </c>
      <c r="S409" s="77"/>
      <c r="Z409" s="31">
        <f t="shared" si="218"/>
        <v>4448.5</v>
      </c>
      <c r="AA409" s="76">
        <f t="shared" si="219"/>
        <v>5.5669158412487516E-3</v>
      </c>
      <c r="AB409" s="76">
        <f t="shared" si="220"/>
        <v>-9999</v>
      </c>
      <c r="AC409" s="76">
        <f t="shared" si="221"/>
        <v>0</v>
      </c>
      <c r="AD409" s="76">
        <f t="shared" si="222"/>
        <v>-9999</v>
      </c>
      <c r="AE409" s="76">
        <f t="shared" si="223"/>
        <v>0</v>
      </c>
      <c r="AF409" s="31">
        <f t="shared" si="224"/>
        <v>-9999</v>
      </c>
      <c r="AG409" s="143"/>
      <c r="AH409" s="31">
        <f t="shared" si="225"/>
        <v>-1.5602795285207232E-3</v>
      </c>
      <c r="AI409" s="31">
        <f t="shared" si="226"/>
        <v>0.38346113528436243</v>
      </c>
      <c r="AJ409" s="31">
        <f t="shared" si="227"/>
        <v>-0.52537886730151917</v>
      </c>
      <c r="AK409" s="31">
        <f t="shared" si="228"/>
        <v>0.31674101263172133</v>
      </c>
      <c r="AL409" s="31">
        <f t="shared" si="229"/>
        <v>2.6670131303322302</v>
      </c>
      <c r="AM409" s="31">
        <f t="shared" si="230"/>
        <v>4.1348617375820194</v>
      </c>
      <c r="AN409" s="76">
        <f t="shared" si="214"/>
        <v>2.1083424827711954</v>
      </c>
      <c r="AO409" s="76">
        <f t="shared" si="214"/>
        <v>2.1075677458757709</v>
      </c>
      <c r="AP409" s="76">
        <f t="shared" si="214"/>
        <v>2.1097495060755689</v>
      </c>
      <c r="AQ409" s="76">
        <f t="shared" si="214"/>
        <v>2.1035847832539871</v>
      </c>
      <c r="AR409" s="76">
        <f t="shared" si="214"/>
        <v>2.1208429124280705</v>
      </c>
      <c r="AS409" s="76">
        <f t="shared" si="214"/>
        <v>2.071179914916816</v>
      </c>
      <c r="AT409" s="76">
        <f t="shared" si="214"/>
        <v>2.2046528737488678</v>
      </c>
      <c r="AU409" s="76">
        <f t="shared" si="231"/>
        <v>1.5126815960960742</v>
      </c>
      <c r="AV409" s="76"/>
    </row>
    <row r="410" spans="1:64" s="31" customFormat="1" ht="12.95" customHeight="1">
      <c r="A410" s="10" t="s">
        <v>93</v>
      </c>
      <c r="B410" s="37"/>
      <c r="C410" s="41">
        <v>49206.457999999999</v>
      </c>
      <c r="D410" s="11"/>
      <c r="E410" s="10">
        <f t="shared" si="215"/>
        <v>4465.5083135361938</v>
      </c>
      <c r="F410" s="31">
        <f t="shared" si="216"/>
        <v>4465.5</v>
      </c>
      <c r="G410" s="31">
        <f>+C410-(C$7+F410*C$8)</f>
        <v>1.7124300000432413E-2</v>
      </c>
      <c r="I410" s="31">
        <f>G410</f>
        <v>1.7124300000432413E-2</v>
      </c>
      <c r="Q410" s="32">
        <f t="shared" si="217"/>
        <v>34187.957999999999</v>
      </c>
      <c r="S410" s="77">
        <f>S$15</f>
        <v>0.1</v>
      </c>
      <c r="Z410" s="31">
        <f t="shared" si="218"/>
        <v>4465.5</v>
      </c>
      <c r="AA410" s="76">
        <f t="shared" si="219"/>
        <v>5.4520909925067492E-3</v>
      </c>
      <c r="AB410" s="76">
        <f t="shared" si="220"/>
        <v>1.8804752646684707E-2</v>
      </c>
      <c r="AC410" s="76">
        <f t="shared" si="221"/>
        <v>1.7124300000432413E-2</v>
      </c>
      <c r="AD410" s="76">
        <f t="shared" si="222"/>
        <v>1.1672209007925663E-2</v>
      </c>
      <c r="AE410" s="76">
        <f t="shared" si="223"/>
        <v>1.3624046312470098E-5</v>
      </c>
      <c r="AF410" s="31">
        <f t="shared" si="224"/>
        <v>1.7124300000432413E-2</v>
      </c>
      <c r="AG410" s="143"/>
      <c r="AH410" s="31">
        <f t="shared" si="225"/>
        <v>-1.6804526462522926E-3</v>
      </c>
      <c r="AI410" s="31">
        <f t="shared" si="226"/>
        <v>0.38181259679950574</v>
      </c>
      <c r="AJ410" s="31">
        <f t="shared" si="227"/>
        <v>-0.52982284665197921</v>
      </c>
      <c r="AK410" s="31">
        <f t="shared" si="228"/>
        <v>0.31351136392807999</v>
      </c>
      <c r="AL410" s="31">
        <f t="shared" si="229"/>
        <v>2.6722444782383623</v>
      </c>
      <c r="AM410" s="31">
        <f t="shared" si="230"/>
        <v>4.18271547132679</v>
      </c>
      <c r="AN410" s="76">
        <f t="shared" si="214"/>
        <v>2.1181972145788865</v>
      </c>
      <c r="AO410" s="76">
        <f t="shared" si="214"/>
        <v>2.1173177619486956</v>
      </c>
      <c r="AP410" s="76">
        <f t="shared" si="214"/>
        <v>2.1197541923388576</v>
      </c>
      <c r="AQ410" s="76">
        <f t="shared" si="214"/>
        <v>2.1129802087310057</v>
      </c>
      <c r="AR410" s="76">
        <f t="shared" si="214"/>
        <v>2.1316319364561611</v>
      </c>
      <c r="AS410" s="76">
        <f t="shared" si="214"/>
        <v>2.0787946547715062</v>
      </c>
      <c r="AT410" s="76">
        <f t="shared" si="214"/>
        <v>2.2184671689856983</v>
      </c>
      <c r="AU410" s="76">
        <f t="shared" si="231"/>
        <v>1.5260204559789194</v>
      </c>
      <c r="AV410" s="76"/>
      <c r="AX410" s="76"/>
    </row>
    <row r="411" spans="1:64" s="31" customFormat="1" ht="12.95" customHeight="1">
      <c r="A411" s="11" t="s">
        <v>143</v>
      </c>
      <c r="B411" s="37"/>
      <c r="C411" s="11">
        <v>49206.46</v>
      </c>
      <c r="D411" s="11" t="s">
        <v>144</v>
      </c>
      <c r="E411" s="10">
        <f t="shared" si="215"/>
        <v>4465.509284499818</v>
      </c>
      <c r="F411" s="31">
        <f t="shared" si="216"/>
        <v>4465.5</v>
      </c>
      <c r="N411" s="33"/>
      <c r="O411" s="31">
        <f ca="1">+C$11+C$12*F411</f>
        <v>5.4252583595869441E-3</v>
      </c>
      <c r="Q411" s="32">
        <f t="shared" si="217"/>
        <v>34187.96</v>
      </c>
      <c r="S411" s="77"/>
      <c r="Z411" s="31">
        <f t="shared" si="218"/>
        <v>4465.5</v>
      </c>
      <c r="AA411" s="76">
        <f t="shared" si="219"/>
        <v>5.4520909925067492E-3</v>
      </c>
      <c r="AB411" s="76">
        <f t="shared" si="220"/>
        <v>-9999</v>
      </c>
      <c r="AC411" s="76">
        <f t="shared" si="221"/>
        <v>0</v>
      </c>
      <c r="AD411" s="76">
        <f t="shared" si="222"/>
        <v>-9999</v>
      </c>
      <c r="AE411" s="76">
        <f t="shared" si="223"/>
        <v>0</v>
      </c>
      <c r="AF411" s="31">
        <f t="shared" si="224"/>
        <v>-9999</v>
      </c>
      <c r="AG411" s="143"/>
      <c r="AH411" s="31">
        <f t="shared" si="225"/>
        <v>-1.6804526462522926E-3</v>
      </c>
      <c r="AI411" s="31">
        <f t="shared" si="226"/>
        <v>0.38181259679950574</v>
      </c>
      <c r="AJ411" s="31">
        <f t="shared" si="227"/>
        <v>-0.52982284665197921</v>
      </c>
      <c r="AK411" s="31">
        <f t="shared" si="228"/>
        <v>0.31351136392807999</v>
      </c>
      <c r="AL411" s="31">
        <f t="shared" si="229"/>
        <v>2.6722444782383623</v>
      </c>
      <c r="AM411" s="31">
        <f t="shared" si="230"/>
        <v>4.18271547132679</v>
      </c>
      <c r="AN411" s="76">
        <f t="shared" ref="AN411:AT420" si="232">$AU411+$AB$7*SIN(AO411)</f>
        <v>2.1181972145788865</v>
      </c>
      <c r="AO411" s="76">
        <f t="shared" si="232"/>
        <v>2.1173177619486956</v>
      </c>
      <c r="AP411" s="76">
        <f t="shared" si="232"/>
        <v>2.1197541923388576</v>
      </c>
      <c r="AQ411" s="76">
        <f t="shared" si="232"/>
        <v>2.1129802087310057</v>
      </c>
      <c r="AR411" s="76">
        <f t="shared" si="232"/>
        <v>2.1316319364561611</v>
      </c>
      <c r="AS411" s="76">
        <f t="shared" si="232"/>
        <v>2.0787946547715062</v>
      </c>
      <c r="AT411" s="76">
        <f t="shared" si="232"/>
        <v>2.2184671689856983</v>
      </c>
      <c r="AU411" s="76">
        <f t="shared" si="231"/>
        <v>1.5260204559789194</v>
      </c>
    </row>
    <row r="412" spans="1:64" s="31" customFormat="1" ht="12.95" customHeight="1">
      <c r="A412" s="10" t="s">
        <v>93</v>
      </c>
      <c r="B412" s="37"/>
      <c r="C412" s="41">
        <v>49207.483999999997</v>
      </c>
      <c r="D412" s="11"/>
      <c r="E412" s="10">
        <f t="shared" si="215"/>
        <v>4466.006417875361</v>
      </c>
      <c r="F412" s="31">
        <f t="shared" si="216"/>
        <v>4466</v>
      </c>
      <c r="G412" s="31">
        <f>+C412-(C$7+F412*C$8)</f>
        <v>1.3219599997682963E-2</v>
      </c>
      <c r="I412" s="31">
        <f>G412</f>
        <v>1.3219599997682963E-2</v>
      </c>
      <c r="Q412" s="32">
        <f t="shared" si="217"/>
        <v>34188.983999999997</v>
      </c>
      <c r="S412" s="77">
        <f>S$15</f>
        <v>0.1</v>
      </c>
      <c r="Z412" s="31">
        <f t="shared" si="218"/>
        <v>4466</v>
      </c>
      <c r="AA412" s="76">
        <f t="shared" si="219"/>
        <v>5.4487234054059119E-3</v>
      </c>
      <c r="AB412" s="76">
        <f t="shared" si="220"/>
        <v>1.4903577544800305E-2</v>
      </c>
      <c r="AC412" s="76">
        <f t="shared" si="221"/>
        <v>1.3219599997682963E-2</v>
      </c>
      <c r="AD412" s="76">
        <f t="shared" si="222"/>
        <v>7.7708765922770507E-3</v>
      </c>
      <c r="AE412" s="76">
        <f t="shared" si="223"/>
        <v>6.038652301239939E-6</v>
      </c>
      <c r="AF412" s="31">
        <f t="shared" si="224"/>
        <v>1.3219599997682963E-2</v>
      </c>
      <c r="AG412" s="143"/>
      <c r="AH412" s="31">
        <f t="shared" si="225"/>
        <v>-1.6839775471173418E-3</v>
      </c>
      <c r="AI412" s="31">
        <f t="shared" si="226"/>
        <v>0.38176457085828985</v>
      </c>
      <c r="AJ412" s="31">
        <f t="shared" si="227"/>
        <v>-0.52995277943824404</v>
      </c>
      <c r="AK412" s="31">
        <f t="shared" si="228"/>
        <v>0.31341664751857229</v>
      </c>
      <c r="AL412" s="31">
        <f t="shared" si="229"/>
        <v>2.6723976886237497</v>
      </c>
      <c r="AM412" s="31">
        <f t="shared" si="230"/>
        <v>4.1841327468166822</v>
      </c>
      <c r="AN412" s="76">
        <f t="shared" si="232"/>
        <v>2.1184864696730439</v>
      </c>
      <c r="AO412" s="76">
        <f t="shared" si="232"/>
        <v>2.1176037949817736</v>
      </c>
      <c r="AP412" s="76">
        <f t="shared" si="232"/>
        <v>2.120047990200975</v>
      </c>
      <c r="AQ412" s="76">
        <f t="shared" si="232"/>
        <v>2.1132556022770181</v>
      </c>
      <c r="AR412" s="76">
        <f t="shared" si="232"/>
        <v>2.1319490056507902</v>
      </c>
      <c r="AS412" s="76">
        <f t="shared" si="232"/>
        <v>2.0790177956367959</v>
      </c>
      <c r="AT412" s="76">
        <f t="shared" si="232"/>
        <v>2.2188716070662422</v>
      </c>
      <c r="AU412" s="76">
        <f t="shared" si="231"/>
        <v>1.5264127753872383</v>
      </c>
    </row>
    <row r="413" spans="1:64" s="31" customFormat="1" ht="12.95" customHeight="1">
      <c r="A413" s="11" t="s">
        <v>143</v>
      </c>
      <c r="B413" s="37"/>
      <c r="C413" s="11">
        <v>49207.485000000001</v>
      </c>
      <c r="D413" s="11" t="s">
        <v>144</v>
      </c>
      <c r="E413" s="10">
        <f t="shared" si="215"/>
        <v>4466.0069033571754</v>
      </c>
      <c r="F413" s="31">
        <f t="shared" si="216"/>
        <v>4466</v>
      </c>
      <c r="N413" s="33"/>
      <c r="O413" s="31">
        <f ca="1">+C$11+C$12*F413</f>
        <v>5.423896627568519E-3</v>
      </c>
      <c r="Q413" s="32">
        <f t="shared" si="217"/>
        <v>34188.985000000001</v>
      </c>
      <c r="S413" s="77"/>
      <c r="Z413" s="31">
        <f t="shared" si="218"/>
        <v>4466</v>
      </c>
      <c r="AA413" s="76">
        <f t="shared" si="219"/>
        <v>5.4487234054059119E-3</v>
      </c>
      <c r="AB413" s="76">
        <f t="shared" si="220"/>
        <v>-9999</v>
      </c>
      <c r="AC413" s="76">
        <f t="shared" si="221"/>
        <v>0</v>
      </c>
      <c r="AD413" s="76">
        <f t="shared" si="222"/>
        <v>-9999</v>
      </c>
      <c r="AE413" s="76">
        <f t="shared" si="223"/>
        <v>0</v>
      </c>
      <c r="AF413" s="31">
        <f t="shared" si="224"/>
        <v>-9999</v>
      </c>
      <c r="AG413" s="143"/>
      <c r="AH413" s="31">
        <f t="shared" si="225"/>
        <v>-1.6839775471173418E-3</v>
      </c>
      <c r="AI413" s="31">
        <f t="shared" si="226"/>
        <v>0.38176457085828985</v>
      </c>
      <c r="AJ413" s="31">
        <f t="shared" si="227"/>
        <v>-0.52995277943824404</v>
      </c>
      <c r="AK413" s="31">
        <f t="shared" si="228"/>
        <v>0.31341664751857229</v>
      </c>
      <c r="AL413" s="31">
        <f t="shared" si="229"/>
        <v>2.6723976886237497</v>
      </c>
      <c r="AM413" s="31">
        <f t="shared" si="230"/>
        <v>4.1841327468166822</v>
      </c>
      <c r="AN413" s="76">
        <f t="shared" si="232"/>
        <v>2.1184864696730439</v>
      </c>
      <c r="AO413" s="76">
        <f t="shared" si="232"/>
        <v>2.1176037949817736</v>
      </c>
      <c r="AP413" s="76">
        <f t="shared" si="232"/>
        <v>2.120047990200975</v>
      </c>
      <c r="AQ413" s="76">
        <f t="shared" si="232"/>
        <v>2.1132556022770181</v>
      </c>
      <c r="AR413" s="76">
        <f t="shared" si="232"/>
        <v>2.1319490056507902</v>
      </c>
      <c r="AS413" s="76">
        <f t="shared" si="232"/>
        <v>2.0790177956367959</v>
      </c>
      <c r="AT413" s="76">
        <f t="shared" si="232"/>
        <v>2.2188716070662422</v>
      </c>
      <c r="AU413" s="76">
        <f t="shared" si="231"/>
        <v>1.5264127753872383</v>
      </c>
    </row>
    <row r="414" spans="1:64" s="31" customFormat="1" ht="12.95" customHeight="1">
      <c r="A414" s="10" t="s">
        <v>93</v>
      </c>
      <c r="B414" s="37"/>
      <c r="C414" s="41">
        <v>49446.387000000002</v>
      </c>
      <c r="D414" s="11"/>
      <c r="E414" s="10">
        <f t="shared" si="215"/>
        <v>4581.9894792207488</v>
      </c>
      <c r="F414" s="31">
        <f t="shared" si="216"/>
        <v>4582</v>
      </c>
      <c r="G414" s="31">
        <f t="shared" ref="G414:G421" si="233">+C414-(C$7+F414*C$8)</f>
        <v>-2.1670799993444234E-2</v>
      </c>
      <c r="I414" s="31">
        <f t="shared" ref="I414:I421" si="234">G414</f>
        <v>-2.1670799993444234E-2</v>
      </c>
      <c r="Q414" s="32">
        <f t="shared" si="217"/>
        <v>34427.887000000002</v>
      </c>
      <c r="S414" s="77">
        <f t="shared" ref="S414:S421" si="235">S$15</f>
        <v>0.1</v>
      </c>
      <c r="Z414" s="31">
        <f t="shared" si="218"/>
        <v>4582</v>
      </c>
      <c r="AA414" s="76">
        <f t="shared" si="219"/>
        <v>4.682161565131987E-3</v>
      </c>
      <c r="AB414" s="76">
        <f t="shared" si="220"/>
        <v>-1.9183745688387766E-2</v>
      </c>
      <c r="AC414" s="76">
        <f t="shared" si="221"/>
        <v>-2.1670799993444234E-2</v>
      </c>
      <c r="AD414" s="76">
        <f t="shared" si="222"/>
        <v>-2.6352961558576221E-2</v>
      </c>
      <c r="AE414" s="76">
        <f t="shared" si="223"/>
        <v>6.9447858290779609E-5</v>
      </c>
      <c r="AF414" s="31">
        <f t="shared" si="224"/>
        <v>-2.1670799993444234E-2</v>
      </c>
      <c r="AG414" s="143"/>
      <c r="AH414" s="31">
        <f t="shared" si="225"/>
        <v>-2.4870543050564673E-3</v>
      </c>
      <c r="AI414" s="31">
        <f t="shared" si="226"/>
        <v>0.37129214693525625</v>
      </c>
      <c r="AJ414" s="31">
        <f t="shared" si="227"/>
        <v>-0.55897260797029458</v>
      </c>
      <c r="AK414" s="31">
        <f t="shared" si="228"/>
        <v>0.29184152597349156</v>
      </c>
      <c r="AL414" s="31">
        <f t="shared" si="229"/>
        <v>2.7069990521889915</v>
      </c>
      <c r="AM414" s="31">
        <f t="shared" si="230"/>
        <v>4.5293392631282341</v>
      </c>
      <c r="AN414" s="76">
        <f t="shared" si="232"/>
        <v>2.1847403071208298</v>
      </c>
      <c r="AO414" s="76">
        <f t="shared" si="232"/>
        <v>2.1828648228694436</v>
      </c>
      <c r="AP414" s="76">
        <f t="shared" si="232"/>
        <v>2.1875584336437526</v>
      </c>
      <c r="AQ414" s="76">
        <f t="shared" si="232"/>
        <v>2.1757525032915277</v>
      </c>
      <c r="AR414" s="76">
        <f t="shared" si="232"/>
        <v>2.2050831645944755</v>
      </c>
      <c r="AS414" s="76">
        <f t="shared" si="232"/>
        <v>2.1297506925602372</v>
      </c>
      <c r="AT414" s="76">
        <f t="shared" si="232"/>
        <v>2.3098187283069262</v>
      </c>
      <c r="AU414" s="76">
        <f t="shared" si="231"/>
        <v>1.61743087811724</v>
      </c>
      <c r="AV414" s="76"/>
    </row>
    <row r="415" spans="1:64" s="31" customFormat="1" ht="12.95" customHeight="1">
      <c r="A415" s="10" t="s">
        <v>93</v>
      </c>
      <c r="B415" s="37"/>
      <c r="C415" s="41">
        <v>49446.39</v>
      </c>
      <c r="D415" s="11"/>
      <c r="E415" s="10">
        <f t="shared" si="215"/>
        <v>4581.9909356661828</v>
      </c>
      <c r="F415" s="31">
        <f t="shared" si="216"/>
        <v>4582</v>
      </c>
      <c r="G415" s="31">
        <f t="shared" si="233"/>
        <v>-1.8670799996471033E-2</v>
      </c>
      <c r="I415" s="31">
        <f t="shared" si="234"/>
        <v>-1.8670799996471033E-2</v>
      </c>
      <c r="Q415" s="32">
        <f t="shared" si="217"/>
        <v>34427.89</v>
      </c>
      <c r="S415" s="77">
        <f t="shared" si="235"/>
        <v>0.1</v>
      </c>
      <c r="Z415" s="31">
        <f t="shared" si="218"/>
        <v>4582</v>
      </c>
      <c r="AA415" s="76">
        <f t="shared" si="219"/>
        <v>4.682161565131987E-3</v>
      </c>
      <c r="AB415" s="76">
        <f t="shared" si="220"/>
        <v>-1.6183745691414564E-2</v>
      </c>
      <c r="AC415" s="76">
        <f t="shared" si="221"/>
        <v>-1.8670799996471033E-2</v>
      </c>
      <c r="AD415" s="76">
        <f t="shared" si="222"/>
        <v>-2.335296156160302E-2</v>
      </c>
      <c r="AE415" s="76">
        <f t="shared" si="223"/>
        <v>5.4536081369770813E-5</v>
      </c>
      <c r="AF415" s="31">
        <f t="shared" si="224"/>
        <v>-1.8670799996471033E-2</v>
      </c>
      <c r="AG415" s="143"/>
      <c r="AH415" s="31">
        <f t="shared" si="225"/>
        <v>-2.4870543050564673E-3</v>
      </c>
      <c r="AI415" s="31">
        <f t="shared" si="226"/>
        <v>0.37129214693525625</v>
      </c>
      <c r="AJ415" s="31">
        <f t="shared" si="227"/>
        <v>-0.55897260797029458</v>
      </c>
      <c r="AK415" s="31">
        <f t="shared" si="228"/>
        <v>0.29184152597349156</v>
      </c>
      <c r="AL415" s="31">
        <f t="shared" si="229"/>
        <v>2.7069990521889915</v>
      </c>
      <c r="AM415" s="31">
        <f t="shared" si="230"/>
        <v>4.5293392631282341</v>
      </c>
      <c r="AN415" s="76">
        <f t="shared" si="232"/>
        <v>2.1847403071208298</v>
      </c>
      <c r="AO415" s="76">
        <f t="shared" si="232"/>
        <v>2.1828648228694436</v>
      </c>
      <c r="AP415" s="76">
        <f t="shared" si="232"/>
        <v>2.1875584336437526</v>
      </c>
      <c r="AQ415" s="76">
        <f t="shared" si="232"/>
        <v>2.1757525032915277</v>
      </c>
      <c r="AR415" s="76">
        <f t="shared" si="232"/>
        <v>2.2050831645944755</v>
      </c>
      <c r="AS415" s="76">
        <f t="shared" si="232"/>
        <v>2.1297506925602372</v>
      </c>
      <c r="AT415" s="76">
        <f t="shared" si="232"/>
        <v>2.3098187283069262</v>
      </c>
      <c r="AU415" s="76">
        <f t="shared" si="231"/>
        <v>1.61743087811724</v>
      </c>
    </row>
    <row r="416" spans="1:64" s="31" customFormat="1" ht="12.95" customHeight="1">
      <c r="A416" s="10" t="s">
        <v>93</v>
      </c>
      <c r="B416" s="37"/>
      <c r="C416" s="41">
        <v>49446.406000000003</v>
      </c>
      <c r="D416" s="11"/>
      <c r="E416" s="10">
        <f t="shared" si="215"/>
        <v>4581.9987033751777</v>
      </c>
      <c r="F416" s="31">
        <f t="shared" si="216"/>
        <v>4582</v>
      </c>
      <c r="G416" s="31">
        <f t="shared" si="233"/>
        <v>-2.6707999932114035E-3</v>
      </c>
      <c r="I416" s="31">
        <f t="shared" si="234"/>
        <v>-2.6707999932114035E-3</v>
      </c>
      <c r="Q416" s="32">
        <f t="shared" si="217"/>
        <v>34427.906000000003</v>
      </c>
      <c r="S416" s="77">
        <f t="shared" si="235"/>
        <v>0.1</v>
      </c>
      <c r="Z416" s="31">
        <f t="shared" si="218"/>
        <v>4582</v>
      </c>
      <c r="AA416" s="76">
        <f t="shared" si="219"/>
        <v>4.682161565131987E-3</v>
      </c>
      <c r="AB416" s="76">
        <f t="shared" si="220"/>
        <v>-1.8374568815493616E-4</v>
      </c>
      <c r="AC416" s="76">
        <f t="shared" si="221"/>
        <v>-2.6707999932114035E-3</v>
      </c>
      <c r="AD416" s="76">
        <f t="shared" si="222"/>
        <v>-7.3529615583433905E-3</v>
      </c>
      <c r="AE416" s="76">
        <f t="shared" si="223"/>
        <v>5.406604367847566E-6</v>
      </c>
      <c r="AF416" s="31">
        <f t="shared" si="224"/>
        <v>-2.6707999932114035E-3</v>
      </c>
      <c r="AG416" s="143"/>
      <c r="AH416" s="31">
        <f t="shared" si="225"/>
        <v>-2.4870543050564673E-3</v>
      </c>
      <c r="AI416" s="31">
        <f t="shared" si="226"/>
        <v>0.37129214693525625</v>
      </c>
      <c r="AJ416" s="31">
        <f t="shared" si="227"/>
        <v>-0.55897260797029458</v>
      </c>
      <c r="AK416" s="31">
        <f t="shared" si="228"/>
        <v>0.29184152597349156</v>
      </c>
      <c r="AL416" s="31">
        <f t="shared" si="229"/>
        <v>2.7069990521889915</v>
      </c>
      <c r="AM416" s="31">
        <f t="shared" si="230"/>
        <v>4.5293392631282341</v>
      </c>
      <c r="AN416" s="76">
        <f t="shared" si="232"/>
        <v>2.1847403071208298</v>
      </c>
      <c r="AO416" s="76">
        <f t="shared" si="232"/>
        <v>2.1828648228694436</v>
      </c>
      <c r="AP416" s="76">
        <f t="shared" si="232"/>
        <v>2.1875584336437526</v>
      </c>
      <c r="AQ416" s="76">
        <f t="shared" si="232"/>
        <v>2.1757525032915277</v>
      </c>
      <c r="AR416" s="76">
        <f t="shared" si="232"/>
        <v>2.2050831645944755</v>
      </c>
      <c r="AS416" s="76">
        <f t="shared" si="232"/>
        <v>2.1297506925602372</v>
      </c>
      <c r="AT416" s="76">
        <f t="shared" si="232"/>
        <v>2.3098187283069262</v>
      </c>
      <c r="AU416" s="76">
        <f t="shared" si="231"/>
        <v>1.61743087811724</v>
      </c>
    </row>
    <row r="417" spans="1:47" s="31" customFormat="1" ht="12.95" customHeight="1">
      <c r="A417" s="10" t="s">
        <v>93</v>
      </c>
      <c r="B417" s="37"/>
      <c r="C417" s="41">
        <v>49446.411999999997</v>
      </c>
      <c r="D417" s="11"/>
      <c r="E417" s="10">
        <f t="shared" si="215"/>
        <v>4582.0016162660468</v>
      </c>
      <c r="F417" s="31">
        <f t="shared" si="216"/>
        <v>4582</v>
      </c>
      <c r="G417" s="31">
        <f t="shared" si="233"/>
        <v>3.3292000007349998E-3</v>
      </c>
      <c r="I417" s="31">
        <f t="shared" si="234"/>
        <v>3.3292000007349998E-3</v>
      </c>
      <c r="Q417" s="32">
        <f t="shared" si="217"/>
        <v>34427.911999999997</v>
      </c>
      <c r="S417" s="77">
        <f t="shared" si="235"/>
        <v>0.1</v>
      </c>
      <c r="Z417" s="31">
        <f t="shared" si="218"/>
        <v>4582</v>
      </c>
      <c r="AA417" s="76">
        <f t="shared" si="219"/>
        <v>4.682161565131987E-3</v>
      </c>
      <c r="AB417" s="76">
        <f t="shared" si="220"/>
        <v>5.8162543057914667E-3</v>
      </c>
      <c r="AC417" s="76">
        <f t="shared" si="221"/>
        <v>3.3292000007349998E-3</v>
      </c>
      <c r="AD417" s="76">
        <f t="shared" si="222"/>
        <v>-1.3529615643969872E-3</v>
      </c>
      <c r="AE417" s="76">
        <f t="shared" si="223"/>
        <v>1.8305049947355431E-7</v>
      </c>
      <c r="AF417" s="31">
        <f t="shared" si="224"/>
        <v>3.3292000007349998E-3</v>
      </c>
      <c r="AG417" s="143"/>
      <c r="AH417" s="31">
        <f t="shared" si="225"/>
        <v>-2.4870543050564673E-3</v>
      </c>
      <c r="AI417" s="31">
        <f t="shared" si="226"/>
        <v>0.37129214693525625</v>
      </c>
      <c r="AJ417" s="31">
        <f t="shared" si="227"/>
        <v>-0.55897260797029458</v>
      </c>
      <c r="AK417" s="31">
        <f t="shared" si="228"/>
        <v>0.29184152597349156</v>
      </c>
      <c r="AL417" s="31">
        <f t="shared" si="229"/>
        <v>2.7069990521889915</v>
      </c>
      <c r="AM417" s="31">
        <f t="shared" si="230"/>
        <v>4.5293392631282341</v>
      </c>
      <c r="AN417" s="76">
        <f t="shared" si="232"/>
        <v>2.1847403071208298</v>
      </c>
      <c r="AO417" s="76">
        <f t="shared" si="232"/>
        <v>2.1828648228694436</v>
      </c>
      <c r="AP417" s="76">
        <f t="shared" si="232"/>
        <v>2.1875584336437526</v>
      </c>
      <c r="AQ417" s="76">
        <f t="shared" si="232"/>
        <v>2.1757525032915277</v>
      </c>
      <c r="AR417" s="76">
        <f t="shared" si="232"/>
        <v>2.2050831645944755</v>
      </c>
      <c r="AS417" s="76">
        <f t="shared" si="232"/>
        <v>2.1297506925602372</v>
      </c>
      <c r="AT417" s="76">
        <f t="shared" si="232"/>
        <v>2.3098187283069262</v>
      </c>
      <c r="AU417" s="76">
        <f t="shared" si="231"/>
        <v>1.61743087811724</v>
      </c>
    </row>
    <row r="418" spans="1:47" s="31" customFormat="1" ht="12.95" customHeight="1">
      <c r="A418" s="10" t="s">
        <v>93</v>
      </c>
      <c r="B418" s="37"/>
      <c r="C418" s="41">
        <v>49446.415000000001</v>
      </c>
      <c r="D418" s="11"/>
      <c r="E418" s="10">
        <f t="shared" si="215"/>
        <v>4582.0030727114854</v>
      </c>
      <c r="F418" s="31">
        <f t="shared" si="216"/>
        <v>4582</v>
      </c>
      <c r="G418" s="31">
        <f t="shared" si="233"/>
        <v>6.329200004984159E-3</v>
      </c>
      <c r="I418" s="31">
        <f t="shared" si="234"/>
        <v>6.329200004984159E-3</v>
      </c>
      <c r="Q418" s="32">
        <f t="shared" si="217"/>
        <v>34427.915000000001</v>
      </c>
      <c r="S418" s="77">
        <f t="shared" si="235"/>
        <v>0.1</v>
      </c>
      <c r="Z418" s="31">
        <f t="shared" si="218"/>
        <v>4582</v>
      </c>
      <c r="AA418" s="76">
        <f t="shared" si="219"/>
        <v>4.682161565131987E-3</v>
      </c>
      <c r="AB418" s="76">
        <f t="shared" si="220"/>
        <v>8.8162543100406259E-3</v>
      </c>
      <c r="AC418" s="76">
        <f t="shared" si="221"/>
        <v>6.329200004984159E-3</v>
      </c>
      <c r="AD418" s="76">
        <f t="shared" si="222"/>
        <v>1.647038439852172E-3</v>
      </c>
      <c r="AE418" s="76">
        <f t="shared" si="223"/>
        <v>2.7127356223506771E-7</v>
      </c>
      <c r="AF418" s="31">
        <f t="shared" si="224"/>
        <v>6.329200004984159E-3</v>
      </c>
      <c r="AG418" s="143"/>
      <c r="AH418" s="31">
        <f t="shared" si="225"/>
        <v>-2.4870543050564673E-3</v>
      </c>
      <c r="AI418" s="31">
        <f t="shared" si="226"/>
        <v>0.37129214693525625</v>
      </c>
      <c r="AJ418" s="31">
        <f t="shared" si="227"/>
        <v>-0.55897260797029458</v>
      </c>
      <c r="AK418" s="31">
        <f t="shared" si="228"/>
        <v>0.29184152597349156</v>
      </c>
      <c r="AL418" s="31">
        <f t="shared" si="229"/>
        <v>2.7069990521889915</v>
      </c>
      <c r="AM418" s="31">
        <f t="shared" si="230"/>
        <v>4.5293392631282341</v>
      </c>
      <c r="AN418" s="76">
        <f t="shared" si="232"/>
        <v>2.1847403071208298</v>
      </c>
      <c r="AO418" s="76">
        <f t="shared" si="232"/>
        <v>2.1828648228694436</v>
      </c>
      <c r="AP418" s="76">
        <f t="shared" si="232"/>
        <v>2.1875584336437526</v>
      </c>
      <c r="AQ418" s="76">
        <f t="shared" si="232"/>
        <v>2.1757525032915277</v>
      </c>
      <c r="AR418" s="76">
        <f t="shared" si="232"/>
        <v>2.2050831645944755</v>
      </c>
      <c r="AS418" s="76">
        <f t="shared" si="232"/>
        <v>2.1297506925602372</v>
      </c>
      <c r="AT418" s="76">
        <f t="shared" si="232"/>
        <v>2.3098187283069262</v>
      </c>
      <c r="AU418" s="76">
        <f t="shared" si="231"/>
        <v>1.61743087811724</v>
      </c>
    </row>
    <row r="419" spans="1:47" s="31" customFormat="1" ht="12.95" customHeight="1">
      <c r="A419" s="10" t="s">
        <v>93</v>
      </c>
      <c r="B419" s="37"/>
      <c r="C419" s="41">
        <v>49446.415000000001</v>
      </c>
      <c r="D419" s="11"/>
      <c r="E419" s="10">
        <f t="shared" si="215"/>
        <v>4582.0030727114854</v>
      </c>
      <c r="F419" s="31">
        <f t="shared" si="216"/>
        <v>4582</v>
      </c>
      <c r="G419" s="31">
        <f t="shared" si="233"/>
        <v>6.329200004984159E-3</v>
      </c>
      <c r="I419" s="31">
        <f t="shared" si="234"/>
        <v>6.329200004984159E-3</v>
      </c>
      <c r="Q419" s="32">
        <f t="shared" si="217"/>
        <v>34427.915000000001</v>
      </c>
      <c r="S419" s="77">
        <f t="shared" si="235"/>
        <v>0.1</v>
      </c>
      <c r="Z419" s="31">
        <f t="shared" si="218"/>
        <v>4582</v>
      </c>
      <c r="AA419" s="76">
        <f t="shared" si="219"/>
        <v>4.682161565131987E-3</v>
      </c>
      <c r="AB419" s="76">
        <f t="shared" si="220"/>
        <v>8.8162543100406259E-3</v>
      </c>
      <c r="AC419" s="76">
        <f t="shared" si="221"/>
        <v>6.329200004984159E-3</v>
      </c>
      <c r="AD419" s="76">
        <f t="shared" si="222"/>
        <v>1.647038439852172E-3</v>
      </c>
      <c r="AE419" s="76">
        <f t="shared" si="223"/>
        <v>2.7127356223506771E-7</v>
      </c>
      <c r="AF419" s="31">
        <f t="shared" si="224"/>
        <v>6.329200004984159E-3</v>
      </c>
      <c r="AG419" s="143"/>
      <c r="AH419" s="31">
        <f t="shared" si="225"/>
        <v>-2.4870543050564673E-3</v>
      </c>
      <c r="AI419" s="31">
        <f t="shared" si="226"/>
        <v>0.37129214693525625</v>
      </c>
      <c r="AJ419" s="31">
        <f t="shared" si="227"/>
        <v>-0.55897260797029458</v>
      </c>
      <c r="AK419" s="31">
        <f t="shared" si="228"/>
        <v>0.29184152597349156</v>
      </c>
      <c r="AL419" s="31">
        <f t="shared" si="229"/>
        <v>2.7069990521889915</v>
      </c>
      <c r="AM419" s="31">
        <f t="shared" si="230"/>
        <v>4.5293392631282341</v>
      </c>
      <c r="AN419" s="76">
        <f t="shared" si="232"/>
        <v>2.1847403071208298</v>
      </c>
      <c r="AO419" s="76">
        <f t="shared" si="232"/>
        <v>2.1828648228694436</v>
      </c>
      <c r="AP419" s="76">
        <f t="shared" si="232"/>
        <v>2.1875584336437526</v>
      </c>
      <c r="AQ419" s="76">
        <f t="shared" si="232"/>
        <v>2.1757525032915277</v>
      </c>
      <c r="AR419" s="76">
        <f t="shared" si="232"/>
        <v>2.2050831645944755</v>
      </c>
      <c r="AS419" s="76">
        <f t="shared" si="232"/>
        <v>2.1297506925602372</v>
      </c>
      <c r="AT419" s="76">
        <f t="shared" si="232"/>
        <v>2.3098187283069262</v>
      </c>
      <c r="AU419" s="76">
        <f t="shared" si="231"/>
        <v>1.61743087811724</v>
      </c>
    </row>
    <row r="420" spans="1:47" s="31" customFormat="1" ht="12.95" customHeight="1">
      <c r="A420" s="10" t="s">
        <v>93</v>
      </c>
      <c r="B420" s="37"/>
      <c r="C420" s="41">
        <v>49446.415999999997</v>
      </c>
      <c r="D420" s="11"/>
      <c r="E420" s="10">
        <f t="shared" si="215"/>
        <v>4582.0035581932952</v>
      </c>
      <c r="F420" s="31">
        <f t="shared" si="216"/>
        <v>4582</v>
      </c>
      <c r="G420" s="31">
        <f t="shared" si="233"/>
        <v>7.329200001549907E-3</v>
      </c>
      <c r="I420" s="31">
        <f t="shared" si="234"/>
        <v>7.329200001549907E-3</v>
      </c>
      <c r="Q420" s="32">
        <f t="shared" si="217"/>
        <v>34427.915999999997</v>
      </c>
      <c r="S420" s="77">
        <f t="shared" si="235"/>
        <v>0.1</v>
      </c>
      <c r="Z420" s="31">
        <f t="shared" si="218"/>
        <v>4582</v>
      </c>
      <c r="AA420" s="76">
        <f t="shared" si="219"/>
        <v>4.682161565131987E-3</v>
      </c>
      <c r="AB420" s="76">
        <f t="shared" si="220"/>
        <v>9.8162543066063739E-3</v>
      </c>
      <c r="AC420" s="76">
        <f t="shared" si="221"/>
        <v>7.329200001549907E-3</v>
      </c>
      <c r="AD420" s="76">
        <f t="shared" si="222"/>
        <v>2.64703843641792E-3</v>
      </c>
      <c r="AE420" s="76">
        <f t="shared" si="223"/>
        <v>7.0068124838738276E-7</v>
      </c>
      <c r="AF420" s="31">
        <f t="shared" si="224"/>
        <v>7.329200001549907E-3</v>
      </c>
      <c r="AG420" s="143"/>
      <c r="AH420" s="31">
        <f t="shared" si="225"/>
        <v>-2.4870543050564673E-3</v>
      </c>
      <c r="AI420" s="31">
        <f t="shared" si="226"/>
        <v>0.37129214693525625</v>
      </c>
      <c r="AJ420" s="31">
        <f t="shared" si="227"/>
        <v>-0.55897260797029458</v>
      </c>
      <c r="AK420" s="31">
        <f t="shared" si="228"/>
        <v>0.29184152597349156</v>
      </c>
      <c r="AL420" s="31">
        <f t="shared" si="229"/>
        <v>2.7069990521889915</v>
      </c>
      <c r="AM420" s="31">
        <f t="shared" si="230"/>
        <v>4.5293392631282341</v>
      </c>
      <c r="AN420" s="76">
        <f t="shared" si="232"/>
        <v>2.1847403071208298</v>
      </c>
      <c r="AO420" s="76">
        <f t="shared" si="232"/>
        <v>2.1828648228694436</v>
      </c>
      <c r="AP420" s="76">
        <f t="shared" si="232"/>
        <v>2.1875584336437526</v>
      </c>
      <c r="AQ420" s="76">
        <f t="shared" si="232"/>
        <v>2.1757525032915277</v>
      </c>
      <c r="AR420" s="76">
        <f t="shared" si="232"/>
        <v>2.2050831645944755</v>
      </c>
      <c r="AS420" s="76">
        <f t="shared" si="232"/>
        <v>2.1297506925602372</v>
      </c>
      <c r="AT420" s="76">
        <f t="shared" si="232"/>
        <v>2.3098187283069262</v>
      </c>
      <c r="AU420" s="76">
        <f t="shared" si="231"/>
        <v>1.61743087811724</v>
      </c>
    </row>
    <row r="421" spans="1:47" s="31" customFormat="1" ht="12.95" customHeight="1">
      <c r="A421" s="10" t="s">
        <v>93</v>
      </c>
      <c r="B421" s="37"/>
      <c r="C421" s="41">
        <v>49446.417000000001</v>
      </c>
      <c r="D421" s="11"/>
      <c r="E421" s="10">
        <f t="shared" si="215"/>
        <v>4582.0040436751096</v>
      </c>
      <c r="F421" s="31">
        <f t="shared" si="216"/>
        <v>4582</v>
      </c>
      <c r="G421" s="31">
        <f t="shared" si="233"/>
        <v>8.3292000053916126E-3</v>
      </c>
      <c r="I421" s="31">
        <f t="shared" si="234"/>
        <v>8.3292000053916126E-3</v>
      </c>
      <c r="Q421" s="32">
        <f t="shared" si="217"/>
        <v>34427.917000000001</v>
      </c>
      <c r="S421" s="77">
        <f t="shared" si="235"/>
        <v>0.1</v>
      </c>
      <c r="Z421" s="31">
        <f t="shared" si="218"/>
        <v>4582</v>
      </c>
      <c r="AA421" s="76">
        <f t="shared" si="219"/>
        <v>4.682161565131987E-3</v>
      </c>
      <c r="AB421" s="76">
        <f t="shared" si="220"/>
        <v>1.081625431044808E-2</v>
      </c>
      <c r="AC421" s="76">
        <f t="shared" si="221"/>
        <v>8.3292000053916126E-3</v>
      </c>
      <c r="AD421" s="76">
        <f t="shared" si="222"/>
        <v>3.6470384402596256E-3</v>
      </c>
      <c r="AE421" s="76">
        <f t="shared" si="223"/>
        <v>1.3300889384731364E-6</v>
      </c>
      <c r="AF421" s="31">
        <f t="shared" si="224"/>
        <v>8.3292000053916126E-3</v>
      </c>
      <c r="AG421" s="143"/>
      <c r="AH421" s="31">
        <f t="shared" si="225"/>
        <v>-2.4870543050564673E-3</v>
      </c>
      <c r="AI421" s="31">
        <f t="shared" si="226"/>
        <v>0.37129214693525625</v>
      </c>
      <c r="AJ421" s="31">
        <f t="shared" si="227"/>
        <v>-0.55897260797029458</v>
      </c>
      <c r="AK421" s="31">
        <f t="shared" si="228"/>
        <v>0.29184152597349156</v>
      </c>
      <c r="AL421" s="31">
        <f t="shared" si="229"/>
        <v>2.7069990521889915</v>
      </c>
      <c r="AM421" s="31">
        <f t="shared" si="230"/>
        <v>4.5293392631282341</v>
      </c>
      <c r="AN421" s="76">
        <f t="shared" ref="AN421:AT430" si="236">$AU421+$AB$7*SIN(AO421)</f>
        <v>2.1847403071208298</v>
      </c>
      <c r="AO421" s="76">
        <f t="shared" si="236"/>
        <v>2.1828648228694436</v>
      </c>
      <c r="AP421" s="76">
        <f t="shared" si="236"/>
        <v>2.1875584336437526</v>
      </c>
      <c r="AQ421" s="76">
        <f t="shared" si="236"/>
        <v>2.1757525032915277</v>
      </c>
      <c r="AR421" s="76">
        <f t="shared" si="236"/>
        <v>2.2050831645944755</v>
      </c>
      <c r="AS421" s="76">
        <f t="shared" si="236"/>
        <v>2.1297506925602372</v>
      </c>
      <c r="AT421" s="76">
        <f t="shared" si="236"/>
        <v>2.3098187283069262</v>
      </c>
      <c r="AU421" s="76">
        <f t="shared" si="231"/>
        <v>1.61743087811724</v>
      </c>
    </row>
    <row r="422" spans="1:47" s="31" customFormat="1" ht="12.95" customHeight="1">
      <c r="A422" s="10" t="s">
        <v>108</v>
      </c>
      <c r="B422" s="37" t="s">
        <v>107</v>
      </c>
      <c r="C422" s="41">
        <v>49459.408199999998</v>
      </c>
      <c r="D422" s="11">
        <v>2E-3</v>
      </c>
      <c r="E422" s="10">
        <f t="shared" si="215"/>
        <v>4588.311034991877</v>
      </c>
      <c r="F422" s="31">
        <f t="shared" si="216"/>
        <v>4588.5</v>
      </c>
      <c r="Q422" s="32">
        <f t="shared" si="217"/>
        <v>34440.908199999998</v>
      </c>
      <c r="S422" s="77"/>
      <c r="U422" s="33">
        <v>-0.3917154400041909</v>
      </c>
      <c r="Z422" s="31">
        <f t="shared" si="218"/>
        <v>4588.5</v>
      </c>
      <c r="AA422" s="76">
        <f t="shared" si="219"/>
        <v>4.640068076754409E-3</v>
      </c>
      <c r="AB422" s="76">
        <f t="shared" si="220"/>
        <v>-9999</v>
      </c>
      <c r="AC422" s="76">
        <f t="shared" si="221"/>
        <v>0</v>
      </c>
      <c r="AD422" s="76">
        <f t="shared" si="222"/>
        <v>-9999</v>
      </c>
      <c r="AE422" s="76">
        <f t="shared" si="223"/>
        <v>0</v>
      </c>
      <c r="AF422" s="31">
        <f t="shared" si="224"/>
        <v>-9999</v>
      </c>
      <c r="AG422" s="143"/>
      <c r="AH422" s="31">
        <f t="shared" si="225"/>
        <v>-2.5311949558530339E-3</v>
      </c>
      <c r="AI422" s="31">
        <f t="shared" si="226"/>
        <v>0.37074267844800057</v>
      </c>
      <c r="AJ422" s="31">
        <f t="shared" si="227"/>
        <v>-0.56053595326983097</v>
      </c>
      <c r="AK422" s="31">
        <f t="shared" si="228"/>
        <v>0.29065488824552588</v>
      </c>
      <c r="AL422" s="31">
        <f t="shared" si="229"/>
        <v>2.7088856503237375</v>
      </c>
      <c r="AM422" s="31">
        <f t="shared" si="230"/>
        <v>4.5497213505426233</v>
      </c>
      <c r="AN422" s="76">
        <f t="shared" si="236"/>
        <v>2.1884055364509067</v>
      </c>
      <c r="AO422" s="76">
        <f t="shared" si="236"/>
        <v>2.1864586796287933</v>
      </c>
      <c r="AP422" s="76">
        <f t="shared" si="236"/>
        <v>2.1913057235344295</v>
      </c>
      <c r="AQ422" s="76">
        <f t="shared" si="236"/>
        <v>2.17917588813589</v>
      </c>
      <c r="AR422" s="76">
        <f t="shared" si="236"/>
        <v>2.2091540444479669</v>
      </c>
      <c r="AS422" s="76">
        <f t="shared" si="236"/>
        <v>2.1325446421745062</v>
      </c>
      <c r="AT422" s="76">
        <f t="shared" si="236"/>
        <v>2.3147450770011462</v>
      </c>
      <c r="AU422" s="76">
        <f t="shared" si="231"/>
        <v>1.6225310304253866</v>
      </c>
    </row>
    <row r="423" spans="1:47" s="31" customFormat="1" ht="12.95" customHeight="1">
      <c r="A423" s="10" t="s">
        <v>93</v>
      </c>
      <c r="B423" s="37"/>
      <c r="C423" s="41">
        <v>49481.428999999996</v>
      </c>
      <c r="D423" s="11"/>
      <c r="E423" s="10">
        <f t="shared" si="215"/>
        <v>4599.0017328787781</v>
      </c>
      <c r="F423" s="31">
        <f t="shared" si="216"/>
        <v>4599</v>
      </c>
      <c r="G423" s="31">
        <f>+C423-(C$7+F423*C$8)</f>
        <v>3.5693999961949885E-3</v>
      </c>
      <c r="I423" s="31">
        <f>G423</f>
        <v>3.5693999961949885E-3</v>
      </c>
      <c r="Q423" s="32">
        <f t="shared" si="217"/>
        <v>34462.928999999996</v>
      </c>
      <c r="S423" s="77">
        <f>S$15</f>
        <v>0.1</v>
      </c>
      <c r="Z423" s="31">
        <f t="shared" si="218"/>
        <v>4599</v>
      </c>
      <c r="AA423" s="76">
        <f t="shared" si="219"/>
        <v>4.5722622433792288E-3</v>
      </c>
      <c r="AB423" s="76">
        <f t="shared" si="220"/>
        <v>6.171707979496191E-3</v>
      </c>
      <c r="AC423" s="76">
        <f t="shared" si="221"/>
        <v>3.5693999961949885E-3</v>
      </c>
      <c r="AD423" s="76">
        <f t="shared" si="222"/>
        <v>-1.0028622471842403E-3</v>
      </c>
      <c r="AE423" s="76">
        <f t="shared" si="223"/>
        <v>1.0057326868274244E-7</v>
      </c>
      <c r="AF423" s="31">
        <f t="shared" si="224"/>
        <v>3.5693999961949885E-3</v>
      </c>
      <c r="AG423" s="143"/>
      <c r="AH423" s="31">
        <f t="shared" si="225"/>
        <v>-2.6023079833012021E-3</v>
      </c>
      <c r="AI423" s="31">
        <f t="shared" si="226"/>
        <v>0.36986297161015236</v>
      </c>
      <c r="AJ423" s="31">
        <f t="shared" si="227"/>
        <v>-0.56304808416573049</v>
      </c>
      <c r="AK423" s="31">
        <f t="shared" si="228"/>
        <v>0.28874273365719166</v>
      </c>
      <c r="AL423" s="31">
        <f t="shared" si="229"/>
        <v>2.7119222736325175</v>
      </c>
      <c r="AM423" s="31">
        <f t="shared" si="230"/>
        <v>4.5828978647100911</v>
      </c>
      <c r="AN423" s="76">
        <f t="shared" si="236"/>
        <v>2.1943163929386014</v>
      </c>
      <c r="AO423" s="76">
        <f t="shared" si="236"/>
        <v>2.1922504314863818</v>
      </c>
      <c r="AP423" s="76">
        <f t="shared" si="236"/>
        <v>2.1973516331853786</v>
      </c>
      <c r="AQ423" s="76">
        <f t="shared" si="236"/>
        <v>2.1846892685433588</v>
      </c>
      <c r="AR423" s="76">
        <f t="shared" si="236"/>
        <v>2.2157234292692523</v>
      </c>
      <c r="AS423" s="76">
        <f t="shared" si="236"/>
        <v>2.1370498293212017</v>
      </c>
      <c r="AT423" s="76">
        <f t="shared" si="236"/>
        <v>2.3226649916971338</v>
      </c>
      <c r="AU423" s="76">
        <f t="shared" si="231"/>
        <v>1.630769738000085</v>
      </c>
    </row>
    <row r="424" spans="1:47" s="31" customFormat="1" ht="12.95" customHeight="1">
      <c r="A424" s="11" t="s">
        <v>143</v>
      </c>
      <c r="B424" s="37"/>
      <c r="C424" s="11">
        <v>49481.438000000002</v>
      </c>
      <c r="D424" s="11" t="s">
        <v>144</v>
      </c>
      <c r="E424" s="10">
        <f t="shared" si="215"/>
        <v>4599.0061022150894</v>
      </c>
      <c r="F424" s="31">
        <f t="shared" si="216"/>
        <v>4599</v>
      </c>
      <c r="N424" s="33"/>
      <c r="O424" s="31">
        <f ca="1">+C$11+C$12*F424</f>
        <v>5.0616759106672463E-3</v>
      </c>
      <c r="Q424" s="32">
        <f t="shared" si="217"/>
        <v>34462.938000000002</v>
      </c>
      <c r="S424" s="77"/>
      <c r="Z424" s="31">
        <f t="shared" si="218"/>
        <v>4599</v>
      </c>
      <c r="AA424" s="76">
        <f t="shared" si="219"/>
        <v>4.5722622433792288E-3</v>
      </c>
      <c r="AB424" s="76">
        <f t="shared" si="220"/>
        <v>-9999</v>
      </c>
      <c r="AC424" s="76">
        <f t="shared" si="221"/>
        <v>0</v>
      </c>
      <c r="AD424" s="76">
        <f t="shared" si="222"/>
        <v>-9999</v>
      </c>
      <c r="AE424" s="76">
        <f t="shared" si="223"/>
        <v>0</v>
      </c>
      <c r="AF424" s="31">
        <f t="shared" si="224"/>
        <v>-9999</v>
      </c>
      <c r="AG424" s="143"/>
      <c r="AH424" s="31">
        <f t="shared" si="225"/>
        <v>-2.6023079833012021E-3</v>
      </c>
      <c r="AI424" s="31">
        <f t="shared" si="226"/>
        <v>0.36986297161015236</v>
      </c>
      <c r="AJ424" s="31">
        <f t="shared" si="227"/>
        <v>-0.56304808416573049</v>
      </c>
      <c r="AK424" s="31">
        <f t="shared" si="228"/>
        <v>0.28874273365719166</v>
      </c>
      <c r="AL424" s="31">
        <f t="shared" si="229"/>
        <v>2.7119222736325175</v>
      </c>
      <c r="AM424" s="31">
        <f t="shared" si="230"/>
        <v>4.5828978647100911</v>
      </c>
      <c r="AN424" s="76">
        <f t="shared" si="236"/>
        <v>2.1943163929386014</v>
      </c>
      <c r="AO424" s="76">
        <f t="shared" si="236"/>
        <v>2.1922504314863818</v>
      </c>
      <c r="AP424" s="76">
        <f t="shared" si="236"/>
        <v>2.1973516331853786</v>
      </c>
      <c r="AQ424" s="76">
        <f t="shared" si="236"/>
        <v>2.1846892685433588</v>
      </c>
      <c r="AR424" s="76">
        <f t="shared" si="236"/>
        <v>2.2157234292692523</v>
      </c>
      <c r="AS424" s="76">
        <f t="shared" si="236"/>
        <v>2.1370498293212017</v>
      </c>
      <c r="AT424" s="76">
        <f t="shared" si="236"/>
        <v>2.3226649916971338</v>
      </c>
      <c r="AU424" s="76">
        <f t="shared" si="231"/>
        <v>1.630769738000085</v>
      </c>
    </row>
    <row r="425" spans="1:47" s="31" customFormat="1" ht="12.95" customHeight="1">
      <c r="A425" s="11" t="s">
        <v>143</v>
      </c>
      <c r="B425" s="37" t="s">
        <v>31</v>
      </c>
      <c r="C425" s="11">
        <v>49484.499000000003</v>
      </c>
      <c r="D425" s="11" t="s">
        <v>144</v>
      </c>
      <c r="E425" s="10">
        <f t="shared" si="215"/>
        <v>4600.4921620417908</v>
      </c>
      <c r="F425" s="31">
        <f t="shared" si="216"/>
        <v>4600.5</v>
      </c>
      <c r="N425" s="33"/>
      <c r="O425" s="31">
        <f ca="1">+C$11+C$12*F425</f>
        <v>5.0575907146119693E-3</v>
      </c>
      <c r="Q425" s="32">
        <f t="shared" si="217"/>
        <v>34465.999000000003</v>
      </c>
      <c r="S425" s="77"/>
      <c r="Z425" s="31">
        <f t="shared" si="218"/>
        <v>4600.5</v>
      </c>
      <c r="AA425" s="76">
        <f t="shared" si="219"/>
        <v>4.5625949709420998E-3</v>
      </c>
      <c r="AB425" s="76">
        <f t="shared" si="220"/>
        <v>-9999</v>
      </c>
      <c r="AC425" s="76">
        <f t="shared" si="221"/>
        <v>0</v>
      </c>
      <c r="AD425" s="76">
        <f t="shared" si="222"/>
        <v>-9999</v>
      </c>
      <c r="AE425" s="76">
        <f t="shared" si="223"/>
        <v>0</v>
      </c>
      <c r="AF425" s="31">
        <f t="shared" si="224"/>
        <v>-9999</v>
      </c>
      <c r="AG425" s="143"/>
      <c r="AH425" s="31">
        <f t="shared" si="225"/>
        <v>-2.6124477361752626E-3</v>
      </c>
      <c r="AI425" s="31">
        <f t="shared" si="226"/>
        <v>0.36973808921749451</v>
      </c>
      <c r="AJ425" s="31">
        <f t="shared" si="227"/>
        <v>-0.56340563205939442</v>
      </c>
      <c r="AK425" s="31">
        <f t="shared" si="228"/>
        <v>0.28847004108676633</v>
      </c>
      <c r="AL425" s="31">
        <f t="shared" si="229"/>
        <v>2.712354981972227</v>
      </c>
      <c r="AM425" s="31">
        <f t="shared" si="230"/>
        <v>4.5876630201702673</v>
      </c>
      <c r="AN425" s="76">
        <f t="shared" si="236"/>
        <v>2.1951598121686962</v>
      </c>
      <c r="AO425" s="76">
        <f t="shared" si="236"/>
        <v>2.1930764480734437</v>
      </c>
      <c r="AP425" s="76">
        <f t="shared" si="236"/>
        <v>2.1982145949263128</v>
      </c>
      <c r="AQ425" s="76">
        <f t="shared" si="236"/>
        <v>2.1854752235835164</v>
      </c>
      <c r="AR425" s="76">
        <f t="shared" si="236"/>
        <v>2.2166612333281814</v>
      </c>
      <c r="AS425" s="76">
        <f t="shared" si="236"/>
        <v>2.1376926470521092</v>
      </c>
      <c r="AT425" s="76">
        <f t="shared" si="236"/>
        <v>2.3237925738213541</v>
      </c>
      <c r="AU425" s="76">
        <f t="shared" si="231"/>
        <v>1.6319466962250422</v>
      </c>
    </row>
    <row r="426" spans="1:47" s="31" customFormat="1" ht="12.95" customHeight="1">
      <c r="A426" s="10" t="s">
        <v>93</v>
      </c>
      <c r="B426" s="37"/>
      <c r="C426" s="41">
        <v>49551.463000000003</v>
      </c>
      <c r="D426" s="11"/>
      <c r="E426" s="10">
        <f t="shared" si="215"/>
        <v>4633.0019661042443</v>
      </c>
      <c r="F426" s="31">
        <f t="shared" si="216"/>
        <v>4633</v>
      </c>
      <c r="G426" s="31">
        <f t="shared" ref="G426:G457" si="237">+C426-(C$7+F426*C$8)</f>
        <v>4.0498000016668811E-3</v>
      </c>
      <c r="I426" s="31">
        <f>G426</f>
        <v>4.0498000016668811E-3</v>
      </c>
      <c r="Q426" s="32">
        <f t="shared" si="217"/>
        <v>34532.963000000003</v>
      </c>
      <c r="S426" s="77">
        <f>S$15</f>
        <v>0.1</v>
      </c>
      <c r="Z426" s="31">
        <f t="shared" si="218"/>
        <v>4633</v>
      </c>
      <c r="AA426" s="76">
        <f t="shared" si="219"/>
        <v>4.3543179336397644E-3</v>
      </c>
      <c r="AB426" s="76">
        <f t="shared" si="220"/>
        <v>6.8807633332542226E-3</v>
      </c>
      <c r="AC426" s="76">
        <f t="shared" si="221"/>
        <v>4.0498000016668811E-3</v>
      </c>
      <c r="AD426" s="76">
        <f t="shared" si="222"/>
        <v>-3.0451793197288322E-4</v>
      </c>
      <c r="AE426" s="76">
        <f t="shared" si="223"/>
        <v>9.2731170893041533E-9</v>
      </c>
      <c r="AF426" s="31">
        <f t="shared" si="224"/>
        <v>4.0498000016668811E-3</v>
      </c>
      <c r="AG426" s="143"/>
      <c r="AH426" s="31">
        <f t="shared" si="225"/>
        <v>-2.8309633315873411E-3</v>
      </c>
      <c r="AI426" s="31">
        <f t="shared" si="226"/>
        <v>0.36707990532242585</v>
      </c>
      <c r="AJ426" s="31">
        <f t="shared" si="227"/>
        <v>-0.57107249751508304</v>
      </c>
      <c r="AK426" s="31">
        <f t="shared" si="228"/>
        <v>0.28259015294441192</v>
      </c>
      <c r="AL426" s="31">
        <f t="shared" si="229"/>
        <v>2.7216645599273388</v>
      </c>
      <c r="AM426" s="31">
        <f t="shared" si="230"/>
        <v>4.6925255887337025</v>
      </c>
      <c r="AN426" s="76">
        <f t="shared" si="236"/>
        <v>2.2133745436716814</v>
      </c>
      <c r="AO426" s="76">
        <f t="shared" si="236"/>
        <v>2.2108898463973872</v>
      </c>
      <c r="AP426" s="76">
        <f t="shared" si="236"/>
        <v>2.2168676764672388</v>
      </c>
      <c r="AQ426" s="76">
        <f t="shared" si="236"/>
        <v>2.2024037293318948</v>
      </c>
      <c r="AR426" s="76">
        <f t="shared" si="236"/>
        <v>2.2369372854515737</v>
      </c>
      <c r="AS426" s="76">
        <f t="shared" si="236"/>
        <v>2.1515779655659593</v>
      </c>
      <c r="AT426" s="76">
        <f t="shared" si="236"/>
        <v>2.3479883167315307</v>
      </c>
      <c r="AU426" s="76">
        <f t="shared" si="231"/>
        <v>1.6574474577657754</v>
      </c>
    </row>
    <row r="427" spans="1:47" s="31" customFormat="1" ht="12.95" customHeight="1">
      <c r="A427" s="10" t="s">
        <v>93</v>
      </c>
      <c r="B427" s="37"/>
      <c r="C427" s="41">
        <v>49551.464999999997</v>
      </c>
      <c r="D427" s="11"/>
      <c r="E427" s="10">
        <f t="shared" si="215"/>
        <v>4633.0029370678649</v>
      </c>
      <c r="F427" s="31">
        <f t="shared" si="216"/>
        <v>4633</v>
      </c>
      <c r="G427" s="31">
        <f t="shared" si="237"/>
        <v>6.0497999947983772E-3</v>
      </c>
      <c r="I427" s="31">
        <f>G427</f>
        <v>6.0497999947983772E-3</v>
      </c>
      <c r="Q427" s="32">
        <f t="shared" si="217"/>
        <v>34532.964999999997</v>
      </c>
      <c r="S427" s="77">
        <f>S$15</f>
        <v>0.1</v>
      </c>
      <c r="Z427" s="31">
        <f t="shared" si="218"/>
        <v>4633</v>
      </c>
      <c r="AA427" s="76">
        <f t="shared" si="219"/>
        <v>4.3543179336397644E-3</v>
      </c>
      <c r="AB427" s="76">
        <f t="shared" si="220"/>
        <v>8.8807633263857187E-3</v>
      </c>
      <c r="AC427" s="76">
        <f t="shared" si="221"/>
        <v>6.0497999947983772E-3</v>
      </c>
      <c r="AD427" s="76">
        <f t="shared" si="222"/>
        <v>1.6954820611586128E-3</v>
      </c>
      <c r="AE427" s="76">
        <f t="shared" si="223"/>
        <v>2.8746594197106585E-7</v>
      </c>
      <c r="AF427" s="31">
        <f t="shared" si="224"/>
        <v>6.0497999947983772E-3</v>
      </c>
      <c r="AG427" s="143"/>
      <c r="AH427" s="31">
        <f t="shared" si="225"/>
        <v>-2.8309633315873411E-3</v>
      </c>
      <c r="AI427" s="31">
        <f t="shared" si="226"/>
        <v>0.36707990532242585</v>
      </c>
      <c r="AJ427" s="31">
        <f t="shared" si="227"/>
        <v>-0.57107249751508304</v>
      </c>
      <c r="AK427" s="31">
        <f t="shared" si="228"/>
        <v>0.28259015294441192</v>
      </c>
      <c r="AL427" s="31">
        <f t="shared" si="229"/>
        <v>2.7216645599273388</v>
      </c>
      <c r="AM427" s="31">
        <f t="shared" si="230"/>
        <v>4.6925255887337025</v>
      </c>
      <c r="AN427" s="76">
        <f t="shared" si="236"/>
        <v>2.2133745436716814</v>
      </c>
      <c r="AO427" s="76">
        <f t="shared" si="236"/>
        <v>2.2108898463973872</v>
      </c>
      <c r="AP427" s="76">
        <f t="shared" si="236"/>
        <v>2.2168676764672388</v>
      </c>
      <c r="AQ427" s="76">
        <f t="shared" si="236"/>
        <v>2.2024037293318948</v>
      </c>
      <c r="AR427" s="76">
        <f t="shared" si="236"/>
        <v>2.2369372854515737</v>
      </c>
      <c r="AS427" s="76">
        <f t="shared" si="236"/>
        <v>2.1515779655659593</v>
      </c>
      <c r="AT427" s="76">
        <f t="shared" si="236"/>
        <v>2.3479883167315307</v>
      </c>
      <c r="AU427" s="76">
        <f t="shared" si="231"/>
        <v>1.6574474577657754</v>
      </c>
    </row>
    <row r="428" spans="1:47" s="31" customFormat="1" ht="12.95" customHeight="1">
      <c r="A428" s="67" t="s">
        <v>1331</v>
      </c>
      <c r="B428" s="66" t="s">
        <v>122</v>
      </c>
      <c r="C428" s="67">
        <v>49860.430899999999</v>
      </c>
      <c r="D428" s="67" t="s">
        <v>144</v>
      </c>
      <c r="E428" s="10">
        <f t="shared" si="215"/>
        <v>4783.0002620630821</v>
      </c>
      <c r="F428" s="31">
        <f t="shared" si="216"/>
        <v>4783</v>
      </c>
      <c r="G428" s="31">
        <f t="shared" si="237"/>
        <v>5.3979999938746914E-4</v>
      </c>
      <c r="J428" s="31">
        <f>G428</f>
        <v>5.3979999938746914E-4</v>
      </c>
      <c r="O428" s="31">
        <f ca="1">+C$11+C$12*F428</f>
        <v>4.5605585278865393E-3</v>
      </c>
      <c r="Q428" s="32">
        <f t="shared" si="217"/>
        <v>34841.930899999999</v>
      </c>
      <c r="S428" s="77">
        <f>S$16</f>
        <v>1</v>
      </c>
      <c r="Z428" s="31">
        <f t="shared" si="218"/>
        <v>4783</v>
      </c>
      <c r="AA428" s="76">
        <f t="shared" si="219"/>
        <v>3.4220749707083538E-3</v>
      </c>
      <c r="AB428" s="76">
        <f t="shared" si="220"/>
        <v>4.3502978916069648E-3</v>
      </c>
      <c r="AC428" s="76">
        <f t="shared" si="221"/>
        <v>5.3979999938746914E-4</v>
      </c>
      <c r="AD428" s="76">
        <f t="shared" si="222"/>
        <v>-2.8822749713208846E-3</v>
      </c>
      <c r="AE428" s="76">
        <f t="shared" si="223"/>
        <v>8.3075090103028066E-6</v>
      </c>
      <c r="AF428" s="31">
        <f t="shared" si="224"/>
        <v>5.3979999938746914E-4</v>
      </c>
      <c r="AG428" s="143"/>
      <c r="AH428" s="31">
        <f t="shared" si="225"/>
        <v>-3.8104978922194957E-3</v>
      </c>
      <c r="AI428" s="31">
        <f t="shared" si="226"/>
        <v>0.3559073454134446</v>
      </c>
      <c r="AJ428" s="31">
        <f t="shared" si="227"/>
        <v>-0.6046177695038909</v>
      </c>
      <c r="AK428" s="31">
        <f t="shared" si="228"/>
        <v>0.25610484785622434</v>
      </c>
      <c r="AL428" s="31">
        <f t="shared" si="229"/>
        <v>2.763138708929715</v>
      </c>
      <c r="AM428" s="31">
        <f t="shared" si="230"/>
        <v>5.2214321396817907</v>
      </c>
      <c r="AN428" s="76">
        <f t="shared" si="236"/>
        <v>2.2960996180195132</v>
      </c>
      <c r="AO428" s="76">
        <f t="shared" si="236"/>
        <v>2.2911274333678322</v>
      </c>
      <c r="AP428" s="76">
        <f t="shared" si="236"/>
        <v>2.3019359242859561</v>
      </c>
      <c r="AQ428" s="76">
        <f t="shared" si="236"/>
        <v>2.2782680889751479</v>
      </c>
      <c r="AR428" s="76">
        <f t="shared" si="236"/>
        <v>2.3293063404011178</v>
      </c>
      <c r="AS428" s="76">
        <f t="shared" si="236"/>
        <v>2.2151387428978757</v>
      </c>
      <c r="AT428" s="76">
        <f t="shared" si="236"/>
        <v>2.4538630109804611</v>
      </c>
      <c r="AU428" s="76">
        <f t="shared" si="231"/>
        <v>1.7751432802614673</v>
      </c>
    </row>
    <row r="429" spans="1:47" s="31" customFormat="1" ht="12.95" customHeight="1">
      <c r="A429" s="10" t="s">
        <v>109</v>
      </c>
      <c r="B429" s="37"/>
      <c r="C429" s="41">
        <v>49860.438000000002</v>
      </c>
      <c r="D429" s="11">
        <v>6.9999999999999999E-4</v>
      </c>
      <c r="E429" s="10">
        <f t="shared" si="215"/>
        <v>4783.0037089839489</v>
      </c>
      <c r="F429" s="31">
        <f t="shared" si="216"/>
        <v>4783</v>
      </c>
      <c r="G429" s="31">
        <f t="shared" si="237"/>
        <v>7.6398000019253232E-3</v>
      </c>
      <c r="I429" s="31">
        <f>G429</f>
        <v>7.6398000019253232E-3</v>
      </c>
      <c r="Q429" s="32">
        <f t="shared" si="217"/>
        <v>34841.938000000002</v>
      </c>
      <c r="S429" s="77">
        <f>S$15</f>
        <v>0.1</v>
      </c>
      <c r="Z429" s="31">
        <f t="shared" si="218"/>
        <v>4783</v>
      </c>
      <c r="AA429" s="76">
        <f t="shared" si="219"/>
        <v>3.4220749707083538E-3</v>
      </c>
      <c r="AB429" s="76">
        <f t="shared" si="220"/>
        <v>1.1450297894144819E-2</v>
      </c>
      <c r="AC429" s="76">
        <f t="shared" si="221"/>
        <v>7.6398000019253232E-3</v>
      </c>
      <c r="AD429" s="76">
        <f t="shared" si="222"/>
        <v>4.2177250312169694E-3</v>
      </c>
      <c r="AE429" s="76">
        <f t="shared" si="223"/>
        <v>1.7789204438954186E-6</v>
      </c>
      <c r="AF429" s="31">
        <f t="shared" si="224"/>
        <v>7.6398000019253232E-3</v>
      </c>
      <c r="AG429" s="143"/>
      <c r="AH429" s="31">
        <f t="shared" si="225"/>
        <v>-3.8104978922194957E-3</v>
      </c>
      <c r="AI429" s="31">
        <f t="shared" si="226"/>
        <v>0.3559073454134446</v>
      </c>
      <c r="AJ429" s="31">
        <f t="shared" si="227"/>
        <v>-0.6046177695038909</v>
      </c>
      <c r="AK429" s="31">
        <f t="shared" si="228"/>
        <v>0.25610484785622434</v>
      </c>
      <c r="AL429" s="31">
        <f t="shared" si="229"/>
        <v>2.763138708929715</v>
      </c>
      <c r="AM429" s="31">
        <f t="shared" si="230"/>
        <v>5.2214321396817907</v>
      </c>
      <c r="AN429" s="76">
        <f t="shared" si="236"/>
        <v>2.2960996180195132</v>
      </c>
      <c r="AO429" s="76">
        <f t="shared" si="236"/>
        <v>2.2911274333678322</v>
      </c>
      <c r="AP429" s="76">
        <f t="shared" si="236"/>
        <v>2.3019359242859561</v>
      </c>
      <c r="AQ429" s="76">
        <f t="shared" si="236"/>
        <v>2.2782680889751479</v>
      </c>
      <c r="AR429" s="76">
        <f t="shared" si="236"/>
        <v>2.3293063404011178</v>
      </c>
      <c r="AS429" s="76">
        <f t="shared" si="236"/>
        <v>2.2151387428978757</v>
      </c>
      <c r="AT429" s="76">
        <f t="shared" si="236"/>
        <v>2.4538630109804611</v>
      </c>
      <c r="AU429" s="76">
        <f t="shared" si="231"/>
        <v>1.7751432802614673</v>
      </c>
    </row>
    <row r="430" spans="1:47" s="31" customFormat="1" ht="12.95" customHeight="1">
      <c r="A430" s="67" t="s">
        <v>1331</v>
      </c>
      <c r="B430" s="66" t="s">
        <v>122</v>
      </c>
      <c r="C430" s="67">
        <v>49860.438499999997</v>
      </c>
      <c r="D430" s="67" t="s">
        <v>144</v>
      </c>
      <c r="E430" s="10">
        <f t="shared" si="215"/>
        <v>4783.0039517248524</v>
      </c>
      <c r="F430" s="31">
        <f t="shared" si="216"/>
        <v>4783</v>
      </c>
      <c r="G430" s="31">
        <f t="shared" si="237"/>
        <v>8.1397999965702184E-3</v>
      </c>
      <c r="J430" s="31">
        <f>G430</f>
        <v>8.1397999965702184E-3</v>
      </c>
      <c r="O430" s="31">
        <f ca="1">+C$11+C$12*F430</f>
        <v>4.5605585278865393E-3</v>
      </c>
      <c r="Q430" s="32">
        <f t="shared" si="217"/>
        <v>34841.938499999997</v>
      </c>
      <c r="S430" s="77">
        <f>S$16</f>
        <v>1</v>
      </c>
      <c r="Z430" s="31">
        <f t="shared" si="218"/>
        <v>4783</v>
      </c>
      <c r="AA430" s="76">
        <f t="shared" si="219"/>
        <v>3.4220749707083538E-3</v>
      </c>
      <c r="AB430" s="76">
        <f t="shared" si="220"/>
        <v>1.1950297888789714E-2</v>
      </c>
      <c r="AC430" s="76">
        <f t="shared" si="221"/>
        <v>8.1397999965702184E-3</v>
      </c>
      <c r="AD430" s="76">
        <f t="shared" si="222"/>
        <v>4.7177250258618646E-3</v>
      </c>
      <c r="AE430" s="76">
        <f t="shared" si="223"/>
        <v>2.225692941964333E-5</v>
      </c>
      <c r="AF430" s="31">
        <f t="shared" si="224"/>
        <v>8.1397999965702184E-3</v>
      </c>
      <c r="AG430" s="143"/>
      <c r="AH430" s="31">
        <f t="shared" si="225"/>
        <v>-3.8104978922194957E-3</v>
      </c>
      <c r="AI430" s="31">
        <f t="shared" si="226"/>
        <v>0.3559073454134446</v>
      </c>
      <c r="AJ430" s="31">
        <f t="shared" si="227"/>
        <v>-0.6046177695038909</v>
      </c>
      <c r="AK430" s="31">
        <f t="shared" si="228"/>
        <v>0.25610484785622434</v>
      </c>
      <c r="AL430" s="31">
        <f t="shared" si="229"/>
        <v>2.763138708929715</v>
      </c>
      <c r="AM430" s="31">
        <f t="shared" si="230"/>
        <v>5.2214321396817907</v>
      </c>
      <c r="AN430" s="76">
        <f t="shared" si="236"/>
        <v>2.2960996180195132</v>
      </c>
      <c r="AO430" s="76">
        <f t="shared" si="236"/>
        <v>2.2911274333678322</v>
      </c>
      <c r="AP430" s="76">
        <f t="shared" si="236"/>
        <v>2.3019359242859561</v>
      </c>
      <c r="AQ430" s="76">
        <f t="shared" si="236"/>
        <v>2.2782680889751479</v>
      </c>
      <c r="AR430" s="76">
        <f t="shared" si="236"/>
        <v>2.3293063404011178</v>
      </c>
      <c r="AS430" s="76">
        <f t="shared" si="236"/>
        <v>2.2151387428978757</v>
      </c>
      <c r="AT430" s="76">
        <f t="shared" si="236"/>
        <v>2.4538630109804611</v>
      </c>
      <c r="AU430" s="76">
        <f t="shared" si="231"/>
        <v>1.7751432802614673</v>
      </c>
    </row>
    <row r="431" spans="1:47" s="31" customFormat="1" ht="12.95" customHeight="1">
      <c r="A431" s="67" t="s">
        <v>1331</v>
      </c>
      <c r="B431" s="66" t="s">
        <v>122</v>
      </c>
      <c r="C431" s="67">
        <v>49860.440600000002</v>
      </c>
      <c r="D431" s="67" t="s">
        <v>144</v>
      </c>
      <c r="E431" s="10">
        <f t="shared" si="215"/>
        <v>4783.0049712366599</v>
      </c>
      <c r="F431" s="31">
        <f t="shared" si="216"/>
        <v>4783</v>
      </c>
      <c r="G431" s="31">
        <f t="shared" si="237"/>
        <v>1.0239800001727417E-2</v>
      </c>
      <c r="J431" s="31">
        <f>G431</f>
        <v>1.0239800001727417E-2</v>
      </c>
      <c r="O431" s="31">
        <f ca="1">+C$11+C$12*F431</f>
        <v>4.5605585278865393E-3</v>
      </c>
      <c r="Q431" s="32">
        <f t="shared" si="217"/>
        <v>34841.940600000002</v>
      </c>
      <c r="S431" s="77">
        <f>S$16</f>
        <v>1</v>
      </c>
      <c r="Z431" s="31">
        <f t="shared" si="218"/>
        <v>4783</v>
      </c>
      <c r="AA431" s="76">
        <f t="shared" si="219"/>
        <v>3.4220749707083538E-3</v>
      </c>
      <c r="AB431" s="76">
        <f t="shared" si="220"/>
        <v>1.4050297893946913E-2</v>
      </c>
      <c r="AC431" s="76">
        <f t="shared" si="221"/>
        <v>1.0239800001727417E-2</v>
      </c>
      <c r="AD431" s="76">
        <f t="shared" si="222"/>
        <v>6.8177250310190634E-3</v>
      </c>
      <c r="AE431" s="76">
        <f t="shared" si="223"/>
        <v>4.6481374598583887E-5</v>
      </c>
      <c r="AF431" s="31">
        <f t="shared" si="224"/>
        <v>1.0239800001727417E-2</v>
      </c>
      <c r="AG431" s="143"/>
      <c r="AH431" s="31">
        <f t="shared" si="225"/>
        <v>-3.8104978922194957E-3</v>
      </c>
      <c r="AI431" s="31">
        <f t="shared" si="226"/>
        <v>0.3559073454134446</v>
      </c>
      <c r="AJ431" s="31">
        <f t="shared" si="227"/>
        <v>-0.6046177695038909</v>
      </c>
      <c r="AK431" s="31">
        <f t="shared" si="228"/>
        <v>0.25610484785622434</v>
      </c>
      <c r="AL431" s="31">
        <f t="shared" si="229"/>
        <v>2.763138708929715</v>
      </c>
      <c r="AM431" s="31">
        <f t="shared" si="230"/>
        <v>5.2214321396817907</v>
      </c>
      <c r="AN431" s="76">
        <f t="shared" ref="AN431:AT440" si="238">$AU431+$AB$7*SIN(AO431)</f>
        <v>2.2960996180195132</v>
      </c>
      <c r="AO431" s="76">
        <f t="shared" si="238"/>
        <v>2.2911274333678322</v>
      </c>
      <c r="AP431" s="76">
        <f t="shared" si="238"/>
        <v>2.3019359242859561</v>
      </c>
      <c r="AQ431" s="76">
        <f t="shared" si="238"/>
        <v>2.2782680889751479</v>
      </c>
      <c r="AR431" s="76">
        <f t="shared" si="238"/>
        <v>2.3293063404011178</v>
      </c>
      <c r="AS431" s="76">
        <f t="shared" si="238"/>
        <v>2.2151387428978757</v>
      </c>
      <c r="AT431" s="76">
        <f t="shared" si="238"/>
        <v>2.4538630109804611</v>
      </c>
      <c r="AU431" s="76">
        <f t="shared" si="231"/>
        <v>1.7751432802614673</v>
      </c>
    </row>
    <row r="432" spans="1:47" s="31" customFormat="1" ht="12.95" customHeight="1">
      <c r="A432" s="10" t="s">
        <v>111</v>
      </c>
      <c r="B432" s="37" t="s">
        <v>31</v>
      </c>
      <c r="C432" s="41">
        <v>49894.409</v>
      </c>
      <c r="D432" s="11">
        <v>6.0000000000000001E-3</v>
      </c>
      <c r="E432" s="10">
        <f t="shared" si="215"/>
        <v>4799.4960116212696</v>
      </c>
      <c r="F432" s="31">
        <f t="shared" si="216"/>
        <v>4799.5</v>
      </c>
      <c r="G432" s="31">
        <f t="shared" si="237"/>
        <v>-8.2152999966638163E-3</v>
      </c>
      <c r="I432" s="31">
        <f>G432</f>
        <v>-8.2152999966638163E-3</v>
      </c>
      <c r="Q432" s="32">
        <f t="shared" si="217"/>
        <v>34875.909</v>
      </c>
      <c r="S432" s="77">
        <f>S$15</f>
        <v>0.1</v>
      </c>
      <c r="Z432" s="31">
        <f t="shared" si="218"/>
        <v>4799.5</v>
      </c>
      <c r="AA432" s="76">
        <f t="shared" si="219"/>
        <v>3.3224286889022127E-3</v>
      </c>
      <c r="AB432" s="76">
        <f t="shared" si="220"/>
        <v>-4.2999500624031056E-3</v>
      </c>
      <c r="AC432" s="76">
        <f t="shared" si="221"/>
        <v>-8.2152999966638163E-3</v>
      </c>
      <c r="AD432" s="76">
        <f t="shared" si="222"/>
        <v>-1.1537728685566028E-2</v>
      </c>
      <c r="AE432" s="76">
        <f t="shared" si="223"/>
        <v>1.3311918322173318E-5</v>
      </c>
      <c r="AF432" s="31">
        <f t="shared" si="224"/>
        <v>-8.2152999966638163E-3</v>
      </c>
      <c r="AG432" s="143"/>
      <c r="AH432" s="31">
        <f t="shared" si="225"/>
        <v>-3.9153499342607107E-3</v>
      </c>
      <c r="AI432" s="31">
        <f t="shared" si="226"/>
        <v>0.3547801985741228</v>
      </c>
      <c r="AJ432" s="31">
        <f t="shared" si="227"/>
        <v>-0.6081370240699131</v>
      </c>
      <c r="AK432" s="31">
        <f t="shared" si="228"/>
        <v>0.25325174952163143</v>
      </c>
      <c r="AL432" s="31">
        <f t="shared" si="229"/>
        <v>2.76756446882094</v>
      </c>
      <c r="AM432" s="31">
        <f t="shared" si="230"/>
        <v>5.2847067516499457</v>
      </c>
      <c r="AN432" s="76">
        <f t="shared" si="238"/>
        <v>2.3050771412591313</v>
      </c>
      <c r="AO432" s="76">
        <f t="shared" si="238"/>
        <v>2.2997658018441562</v>
      </c>
      <c r="AP432" s="76">
        <f t="shared" si="238"/>
        <v>2.3111967103954036</v>
      </c>
      <c r="AQ432" s="76">
        <f t="shared" si="238"/>
        <v>2.2864111988926297</v>
      </c>
      <c r="AR432" s="76">
        <f t="shared" si="238"/>
        <v>2.3393284358629471</v>
      </c>
      <c r="AS432" s="76">
        <f t="shared" si="238"/>
        <v>2.2221302551351725</v>
      </c>
      <c r="AT432" s="76">
        <f t="shared" si="238"/>
        <v>2.4649316923699272</v>
      </c>
      <c r="AU432" s="76">
        <f t="shared" si="231"/>
        <v>1.7880898207359932</v>
      </c>
    </row>
    <row r="433" spans="1:47" s="31" customFormat="1" ht="12.95" customHeight="1">
      <c r="A433" s="11" t="s">
        <v>143</v>
      </c>
      <c r="B433" s="37"/>
      <c r="C433" s="11">
        <v>49897.508999999998</v>
      </c>
      <c r="D433" s="11" t="s">
        <v>144</v>
      </c>
      <c r="E433" s="10">
        <f t="shared" si="215"/>
        <v>4801.0010052386388</v>
      </c>
      <c r="F433" s="31">
        <f t="shared" si="216"/>
        <v>4801</v>
      </c>
      <c r="G433" s="31">
        <f t="shared" si="237"/>
        <v>2.0705999995698221E-3</v>
      </c>
      <c r="I433" s="31">
        <f>G433</f>
        <v>2.0705999995698221E-3</v>
      </c>
      <c r="N433" s="10"/>
      <c r="O433" s="31">
        <f t="shared" ref="O433:O464" ca="1" si="239">+C$11+C$12*F433</f>
        <v>4.5115361752232092E-3</v>
      </c>
      <c r="Q433" s="32">
        <f t="shared" si="217"/>
        <v>34879.008999999998</v>
      </c>
      <c r="S433" s="77">
        <f>S$15</f>
        <v>0.1</v>
      </c>
      <c r="Z433" s="31">
        <f t="shared" si="218"/>
        <v>4801</v>
      </c>
      <c r="AA433" s="76">
        <f t="shared" si="219"/>
        <v>3.3133984173111981E-3</v>
      </c>
      <c r="AB433" s="76">
        <f t="shared" si="220"/>
        <v>5.9954534925631929E-3</v>
      </c>
      <c r="AC433" s="76">
        <f t="shared" si="221"/>
        <v>2.0705999995698221E-3</v>
      </c>
      <c r="AD433" s="76">
        <f t="shared" si="222"/>
        <v>-1.242798417741376E-3</v>
      </c>
      <c r="AE433" s="76">
        <f t="shared" si="223"/>
        <v>1.5445479071404678E-7</v>
      </c>
      <c r="AF433" s="31">
        <f t="shared" si="224"/>
        <v>2.0705999995698221E-3</v>
      </c>
      <c r="AG433" s="143"/>
      <c r="AH433" s="31">
        <f t="shared" si="225"/>
        <v>-3.9248534929933708E-3</v>
      </c>
      <c r="AI433" s="31">
        <f t="shared" si="226"/>
        <v>0.35467867065040815</v>
      </c>
      <c r="AJ433" s="31">
        <f t="shared" si="227"/>
        <v>-0.60845538291708634</v>
      </c>
      <c r="AK433" s="31">
        <f t="shared" si="228"/>
        <v>0.25299293008756418</v>
      </c>
      <c r="AL433" s="31">
        <f t="shared" si="229"/>
        <v>2.7679655710011422</v>
      </c>
      <c r="AM433" s="31">
        <f t="shared" si="230"/>
        <v>5.2905144741577645</v>
      </c>
      <c r="AN433" s="76">
        <f t="shared" si="238"/>
        <v>2.3058921711878244</v>
      </c>
      <c r="AO433" s="76">
        <f t="shared" si="238"/>
        <v>2.3005493576376419</v>
      </c>
      <c r="AP433" s="76">
        <f t="shared" si="238"/>
        <v>2.3120376788628163</v>
      </c>
      <c r="AQ433" s="76">
        <f t="shared" si="238"/>
        <v>2.2871497183556571</v>
      </c>
      <c r="AR433" s="76">
        <f t="shared" si="238"/>
        <v>2.3402380300701426</v>
      </c>
      <c r="AS433" s="76">
        <f t="shared" si="238"/>
        <v>2.2227662444792124</v>
      </c>
      <c r="AT433" s="76">
        <f t="shared" si="238"/>
        <v>2.4659323058394627</v>
      </c>
      <c r="AU433" s="76">
        <f t="shared" si="231"/>
        <v>1.7892667789609502</v>
      </c>
    </row>
    <row r="434" spans="1:47" s="31" customFormat="1" ht="12.95" customHeight="1">
      <c r="A434" s="10" t="s">
        <v>109</v>
      </c>
      <c r="B434" s="37" t="s">
        <v>31</v>
      </c>
      <c r="C434" s="41">
        <v>49898.544300000001</v>
      </c>
      <c r="D434" s="11">
        <v>1E-3</v>
      </c>
      <c r="E434" s="10">
        <f t="shared" si="215"/>
        <v>4801.5036245586616</v>
      </c>
      <c r="F434" s="31">
        <f t="shared" si="216"/>
        <v>4801.5</v>
      </c>
      <c r="G434" s="31">
        <f t="shared" si="237"/>
        <v>7.4659000019892119E-3</v>
      </c>
      <c r="I434" s="31">
        <f>G434</f>
        <v>7.4659000019892119E-3</v>
      </c>
      <c r="N434" s="10"/>
      <c r="O434" s="31">
        <f t="shared" ca="1" si="239"/>
        <v>4.5101744432047841E-3</v>
      </c>
      <c r="Q434" s="32">
        <f t="shared" si="217"/>
        <v>34880.044300000001</v>
      </c>
      <c r="S434" s="77">
        <f>S$15</f>
        <v>0.1</v>
      </c>
      <c r="Z434" s="31">
        <f t="shared" si="218"/>
        <v>4801.5</v>
      </c>
      <c r="AA434" s="76">
        <f t="shared" si="219"/>
        <v>3.3103893818706076E-3</v>
      </c>
      <c r="AB434" s="76">
        <f t="shared" si="220"/>
        <v>1.1393920294144877E-2</v>
      </c>
      <c r="AC434" s="76">
        <f t="shared" si="221"/>
        <v>7.4659000019892119E-3</v>
      </c>
      <c r="AD434" s="76">
        <f t="shared" si="222"/>
        <v>4.1555106201186043E-3</v>
      </c>
      <c r="AE434" s="76">
        <f t="shared" si="223"/>
        <v>1.726826851391851E-6</v>
      </c>
      <c r="AF434" s="31">
        <f t="shared" si="224"/>
        <v>7.4659000019892119E-3</v>
      </c>
      <c r="AG434" s="143"/>
      <c r="AH434" s="31">
        <f t="shared" si="225"/>
        <v>-3.9280202921556651E-3</v>
      </c>
      <c r="AI434" s="31">
        <f t="shared" si="226"/>
        <v>0.35464486259613515</v>
      </c>
      <c r="AJ434" s="31">
        <f t="shared" si="227"/>
        <v>-0.60856144464875128</v>
      </c>
      <c r="AK434" s="31">
        <f t="shared" si="228"/>
        <v>0.25290667728285521</v>
      </c>
      <c r="AL434" s="31">
        <f t="shared" si="229"/>
        <v>2.7680992261917376</v>
      </c>
      <c r="AM434" s="31">
        <f t="shared" si="230"/>
        <v>5.2924524608146966</v>
      </c>
      <c r="AN434" s="76">
        <f t="shared" si="238"/>
        <v>2.3061638071119717</v>
      </c>
      <c r="AO434" s="76">
        <f t="shared" si="238"/>
        <v>2.3008104784808134</v>
      </c>
      <c r="AP434" s="76">
        <f t="shared" si="238"/>
        <v>2.3123179676228807</v>
      </c>
      <c r="AQ434" s="76">
        <f t="shared" si="238"/>
        <v>2.2873958271358603</v>
      </c>
      <c r="AR434" s="76">
        <f t="shared" si="238"/>
        <v>2.3405411717876508</v>
      </c>
      <c r="AS434" s="76">
        <f t="shared" si="238"/>
        <v>2.2229782571441286</v>
      </c>
      <c r="AT434" s="76">
        <f t="shared" si="238"/>
        <v>2.4662656353532677</v>
      </c>
      <c r="AU434" s="76">
        <f t="shared" si="231"/>
        <v>1.7896590983692691</v>
      </c>
    </row>
    <row r="435" spans="1:47" s="31" customFormat="1" ht="12.95" customHeight="1">
      <c r="A435" s="67" t="s">
        <v>1331</v>
      </c>
      <c r="B435" s="66" t="s">
        <v>122</v>
      </c>
      <c r="C435" s="67">
        <v>49928.407700000003</v>
      </c>
      <c r="D435" s="67" t="s">
        <v>144</v>
      </c>
      <c r="E435" s="10">
        <f t="shared" si="215"/>
        <v>4816.0017621047864</v>
      </c>
      <c r="F435" s="31">
        <f t="shared" si="216"/>
        <v>4816</v>
      </c>
      <c r="G435" s="31">
        <f t="shared" si="237"/>
        <v>3.6296000034781173E-3</v>
      </c>
      <c r="J435" s="31">
        <f>G435</f>
        <v>3.6296000034781173E-3</v>
      </c>
      <c r="O435" s="31">
        <f t="shared" ca="1" si="239"/>
        <v>4.470684214670435E-3</v>
      </c>
      <c r="Q435" s="32">
        <f t="shared" si="217"/>
        <v>34909.907700000003</v>
      </c>
      <c r="S435" s="77">
        <f>S$16</f>
        <v>1</v>
      </c>
      <c r="Z435" s="31">
        <f t="shared" si="218"/>
        <v>4816</v>
      </c>
      <c r="AA435" s="76">
        <f t="shared" si="219"/>
        <v>3.223356893143973E-3</v>
      </c>
      <c r="AB435" s="76">
        <f t="shared" si="220"/>
        <v>7.6492282239910229E-3</v>
      </c>
      <c r="AC435" s="76">
        <f t="shared" si="221"/>
        <v>3.6296000034781173E-3</v>
      </c>
      <c r="AD435" s="76">
        <f t="shared" si="222"/>
        <v>4.0624311033414431E-4</v>
      </c>
      <c r="AE435" s="76">
        <f t="shared" si="223"/>
        <v>1.6503346469395976E-7</v>
      </c>
      <c r="AF435" s="31">
        <f t="shared" si="224"/>
        <v>3.6296000034781173E-3</v>
      </c>
      <c r="AG435" s="143"/>
      <c r="AH435" s="31">
        <f t="shared" si="225"/>
        <v>-4.0196282205129056E-3</v>
      </c>
      <c r="AI435" s="31">
        <f t="shared" si="226"/>
        <v>0.3536719084528156</v>
      </c>
      <c r="AJ435" s="31">
        <f t="shared" si="227"/>
        <v>-0.6116247193144092</v>
      </c>
      <c r="AK435" s="31">
        <f t="shared" si="228"/>
        <v>0.25040974195264432</v>
      </c>
      <c r="AL435" s="31">
        <f t="shared" si="229"/>
        <v>2.7719653942491238</v>
      </c>
      <c r="AM435" s="31">
        <f t="shared" si="230"/>
        <v>5.3491110618960898</v>
      </c>
      <c r="AN435" s="76">
        <f t="shared" si="238"/>
        <v>2.3140324567111552</v>
      </c>
      <c r="AO435" s="76">
        <f t="shared" si="238"/>
        <v>2.3083690516393558</v>
      </c>
      <c r="AP435" s="76">
        <f t="shared" si="238"/>
        <v>2.3204389415058859</v>
      </c>
      <c r="AQ435" s="76">
        <f t="shared" si="238"/>
        <v>2.2945191619565475</v>
      </c>
      <c r="AR435" s="76">
        <f t="shared" si="238"/>
        <v>2.3493199092962875</v>
      </c>
      <c r="AS435" s="76">
        <f t="shared" si="238"/>
        <v>2.2291304380703449</v>
      </c>
      <c r="AT435" s="76">
        <f t="shared" si="238"/>
        <v>2.4758869279080993</v>
      </c>
      <c r="AU435" s="76">
        <f t="shared" si="231"/>
        <v>1.8010363612105194</v>
      </c>
    </row>
    <row r="436" spans="1:47" s="31" customFormat="1" ht="12.95" customHeight="1">
      <c r="A436" s="44" t="s">
        <v>112</v>
      </c>
      <c r="B436" s="45" t="s">
        <v>122</v>
      </c>
      <c r="C436" s="44">
        <v>49930.469299999997</v>
      </c>
      <c r="D436" s="44">
        <v>5.0000000000000001E-4</v>
      </c>
      <c r="E436" s="10">
        <f t="shared" si="215"/>
        <v>4817.0026314085162</v>
      </c>
      <c r="F436" s="31">
        <f t="shared" si="216"/>
        <v>4817</v>
      </c>
      <c r="G436" s="31">
        <f t="shared" si="237"/>
        <v>5.4201999955694191E-3</v>
      </c>
      <c r="J436" s="31">
        <f>G436</f>
        <v>5.4201999955694191E-3</v>
      </c>
      <c r="N436" s="10"/>
      <c r="O436" s="31">
        <f t="shared" ca="1" si="239"/>
        <v>4.4679607506335831E-3</v>
      </c>
      <c r="Q436" s="32">
        <f t="shared" si="217"/>
        <v>34911.969299999997</v>
      </c>
      <c r="S436" s="77">
        <f>S$16</f>
        <v>1</v>
      </c>
      <c r="Z436" s="31">
        <f t="shared" si="218"/>
        <v>4817</v>
      </c>
      <c r="AA436" s="76">
        <f t="shared" si="219"/>
        <v>3.2173710149192136E-3</v>
      </c>
      <c r="AB436" s="76">
        <f t="shared" si="220"/>
        <v>9.4461296626557178E-3</v>
      </c>
      <c r="AC436" s="76">
        <f t="shared" si="221"/>
        <v>5.4201999955694191E-3</v>
      </c>
      <c r="AD436" s="76">
        <f t="shared" si="222"/>
        <v>2.2028289806502056E-3</v>
      </c>
      <c r="AE436" s="76">
        <f t="shared" si="223"/>
        <v>4.8524555179924236E-6</v>
      </c>
      <c r="AF436" s="31">
        <f t="shared" si="224"/>
        <v>5.4201999955694191E-3</v>
      </c>
      <c r="AG436" s="143"/>
      <c r="AH436" s="31">
        <f t="shared" si="225"/>
        <v>-4.0259296670862987E-3</v>
      </c>
      <c r="AI436" s="31">
        <f t="shared" si="226"/>
        <v>0.35360533822354978</v>
      </c>
      <c r="AJ436" s="31">
        <f t="shared" si="227"/>
        <v>-0.61183509280473136</v>
      </c>
      <c r="AK436" s="31">
        <f t="shared" si="228"/>
        <v>0.2502378508833627</v>
      </c>
      <c r="AL436" s="31">
        <f t="shared" si="229"/>
        <v>2.7722313307275011</v>
      </c>
      <c r="AM436" s="31">
        <f t="shared" si="230"/>
        <v>5.3530514515930081</v>
      </c>
      <c r="AN436" s="76">
        <f t="shared" si="238"/>
        <v>2.3145745000045812</v>
      </c>
      <c r="AO436" s="76">
        <f t="shared" si="238"/>
        <v>2.3088893453278967</v>
      </c>
      <c r="AP436" s="76">
        <f t="shared" si="238"/>
        <v>2.3209984818001104</v>
      </c>
      <c r="AQ436" s="76">
        <f t="shared" si="238"/>
        <v>2.2950094541439547</v>
      </c>
      <c r="AR436" s="76">
        <f t="shared" si="238"/>
        <v>2.3499244497591856</v>
      </c>
      <c r="AS436" s="76">
        <f t="shared" si="238"/>
        <v>2.2295550178093211</v>
      </c>
      <c r="AT436" s="76">
        <f t="shared" si="238"/>
        <v>2.4765472427449913</v>
      </c>
      <c r="AU436" s="76">
        <f t="shared" si="231"/>
        <v>1.8018210000271573</v>
      </c>
    </row>
    <row r="437" spans="1:47" s="31" customFormat="1" ht="12.95" customHeight="1">
      <c r="A437" s="11" t="s">
        <v>143</v>
      </c>
      <c r="B437" s="37"/>
      <c r="C437" s="11">
        <v>49932.525999999998</v>
      </c>
      <c r="D437" s="11" t="s">
        <v>144</v>
      </c>
      <c r="E437" s="10">
        <f t="shared" si="215"/>
        <v>4818.00112185137</v>
      </c>
      <c r="F437" s="31">
        <f t="shared" si="216"/>
        <v>4818</v>
      </c>
      <c r="G437" s="31">
        <f t="shared" si="237"/>
        <v>2.3108000023057684E-3</v>
      </c>
      <c r="I437" s="31">
        <f>G437</f>
        <v>2.3108000023057684E-3</v>
      </c>
      <c r="N437" s="10"/>
      <c r="O437" s="31">
        <f t="shared" ca="1" si="239"/>
        <v>4.4652372865967311E-3</v>
      </c>
      <c r="Q437" s="32">
        <f t="shared" si="217"/>
        <v>34914.025999999998</v>
      </c>
      <c r="S437" s="77">
        <f>S$15</f>
        <v>0.1</v>
      </c>
      <c r="Z437" s="31">
        <f t="shared" si="218"/>
        <v>4818</v>
      </c>
      <c r="AA437" s="76">
        <f t="shared" si="219"/>
        <v>3.2113872486196305E-3</v>
      </c>
      <c r="AB437" s="76">
        <f t="shared" si="220"/>
        <v>6.3430290067225939E-3</v>
      </c>
      <c r="AC437" s="76">
        <f t="shared" si="221"/>
        <v>2.3108000023057684E-3</v>
      </c>
      <c r="AD437" s="76">
        <f t="shared" si="222"/>
        <v>-9.005872463138621E-4</v>
      </c>
      <c r="AE437" s="76">
        <f t="shared" si="223"/>
        <v>8.1105738822318499E-8</v>
      </c>
      <c r="AF437" s="31">
        <f t="shared" si="224"/>
        <v>2.3108000023057684E-3</v>
      </c>
      <c r="AG437" s="143"/>
      <c r="AH437" s="31">
        <f t="shared" si="225"/>
        <v>-4.0322290044168254E-3</v>
      </c>
      <c r="AI437" s="31">
        <f t="shared" si="226"/>
        <v>0.35353883599824276</v>
      </c>
      <c r="AJ437" s="31">
        <f t="shared" si="227"/>
        <v>-0.6120453525351609</v>
      </c>
      <c r="AK437" s="31">
        <f t="shared" si="228"/>
        <v>0.25006599973868643</v>
      </c>
      <c r="AL437" s="31">
        <f t="shared" si="229"/>
        <v>2.7724971780714007</v>
      </c>
      <c r="AM437" s="31">
        <f t="shared" si="230"/>
        <v>5.3569961311808196</v>
      </c>
      <c r="AN437" s="76">
        <f t="shared" si="238"/>
        <v>2.3151164635893355</v>
      </c>
      <c r="AO437" s="76">
        <f t="shared" si="238"/>
        <v>2.3094095123810048</v>
      </c>
      <c r="AP437" s="76">
        <f t="shared" si="238"/>
        <v>2.3215579541665137</v>
      </c>
      <c r="AQ437" s="76">
        <f t="shared" si="238"/>
        <v>2.2954996225526951</v>
      </c>
      <c r="AR437" s="76">
        <f t="shared" si="238"/>
        <v>2.3505288743554078</v>
      </c>
      <c r="AS437" s="76">
        <f t="shared" si="238"/>
        <v>2.2299796377367795</v>
      </c>
      <c r="AT437" s="76">
        <f t="shared" si="238"/>
        <v>2.4772071421812463</v>
      </c>
      <c r="AU437" s="76">
        <f t="shared" si="231"/>
        <v>1.8026056388437954</v>
      </c>
    </row>
    <row r="438" spans="1:47" s="31" customFormat="1" ht="12.95" customHeight="1">
      <c r="A438" s="10" t="s">
        <v>113</v>
      </c>
      <c r="B438" s="37"/>
      <c r="C438" s="41">
        <v>49932.531199999998</v>
      </c>
      <c r="D438" s="11"/>
      <c r="E438" s="10">
        <f t="shared" si="215"/>
        <v>4818.0036463567931</v>
      </c>
      <c r="F438" s="31">
        <f t="shared" si="216"/>
        <v>4818</v>
      </c>
      <c r="G438" s="31">
        <f t="shared" si="237"/>
        <v>7.5108000019099563E-3</v>
      </c>
      <c r="J438" s="31">
        <f>G438</f>
        <v>7.5108000019099563E-3</v>
      </c>
      <c r="O438" s="31">
        <f t="shared" ca="1" si="239"/>
        <v>4.4652372865967311E-3</v>
      </c>
      <c r="Q438" s="32">
        <f t="shared" si="217"/>
        <v>34914.031199999998</v>
      </c>
      <c r="S438" s="77">
        <f>S$16</f>
        <v>1</v>
      </c>
      <c r="Z438" s="31">
        <f t="shared" si="218"/>
        <v>4818</v>
      </c>
      <c r="AA438" s="76">
        <f t="shared" si="219"/>
        <v>3.2113872486196305E-3</v>
      </c>
      <c r="AB438" s="76">
        <f t="shared" si="220"/>
        <v>1.1543029006326783E-2</v>
      </c>
      <c r="AC438" s="76">
        <f t="shared" si="221"/>
        <v>7.5108000019099563E-3</v>
      </c>
      <c r="AD438" s="76">
        <f t="shared" si="222"/>
        <v>4.2994127532903258E-3</v>
      </c>
      <c r="AE438" s="76">
        <f t="shared" si="223"/>
        <v>1.8484950023155499E-5</v>
      </c>
      <c r="AF438" s="31">
        <f t="shared" si="224"/>
        <v>7.5108000019099563E-3</v>
      </c>
      <c r="AG438" s="143"/>
      <c r="AH438" s="31">
        <f t="shared" si="225"/>
        <v>-4.0322290044168254E-3</v>
      </c>
      <c r="AI438" s="31">
        <f t="shared" si="226"/>
        <v>0.35353883599824276</v>
      </c>
      <c r="AJ438" s="31">
        <f t="shared" si="227"/>
        <v>-0.6120453525351609</v>
      </c>
      <c r="AK438" s="31">
        <f t="shared" si="228"/>
        <v>0.25006599973868643</v>
      </c>
      <c r="AL438" s="31">
        <f t="shared" si="229"/>
        <v>2.7724971780714007</v>
      </c>
      <c r="AM438" s="31">
        <f t="shared" si="230"/>
        <v>5.3569961311808196</v>
      </c>
      <c r="AN438" s="76">
        <f t="shared" si="238"/>
        <v>2.3151164635893355</v>
      </c>
      <c r="AO438" s="76">
        <f t="shared" si="238"/>
        <v>2.3094095123810048</v>
      </c>
      <c r="AP438" s="76">
        <f t="shared" si="238"/>
        <v>2.3215579541665137</v>
      </c>
      <c r="AQ438" s="76">
        <f t="shared" si="238"/>
        <v>2.2954996225526951</v>
      </c>
      <c r="AR438" s="76">
        <f t="shared" si="238"/>
        <v>2.3505288743554078</v>
      </c>
      <c r="AS438" s="76">
        <f t="shared" si="238"/>
        <v>2.2299796377367795</v>
      </c>
      <c r="AT438" s="76">
        <f t="shared" si="238"/>
        <v>2.4772071421812463</v>
      </c>
      <c r="AU438" s="76">
        <f t="shared" si="231"/>
        <v>1.8026056388437954</v>
      </c>
    </row>
    <row r="439" spans="1:47" s="31" customFormat="1" ht="12.95" customHeight="1">
      <c r="A439" s="67" t="s">
        <v>1331</v>
      </c>
      <c r="B439" s="66" t="s">
        <v>122</v>
      </c>
      <c r="C439" s="67">
        <v>50515.4683</v>
      </c>
      <c r="D439" s="67" t="s">
        <v>144</v>
      </c>
      <c r="E439" s="10">
        <f t="shared" si="215"/>
        <v>5101.0090059789027</v>
      </c>
      <c r="F439" s="31">
        <f t="shared" si="216"/>
        <v>5101</v>
      </c>
      <c r="G439" s="31">
        <f t="shared" si="237"/>
        <v>1.8550599997979589E-2</v>
      </c>
      <c r="J439" s="31">
        <f>G439</f>
        <v>1.8550599997979589E-2</v>
      </c>
      <c r="O439" s="31">
        <f t="shared" ca="1" si="239"/>
        <v>3.6944969641677095E-3</v>
      </c>
      <c r="Q439" s="32">
        <f t="shared" si="217"/>
        <v>35496.9683</v>
      </c>
      <c r="S439" s="77">
        <f>S$16</f>
        <v>1</v>
      </c>
      <c r="Z439" s="31">
        <f t="shared" si="218"/>
        <v>5101</v>
      </c>
      <c r="AA439" s="76">
        <f t="shared" si="219"/>
        <v>1.6040668363093268E-3</v>
      </c>
      <c r="AB439" s="76">
        <f t="shared" si="220"/>
        <v>2.4279563807770993E-2</v>
      </c>
      <c r="AC439" s="76">
        <f t="shared" si="221"/>
        <v>1.8550599997979589E-2</v>
      </c>
      <c r="AD439" s="76">
        <f t="shared" si="222"/>
        <v>1.694653316167026E-2</v>
      </c>
      <c r="AE439" s="76">
        <f t="shared" si="223"/>
        <v>2.8718498619958983E-4</v>
      </c>
      <c r="AF439" s="31">
        <f t="shared" si="224"/>
        <v>1.8550599997979589E-2</v>
      </c>
      <c r="AG439" s="143"/>
      <c r="AH439" s="31">
        <f t="shared" si="225"/>
        <v>-5.7289638097914059E-3</v>
      </c>
      <c r="AI439" s="31">
        <f t="shared" si="226"/>
        <v>0.33721815707424196</v>
      </c>
      <c r="AJ439" s="31">
        <f t="shared" si="227"/>
        <v>-0.66737309200875938</v>
      </c>
      <c r="AK439" s="31">
        <f t="shared" si="228"/>
        <v>0.2028922607586387</v>
      </c>
      <c r="AL439" s="31">
        <f t="shared" si="229"/>
        <v>2.8445286345700396</v>
      </c>
      <c r="AM439" s="31">
        <f t="shared" si="230"/>
        <v>6.6829718738114865</v>
      </c>
      <c r="AN439" s="76">
        <f t="shared" si="238"/>
        <v>2.465596833904339</v>
      </c>
      <c r="AO439" s="76">
        <f t="shared" si="238"/>
        <v>2.4521011348315866</v>
      </c>
      <c r="AP439" s="76">
        <f t="shared" si="238"/>
        <v>2.4770812223538523</v>
      </c>
      <c r="AQ439" s="76">
        <f t="shared" si="238"/>
        <v>2.4304319784174435</v>
      </c>
      <c r="AR439" s="76">
        <f t="shared" si="238"/>
        <v>2.5162040742938014</v>
      </c>
      <c r="AS439" s="76">
        <f t="shared" si="238"/>
        <v>2.3532917360970975</v>
      </c>
      <c r="AT439" s="76">
        <f t="shared" si="238"/>
        <v>2.6476265696530596</v>
      </c>
      <c r="AU439" s="76">
        <f t="shared" si="231"/>
        <v>2.0246584239523342</v>
      </c>
    </row>
    <row r="440" spans="1:47" s="31" customFormat="1" ht="12.95" customHeight="1">
      <c r="A440" s="10" t="s">
        <v>115</v>
      </c>
      <c r="B440" s="37"/>
      <c r="C440" s="41">
        <v>50616.38</v>
      </c>
      <c r="D440" s="11">
        <v>6.0000000000000001E-3</v>
      </c>
      <c r="E440" s="10">
        <f t="shared" si="215"/>
        <v>5149.9998009524561</v>
      </c>
      <c r="F440" s="31">
        <f t="shared" si="216"/>
        <v>5150</v>
      </c>
      <c r="G440" s="31">
        <f t="shared" si="237"/>
        <v>-4.1000000055646524E-4</v>
      </c>
      <c r="I440" s="31">
        <f>G440</f>
        <v>-4.1000000055646524E-4</v>
      </c>
      <c r="O440" s="31">
        <f t="shared" ca="1" si="239"/>
        <v>3.5610472263619772E-3</v>
      </c>
      <c r="Q440" s="32">
        <f t="shared" si="217"/>
        <v>35597.879999999997</v>
      </c>
      <c r="S440" s="77">
        <f>S$15</f>
        <v>0.1</v>
      </c>
      <c r="Z440" s="31">
        <f t="shared" si="218"/>
        <v>5150</v>
      </c>
      <c r="AA440" s="76">
        <f t="shared" si="219"/>
        <v>1.3436692154375632E-3</v>
      </c>
      <c r="AB440" s="76">
        <f t="shared" si="220"/>
        <v>5.5948648920445595E-3</v>
      </c>
      <c r="AC440" s="76">
        <f t="shared" si="221"/>
        <v>-4.1000000055646524E-4</v>
      </c>
      <c r="AD440" s="76">
        <f t="shared" si="222"/>
        <v>-1.7536692159940285E-3</v>
      </c>
      <c r="AE440" s="76">
        <f t="shared" si="223"/>
        <v>3.0753557191251107E-7</v>
      </c>
      <c r="AF440" s="31">
        <f t="shared" si="224"/>
        <v>-4.1000000055646524E-4</v>
      </c>
      <c r="AG440" s="143"/>
      <c r="AH440" s="31">
        <f t="shared" si="225"/>
        <v>-6.0048648926010247E-3</v>
      </c>
      <c r="AI440" s="31">
        <f t="shared" si="226"/>
        <v>0.33485148461771141</v>
      </c>
      <c r="AJ440" s="31">
        <f t="shared" si="227"/>
        <v>-0.67618496591920174</v>
      </c>
      <c r="AK440" s="31">
        <f t="shared" si="228"/>
        <v>0.19499357238779191</v>
      </c>
      <c r="AL440" s="31">
        <f t="shared" si="229"/>
        <v>2.8564247331436041</v>
      </c>
      <c r="AM440" s="31">
        <f t="shared" si="230"/>
        <v>6.9658190672011004</v>
      </c>
      <c r="AN440" s="76">
        <f t="shared" si="238"/>
        <v>2.4911149103624535</v>
      </c>
      <c r="AO440" s="76">
        <f t="shared" si="238"/>
        <v>2.4760426436206475</v>
      </c>
      <c r="AP440" s="76">
        <f t="shared" si="238"/>
        <v>2.50339727998377</v>
      </c>
      <c r="AQ440" s="76">
        <f t="shared" si="238"/>
        <v>2.4533100458496246</v>
      </c>
      <c r="AR440" s="76">
        <f t="shared" si="238"/>
        <v>2.5436412522183089</v>
      </c>
      <c r="AS440" s="76">
        <f t="shared" si="238"/>
        <v>2.3755733127386405</v>
      </c>
      <c r="AT440" s="76">
        <f t="shared" si="238"/>
        <v>2.6739322045508183</v>
      </c>
      <c r="AU440" s="76">
        <f t="shared" si="231"/>
        <v>2.0631057259675933</v>
      </c>
    </row>
    <row r="441" spans="1:47" s="31" customFormat="1" ht="12.95" customHeight="1">
      <c r="A441" s="67" t="s">
        <v>1378</v>
      </c>
      <c r="B441" s="66" t="s">
        <v>122</v>
      </c>
      <c r="C441" s="67">
        <v>50964.500999999997</v>
      </c>
      <c r="D441" s="67" t="s">
        <v>144</v>
      </c>
      <c r="E441" s="10">
        <f t="shared" si="215"/>
        <v>5319.0062148468669</v>
      </c>
      <c r="F441" s="31">
        <f t="shared" si="216"/>
        <v>5319</v>
      </c>
      <c r="G441" s="31">
        <f t="shared" si="237"/>
        <v>1.280140000017127E-2</v>
      </c>
      <c r="I441" s="31">
        <f>G441</f>
        <v>1.280140000017127E-2</v>
      </c>
      <c r="O441" s="31">
        <f t="shared" ca="1" si="239"/>
        <v>3.1007818041340462E-3</v>
      </c>
      <c r="Q441" s="32">
        <f t="shared" si="217"/>
        <v>35946.000999999997</v>
      </c>
      <c r="S441" s="77">
        <f>S$15</f>
        <v>0.1</v>
      </c>
      <c r="Z441" s="31">
        <f t="shared" si="218"/>
        <v>5319</v>
      </c>
      <c r="AA441" s="76">
        <f t="shared" si="219"/>
        <v>4.8849603136008005E-4</v>
      </c>
      <c r="AB441" s="76">
        <f t="shared" si="220"/>
        <v>1.9714958611507676E-2</v>
      </c>
      <c r="AC441" s="76">
        <f t="shared" si="221"/>
        <v>1.280140000017127E-2</v>
      </c>
      <c r="AD441" s="76">
        <f t="shared" si="222"/>
        <v>1.2312903968811191E-2</v>
      </c>
      <c r="AE441" s="76">
        <f t="shared" si="223"/>
        <v>1.5160760414516638E-5</v>
      </c>
      <c r="AF441" s="31">
        <f t="shared" si="224"/>
        <v>1.280140000017127E-2</v>
      </c>
      <c r="AG441" s="143"/>
      <c r="AH441" s="31">
        <f t="shared" si="225"/>
        <v>-6.9135586113364036E-3</v>
      </c>
      <c r="AI441" s="31">
        <f t="shared" si="226"/>
        <v>0.32760287916829034</v>
      </c>
      <c r="AJ441" s="31">
        <f t="shared" si="227"/>
        <v>-0.70503382513807011</v>
      </c>
      <c r="AK441" s="31">
        <f t="shared" si="228"/>
        <v>0.16830672204354416</v>
      </c>
      <c r="AL441" s="31">
        <f t="shared" si="229"/>
        <v>2.8963236483546559</v>
      </c>
      <c r="AM441" s="31">
        <f t="shared" si="230"/>
        <v>8.1133928187174202</v>
      </c>
      <c r="AN441" s="76">
        <f t="shared" ref="AN441:AT450" si="240">$AU441+$AB$7*SIN(AO441)</f>
        <v>2.577967859627444</v>
      </c>
      <c r="AO441" s="76">
        <f t="shared" si="240"/>
        <v>2.5574474249839856</v>
      </c>
      <c r="AP441" s="76">
        <f t="shared" si="240"/>
        <v>2.5925374044618756</v>
      </c>
      <c r="AQ441" s="76">
        <f t="shared" si="240"/>
        <v>2.5320334190389113</v>
      </c>
      <c r="AR441" s="76">
        <f t="shared" si="240"/>
        <v>2.6349817794468398</v>
      </c>
      <c r="AS441" s="76">
        <f t="shared" si="240"/>
        <v>2.4552128832972766</v>
      </c>
      <c r="AT441" s="76">
        <f t="shared" si="240"/>
        <v>2.7578569571316227</v>
      </c>
      <c r="AU441" s="76">
        <f t="shared" si="231"/>
        <v>2.1957096859794065</v>
      </c>
    </row>
    <row r="442" spans="1:47" s="31" customFormat="1" ht="12.95" customHeight="1">
      <c r="A442" s="67" t="s">
        <v>1378</v>
      </c>
      <c r="B442" s="66" t="s">
        <v>31</v>
      </c>
      <c r="C442" s="67">
        <v>51031.411</v>
      </c>
      <c r="D442" s="67" t="s">
        <v>144</v>
      </c>
      <c r="E442" s="10">
        <f t="shared" si="215"/>
        <v>5351.4898028914713</v>
      </c>
      <c r="F442" s="31">
        <f t="shared" si="216"/>
        <v>5351.5</v>
      </c>
      <c r="G442" s="31">
        <f t="shared" si="237"/>
        <v>-2.1004100002755877E-2</v>
      </c>
      <c r="I442" s="31">
        <f>G442</f>
        <v>-2.1004100002755877E-2</v>
      </c>
      <c r="O442" s="31">
        <f t="shared" ca="1" si="239"/>
        <v>3.012269222936367E-3</v>
      </c>
      <c r="Q442" s="32">
        <f t="shared" si="217"/>
        <v>36012.911</v>
      </c>
      <c r="S442" s="77">
        <f>S$15</f>
        <v>0.1</v>
      </c>
      <c r="Z442" s="31">
        <f t="shared" si="218"/>
        <v>5351.5</v>
      </c>
      <c r="AA442" s="76">
        <f t="shared" si="219"/>
        <v>3.3192520644614951E-4</v>
      </c>
      <c r="AB442" s="76">
        <f t="shared" si="220"/>
        <v>-1.3923669373105796E-2</v>
      </c>
      <c r="AC442" s="76">
        <f t="shared" si="221"/>
        <v>-2.1004100002755877E-2</v>
      </c>
      <c r="AD442" s="76">
        <f t="shared" si="222"/>
        <v>-2.1336025209202025E-2</v>
      </c>
      <c r="AE442" s="76">
        <f t="shared" si="223"/>
        <v>4.5522597172770437E-5</v>
      </c>
      <c r="AF442" s="31">
        <f t="shared" si="224"/>
        <v>-2.1004100002755877E-2</v>
      </c>
      <c r="AG442" s="143"/>
      <c r="AH442" s="31">
        <f t="shared" si="225"/>
        <v>-7.0804306296500799E-3</v>
      </c>
      <c r="AI442" s="31">
        <f t="shared" si="226"/>
        <v>0.32636247467609258</v>
      </c>
      <c r="AJ442" s="31">
        <f t="shared" si="227"/>
        <v>-0.71031993157437889</v>
      </c>
      <c r="AK442" s="31">
        <f t="shared" si="228"/>
        <v>0.16327132406916292</v>
      </c>
      <c r="AL442" s="31">
        <f t="shared" si="229"/>
        <v>2.9038054386633823</v>
      </c>
      <c r="AM442" s="31">
        <f t="shared" si="230"/>
        <v>8.3712125338260783</v>
      </c>
      <c r="AN442" s="76">
        <f t="shared" si="240"/>
        <v>2.5944609191036161</v>
      </c>
      <c r="AO442" s="76">
        <f t="shared" si="240"/>
        <v>2.5729473039167949</v>
      </c>
      <c r="AP442" s="76">
        <f t="shared" si="240"/>
        <v>2.6093660346142755</v>
      </c>
      <c r="AQ442" s="76">
        <f t="shared" si="240"/>
        <v>2.5472131455114804</v>
      </c>
      <c r="AR442" s="76">
        <f t="shared" si="240"/>
        <v>2.6519320751587241</v>
      </c>
      <c r="AS442" s="76">
        <f t="shared" si="240"/>
        <v>2.4710578200255724</v>
      </c>
      <c r="AT442" s="76">
        <f t="shared" si="240"/>
        <v>2.7728353467829336</v>
      </c>
      <c r="AU442" s="76">
        <f t="shared" si="231"/>
        <v>2.2212104475201393</v>
      </c>
    </row>
    <row r="443" spans="1:47" s="31" customFormat="1" ht="12.95" customHeight="1">
      <c r="A443" s="67" t="s">
        <v>1378</v>
      </c>
      <c r="B443" s="66" t="s">
        <v>122</v>
      </c>
      <c r="C443" s="67">
        <v>51032.434999999998</v>
      </c>
      <c r="D443" s="67" t="s">
        <v>144</v>
      </c>
      <c r="E443" s="10">
        <f t="shared" si="215"/>
        <v>5351.9869362670152</v>
      </c>
      <c r="F443" s="31">
        <f t="shared" si="216"/>
        <v>5352</v>
      </c>
      <c r="G443" s="31">
        <f t="shared" si="237"/>
        <v>-2.6908800005912781E-2</v>
      </c>
      <c r="I443" s="31">
        <f>G443</f>
        <v>-2.6908800005912781E-2</v>
      </c>
      <c r="O443" s="31">
        <f t="shared" ca="1" si="239"/>
        <v>3.0109074909179419E-3</v>
      </c>
      <c r="Q443" s="32">
        <f t="shared" si="217"/>
        <v>36013.934999999998</v>
      </c>
      <c r="S443" s="77">
        <f>S$15</f>
        <v>0.1</v>
      </c>
      <c r="Z443" s="31">
        <f t="shared" si="218"/>
        <v>5352</v>
      </c>
      <c r="AA443" s="76">
        <f t="shared" si="219"/>
        <v>3.2953681300344848E-4</v>
      </c>
      <c r="AB443" s="76">
        <f t="shared" si="220"/>
        <v>-1.9825822480792486E-2</v>
      </c>
      <c r="AC443" s="76">
        <f t="shared" si="221"/>
        <v>-2.6908800005912781E-2</v>
      </c>
      <c r="AD443" s="76">
        <f t="shared" si="222"/>
        <v>-2.7238336818916228E-2</v>
      </c>
      <c r="AE443" s="76">
        <f t="shared" si="223"/>
        <v>7.419269926607275E-5</v>
      </c>
      <c r="AF443" s="31">
        <f t="shared" si="224"/>
        <v>-2.6908800005912781E-2</v>
      </c>
      <c r="AG443" s="143"/>
      <c r="AH443" s="31">
        <f t="shared" si="225"/>
        <v>-7.0829775251202961E-3</v>
      </c>
      <c r="AI443" s="31">
        <f t="shared" si="226"/>
        <v>0.32634376179940616</v>
      </c>
      <c r="AJ443" s="31">
        <f t="shared" si="227"/>
        <v>-0.71040061906787222</v>
      </c>
      <c r="AK443" s="31">
        <f t="shared" si="228"/>
        <v>0.16319409769118573</v>
      </c>
      <c r="AL443" s="31">
        <f t="shared" si="229"/>
        <v>2.9039200779202146</v>
      </c>
      <c r="AM443" s="31">
        <f t="shared" si="230"/>
        <v>8.3752886083248708</v>
      </c>
      <c r="AN443" s="76">
        <f t="shared" si="240"/>
        <v>2.5947141177291089</v>
      </c>
      <c r="AO443" s="76">
        <f t="shared" si="240"/>
        <v>2.57318548077677</v>
      </c>
      <c r="AP443" s="76">
        <f t="shared" si="240"/>
        <v>2.609624095403392</v>
      </c>
      <c r="AQ443" s="76">
        <f t="shared" si="240"/>
        <v>2.5474469191454832</v>
      </c>
      <c r="AR443" s="76">
        <f t="shared" si="240"/>
        <v>2.6521912493660031</v>
      </c>
      <c r="AS443" s="76">
        <f t="shared" si="240"/>
        <v>2.4713029679973659</v>
      </c>
      <c r="AT443" s="76">
        <f t="shared" si="240"/>
        <v>2.7730629640534139</v>
      </c>
      <c r="AU443" s="76">
        <f t="shared" si="231"/>
        <v>2.2216027669284584</v>
      </c>
    </row>
    <row r="444" spans="1:47" s="31" customFormat="1" ht="12.95" customHeight="1">
      <c r="A444" s="67" t="s">
        <v>1331</v>
      </c>
      <c r="B444" s="66" t="s">
        <v>122</v>
      </c>
      <c r="C444" s="67">
        <v>51032.462299999999</v>
      </c>
      <c r="D444" s="67" t="s">
        <v>144</v>
      </c>
      <c r="E444" s="10">
        <f t="shared" si="215"/>
        <v>5352.0001899204844</v>
      </c>
      <c r="F444" s="31">
        <f t="shared" si="216"/>
        <v>5352</v>
      </c>
      <c r="G444" s="31">
        <f t="shared" si="237"/>
        <v>3.9119999564718455E-4</v>
      </c>
      <c r="J444" s="31">
        <f>G444</f>
        <v>3.9119999564718455E-4</v>
      </c>
      <c r="O444" s="31">
        <f t="shared" ca="1" si="239"/>
        <v>3.0109074909179419E-3</v>
      </c>
      <c r="Q444" s="32">
        <f t="shared" si="217"/>
        <v>36013.962299999999</v>
      </c>
      <c r="S444" s="77">
        <f>S$16</f>
        <v>1</v>
      </c>
      <c r="Z444" s="31">
        <f t="shared" si="218"/>
        <v>5352</v>
      </c>
      <c r="AA444" s="76">
        <f t="shared" si="219"/>
        <v>3.2953681300344848E-4</v>
      </c>
      <c r="AB444" s="76">
        <f t="shared" si="220"/>
        <v>7.4741775207674806E-3</v>
      </c>
      <c r="AC444" s="76">
        <f t="shared" si="221"/>
        <v>3.9119999564718455E-4</v>
      </c>
      <c r="AD444" s="76">
        <f t="shared" si="222"/>
        <v>6.1663182643736068E-5</v>
      </c>
      <c r="AE444" s="76">
        <f t="shared" si="223"/>
        <v>3.8023480937547533E-9</v>
      </c>
      <c r="AF444" s="31">
        <f t="shared" si="224"/>
        <v>3.9119999564718455E-4</v>
      </c>
      <c r="AG444" s="143"/>
      <c r="AH444" s="31">
        <f t="shared" si="225"/>
        <v>-7.0829775251202961E-3</v>
      </c>
      <c r="AI444" s="31">
        <f t="shared" si="226"/>
        <v>0.32634376179940616</v>
      </c>
      <c r="AJ444" s="31">
        <f t="shared" si="227"/>
        <v>-0.71040061906787222</v>
      </c>
      <c r="AK444" s="31">
        <f t="shared" si="228"/>
        <v>0.16319409769118573</v>
      </c>
      <c r="AL444" s="31">
        <f t="shared" si="229"/>
        <v>2.9039200779202146</v>
      </c>
      <c r="AM444" s="31">
        <f t="shared" si="230"/>
        <v>8.3752886083248708</v>
      </c>
      <c r="AN444" s="76">
        <f t="shared" si="240"/>
        <v>2.5947141177291089</v>
      </c>
      <c r="AO444" s="76">
        <f t="shared" si="240"/>
        <v>2.57318548077677</v>
      </c>
      <c r="AP444" s="76">
        <f t="shared" si="240"/>
        <v>2.609624095403392</v>
      </c>
      <c r="AQ444" s="76">
        <f t="shared" si="240"/>
        <v>2.5474469191454832</v>
      </c>
      <c r="AR444" s="76">
        <f t="shared" si="240"/>
        <v>2.6521912493660031</v>
      </c>
      <c r="AS444" s="76">
        <f t="shared" si="240"/>
        <v>2.4713029679973659</v>
      </c>
      <c r="AT444" s="76">
        <f t="shared" si="240"/>
        <v>2.7730629640534139</v>
      </c>
      <c r="AU444" s="76">
        <f t="shared" si="231"/>
        <v>2.2216027669284584</v>
      </c>
    </row>
    <row r="445" spans="1:47" s="31" customFormat="1" ht="12.95" customHeight="1">
      <c r="A445" s="67" t="s">
        <v>1331</v>
      </c>
      <c r="B445" s="66" t="s">
        <v>122</v>
      </c>
      <c r="C445" s="67">
        <v>51032.4692</v>
      </c>
      <c r="D445" s="67" t="s">
        <v>144</v>
      </c>
      <c r="E445" s="10">
        <f t="shared" si="215"/>
        <v>5352.0035397449883</v>
      </c>
      <c r="F445" s="31">
        <f t="shared" si="216"/>
        <v>5352</v>
      </c>
      <c r="G445" s="31">
        <f t="shared" si="237"/>
        <v>7.2911999959615059E-3</v>
      </c>
      <c r="J445" s="31">
        <f>G445</f>
        <v>7.2911999959615059E-3</v>
      </c>
      <c r="O445" s="31">
        <f t="shared" ca="1" si="239"/>
        <v>3.0109074909179419E-3</v>
      </c>
      <c r="Q445" s="32">
        <f t="shared" si="217"/>
        <v>36013.9692</v>
      </c>
      <c r="S445" s="77">
        <f>S$16</f>
        <v>1</v>
      </c>
      <c r="Z445" s="31">
        <f t="shared" si="218"/>
        <v>5352</v>
      </c>
      <c r="AA445" s="76">
        <f t="shared" si="219"/>
        <v>3.2953681300344848E-4</v>
      </c>
      <c r="AB445" s="76">
        <f t="shared" si="220"/>
        <v>1.4374177521081801E-2</v>
      </c>
      <c r="AC445" s="76">
        <f t="shared" si="221"/>
        <v>7.2911999959615059E-3</v>
      </c>
      <c r="AD445" s="76">
        <f t="shared" si="222"/>
        <v>6.9616631829580574E-3</v>
      </c>
      <c r="AE445" s="76">
        <f t="shared" si="223"/>
        <v>4.8464754272953709E-5</v>
      </c>
      <c r="AF445" s="31">
        <f t="shared" si="224"/>
        <v>7.2911999959615059E-3</v>
      </c>
      <c r="AG445" s="143"/>
      <c r="AH445" s="31">
        <f t="shared" si="225"/>
        <v>-7.0829775251202961E-3</v>
      </c>
      <c r="AI445" s="31">
        <f t="shared" si="226"/>
        <v>0.32634376179940616</v>
      </c>
      <c r="AJ445" s="31">
        <f t="shared" si="227"/>
        <v>-0.71040061906787222</v>
      </c>
      <c r="AK445" s="31">
        <f t="shared" si="228"/>
        <v>0.16319409769118573</v>
      </c>
      <c r="AL445" s="31">
        <f t="shared" si="229"/>
        <v>2.9039200779202146</v>
      </c>
      <c r="AM445" s="31">
        <f t="shared" si="230"/>
        <v>8.3752886083248708</v>
      </c>
      <c r="AN445" s="76">
        <f t="shared" si="240"/>
        <v>2.5947141177291089</v>
      </c>
      <c r="AO445" s="76">
        <f t="shared" si="240"/>
        <v>2.57318548077677</v>
      </c>
      <c r="AP445" s="76">
        <f t="shared" si="240"/>
        <v>2.609624095403392</v>
      </c>
      <c r="AQ445" s="76">
        <f t="shared" si="240"/>
        <v>2.5474469191454832</v>
      </c>
      <c r="AR445" s="76">
        <f t="shared" si="240"/>
        <v>2.6521912493660031</v>
      </c>
      <c r="AS445" s="76">
        <f t="shared" si="240"/>
        <v>2.4713029679973659</v>
      </c>
      <c r="AT445" s="76">
        <f t="shared" si="240"/>
        <v>2.7730629640534139</v>
      </c>
      <c r="AU445" s="76">
        <f t="shared" si="231"/>
        <v>2.2216027669284584</v>
      </c>
    </row>
    <row r="446" spans="1:47" s="31" customFormat="1" ht="12.95" customHeight="1">
      <c r="A446" s="67" t="s">
        <v>1331</v>
      </c>
      <c r="B446" s="66" t="s">
        <v>122</v>
      </c>
      <c r="C446" s="67">
        <v>51306.421000000002</v>
      </c>
      <c r="D446" s="67" t="s">
        <v>144</v>
      </c>
      <c r="E446" s="10">
        <f t="shared" si="215"/>
        <v>5485.0021560247287</v>
      </c>
      <c r="F446" s="31">
        <f t="shared" si="216"/>
        <v>5485</v>
      </c>
      <c r="G446" s="31">
        <f t="shared" si="237"/>
        <v>4.4410000045900233E-3</v>
      </c>
      <c r="I446" s="31">
        <f>G446</f>
        <v>4.4410000045900233E-3</v>
      </c>
      <c r="O446" s="31">
        <f t="shared" ca="1" si="239"/>
        <v>2.6486867740166693E-3</v>
      </c>
      <c r="Q446" s="32">
        <f t="shared" si="217"/>
        <v>36287.921000000002</v>
      </c>
      <c r="S446" s="77">
        <f>S$15</f>
        <v>0.1</v>
      </c>
      <c r="Z446" s="31">
        <f t="shared" si="218"/>
        <v>5485</v>
      </c>
      <c r="AA446" s="76">
        <f t="shared" si="219"/>
        <v>-2.8340410792254342E-4</v>
      </c>
      <c r="AB446" s="76">
        <f t="shared" si="220"/>
        <v>1.217910380283228E-2</v>
      </c>
      <c r="AC446" s="76">
        <f t="shared" si="221"/>
        <v>4.4410000045900233E-3</v>
      </c>
      <c r="AD446" s="76">
        <f t="shared" si="222"/>
        <v>4.7244041125125667E-3</v>
      </c>
      <c r="AE446" s="76">
        <f t="shared" si="223"/>
        <v>2.2319994218325655E-6</v>
      </c>
      <c r="AF446" s="31">
        <f t="shared" si="224"/>
        <v>4.4410000045900233E-3</v>
      </c>
      <c r="AG446" s="143"/>
      <c r="AH446" s="31">
        <f t="shared" si="225"/>
        <v>-7.7381037982422575E-3</v>
      </c>
      <c r="AI446" s="31">
        <f t="shared" si="226"/>
        <v>0.32175114044267417</v>
      </c>
      <c r="AJ446" s="31">
        <f t="shared" si="227"/>
        <v>-0.73119484981403693</v>
      </c>
      <c r="AK446" s="31">
        <f t="shared" si="228"/>
        <v>0.14291089985372832</v>
      </c>
      <c r="AL446" s="31">
        <f t="shared" si="229"/>
        <v>2.9339246635132934</v>
      </c>
      <c r="AM446" s="31">
        <f t="shared" si="230"/>
        <v>9.5961210103583188</v>
      </c>
      <c r="AN446" s="76">
        <f t="shared" si="240"/>
        <v>2.6614669996049929</v>
      </c>
      <c r="AO446" s="76">
        <f t="shared" si="240"/>
        <v>2.6363284004440555</v>
      </c>
      <c r="AP446" s="76">
        <f t="shared" si="240"/>
        <v>2.677321685649972</v>
      </c>
      <c r="AQ446" s="76">
        <f t="shared" si="240"/>
        <v>2.6099936130842751</v>
      </c>
      <c r="AR446" s="76">
        <f t="shared" si="240"/>
        <v>2.7193823321884976</v>
      </c>
      <c r="AS446" s="76">
        <f t="shared" si="240"/>
        <v>2.5380126569904076</v>
      </c>
      <c r="AT446" s="76">
        <f t="shared" si="240"/>
        <v>2.8306772844189019</v>
      </c>
      <c r="AU446" s="76">
        <f t="shared" si="231"/>
        <v>2.3259597295413053</v>
      </c>
    </row>
    <row r="447" spans="1:47" s="31" customFormat="1" ht="12.95" customHeight="1">
      <c r="A447" s="67" t="s">
        <v>1396</v>
      </c>
      <c r="B447" s="66" t="s">
        <v>122</v>
      </c>
      <c r="C447" s="67">
        <v>51411.442000000003</v>
      </c>
      <c r="D447" s="67" t="s">
        <v>144</v>
      </c>
      <c r="E447" s="10">
        <f t="shared" si="215"/>
        <v>5535.9879414085608</v>
      </c>
      <c r="F447" s="31">
        <f t="shared" si="216"/>
        <v>5536</v>
      </c>
      <c r="G447" s="31">
        <f t="shared" si="237"/>
        <v>-2.4838399993313942E-2</v>
      </c>
      <c r="I447" s="31">
        <f>G447</f>
        <v>-2.4838399993313942E-2</v>
      </c>
      <c r="O447" s="31">
        <f t="shared" ca="1" si="239"/>
        <v>2.5097901081372349E-3</v>
      </c>
      <c r="Q447" s="32">
        <f t="shared" si="217"/>
        <v>36392.942000000003</v>
      </c>
      <c r="S447" s="77">
        <f>S$15</f>
        <v>0.1</v>
      </c>
      <c r="Z447" s="31">
        <f t="shared" si="218"/>
        <v>5536</v>
      </c>
      <c r="AA447" s="76">
        <f t="shared" si="219"/>
        <v>-5.063869233775135E-4</v>
      </c>
      <c r="AB447" s="76">
        <f t="shared" si="220"/>
        <v>-1.6861124456158363E-2</v>
      </c>
      <c r="AC447" s="76">
        <f t="shared" si="221"/>
        <v>-2.4838399993313942E-2</v>
      </c>
      <c r="AD447" s="76">
        <f t="shared" si="222"/>
        <v>-2.4332013069936428E-2</v>
      </c>
      <c r="AE447" s="76">
        <f t="shared" si="223"/>
        <v>5.9204686003555716E-5</v>
      </c>
      <c r="AF447" s="31">
        <f t="shared" si="224"/>
        <v>-2.4838399993313942E-2</v>
      </c>
      <c r="AG447" s="143"/>
      <c r="AH447" s="31">
        <f t="shared" si="225"/>
        <v>-7.9772755371555794E-3</v>
      </c>
      <c r="AI447" s="31">
        <f t="shared" si="226"/>
        <v>0.32018598527965547</v>
      </c>
      <c r="AJ447" s="31">
        <f t="shared" si="227"/>
        <v>-0.73882461563099588</v>
      </c>
      <c r="AK447" s="31">
        <f t="shared" si="228"/>
        <v>0.13526990122574478</v>
      </c>
      <c r="AL447" s="31">
        <f t="shared" si="229"/>
        <v>2.9451773354559454</v>
      </c>
      <c r="AM447" s="31">
        <f t="shared" si="230"/>
        <v>10.149748254545855</v>
      </c>
      <c r="AN447" s="76">
        <f t="shared" si="240"/>
        <v>2.6867378270963305</v>
      </c>
      <c r="AO447" s="76">
        <f t="shared" si="240"/>
        <v>2.660481033949718</v>
      </c>
      <c r="AP447" s="76">
        <f t="shared" si="240"/>
        <v>2.7027588788282237</v>
      </c>
      <c r="AQ447" s="76">
        <f t="shared" si="240"/>
        <v>2.6342245625293512</v>
      </c>
      <c r="AR447" s="76">
        <f t="shared" si="240"/>
        <v>2.7442128625777387</v>
      </c>
      <c r="AS447" s="76">
        <f t="shared" si="240"/>
        <v>2.5643868880008145</v>
      </c>
      <c r="AT447" s="76">
        <f t="shared" si="240"/>
        <v>2.8512836280579195</v>
      </c>
      <c r="AU447" s="76">
        <f t="shared" si="231"/>
        <v>2.3659763091898407</v>
      </c>
    </row>
    <row r="448" spans="1:47" s="31" customFormat="1" ht="12.95" customHeight="1">
      <c r="A448" s="67" t="s">
        <v>1399</v>
      </c>
      <c r="B448" s="66" t="s">
        <v>31</v>
      </c>
      <c r="C448" s="67">
        <v>52032.491999999998</v>
      </c>
      <c r="D448" s="67" t="s">
        <v>144</v>
      </c>
      <c r="E448" s="10">
        <f t="shared" si="215"/>
        <v>5837.49642078534</v>
      </c>
      <c r="F448" s="31">
        <f t="shared" si="216"/>
        <v>5837.5</v>
      </c>
      <c r="G448" s="31">
        <f t="shared" si="237"/>
        <v>-7.3725000038393773E-3</v>
      </c>
      <c r="I448" s="31">
        <f>G448</f>
        <v>-7.3725000038393773E-3</v>
      </c>
      <c r="O448" s="31">
        <f t="shared" ca="1" si="239"/>
        <v>1.688665701026458E-3</v>
      </c>
      <c r="Q448" s="32">
        <f t="shared" si="217"/>
        <v>37013.991999999998</v>
      </c>
      <c r="S448" s="77">
        <f>S$15</f>
        <v>0.1</v>
      </c>
      <c r="Z448" s="31">
        <f t="shared" si="218"/>
        <v>5837.5</v>
      </c>
      <c r="AA448" s="76">
        <f t="shared" si="219"/>
        <v>-1.6835590834843109E-3</v>
      </c>
      <c r="AB448" s="76">
        <f t="shared" si="220"/>
        <v>1.8777953360241129E-3</v>
      </c>
      <c r="AC448" s="76">
        <f t="shared" si="221"/>
        <v>-7.3725000038393773E-3</v>
      </c>
      <c r="AD448" s="76">
        <f t="shared" si="222"/>
        <v>-5.6889409203550664E-3</v>
      </c>
      <c r="AE448" s="76">
        <f t="shared" si="223"/>
        <v>3.2364048795290352E-6</v>
      </c>
      <c r="AF448" s="31">
        <f t="shared" si="224"/>
        <v>-7.3725000038393773E-3</v>
      </c>
      <c r="AG448" s="143"/>
      <c r="AH448" s="31">
        <f t="shared" si="225"/>
        <v>-9.2502953398634902E-3</v>
      </c>
      <c r="AI448" s="31">
        <f t="shared" si="226"/>
        <v>0.31294212071378025</v>
      </c>
      <c r="AJ448" s="31">
        <f t="shared" si="227"/>
        <v>-0.78030471569022608</v>
      </c>
      <c r="AK448" s="31">
        <f t="shared" si="228"/>
        <v>9.1632479495743269E-2</v>
      </c>
      <c r="AL448" s="31">
        <f t="shared" si="229"/>
        <v>3.009005709990936</v>
      </c>
      <c r="AM448" s="31">
        <f t="shared" si="230"/>
        <v>15.062337241333603</v>
      </c>
      <c r="AN448" s="76">
        <f t="shared" si="240"/>
        <v>2.8321850773627171</v>
      </c>
      <c r="AO448" s="76">
        <f t="shared" si="240"/>
        <v>2.8039079156346491</v>
      </c>
      <c r="AP448" s="76">
        <f t="shared" si="240"/>
        <v>2.8468351539859795</v>
      </c>
      <c r="AQ448" s="76">
        <f t="shared" si="240"/>
        <v>2.7814163343165994</v>
      </c>
      <c r="AR448" s="76">
        <f t="shared" si="240"/>
        <v>2.8805799830119638</v>
      </c>
      <c r="AS448" s="76">
        <f t="shared" si="240"/>
        <v>2.7288500266968874</v>
      </c>
      <c r="AT448" s="76">
        <f t="shared" si="240"/>
        <v>2.9583475762936962</v>
      </c>
      <c r="AU448" s="76">
        <f t="shared" si="231"/>
        <v>2.6025449124061812</v>
      </c>
    </row>
    <row r="449" spans="1:47" s="31" customFormat="1" ht="12.95" customHeight="1">
      <c r="A449" s="11" t="s">
        <v>145</v>
      </c>
      <c r="B449" s="37" t="s">
        <v>122</v>
      </c>
      <c r="C449" s="11">
        <v>52033.532700000003</v>
      </c>
      <c r="D449" s="11" t="s">
        <v>146</v>
      </c>
      <c r="E449" s="10">
        <f t="shared" si="215"/>
        <v>5838.0016617071478</v>
      </c>
      <c r="F449" s="31">
        <f t="shared" si="216"/>
        <v>5838</v>
      </c>
      <c r="G449" s="31">
        <f t="shared" si="237"/>
        <v>3.4228000076836906E-3</v>
      </c>
      <c r="K449" s="31">
        <f>G449</f>
        <v>3.4228000076836906E-3</v>
      </c>
      <c r="O449" s="31">
        <f t="shared" ca="1" si="239"/>
        <v>1.6873039690080312E-3</v>
      </c>
      <c r="Q449" s="32">
        <f t="shared" si="217"/>
        <v>37015.032700000003</v>
      </c>
      <c r="S449" s="77">
        <f>S$17</f>
        <v>1</v>
      </c>
      <c r="Z449" s="31">
        <f t="shared" si="218"/>
        <v>5838</v>
      </c>
      <c r="AA449" s="76">
        <f t="shared" si="219"/>
        <v>-1.6853091988103131E-3</v>
      </c>
      <c r="AB449" s="76">
        <f t="shared" si="220"/>
        <v>1.2675004616702013E-2</v>
      </c>
      <c r="AC449" s="76">
        <f t="shared" si="221"/>
        <v>3.4228000076836906E-3</v>
      </c>
      <c r="AD449" s="76">
        <f t="shared" si="222"/>
        <v>5.1081092064940038E-3</v>
      </c>
      <c r="AE449" s="76">
        <f t="shared" si="223"/>
        <v>2.60927796654688E-5</v>
      </c>
      <c r="AF449" s="31">
        <f t="shared" si="224"/>
        <v>3.4228000076836906E-3</v>
      </c>
      <c r="AG449" s="143"/>
      <c r="AH449" s="31">
        <f t="shared" si="225"/>
        <v>-9.2522046090183219E-3</v>
      </c>
      <c r="AI449" s="31">
        <f t="shared" si="226"/>
        <v>0.31293275680699661</v>
      </c>
      <c r="AJ449" s="31">
        <f t="shared" si="227"/>
        <v>-0.78036864558085328</v>
      </c>
      <c r="AK449" s="31">
        <f t="shared" si="228"/>
        <v>9.1562241775646466E-2</v>
      </c>
      <c r="AL449" s="31">
        <f t="shared" si="229"/>
        <v>3.0091079389930648</v>
      </c>
      <c r="AM449" s="31">
        <f t="shared" si="230"/>
        <v>15.073993881813834</v>
      </c>
      <c r="AN449" s="76">
        <f t="shared" si="240"/>
        <v>2.8324205456072202</v>
      </c>
      <c r="AO449" s="76">
        <f t="shared" si="240"/>
        <v>2.8041477406829722</v>
      </c>
      <c r="AP449" s="76">
        <f t="shared" si="240"/>
        <v>2.8470650665176751</v>
      </c>
      <c r="AQ449" s="76">
        <f t="shared" si="240"/>
        <v>2.7816666931648615</v>
      </c>
      <c r="AR449" s="76">
        <f t="shared" si="240"/>
        <v>2.8807919647122784</v>
      </c>
      <c r="AS449" s="76">
        <f t="shared" si="240"/>
        <v>2.7291340348262061</v>
      </c>
      <c r="AT449" s="76">
        <f t="shared" si="240"/>
        <v>2.9585064961427969</v>
      </c>
      <c r="AU449" s="76">
        <f t="shared" si="231"/>
        <v>2.6029372318145003</v>
      </c>
    </row>
    <row r="450" spans="1:47" s="31" customFormat="1" ht="12.95" customHeight="1">
      <c r="A450" s="67" t="s">
        <v>1408</v>
      </c>
      <c r="B450" s="66" t="s">
        <v>31</v>
      </c>
      <c r="C450" s="67">
        <v>52100.455000000002</v>
      </c>
      <c r="D450" s="67" t="s">
        <v>144</v>
      </c>
      <c r="E450" s="10">
        <f t="shared" si="215"/>
        <v>5870.4912211780384</v>
      </c>
      <c r="F450" s="31">
        <f t="shared" si="216"/>
        <v>5870.5</v>
      </c>
      <c r="G450" s="31">
        <f t="shared" si="237"/>
        <v>-1.8082700000377372E-2</v>
      </c>
      <c r="I450" s="31">
        <f>G450</f>
        <v>-1.8082700000377372E-2</v>
      </c>
      <c r="O450" s="31">
        <f t="shared" ca="1" si="239"/>
        <v>1.598791387810352E-3</v>
      </c>
      <c r="Q450" s="32">
        <f t="shared" si="217"/>
        <v>37081.955000000002</v>
      </c>
      <c r="S450" s="77">
        <f>S$15</f>
        <v>0.1</v>
      </c>
      <c r="Z450" s="31">
        <f t="shared" si="218"/>
        <v>5870.5</v>
      </c>
      <c r="AA450" s="76">
        <f t="shared" si="219"/>
        <v>-1.7976376843729684E-3</v>
      </c>
      <c r="AB450" s="76">
        <f t="shared" si="220"/>
        <v>-8.7078204685337238E-3</v>
      </c>
      <c r="AC450" s="76">
        <f t="shared" si="221"/>
        <v>-1.8082700000377372E-2</v>
      </c>
      <c r="AD450" s="76">
        <f t="shared" si="222"/>
        <v>-1.6285062316004403E-2</v>
      </c>
      <c r="AE450" s="76">
        <f t="shared" si="223"/>
        <v>2.652032546361467E-5</v>
      </c>
      <c r="AF450" s="31">
        <f t="shared" si="224"/>
        <v>-1.8082700000377372E-2</v>
      </c>
      <c r="AG450" s="143"/>
      <c r="AH450" s="31">
        <f t="shared" si="225"/>
        <v>-9.3748795318436481E-3</v>
      </c>
      <c r="AI450" s="31">
        <f t="shared" si="226"/>
        <v>0.31234159609934076</v>
      </c>
      <c r="AJ450" s="31">
        <f t="shared" si="227"/>
        <v>-0.78449168978886441</v>
      </c>
      <c r="AK450" s="31">
        <f t="shared" si="228"/>
        <v>8.7011265550003991E-2</v>
      </c>
      <c r="AL450" s="31">
        <f t="shared" si="229"/>
        <v>3.0157288376580778</v>
      </c>
      <c r="AM450" s="31">
        <f t="shared" si="230"/>
        <v>15.869207559627865</v>
      </c>
      <c r="AN450" s="76">
        <f t="shared" si="240"/>
        <v>2.847685506144563</v>
      </c>
      <c r="AO450" s="76">
        <f t="shared" si="240"/>
        <v>2.8197554957983679</v>
      </c>
      <c r="AP450" s="76">
        <f t="shared" si="240"/>
        <v>2.8619469817078684</v>
      </c>
      <c r="AQ450" s="76">
        <f t="shared" si="240"/>
        <v>2.7979860535921595</v>
      </c>
      <c r="AR450" s="76">
        <f t="shared" si="240"/>
        <v>2.8944770820812886</v>
      </c>
      <c r="AS450" s="76">
        <f t="shared" si="240"/>
        <v>2.7476668810427509</v>
      </c>
      <c r="AT450" s="76">
        <f t="shared" si="240"/>
        <v>2.968720546603214</v>
      </c>
      <c r="AU450" s="76">
        <f t="shared" si="231"/>
        <v>2.6284379933552335</v>
      </c>
    </row>
    <row r="451" spans="1:47" s="31" customFormat="1" ht="12.95" customHeight="1">
      <c r="A451" s="10" t="s">
        <v>30</v>
      </c>
      <c r="B451" s="37" t="s">
        <v>31</v>
      </c>
      <c r="C451" s="11">
        <v>52100.476999999999</v>
      </c>
      <c r="D451" s="11">
        <v>1E-3</v>
      </c>
      <c r="E451" s="10">
        <f t="shared" si="215"/>
        <v>5870.5019017779023</v>
      </c>
      <c r="F451" s="31">
        <f t="shared" si="216"/>
        <v>5870.5</v>
      </c>
      <c r="G451" s="31">
        <f t="shared" si="237"/>
        <v>3.9172999968286604E-3</v>
      </c>
      <c r="J451" s="31">
        <f>G451</f>
        <v>3.9172999968286604E-3</v>
      </c>
      <c r="O451" s="31">
        <f t="shared" ca="1" si="239"/>
        <v>1.598791387810352E-3</v>
      </c>
      <c r="Q451" s="32">
        <f t="shared" si="217"/>
        <v>37081.976999999999</v>
      </c>
      <c r="S451" s="77">
        <f>S$16</f>
        <v>1</v>
      </c>
      <c r="Z451" s="31">
        <f t="shared" si="218"/>
        <v>5870.5</v>
      </c>
      <c r="AA451" s="76">
        <f t="shared" si="219"/>
        <v>-1.7976376843729684E-3</v>
      </c>
      <c r="AB451" s="76">
        <f t="shared" si="220"/>
        <v>1.3292179528672309E-2</v>
      </c>
      <c r="AC451" s="76">
        <f t="shared" si="221"/>
        <v>3.9172999968286604E-3</v>
      </c>
      <c r="AD451" s="76">
        <f t="shared" si="222"/>
        <v>5.7149376812016288E-3</v>
      </c>
      <c r="AE451" s="76">
        <f t="shared" si="223"/>
        <v>3.2660512700018246E-5</v>
      </c>
      <c r="AF451" s="31">
        <f t="shared" si="224"/>
        <v>3.9172999968286604E-3</v>
      </c>
      <c r="AG451" s="143"/>
      <c r="AH451" s="31">
        <f t="shared" si="225"/>
        <v>-9.3748795318436481E-3</v>
      </c>
      <c r="AI451" s="31">
        <f t="shared" si="226"/>
        <v>0.31234159609934076</v>
      </c>
      <c r="AJ451" s="31">
        <f t="shared" si="227"/>
        <v>-0.78449168978886441</v>
      </c>
      <c r="AK451" s="31">
        <f t="shared" si="228"/>
        <v>8.7011265550003991E-2</v>
      </c>
      <c r="AL451" s="31">
        <f t="shared" si="229"/>
        <v>3.0157288376580778</v>
      </c>
      <c r="AM451" s="31">
        <f t="shared" si="230"/>
        <v>15.869207559627865</v>
      </c>
      <c r="AN451" s="76">
        <f t="shared" ref="AN451:AT460" si="241">$AU451+$AB$7*SIN(AO451)</f>
        <v>2.847685506144563</v>
      </c>
      <c r="AO451" s="76">
        <f t="shared" si="241"/>
        <v>2.8197554957983679</v>
      </c>
      <c r="AP451" s="76">
        <f t="shared" si="241"/>
        <v>2.8619469817078684</v>
      </c>
      <c r="AQ451" s="76">
        <f t="shared" si="241"/>
        <v>2.7979860535921595</v>
      </c>
      <c r="AR451" s="76">
        <f t="shared" si="241"/>
        <v>2.8944770820812886</v>
      </c>
      <c r="AS451" s="76">
        <f t="shared" si="241"/>
        <v>2.7476668810427509</v>
      </c>
      <c r="AT451" s="76">
        <f t="shared" si="241"/>
        <v>2.968720546603214</v>
      </c>
      <c r="AU451" s="76">
        <f t="shared" si="231"/>
        <v>2.6284379933552335</v>
      </c>
    </row>
    <row r="452" spans="1:47" s="31" customFormat="1" ht="12.95" customHeight="1">
      <c r="A452" s="67" t="s">
        <v>1416</v>
      </c>
      <c r="B452" s="66" t="s">
        <v>122</v>
      </c>
      <c r="C452" s="67">
        <v>52857.457000000002</v>
      </c>
      <c r="D452" s="67" t="s">
        <v>144</v>
      </c>
      <c r="E452" s="10">
        <f t="shared" si="215"/>
        <v>6238.0019238673258</v>
      </c>
      <c r="F452" s="31">
        <f t="shared" si="216"/>
        <v>6238</v>
      </c>
      <c r="G452" s="31">
        <f t="shared" si="237"/>
        <v>3.9628000013181008E-3</v>
      </c>
      <c r="I452" s="31">
        <f>G452</f>
        <v>3.9628000013181008E-3</v>
      </c>
      <c r="O452" s="31">
        <f t="shared" ca="1" si="239"/>
        <v>5.9791835426736481E-4</v>
      </c>
      <c r="Q452" s="32">
        <f t="shared" si="217"/>
        <v>37838.957000000002</v>
      </c>
      <c r="S452" s="77">
        <f>S$15</f>
        <v>0.1</v>
      </c>
      <c r="Z452" s="31">
        <f t="shared" si="218"/>
        <v>6238</v>
      </c>
      <c r="AA452" s="76">
        <f t="shared" si="219"/>
        <v>-2.8776085872628211E-3</v>
      </c>
      <c r="AB452" s="76">
        <f t="shared" si="220"/>
        <v>1.4534841914879365E-2</v>
      </c>
      <c r="AC452" s="76">
        <f t="shared" si="221"/>
        <v>3.9628000013181008E-3</v>
      </c>
      <c r="AD452" s="76">
        <f t="shared" si="222"/>
        <v>6.8404085885809219E-3</v>
      </c>
      <c r="AE452" s="76">
        <f t="shared" si="223"/>
        <v>4.6791189658731638E-6</v>
      </c>
      <c r="AF452" s="31">
        <f t="shared" si="224"/>
        <v>3.9628000013181008E-3</v>
      </c>
      <c r="AG452" s="143"/>
      <c r="AH452" s="31">
        <f t="shared" si="225"/>
        <v>-1.0572041913561264E-2</v>
      </c>
      <c r="AI452" s="31">
        <f t="shared" si="226"/>
        <v>0.30786305603042807</v>
      </c>
      <c r="AJ452" s="31">
        <f t="shared" si="227"/>
        <v>-0.82708239669101657</v>
      </c>
      <c r="AK452" s="31">
        <f t="shared" si="228"/>
        <v>3.7302702050618995E-2</v>
      </c>
      <c r="AL452" s="31">
        <f t="shared" si="229"/>
        <v>3.0877497719650524</v>
      </c>
      <c r="AM452" s="31">
        <f t="shared" si="230"/>
        <v>37.136140197780648</v>
      </c>
      <c r="AN452" s="76">
        <f t="shared" si="241"/>
        <v>3.0152550806874823</v>
      </c>
      <c r="AO452" s="76">
        <f t="shared" si="241"/>
        <v>2.9990582379911679</v>
      </c>
      <c r="AP452" s="76">
        <f t="shared" si="241"/>
        <v>3.0226272530372946</v>
      </c>
      <c r="AQ452" s="76">
        <f t="shared" si="241"/>
        <v>2.9883048870594151</v>
      </c>
      <c r="AR452" s="76">
        <f t="shared" si="241"/>
        <v>3.0382376919435474</v>
      </c>
      <c r="AS452" s="76">
        <f t="shared" si="241"/>
        <v>2.9654741414182721</v>
      </c>
      <c r="AT452" s="76">
        <f t="shared" si="241"/>
        <v>3.071301813171976</v>
      </c>
      <c r="AU452" s="76">
        <f t="shared" si="231"/>
        <v>2.9167927584696787</v>
      </c>
    </row>
    <row r="453" spans="1:47" s="31" customFormat="1" ht="12.95" customHeight="1">
      <c r="A453" s="120" t="s">
        <v>1597</v>
      </c>
      <c r="B453" s="144" t="s">
        <v>31</v>
      </c>
      <c r="C453" s="11">
        <v>53200.411500000002</v>
      </c>
      <c r="D453" s="67">
        <v>5.0000000000000001E-4</v>
      </c>
      <c r="E453" s="10">
        <f t="shared" si="215"/>
        <v>6404.5000959797553</v>
      </c>
      <c r="F453" s="31">
        <f t="shared" si="216"/>
        <v>6404.5</v>
      </c>
      <c r="G453" s="31">
        <f t="shared" si="237"/>
        <v>1.9770000653807074E-4</v>
      </c>
      <c r="K453" s="31">
        <f>G453</f>
        <v>1.9770000653807074E-4</v>
      </c>
      <c r="O453" s="31">
        <f t="shared" ca="1" si="239"/>
        <v>1.4446159213156104E-4</v>
      </c>
      <c r="Q453" s="32">
        <f t="shared" si="217"/>
        <v>38181.911500000002</v>
      </c>
      <c r="S453" s="77">
        <f>S$17</f>
        <v>1</v>
      </c>
      <c r="Z453" s="31">
        <f t="shared" si="218"/>
        <v>6404.5</v>
      </c>
      <c r="AA453" s="76">
        <f t="shared" si="219"/>
        <v>-3.2585245648897206E-3</v>
      </c>
      <c r="AB453" s="76">
        <f t="shared" si="220"/>
        <v>1.1203872056053278E-2</v>
      </c>
      <c r="AC453" s="76">
        <f t="shared" si="221"/>
        <v>1.9770000653807074E-4</v>
      </c>
      <c r="AD453" s="76">
        <f t="shared" si="222"/>
        <v>3.4562245714277913E-3</v>
      </c>
      <c r="AE453" s="76">
        <f t="shared" si="223"/>
        <v>1.194548828814122E-5</v>
      </c>
      <c r="AF453" s="31">
        <f t="shared" si="224"/>
        <v>1.9770000653807074E-4</v>
      </c>
      <c r="AG453" s="143"/>
      <c r="AH453" s="31">
        <f t="shared" si="225"/>
        <v>-1.1006172049515208E-2</v>
      </c>
      <c r="AI453" s="31">
        <f t="shared" si="226"/>
        <v>0.30703304838756318</v>
      </c>
      <c r="AJ453" s="31">
        <f t="shared" si="227"/>
        <v>-0.84432377830045779</v>
      </c>
      <c r="AK453" s="31">
        <f t="shared" si="228"/>
        <v>1.5551358808229977E-2</v>
      </c>
      <c r="AL453" s="31">
        <f t="shared" si="229"/>
        <v>3.1191547164701148</v>
      </c>
      <c r="AM453" s="31">
        <f t="shared" si="230"/>
        <v>89.131014070432258</v>
      </c>
      <c r="AN453" s="76">
        <f t="shared" si="241"/>
        <v>3.0888965963086363</v>
      </c>
      <c r="AO453" s="76">
        <f t="shared" si="241"/>
        <v>3.0817401643436031</v>
      </c>
      <c r="AP453" s="76">
        <f t="shared" si="241"/>
        <v>3.0920803004309065</v>
      </c>
      <c r="AQ453" s="76">
        <f t="shared" si="241"/>
        <v>3.0771381219103997</v>
      </c>
      <c r="AR453" s="76">
        <f t="shared" si="241"/>
        <v>3.0987268002103492</v>
      </c>
      <c r="AS453" s="76">
        <f t="shared" si="241"/>
        <v>3.067526087797841</v>
      </c>
      <c r="AT453" s="76">
        <f t="shared" si="241"/>
        <v>3.1126032153278391</v>
      </c>
      <c r="AU453" s="76">
        <f t="shared" si="231"/>
        <v>3.0474351214398965</v>
      </c>
    </row>
    <row r="454" spans="1:47" s="31" customFormat="1" ht="12.95" customHeight="1">
      <c r="A454" s="120" t="s">
        <v>1597</v>
      </c>
      <c r="B454" s="144" t="s">
        <v>122</v>
      </c>
      <c r="C454" s="40">
        <v>53201.440699999999</v>
      </c>
      <c r="D454" s="67">
        <v>2.0000000000000001E-4</v>
      </c>
      <c r="E454" s="10">
        <f t="shared" si="215"/>
        <v>6404.9997538607213</v>
      </c>
      <c r="F454" s="31">
        <f t="shared" si="216"/>
        <v>6405</v>
      </c>
      <c r="G454" s="31">
        <f t="shared" si="237"/>
        <v>-5.0699999701464549E-4</v>
      </c>
      <c r="K454" s="31">
        <f>G454</f>
        <v>-5.0699999701464549E-4</v>
      </c>
      <c r="O454" s="31">
        <f t="shared" ca="1" si="239"/>
        <v>1.4309986011313419E-4</v>
      </c>
      <c r="Q454" s="32">
        <f t="shared" si="217"/>
        <v>38182.940699999999</v>
      </c>
      <c r="S454" s="77">
        <f>S$17</f>
        <v>1</v>
      </c>
      <c r="Z454" s="31">
        <f t="shared" si="218"/>
        <v>6405</v>
      </c>
      <c r="AA454" s="76">
        <f t="shared" si="219"/>
        <v>-3.2595730833193835E-3</v>
      </c>
      <c r="AB454" s="76">
        <f t="shared" si="220"/>
        <v>1.0500380485193923E-2</v>
      </c>
      <c r="AC454" s="76">
        <f t="shared" si="221"/>
        <v>-5.0699999701464549E-4</v>
      </c>
      <c r="AD454" s="76">
        <f t="shared" si="222"/>
        <v>2.752573086304738E-3</v>
      </c>
      <c r="AE454" s="76">
        <f t="shared" si="223"/>
        <v>7.5766585954491905E-6</v>
      </c>
      <c r="AF454" s="31">
        <f t="shared" si="224"/>
        <v>-5.0699999701464549E-4</v>
      </c>
      <c r="AG454" s="143"/>
      <c r="AH454" s="31">
        <f t="shared" si="225"/>
        <v>-1.1007380482208569E-2</v>
      </c>
      <c r="AI454" s="31">
        <f t="shared" si="226"/>
        <v>0.30703159435649696</v>
      </c>
      <c r="AJ454" s="31">
        <f t="shared" si="227"/>
        <v>-0.84437397908987333</v>
      </c>
      <c r="AK454" s="31">
        <f t="shared" si="228"/>
        <v>1.548643172964367E-2</v>
      </c>
      <c r="AL454" s="31">
        <f t="shared" si="229"/>
        <v>3.1192484107080154</v>
      </c>
      <c r="AM454" s="31">
        <f t="shared" si="230"/>
        <v>89.504790966695197</v>
      </c>
      <c r="AN454" s="76">
        <f t="shared" si="241"/>
        <v>3.0891165567259029</v>
      </c>
      <c r="AO454" s="76">
        <f t="shared" si="241"/>
        <v>3.0819892720738382</v>
      </c>
      <c r="AP454" s="76">
        <f t="shared" si="241"/>
        <v>3.0922871653756951</v>
      </c>
      <c r="AQ454" s="76">
        <f t="shared" si="241"/>
        <v>3.0774062327788396</v>
      </c>
      <c r="AR454" s="76">
        <f t="shared" si="241"/>
        <v>3.0989061608140851</v>
      </c>
      <c r="AS454" s="76">
        <f t="shared" si="241"/>
        <v>3.0678341661019934</v>
      </c>
      <c r="AT454" s="76">
        <f t="shared" si="241"/>
        <v>3.1127248014317002</v>
      </c>
      <c r="AU454" s="76">
        <f t="shared" si="231"/>
        <v>3.0478274408482156</v>
      </c>
    </row>
    <row r="455" spans="1:47" s="31" customFormat="1" ht="12.95" customHeight="1">
      <c r="A455" s="67" t="s">
        <v>1419</v>
      </c>
      <c r="B455" s="66" t="s">
        <v>122</v>
      </c>
      <c r="C455" s="67">
        <v>53203.498</v>
      </c>
      <c r="D455" s="67" t="s">
        <v>144</v>
      </c>
      <c r="E455" s="10">
        <f t="shared" si="215"/>
        <v>6405.9985355926619</v>
      </c>
      <c r="F455" s="31">
        <f t="shared" si="216"/>
        <v>6406</v>
      </c>
      <c r="G455" s="31">
        <f t="shared" si="237"/>
        <v>-3.0163999981596135E-3</v>
      </c>
      <c r="I455" s="31">
        <f>G455</f>
        <v>-3.0163999981596135E-3</v>
      </c>
      <c r="O455" s="31">
        <f t="shared" ca="1" si="239"/>
        <v>1.4037639607628397E-4</v>
      </c>
      <c r="Q455" s="32">
        <f t="shared" si="217"/>
        <v>38184.998</v>
      </c>
      <c r="S455" s="77">
        <f>S$15</f>
        <v>0.1</v>
      </c>
      <c r="Z455" s="31">
        <f t="shared" si="218"/>
        <v>6406</v>
      </c>
      <c r="AA455" s="76">
        <f t="shared" si="219"/>
        <v>-3.2616684393641949E-3</v>
      </c>
      <c r="AB455" s="76">
        <f t="shared" si="220"/>
        <v>7.9933956706328968E-3</v>
      </c>
      <c r="AC455" s="76">
        <f t="shared" si="221"/>
        <v>-3.0163999981596135E-3</v>
      </c>
      <c r="AD455" s="76">
        <f t="shared" si="222"/>
        <v>2.4526844120458142E-4</v>
      </c>
      <c r="AE455" s="76">
        <f t="shared" si="223"/>
        <v>6.0156608250925224E-9</v>
      </c>
      <c r="AF455" s="31">
        <f t="shared" si="224"/>
        <v>-3.0163999981596135E-3</v>
      </c>
      <c r="AG455" s="143"/>
      <c r="AH455" s="31">
        <f t="shared" si="225"/>
        <v>-1.100979566879251E-2</v>
      </c>
      <c r="AI455" s="31">
        <f t="shared" si="226"/>
        <v>0.30702870466125087</v>
      </c>
      <c r="AJ455" s="31">
        <f t="shared" si="227"/>
        <v>-0.84447435435118612</v>
      </c>
      <c r="AK455" s="31">
        <f t="shared" si="228"/>
        <v>1.535658244375316E-2</v>
      </c>
      <c r="AL455" s="31">
        <f t="shared" si="229"/>
        <v>3.1194357915665312</v>
      </c>
      <c r="AM455" s="31">
        <f t="shared" si="230"/>
        <v>90.261796825820198</v>
      </c>
      <c r="AN455" s="76">
        <f t="shared" si="241"/>
        <v>3.0895564627917431</v>
      </c>
      <c r="AO455" s="76">
        <f t="shared" si="241"/>
        <v>3.0824874977851016</v>
      </c>
      <c r="AP455" s="76">
        <f t="shared" si="241"/>
        <v>3.0927008741327291</v>
      </c>
      <c r="AQ455" s="76">
        <f t="shared" si="241"/>
        <v>3.0779424712245378</v>
      </c>
      <c r="AR455" s="76">
        <f t="shared" si="241"/>
        <v>3.0992648537776426</v>
      </c>
      <c r="AS455" s="76">
        <f t="shared" si="241"/>
        <v>3.0684503425575058</v>
      </c>
      <c r="AT455" s="76">
        <f t="shared" si="241"/>
        <v>3.1129679437151561</v>
      </c>
      <c r="AU455" s="76">
        <f t="shared" si="231"/>
        <v>3.0486120796648537</v>
      </c>
    </row>
    <row r="456" spans="1:47" s="31" customFormat="1" ht="12.95" customHeight="1">
      <c r="A456" s="11" t="s">
        <v>145</v>
      </c>
      <c r="B456" s="37" t="s">
        <v>122</v>
      </c>
      <c r="C456" s="11">
        <v>53203.498370000001</v>
      </c>
      <c r="D456" s="11" t="s">
        <v>144</v>
      </c>
      <c r="E456" s="10">
        <f t="shared" si="215"/>
        <v>6405.9987152209333</v>
      </c>
      <c r="F456" s="31">
        <f t="shared" si="216"/>
        <v>6406</v>
      </c>
      <c r="G456" s="31">
        <f t="shared" si="237"/>
        <v>-2.6463999965926632E-3</v>
      </c>
      <c r="K456" s="31">
        <f>G456</f>
        <v>-2.6463999965926632E-3</v>
      </c>
      <c r="O456" s="31">
        <f t="shared" ca="1" si="239"/>
        <v>1.4037639607628397E-4</v>
      </c>
      <c r="Q456" s="32">
        <f t="shared" si="217"/>
        <v>38184.998370000001</v>
      </c>
      <c r="S456" s="77">
        <f>S$17</f>
        <v>1</v>
      </c>
      <c r="Z456" s="31">
        <f t="shared" si="218"/>
        <v>6406</v>
      </c>
      <c r="AA456" s="76">
        <f t="shared" si="219"/>
        <v>-3.2616684393641949E-3</v>
      </c>
      <c r="AB456" s="76">
        <f t="shared" si="220"/>
        <v>8.363395672199847E-3</v>
      </c>
      <c r="AC456" s="76">
        <f t="shared" si="221"/>
        <v>-2.6463999965926632E-3</v>
      </c>
      <c r="AD456" s="76">
        <f t="shared" si="222"/>
        <v>6.1526844277153166E-4</v>
      </c>
      <c r="AE456" s="76">
        <f t="shared" si="223"/>
        <v>3.7855525667050553E-7</v>
      </c>
      <c r="AF456" s="31">
        <f t="shared" si="224"/>
        <v>-2.6463999965926632E-3</v>
      </c>
      <c r="AG456" s="143"/>
      <c r="AH456" s="31">
        <f t="shared" si="225"/>
        <v>-1.100979566879251E-2</v>
      </c>
      <c r="AI456" s="31">
        <f t="shared" si="226"/>
        <v>0.30702870466125087</v>
      </c>
      <c r="AJ456" s="31">
        <f t="shared" si="227"/>
        <v>-0.84447435435118612</v>
      </c>
      <c r="AK456" s="31">
        <f t="shared" si="228"/>
        <v>1.535658244375316E-2</v>
      </c>
      <c r="AL456" s="31">
        <f t="shared" si="229"/>
        <v>3.1194357915665312</v>
      </c>
      <c r="AM456" s="31">
        <f t="shared" si="230"/>
        <v>90.261796825820198</v>
      </c>
      <c r="AN456" s="76">
        <f t="shared" si="241"/>
        <v>3.0895564627917431</v>
      </c>
      <c r="AO456" s="76">
        <f t="shared" si="241"/>
        <v>3.0824874977851016</v>
      </c>
      <c r="AP456" s="76">
        <f t="shared" si="241"/>
        <v>3.0927008741327291</v>
      </c>
      <c r="AQ456" s="76">
        <f t="shared" si="241"/>
        <v>3.0779424712245378</v>
      </c>
      <c r="AR456" s="76">
        <f t="shared" si="241"/>
        <v>3.0992648537776426</v>
      </c>
      <c r="AS456" s="76">
        <f t="shared" si="241"/>
        <v>3.0684503425575058</v>
      </c>
      <c r="AT456" s="76">
        <f t="shared" si="241"/>
        <v>3.1129679437151561</v>
      </c>
      <c r="AU456" s="76">
        <f t="shared" si="231"/>
        <v>3.0486120796648537</v>
      </c>
    </row>
    <row r="457" spans="1:47" s="31" customFormat="1" ht="12.95" customHeight="1">
      <c r="A457" s="11" t="s">
        <v>145</v>
      </c>
      <c r="B457" s="37" t="s">
        <v>122</v>
      </c>
      <c r="C457" s="11">
        <v>53203.499759999999</v>
      </c>
      <c r="D457" s="11" t="s">
        <v>144</v>
      </c>
      <c r="E457" s="10">
        <f t="shared" si="215"/>
        <v>6405.9993900406507</v>
      </c>
      <c r="F457" s="31">
        <f t="shared" si="216"/>
        <v>6406</v>
      </c>
      <c r="G457" s="31">
        <f t="shared" si="237"/>
        <v>-1.2563999989652075E-3</v>
      </c>
      <c r="K457" s="31">
        <f>G457</f>
        <v>-1.2563999989652075E-3</v>
      </c>
      <c r="O457" s="31">
        <f t="shared" ca="1" si="239"/>
        <v>1.4037639607628397E-4</v>
      </c>
      <c r="Q457" s="32">
        <f t="shared" si="217"/>
        <v>38184.999759999999</v>
      </c>
      <c r="S457" s="77">
        <f>S$17</f>
        <v>1</v>
      </c>
      <c r="Z457" s="31">
        <f t="shared" si="218"/>
        <v>6406</v>
      </c>
      <c r="AA457" s="76">
        <f t="shared" si="219"/>
        <v>-3.2616684393641949E-3</v>
      </c>
      <c r="AB457" s="76">
        <f t="shared" si="220"/>
        <v>9.7533956698273028E-3</v>
      </c>
      <c r="AC457" s="76">
        <f t="shared" si="221"/>
        <v>-1.2563999989652075E-3</v>
      </c>
      <c r="AD457" s="76">
        <f t="shared" si="222"/>
        <v>2.0052684403989874E-3</v>
      </c>
      <c r="AE457" s="76">
        <f t="shared" si="223"/>
        <v>4.0211015180601869E-6</v>
      </c>
      <c r="AF457" s="31">
        <f t="shared" si="224"/>
        <v>-1.2563999989652075E-3</v>
      </c>
      <c r="AG457" s="143"/>
      <c r="AH457" s="31">
        <f t="shared" si="225"/>
        <v>-1.100979566879251E-2</v>
      </c>
      <c r="AI457" s="31">
        <f t="shared" si="226"/>
        <v>0.30702870466125087</v>
      </c>
      <c r="AJ457" s="31">
        <f t="shared" si="227"/>
        <v>-0.84447435435118612</v>
      </c>
      <c r="AK457" s="31">
        <f t="shared" si="228"/>
        <v>1.535658244375316E-2</v>
      </c>
      <c r="AL457" s="31">
        <f t="shared" si="229"/>
        <v>3.1194357915665312</v>
      </c>
      <c r="AM457" s="31">
        <f t="shared" si="230"/>
        <v>90.261796825820198</v>
      </c>
      <c r="AN457" s="76">
        <f t="shared" si="241"/>
        <v>3.0895564627917431</v>
      </c>
      <c r="AO457" s="76">
        <f t="shared" si="241"/>
        <v>3.0824874977851016</v>
      </c>
      <c r="AP457" s="76">
        <f t="shared" si="241"/>
        <v>3.0927008741327291</v>
      </c>
      <c r="AQ457" s="76">
        <f t="shared" si="241"/>
        <v>3.0779424712245378</v>
      </c>
      <c r="AR457" s="76">
        <f t="shared" si="241"/>
        <v>3.0992648537776426</v>
      </c>
      <c r="AS457" s="76">
        <f t="shared" si="241"/>
        <v>3.0684503425575058</v>
      </c>
      <c r="AT457" s="76">
        <f t="shared" si="241"/>
        <v>3.1129679437151561</v>
      </c>
      <c r="AU457" s="76">
        <f t="shared" si="231"/>
        <v>3.0486120796648537</v>
      </c>
    </row>
    <row r="458" spans="1:47" s="31" customFormat="1" ht="12.95" customHeight="1">
      <c r="A458" s="11" t="s">
        <v>145</v>
      </c>
      <c r="B458" s="37" t="s">
        <v>122</v>
      </c>
      <c r="C458" s="11">
        <v>53267.351560000003</v>
      </c>
      <c r="D458" s="11" t="s">
        <v>144</v>
      </c>
      <c r="E458" s="10">
        <f t="shared" si="215"/>
        <v>6436.9982776076286</v>
      </c>
      <c r="F458" s="31">
        <f t="shared" si="216"/>
        <v>6437</v>
      </c>
      <c r="G458" s="31">
        <f t="shared" ref="G458:G489" si="242">+C458-(C$7+F458*C$8)</f>
        <v>-3.5477999990689568E-3</v>
      </c>
      <c r="K458" s="31">
        <f>G458</f>
        <v>-3.5477999990689568E-3</v>
      </c>
      <c r="O458" s="31">
        <f t="shared" ca="1" si="239"/>
        <v>5.5949010933881854E-5</v>
      </c>
      <c r="Q458" s="32">
        <f t="shared" si="217"/>
        <v>38248.851560000003</v>
      </c>
      <c r="S458" s="77">
        <f>S$17</f>
        <v>1</v>
      </c>
      <c r="Z458" s="31">
        <f t="shared" si="218"/>
        <v>6437</v>
      </c>
      <c r="AA458" s="76">
        <f t="shared" si="219"/>
        <v>-3.3255165801286003E-3</v>
      </c>
      <c r="AB458" s="76">
        <f t="shared" si="220"/>
        <v>7.5357598876266974E-3</v>
      </c>
      <c r="AC458" s="76">
        <f t="shared" si="221"/>
        <v>-3.5477999990689568E-3</v>
      </c>
      <c r="AD458" s="76">
        <f t="shared" si="222"/>
        <v>-2.2228341894035657E-4</v>
      </c>
      <c r="AE458" s="76">
        <f t="shared" si="223"/>
        <v>4.9409918335814071E-8</v>
      </c>
      <c r="AF458" s="31">
        <f t="shared" si="224"/>
        <v>-3.5477999990689568E-3</v>
      </c>
      <c r="AG458" s="143"/>
      <c r="AH458" s="31">
        <f t="shared" si="225"/>
        <v>-1.1083559886695654E-2</v>
      </c>
      <c r="AI458" s="31">
        <f t="shared" si="226"/>
        <v>0.30695124489264036</v>
      </c>
      <c r="AJ458" s="31">
        <f t="shared" si="227"/>
        <v>-0.84756882906026421</v>
      </c>
      <c r="AK458" s="31">
        <f t="shared" si="228"/>
        <v>1.1334188632394269E-2</v>
      </c>
      <c r="AL458" s="31">
        <f t="shared" si="229"/>
        <v>3.1252400113792724</v>
      </c>
      <c r="AM458" s="31">
        <f t="shared" si="230"/>
        <v>122.30166880086571</v>
      </c>
      <c r="AN458" s="76">
        <f t="shared" si="241"/>
        <v>3.103184652176779</v>
      </c>
      <c r="AO458" s="76">
        <f t="shared" si="241"/>
        <v>3.0979386784841996</v>
      </c>
      <c r="AP458" s="76">
        <f t="shared" si="241"/>
        <v>3.1055131180582021</v>
      </c>
      <c r="AQ458" s="76">
        <f t="shared" si="241"/>
        <v>3.0945759277185818</v>
      </c>
      <c r="AR458" s="76">
        <f t="shared" si="241"/>
        <v>3.1103673353367385</v>
      </c>
      <c r="AS458" s="76">
        <f t="shared" si="241"/>
        <v>3.0875637524890647</v>
      </c>
      <c r="AT458" s="76">
        <f t="shared" si="241"/>
        <v>3.1204873568823608</v>
      </c>
      <c r="AU458" s="76">
        <f t="shared" si="231"/>
        <v>3.0729358829806301</v>
      </c>
    </row>
    <row r="459" spans="1:47" s="31" customFormat="1" ht="12.95" customHeight="1">
      <c r="A459" s="11" t="s">
        <v>145</v>
      </c>
      <c r="B459" s="37" t="s">
        <v>122</v>
      </c>
      <c r="C459" s="11">
        <v>53267.357810000001</v>
      </c>
      <c r="D459" s="11" t="s">
        <v>144</v>
      </c>
      <c r="E459" s="10">
        <f t="shared" si="215"/>
        <v>6437.0013118689531</v>
      </c>
      <c r="F459" s="31">
        <f t="shared" si="216"/>
        <v>6437</v>
      </c>
      <c r="G459" s="31">
        <f t="shared" si="242"/>
        <v>2.7021999994758517E-3</v>
      </c>
      <c r="K459" s="31">
        <f>G459</f>
        <v>2.7021999994758517E-3</v>
      </c>
      <c r="O459" s="31">
        <f t="shared" ca="1" si="239"/>
        <v>5.5949010933881854E-5</v>
      </c>
      <c r="Q459" s="32">
        <f t="shared" si="217"/>
        <v>38248.857810000001</v>
      </c>
      <c r="S459" s="77">
        <f>S$17</f>
        <v>1</v>
      </c>
      <c r="Z459" s="31">
        <f t="shared" si="218"/>
        <v>6437</v>
      </c>
      <c r="AA459" s="76">
        <f t="shared" si="219"/>
        <v>-3.3255165801286003E-3</v>
      </c>
      <c r="AB459" s="76">
        <f t="shared" si="220"/>
        <v>1.3785759886171506E-2</v>
      </c>
      <c r="AC459" s="76">
        <f t="shared" si="221"/>
        <v>2.7021999994758517E-3</v>
      </c>
      <c r="AD459" s="76">
        <f t="shared" si="222"/>
        <v>6.0277165796044519E-3</v>
      </c>
      <c r="AE459" s="76">
        <f t="shared" si="223"/>
        <v>3.6333367164038396E-5</v>
      </c>
      <c r="AF459" s="31">
        <f t="shared" si="224"/>
        <v>2.7021999994758517E-3</v>
      </c>
      <c r="AG459" s="143"/>
      <c r="AH459" s="31">
        <f t="shared" si="225"/>
        <v>-1.1083559886695654E-2</v>
      </c>
      <c r="AI459" s="31">
        <f t="shared" si="226"/>
        <v>0.30695124489264036</v>
      </c>
      <c r="AJ459" s="31">
        <f t="shared" si="227"/>
        <v>-0.84756882906026421</v>
      </c>
      <c r="AK459" s="31">
        <f t="shared" si="228"/>
        <v>1.1334188632394269E-2</v>
      </c>
      <c r="AL459" s="31">
        <f t="shared" si="229"/>
        <v>3.1252400113792724</v>
      </c>
      <c r="AM459" s="31">
        <f t="shared" si="230"/>
        <v>122.30166880086571</v>
      </c>
      <c r="AN459" s="76">
        <f t="shared" si="241"/>
        <v>3.103184652176779</v>
      </c>
      <c r="AO459" s="76">
        <f t="shared" si="241"/>
        <v>3.0979386784841996</v>
      </c>
      <c r="AP459" s="76">
        <f t="shared" si="241"/>
        <v>3.1055131180582021</v>
      </c>
      <c r="AQ459" s="76">
        <f t="shared" si="241"/>
        <v>3.0945759277185818</v>
      </c>
      <c r="AR459" s="76">
        <f t="shared" si="241"/>
        <v>3.1103673353367385</v>
      </c>
      <c r="AS459" s="76">
        <f t="shared" si="241"/>
        <v>3.0875637524890647</v>
      </c>
      <c r="AT459" s="76">
        <f t="shared" si="241"/>
        <v>3.1204873568823608</v>
      </c>
      <c r="AU459" s="76">
        <f t="shared" si="231"/>
        <v>3.0729358829806301</v>
      </c>
    </row>
    <row r="460" spans="1:47" s="31" customFormat="1" ht="12.95" customHeight="1">
      <c r="A460" s="11" t="s">
        <v>145</v>
      </c>
      <c r="B460" s="37" t="s">
        <v>31</v>
      </c>
      <c r="C460" s="11">
        <v>53546.458559999999</v>
      </c>
      <c r="D460" s="11">
        <v>1E-4</v>
      </c>
      <c r="E460" s="10">
        <f t="shared" si="215"/>
        <v>6572.4996497248721</v>
      </c>
      <c r="F460" s="31">
        <f t="shared" si="216"/>
        <v>6572.5</v>
      </c>
      <c r="G460" s="31">
        <f t="shared" si="242"/>
        <v>-7.2150000050896779E-4</v>
      </c>
      <c r="K460" s="31">
        <f>G460</f>
        <v>-7.2150000050896779E-4</v>
      </c>
      <c r="O460" s="31">
        <f t="shared" ca="1" si="239"/>
        <v>-3.130803660595198E-4</v>
      </c>
      <c r="Q460" s="32">
        <f t="shared" si="217"/>
        <v>38527.958559999999</v>
      </c>
      <c r="S460" s="77">
        <f>S$17</f>
        <v>1</v>
      </c>
      <c r="Z460" s="31">
        <f t="shared" si="218"/>
        <v>6572.5</v>
      </c>
      <c r="AA460" s="76">
        <f t="shared" si="219"/>
        <v>-3.5797679933273789E-3</v>
      </c>
      <c r="AB460" s="76">
        <f t="shared" si="220"/>
        <v>1.0659684410147433E-2</v>
      </c>
      <c r="AC460" s="76">
        <f t="shared" si="221"/>
        <v>-7.2150000050896779E-4</v>
      </c>
      <c r="AD460" s="76">
        <f t="shared" si="222"/>
        <v>2.8582679928184111E-3</v>
      </c>
      <c r="AE460" s="76">
        <f t="shared" si="223"/>
        <v>8.169695918770189E-6</v>
      </c>
      <c r="AF460" s="31">
        <f t="shared" si="224"/>
        <v>-7.2150000050896779E-4</v>
      </c>
      <c r="AG460" s="143"/>
      <c r="AH460" s="31">
        <f t="shared" si="225"/>
        <v>-1.13811844106564E-2</v>
      </c>
      <c r="AI460" s="31">
        <f t="shared" si="226"/>
        <v>0.30688643493141765</v>
      </c>
      <c r="AJ460" s="31">
        <f t="shared" si="227"/>
        <v>-0.8607322893122753</v>
      </c>
      <c r="AK460" s="31">
        <f t="shared" si="228"/>
        <v>-6.2150386753059639E-3</v>
      </c>
      <c r="AL460" s="31">
        <f t="shared" si="229"/>
        <v>-3.1326260535623711</v>
      </c>
      <c r="AM460" s="31">
        <f t="shared" si="230"/>
        <v>-223.04849038426966</v>
      </c>
      <c r="AN460" s="76">
        <f t="shared" si="241"/>
        <v>3.1626542914970726</v>
      </c>
      <c r="AO460" s="76">
        <f t="shared" si="241"/>
        <v>3.165544098012421</v>
      </c>
      <c r="AP460" s="76">
        <f t="shared" si="241"/>
        <v>3.1613739539560655</v>
      </c>
      <c r="AQ460" s="76">
        <f t="shared" si="241"/>
        <v>3.1673918218616945</v>
      </c>
      <c r="AR460" s="76">
        <f t="shared" si="241"/>
        <v>3.1587077753271857</v>
      </c>
      <c r="AS460" s="76">
        <f t="shared" si="241"/>
        <v>3.1712398174773568</v>
      </c>
      <c r="AT460" s="76">
        <f t="shared" si="241"/>
        <v>3.1531556671690204</v>
      </c>
      <c r="AU460" s="76">
        <f t="shared" si="231"/>
        <v>3.179254442635072</v>
      </c>
    </row>
    <row r="461" spans="1:47" s="31" customFormat="1" ht="12.95" customHeight="1">
      <c r="A461" s="67" t="s">
        <v>1434</v>
      </c>
      <c r="B461" s="66" t="s">
        <v>122</v>
      </c>
      <c r="C461" s="67">
        <v>53580.447</v>
      </c>
      <c r="D461" s="67" t="s">
        <v>144</v>
      </c>
      <c r="E461" s="10">
        <f t="shared" si="215"/>
        <v>6589.0004191649969</v>
      </c>
      <c r="F461" s="31">
        <f t="shared" si="216"/>
        <v>6589</v>
      </c>
      <c r="G461" s="31">
        <f t="shared" si="242"/>
        <v>8.6339999688789248E-4</v>
      </c>
      <c r="I461" s="31">
        <f>G461</f>
        <v>8.6339999688789248E-4</v>
      </c>
      <c r="O461" s="31">
        <f t="shared" ca="1" si="239"/>
        <v>-3.5801752266757109E-4</v>
      </c>
      <c r="Q461" s="32">
        <f t="shared" si="217"/>
        <v>38561.947</v>
      </c>
      <c r="S461" s="77">
        <f>S$15</f>
        <v>0.1</v>
      </c>
      <c r="Z461" s="31">
        <f t="shared" si="218"/>
        <v>6589</v>
      </c>
      <c r="AA461" s="76">
        <f t="shared" si="219"/>
        <v>-3.6080043494010512E-3</v>
      </c>
      <c r="AB461" s="76">
        <f t="shared" si="220"/>
        <v>1.2278105723748082E-2</v>
      </c>
      <c r="AC461" s="76">
        <f t="shared" si="221"/>
        <v>8.6339999688789248E-4</v>
      </c>
      <c r="AD461" s="76">
        <f t="shared" si="222"/>
        <v>4.4714043462889437E-3</v>
      </c>
      <c r="AE461" s="76">
        <f t="shared" si="223"/>
        <v>1.9993456828011657E-6</v>
      </c>
      <c r="AF461" s="31">
        <f t="shared" si="224"/>
        <v>8.6339999688789248E-4</v>
      </c>
      <c r="AG461" s="143"/>
      <c r="AH461" s="31">
        <f t="shared" si="225"/>
        <v>-1.1414705726860189E-2</v>
      </c>
      <c r="AI461" s="31">
        <f t="shared" si="226"/>
        <v>0.30690889862944215</v>
      </c>
      <c r="AJ461" s="31">
        <f t="shared" si="227"/>
        <v>-0.86229815421251954</v>
      </c>
      <c r="AK461" s="31">
        <f t="shared" si="228"/>
        <v>-8.3526037115790874E-3</v>
      </c>
      <c r="AL461" s="31">
        <f t="shared" si="229"/>
        <v>-3.1295420019879399</v>
      </c>
      <c r="AM461" s="31">
        <f t="shared" si="230"/>
        <v>-165.96412069533494</v>
      </c>
      <c r="AN461" s="76">
        <f t="shared" ref="AN461:AT470" si="243">$AU461+$AB$7*SIN(AO461)</f>
        <v>3.1698977265482009</v>
      </c>
      <c r="AO461" s="76">
        <f t="shared" si="243"/>
        <v>3.1737752732988742</v>
      </c>
      <c r="AP461" s="76">
        <f t="shared" si="243"/>
        <v>3.1681786861313039</v>
      </c>
      <c r="AQ461" s="76">
        <f t="shared" si="243"/>
        <v>3.1762567315128178</v>
      </c>
      <c r="AR461" s="76">
        <f t="shared" si="243"/>
        <v>3.1645975662459898</v>
      </c>
      <c r="AS461" s="76">
        <f t="shared" si="243"/>
        <v>3.1814268303706017</v>
      </c>
      <c r="AT461" s="76">
        <f t="shared" si="243"/>
        <v>3.1571372253006098</v>
      </c>
      <c r="AU461" s="76">
        <f t="shared" si="231"/>
        <v>3.1922009831095979</v>
      </c>
    </row>
    <row r="462" spans="1:47" s="31" customFormat="1" ht="12.95" customHeight="1">
      <c r="A462" s="44" t="s">
        <v>1532</v>
      </c>
      <c r="B462" s="45" t="s">
        <v>122</v>
      </c>
      <c r="C462" s="44">
        <v>53858.519229999998</v>
      </c>
      <c r="D462" s="44">
        <v>4.0000000000000003E-5</v>
      </c>
      <c r="E462" s="10">
        <f t="shared" si="215"/>
        <v>6723.999429267581</v>
      </c>
      <c r="F462" s="31">
        <f t="shared" si="216"/>
        <v>6724</v>
      </c>
      <c r="G462" s="31">
        <f t="shared" si="242"/>
        <v>-1.1756000021705404E-3</v>
      </c>
      <c r="K462" s="31">
        <f>G462</f>
        <v>-1.1756000021705404E-3</v>
      </c>
      <c r="O462" s="31">
        <f t="shared" ca="1" si="239"/>
        <v>-7.256851676425459E-4</v>
      </c>
      <c r="Q462" s="32">
        <f t="shared" si="217"/>
        <v>38840.019229999998</v>
      </c>
      <c r="S462" s="77">
        <f>S$17</f>
        <v>1</v>
      </c>
      <c r="Z462" s="31">
        <f t="shared" si="218"/>
        <v>6724</v>
      </c>
      <c r="AA462" s="76">
        <f t="shared" si="219"/>
        <v>-3.8170395068755653E-3</v>
      </c>
      <c r="AB462" s="76">
        <f t="shared" si="220"/>
        <v>1.0491408895018955E-2</v>
      </c>
      <c r="AC462" s="76">
        <f t="shared" si="221"/>
        <v>-1.1756000021705404E-3</v>
      </c>
      <c r="AD462" s="76">
        <f t="shared" si="222"/>
        <v>2.6414395047050249E-3</v>
      </c>
      <c r="AE462" s="76">
        <f t="shared" si="223"/>
        <v>6.9772026570163271E-6</v>
      </c>
      <c r="AF462" s="31">
        <f t="shared" si="224"/>
        <v>-1.1756000021705404E-3</v>
      </c>
      <c r="AG462" s="143"/>
      <c r="AH462" s="31">
        <f t="shared" si="225"/>
        <v>-1.1667008897189496E-2</v>
      </c>
      <c r="AI462" s="31">
        <f t="shared" si="226"/>
        <v>0.30734261787123418</v>
      </c>
      <c r="AJ462" s="31">
        <f t="shared" si="227"/>
        <v>-0.87484422896760616</v>
      </c>
      <c r="AK462" s="31">
        <f t="shared" si="228"/>
        <v>-2.5899648073678155E-2</v>
      </c>
      <c r="AL462" s="31">
        <f t="shared" si="229"/>
        <v>-3.1042183493393418</v>
      </c>
      <c r="AM462" s="31">
        <f t="shared" si="230"/>
        <v>-53.506472648769353</v>
      </c>
      <c r="AN462" s="76">
        <f t="shared" si="243"/>
        <v>3.2293376570208743</v>
      </c>
      <c r="AO462" s="76">
        <f t="shared" si="243"/>
        <v>3.2409994807696467</v>
      </c>
      <c r="AP462" s="76">
        <f t="shared" si="243"/>
        <v>3.2241048439502284</v>
      </c>
      <c r="AQ462" s="76">
        <f t="shared" si="243"/>
        <v>3.2485892971806636</v>
      </c>
      <c r="AR462" s="76">
        <f t="shared" si="243"/>
        <v>3.2131223483450948</v>
      </c>
      <c r="AS462" s="76">
        <f t="shared" si="243"/>
        <v>3.2645392897950178</v>
      </c>
      <c r="AT462" s="76">
        <f t="shared" si="243"/>
        <v>3.1900691850518266</v>
      </c>
      <c r="AU462" s="76">
        <f t="shared" si="231"/>
        <v>3.2981272233557206</v>
      </c>
    </row>
    <row r="463" spans="1:47" s="31" customFormat="1" ht="12.95" customHeight="1">
      <c r="A463" s="44" t="s">
        <v>1532</v>
      </c>
      <c r="B463" s="45" t="s">
        <v>31</v>
      </c>
      <c r="C463" s="44">
        <v>53859.549180000002</v>
      </c>
      <c r="D463" s="44">
        <v>6.0000000000000002E-5</v>
      </c>
      <c r="E463" s="10">
        <f t="shared" si="215"/>
        <v>6724.4994512599087</v>
      </c>
      <c r="F463" s="31">
        <f t="shared" si="216"/>
        <v>6724.5</v>
      </c>
      <c r="G463" s="31">
        <f t="shared" si="242"/>
        <v>-1.1302999992039986E-3</v>
      </c>
      <c r="K463" s="31">
        <f>G463</f>
        <v>-1.1302999992039986E-3</v>
      </c>
      <c r="O463" s="31">
        <f t="shared" ca="1" si="239"/>
        <v>-7.2704689966097275E-4</v>
      </c>
      <c r="Q463" s="32">
        <f t="shared" si="217"/>
        <v>38841.049180000002</v>
      </c>
      <c r="S463" s="77">
        <f>S$17</f>
        <v>1</v>
      </c>
      <c r="Z463" s="31">
        <f t="shared" si="218"/>
        <v>6724.5</v>
      </c>
      <c r="AA463" s="76">
        <f t="shared" si="219"/>
        <v>-3.8177408630083644E-3</v>
      </c>
      <c r="AB463" s="76">
        <f t="shared" si="220"/>
        <v>1.0537570596881008E-2</v>
      </c>
      <c r="AC463" s="76">
        <f t="shared" si="221"/>
        <v>-1.1302999992039986E-3</v>
      </c>
      <c r="AD463" s="76">
        <f t="shared" si="222"/>
        <v>2.6874408638043659E-3</v>
      </c>
      <c r="AE463" s="76">
        <f t="shared" si="223"/>
        <v>7.2223383964455565E-6</v>
      </c>
      <c r="AF463" s="31">
        <f t="shared" si="224"/>
        <v>-1.1302999992039986E-3</v>
      </c>
      <c r="AG463" s="143"/>
      <c r="AH463" s="31">
        <f t="shared" si="225"/>
        <v>-1.1667870596085006E-2</v>
      </c>
      <c r="AI463" s="31">
        <f t="shared" si="226"/>
        <v>0.30734506156788488</v>
      </c>
      <c r="AJ463" s="31">
        <f t="shared" si="227"/>
        <v>-0.87488987232720394</v>
      </c>
      <c r="AK463" s="31">
        <f t="shared" si="228"/>
        <v>-2.5964919669013844E-2</v>
      </c>
      <c r="AL463" s="31">
        <f t="shared" si="229"/>
        <v>-3.1041241155780179</v>
      </c>
      <c r="AM463" s="31">
        <f t="shared" si="230"/>
        <v>-53.37187194244062</v>
      </c>
      <c r="AN463" s="76">
        <f t="shared" si="243"/>
        <v>3.2295586598135078</v>
      </c>
      <c r="AO463" s="76">
        <f t="shared" si="243"/>
        <v>3.2412478697609997</v>
      </c>
      <c r="AP463" s="76">
        <f t="shared" si="243"/>
        <v>3.2243132040452469</v>
      </c>
      <c r="AQ463" s="76">
        <f t="shared" si="243"/>
        <v>3.248856226865549</v>
      </c>
      <c r="AR463" s="76">
        <f t="shared" si="243"/>
        <v>3.213303713935197</v>
      </c>
      <c r="AS463" s="76">
        <f t="shared" si="243"/>
        <v>3.2648459549571918</v>
      </c>
      <c r="AT463" s="76">
        <f t="shared" si="243"/>
        <v>3.190192904745079</v>
      </c>
      <c r="AU463" s="76">
        <f t="shared" si="231"/>
        <v>3.2985195427640397</v>
      </c>
    </row>
    <row r="464" spans="1:47" s="31" customFormat="1" ht="12.95" customHeight="1">
      <c r="A464" s="11" t="s">
        <v>139</v>
      </c>
      <c r="B464" s="34" t="s">
        <v>31</v>
      </c>
      <c r="C464" s="12">
        <v>53888.387999999999</v>
      </c>
      <c r="D464" s="12">
        <v>5.9999999999999995E-4</v>
      </c>
      <c r="E464" s="10">
        <f t="shared" si="215"/>
        <v>6738.5001738510364</v>
      </c>
      <c r="F464" s="31">
        <f t="shared" si="216"/>
        <v>6738.5</v>
      </c>
      <c r="G464" s="31">
        <f t="shared" si="242"/>
        <v>3.580999982659705E-4</v>
      </c>
      <c r="J464" s="31">
        <f>G464</f>
        <v>3.580999982659705E-4</v>
      </c>
      <c r="O464" s="31">
        <f t="shared" ca="1" si="239"/>
        <v>-7.6517539617689673E-4</v>
      </c>
      <c r="Q464" s="32">
        <f t="shared" si="217"/>
        <v>38869.887999999999</v>
      </c>
      <c r="S464" s="77">
        <f>S$16</f>
        <v>1</v>
      </c>
      <c r="Z464" s="31">
        <f t="shared" si="218"/>
        <v>6738.5</v>
      </c>
      <c r="AA464" s="76">
        <f t="shared" si="219"/>
        <v>-3.8371598200023158E-3</v>
      </c>
      <c r="AB464" s="76">
        <f t="shared" si="220"/>
        <v>1.2049879420955308E-2</v>
      </c>
      <c r="AC464" s="76">
        <f t="shared" si="221"/>
        <v>3.580999982659705E-4</v>
      </c>
      <c r="AD464" s="76">
        <f t="shared" si="222"/>
        <v>4.1952598182682863E-3</v>
      </c>
      <c r="AE464" s="76">
        <f t="shared" si="223"/>
        <v>1.7600204942776455E-5</v>
      </c>
      <c r="AF464" s="31">
        <f t="shared" si="224"/>
        <v>3.580999982659705E-4</v>
      </c>
      <c r="AG464" s="143"/>
      <c r="AH464" s="31">
        <f t="shared" si="225"/>
        <v>-1.1691779422689338E-2</v>
      </c>
      <c r="AI464" s="31">
        <f t="shared" si="226"/>
        <v>0.30741603047793786</v>
      </c>
      <c r="AJ464" s="31">
        <f t="shared" si="227"/>
        <v>-0.87616556781865795</v>
      </c>
      <c r="AK464" s="31">
        <f t="shared" si="228"/>
        <v>-2.7793631444611964E-2</v>
      </c>
      <c r="AL464" s="31">
        <f t="shared" si="229"/>
        <v>-3.1014838335259407</v>
      </c>
      <c r="AM464" s="31">
        <f t="shared" si="230"/>
        <v>-49.857658990039738</v>
      </c>
      <c r="AN464" s="76">
        <f t="shared" si="243"/>
        <v>3.2357500797814018</v>
      </c>
      <c r="AO464" s="76">
        <f t="shared" si="243"/>
        <v>3.2482004751826135</v>
      </c>
      <c r="AP464" s="76">
        <f t="shared" si="243"/>
        <v>3.2301520933653398</v>
      </c>
      <c r="AQ464" s="76">
        <f t="shared" si="243"/>
        <v>3.2563264645651753</v>
      </c>
      <c r="AR464" s="76">
        <f t="shared" si="243"/>
        <v>3.2183884210070897</v>
      </c>
      <c r="AS464" s="76">
        <f t="shared" si="243"/>
        <v>3.2734280033437031</v>
      </c>
      <c r="AT464" s="76">
        <f t="shared" si="243"/>
        <v>3.1936639764014494</v>
      </c>
      <c r="AU464" s="76">
        <f t="shared" si="231"/>
        <v>3.3095044861969702</v>
      </c>
    </row>
    <row r="465" spans="1:50" s="31" customFormat="1" ht="12.95" customHeight="1">
      <c r="A465" s="11" t="s">
        <v>138</v>
      </c>
      <c r="B465" s="34" t="s">
        <v>31</v>
      </c>
      <c r="C465" s="12">
        <v>53888.387999999999</v>
      </c>
      <c r="D465" s="12">
        <v>5.9999999999999995E-4</v>
      </c>
      <c r="E465" s="10">
        <f t="shared" si="215"/>
        <v>6738.5001738510364</v>
      </c>
      <c r="F465" s="31">
        <f t="shared" si="216"/>
        <v>6738.5</v>
      </c>
      <c r="G465" s="31">
        <f t="shared" si="242"/>
        <v>3.580999982659705E-4</v>
      </c>
      <c r="K465" s="31">
        <f t="shared" ref="K465:K472" si="244">G465</f>
        <v>3.580999982659705E-4</v>
      </c>
      <c r="O465" s="31">
        <f t="shared" ref="O465:O496" ca="1" si="245">+C$11+C$12*F465</f>
        <v>-7.6517539617689673E-4</v>
      </c>
      <c r="Q465" s="32">
        <f t="shared" si="217"/>
        <v>38869.887999999999</v>
      </c>
      <c r="S465" s="77">
        <f t="shared" ref="S465:S472" si="246">S$17</f>
        <v>1</v>
      </c>
      <c r="Z465" s="31">
        <f t="shared" si="218"/>
        <v>6738.5</v>
      </c>
      <c r="AA465" s="76">
        <f t="shared" si="219"/>
        <v>-3.8371598200023158E-3</v>
      </c>
      <c r="AB465" s="76">
        <f t="shared" si="220"/>
        <v>1.2049879420955308E-2</v>
      </c>
      <c r="AC465" s="76">
        <f t="shared" si="221"/>
        <v>3.580999982659705E-4</v>
      </c>
      <c r="AD465" s="76">
        <f t="shared" si="222"/>
        <v>4.1952598182682863E-3</v>
      </c>
      <c r="AE465" s="76">
        <f t="shared" si="223"/>
        <v>1.7600204942776455E-5</v>
      </c>
      <c r="AF465" s="31">
        <f t="shared" si="224"/>
        <v>3.580999982659705E-4</v>
      </c>
      <c r="AG465" s="143"/>
      <c r="AH465" s="31">
        <f t="shared" si="225"/>
        <v>-1.1691779422689338E-2</v>
      </c>
      <c r="AI465" s="31">
        <f t="shared" si="226"/>
        <v>0.30741603047793786</v>
      </c>
      <c r="AJ465" s="31">
        <f t="shared" si="227"/>
        <v>-0.87616556781865795</v>
      </c>
      <c r="AK465" s="31">
        <f t="shared" si="228"/>
        <v>-2.7793631444611964E-2</v>
      </c>
      <c r="AL465" s="31">
        <f t="shared" si="229"/>
        <v>-3.1014838335259407</v>
      </c>
      <c r="AM465" s="31">
        <f t="shared" si="230"/>
        <v>-49.857658990039738</v>
      </c>
      <c r="AN465" s="76">
        <f t="shared" si="243"/>
        <v>3.2357500797814018</v>
      </c>
      <c r="AO465" s="76">
        <f t="shared" si="243"/>
        <v>3.2482004751826135</v>
      </c>
      <c r="AP465" s="76">
        <f t="shared" si="243"/>
        <v>3.2301520933653398</v>
      </c>
      <c r="AQ465" s="76">
        <f t="shared" si="243"/>
        <v>3.2563264645651753</v>
      </c>
      <c r="AR465" s="76">
        <f t="shared" si="243"/>
        <v>3.2183884210070897</v>
      </c>
      <c r="AS465" s="76">
        <f t="shared" si="243"/>
        <v>3.2734280033437031</v>
      </c>
      <c r="AT465" s="76">
        <f t="shared" si="243"/>
        <v>3.1936639764014494</v>
      </c>
      <c r="AU465" s="76">
        <f t="shared" si="231"/>
        <v>3.3095044861969702</v>
      </c>
    </row>
    <row r="466" spans="1:50" s="31" customFormat="1" ht="12.95" customHeight="1">
      <c r="A466" s="11" t="s">
        <v>145</v>
      </c>
      <c r="B466" s="37" t="s">
        <v>122</v>
      </c>
      <c r="C466" s="11">
        <v>53922.374329999999</v>
      </c>
      <c r="D466" s="11" t="s">
        <v>147</v>
      </c>
      <c r="E466" s="10">
        <f t="shared" si="215"/>
        <v>6754.9999189245373</v>
      </c>
      <c r="F466" s="31">
        <f t="shared" si="216"/>
        <v>6755</v>
      </c>
      <c r="G466" s="31">
        <f t="shared" si="242"/>
        <v>-1.6699999832781032E-4</v>
      </c>
      <c r="K466" s="31">
        <f t="shared" si="244"/>
        <v>-1.6699999832781032E-4</v>
      </c>
      <c r="O466" s="31">
        <f t="shared" ca="1" si="245"/>
        <v>-8.1011255278494801E-4</v>
      </c>
      <c r="Q466" s="32">
        <f t="shared" si="217"/>
        <v>38903.874329999999</v>
      </c>
      <c r="S466" s="77">
        <f t="shared" si="246"/>
        <v>1</v>
      </c>
      <c r="Z466" s="31">
        <f t="shared" si="218"/>
        <v>6755</v>
      </c>
      <c r="AA466" s="76">
        <f t="shared" si="219"/>
        <v>-3.8595027418331842E-3</v>
      </c>
      <c r="AB466" s="76">
        <f t="shared" si="220"/>
        <v>1.1552414653169439E-2</v>
      </c>
      <c r="AC466" s="76">
        <f t="shared" si="221"/>
        <v>-1.6699999832781032E-4</v>
      </c>
      <c r="AD466" s="76">
        <f t="shared" si="222"/>
        <v>3.6925027435053739E-3</v>
      </c>
      <c r="AE466" s="76">
        <f t="shared" si="223"/>
        <v>1.3634576510794712E-5</v>
      </c>
      <c r="AF466" s="31">
        <f t="shared" si="224"/>
        <v>-1.6699999832781032E-4</v>
      </c>
      <c r="AG466" s="143"/>
      <c r="AH466" s="31">
        <f t="shared" si="225"/>
        <v>-1.1719414651497249E-2</v>
      </c>
      <c r="AI466" s="31">
        <f t="shared" si="226"/>
        <v>0.30750600573813625</v>
      </c>
      <c r="AJ466" s="31">
        <f t="shared" si="227"/>
        <v>-0.87766338610388805</v>
      </c>
      <c r="AK466" s="31">
        <f t="shared" si="228"/>
        <v>-2.9951772886848988E-2</v>
      </c>
      <c r="AL466" s="31">
        <f t="shared" si="229"/>
        <v>-3.0983675617316253</v>
      </c>
      <c r="AM466" s="31">
        <f t="shared" si="230"/>
        <v>-46.26221721948589</v>
      </c>
      <c r="AN466" s="76">
        <f t="shared" si="243"/>
        <v>3.2430557793690378</v>
      </c>
      <c r="AO466" s="76">
        <f t="shared" si="243"/>
        <v>3.2563887004149299</v>
      </c>
      <c r="AP466" s="76">
        <f t="shared" si="243"/>
        <v>3.2370461207631052</v>
      </c>
      <c r="AQ466" s="76">
        <f t="shared" si="243"/>
        <v>3.2651208276388903</v>
      </c>
      <c r="AR466" s="76">
        <f t="shared" si="243"/>
        <v>3.2243979299664711</v>
      </c>
      <c r="AS466" s="76">
        <f t="shared" si="243"/>
        <v>3.2835306537456428</v>
      </c>
      <c r="AT466" s="76">
        <f t="shared" si="243"/>
        <v>3.1977728967142984</v>
      </c>
      <c r="AU466" s="76">
        <f t="shared" si="231"/>
        <v>3.3224510266714971</v>
      </c>
    </row>
    <row r="467" spans="1:50" s="31" customFormat="1" ht="12.95" customHeight="1">
      <c r="A467" s="11" t="s">
        <v>145</v>
      </c>
      <c r="B467" s="37" t="s">
        <v>122</v>
      </c>
      <c r="C467" s="11">
        <v>53924.43331</v>
      </c>
      <c r="D467" s="11" t="s">
        <v>148</v>
      </c>
      <c r="E467" s="10">
        <f t="shared" si="215"/>
        <v>6755.9995162659225</v>
      </c>
      <c r="F467" s="31">
        <f t="shared" si="216"/>
        <v>6756</v>
      </c>
      <c r="G467" s="31">
        <f t="shared" si="242"/>
        <v>-9.9639999825740233E-4</v>
      </c>
      <c r="K467" s="31">
        <f t="shared" si="244"/>
        <v>-9.9639999825740233E-4</v>
      </c>
      <c r="O467" s="31">
        <f t="shared" ca="1" si="245"/>
        <v>-8.1283601682179824E-4</v>
      </c>
      <c r="Q467" s="32">
        <f t="shared" si="217"/>
        <v>38905.93331</v>
      </c>
      <c r="S467" s="77">
        <f t="shared" si="246"/>
        <v>1</v>
      </c>
      <c r="Z467" s="31">
        <f t="shared" si="218"/>
        <v>6756</v>
      </c>
      <c r="AA467" s="76">
        <f t="shared" si="219"/>
        <v>-3.8608379222727571E-3</v>
      </c>
      <c r="AB467" s="76">
        <f t="shared" si="220"/>
        <v>1.072467060302703E-2</v>
      </c>
      <c r="AC467" s="76">
        <f t="shared" si="221"/>
        <v>-9.9639999825740233E-4</v>
      </c>
      <c r="AD467" s="76">
        <f t="shared" si="222"/>
        <v>2.8644379240153547E-3</v>
      </c>
      <c r="AE467" s="76">
        <f t="shared" si="223"/>
        <v>8.2050046205373954E-6</v>
      </c>
      <c r="AF467" s="31">
        <f t="shared" si="224"/>
        <v>-9.9639999825740233E-4</v>
      </c>
      <c r="AG467" s="143"/>
      <c r="AH467" s="31">
        <f t="shared" si="225"/>
        <v>-1.1721070601284432E-2</v>
      </c>
      <c r="AI467" s="31">
        <f t="shared" si="226"/>
        <v>0.30751167986458394</v>
      </c>
      <c r="AJ467" s="31">
        <f t="shared" si="227"/>
        <v>-0.87775396779261172</v>
      </c>
      <c r="AK467" s="31">
        <f t="shared" si="228"/>
        <v>-3.0082673814757516E-2</v>
      </c>
      <c r="AL467" s="31">
        <f t="shared" si="229"/>
        <v>-3.0981785327077049</v>
      </c>
      <c r="AM467" s="31">
        <f t="shared" si="230"/>
        <v>-46.060724449098743</v>
      </c>
      <c r="AN467" s="76">
        <f t="shared" si="243"/>
        <v>3.243498863945804</v>
      </c>
      <c r="AO467" s="76">
        <f t="shared" si="243"/>
        <v>3.2568847420877707</v>
      </c>
      <c r="AP467" s="76">
        <f t="shared" si="243"/>
        <v>3.2374643943104093</v>
      </c>
      <c r="AQ467" s="76">
        <f t="shared" si="243"/>
        <v>3.2656534615057775</v>
      </c>
      <c r="AR467" s="76">
        <f t="shared" si="243"/>
        <v>3.2247627548221365</v>
      </c>
      <c r="AS467" s="76">
        <f t="shared" si="243"/>
        <v>3.2841425017328123</v>
      </c>
      <c r="AT467" s="76">
        <f t="shared" si="243"/>
        <v>3.1980225789307326</v>
      </c>
      <c r="AU467" s="76">
        <f t="shared" si="231"/>
        <v>3.3232356654881343</v>
      </c>
    </row>
    <row r="468" spans="1:50" s="31" customFormat="1" ht="12.95" customHeight="1">
      <c r="A468" s="11" t="s">
        <v>145</v>
      </c>
      <c r="B468" s="37" t="s">
        <v>122</v>
      </c>
      <c r="C468" s="11">
        <v>53990.346989999998</v>
      </c>
      <c r="D468" s="11" t="s">
        <v>147</v>
      </c>
      <c r="E468" s="10">
        <f t="shared" si="215"/>
        <v>6787.9994090715381</v>
      </c>
      <c r="F468" s="31">
        <f t="shared" si="216"/>
        <v>6788</v>
      </c>
      <c r="G468" s="31">
        <f t="shared" si="242"/>
        <v>-1.2171999987913296E-3</v>
      </c>
      <c r="K468" s="31">
        <f t="shared" si="244"/>
        <v>-1.2171999987913296E-3</v>
      </c>
      <c r="O468" s="31">
        <f t="shared" ca="1" si="245"/>
        <v>-8.9998686600105404E-4</v>
      </c>
      <c r="Q468" s="32">
        <f t="shared" si="217"/>
        <v>38971.846989999998</v>
      </c>
      <c r="S468" s="77">
        <f t="shared" si="246"/>
        <v>1</v>
      </c>
      <c r="Z468" s="31">
        <f t="shared" si="218"/>
        <v>6788</v>
      </c>
      <c r="AA468" s="76">
        <f t="shared" si="219"/>
        <v>-3.9024177918577149E-3</v>
      </c>
      <c r="AB468" s="76">
        <f t="shared" si="220"/>
        <v>1.055571650746118E-2</v>
      </c>
      <c r="AC468" s="76">
        <f t="shared" si="221"/>
        <v>-1.2171999987913296E-3</v>
      </c>
      <c r="AD468" s="76">
        <f t="shared" si="222"/>
        <v>2.6852177930663853E-3</v>
      </c>
      <c r="AE468" s="76">
        <f t="shared" si="223"/>
        <v>7.2103945962003088E-6</v>
      </c>
      <c r="AF468" s="31">
        <f t="shared" si="224"/>
        <v>-1.2171999987913296E-3</v>
      </c>
      <c r="AG468" s="143"/>
      <c r="AH468" s="31">
        <f t="shared" si="225"/>
        <v>-1.177291650625251E-2</v>
      </c>
      <c r="AI468" s="31">
        <f t="shared" si="226"/>
        <v>0.30770667801661089</v>
      </c>
      <c r="AJ468" s="31">
        <f t="shared" si="227"/>
        <v>-0.88064101415668428</v>
      </c>
      <c r="AK468" s="31">
        <f t="shared" si="228"/>
        <v>-3.4278231066073327E-2</v>
      </c>
      <c r="AL468" s="31">
        <f t="shared" si="229"/>
        <v>-3.0921190294818683</v>
      </c>
      <c r="AM468" s="31">
        <f t="shared" si="230"/>
        <v>-40.417335085090478</v>
      </c>
      <c r="AN468" s="76">
        <f t="shared" si="243"/>
        <v>3.2576978222362949</v>
      </c>
      <c r="AO468" s="76">
        <f t="shared" si="243"/>
        <v>3.2727443468248651</v>
      </c>
      <c r="AP468" s="76">
        <f t="shared" si="243"/>
        <v>3.2508783686202416</v>
      </c>
      <c r="AQ468" s="76">
        <f t="shared" si="243"/>
        <v>3.2826747127859508</v>
      </c>
      <c r="AR468" s="76">
        <f t="shared" si="243"/>
        <v>3.2364766589506351</v>
      </c>
      <c r="AS468" s="76">
        <f t="shared" si="243"/>
        <v>3.3036935873320759</v>
      </c>
      <c r="AT468" s="76">
        <f t="shared" si="243"/>
        <v>3.2060549072328683</v>
      </c>
      <c r="AU468" s="76">
        <f t="shared" si="231"/>
        <v>3.3483441076205489</v>
      </c>
    </row>
    <row r="469" spans="1:50" s="31" customFormat="1" ht="12.95" customHeight="1">
      <c r="A469" s="11" t="s">
        <v>145</v>
      </c>
      <c r="B469" s="37" t="s">
        <v>122</v>
      </c>
      <c r="C469" s="11">
        <v>54202.50692</v>
      </c>
      <c r="D469" s="11">
        <v>2.9999999999999997E-4</v>
      </c>
      <c r="E469" s="10">
        <f t="shared" ref="E469:E518" si="247">+(C469-C$7)/C$8</f>
        <v>6890.9991963334087</v>
      </c>
      <c r="F469" s="31">
        <f t="shared" ref="F469:F518" si="248">ROUND(2*E469,0)/2</f>
        <v>6891</v>
      </c>
      <c r="G469" s="31">
        <f t="shared" si="242"/>
        <v>-1.655400003073737E-3</v>
      </c>
      <c r="K469" s="31">
        <f t="shared" si="244"/>
        <v>-1.655400003073737E-3</v>
      </c>
      <c r="O469" s="31">
        <f t="shared" ca="1" si="245"/>
        <v>-1.1805036617967765E-3</v>
      </c>
      <c r="Q469" s="32">
        <f t="shared" ref="Q469:Q518" si="249">+C469-15018.5</f>
        <v>39184.00692</v>
      </c>
      <c r="S469" s="77">
        <f t="shared" si="246"/>
        <v>1</v>
      </c>
      <c r="Z469" s="31">
        <f t="shared" ref="Z469:Z518" si="250">F469</f>
        <v>6891</v>
      </c>
      <c r="AA469" s="76">
        <f t="shared" ref="AA469:AA518" si="251">AB$3+AB$4*Z469+AB$5*Z469^2+AH469</f>
        <v>-4.0210056175844569E-3</v>
      </c>
      <c r="AB469" s="76">
        <f t="shared" ref="AB469:AB518" si="252">IF(S469&lt;&gt;0,G469-AH469, -9999)</f>
        <v>1.0269166779054801E-2</v>
      </c>
      <c r="AC469" s="76">
        <f t="shared" ref="AC469:AC518" si="253">+G469-P469</f>
        <v>-1.655400003073737E-3</v>
      </c>
      <c r="AD469" s="76">
        <f t="shared" ref="AD469:AD518" si="254">IF(S469&lt;&gt;0,G469-AA469, -9999)</f>
        <v>2.3656056145107199E-3</v>
      </c>
      <c r="AE469" s="76">
        <f t="shared" ref="AE469:AE518" si="255">+(G469-AA469)^2*S469</f>
        <v>5.5960899234046408E-6</v>
      </c>
      <c r="AF469" s="31">
        <f t="shared" ref="AF469:AF518" si="256">IF(S469&lt;&gt;0,G469-P469, -9999)</f>
        <v>-1.655400003073737E-3</v>
      </c>
      <c r="AG469" s="143"/>
      <c r="AH469" s="31">
        <f t="shared" ref="AH469:AH518" si="257">$AB$6*($AB$11/AI469*AJ469+$AB$12)</f>
        <v>-1.1924566782128538E-2</v>
      </c>
      <c r="AI469" s="31">
        <f t="shared" ref="AI469:AI518" si="258">1+$AB$7*COS(AL469)</f>
        <v>0.30851465499643393</v>
      </c>
      <c r="AJ469" s="31">
        <f t="shared" ref="AJ469:AJ518" si="259">SIN(AL469+RADIANS($AB$9))</f>
        <v>-0.88978790907819261</v>
      </c>
      <c r="AK469" s="31">
        <f t="shared" ref="AK469:AK518" si="260">$AB$7*SIN(AL469)</f>
        <v>-4.7885889707875294E-2</v>
      </c>
      <c r="AL469" s="31">
        <f t="shared" ref="AL469:AL518" si="261">2*ATAN(AM469)</f>
        <v>-3.0724522715464615</v>
      </c>
      <c r="AM469" s="31">
        <f t="shared" ref="AM469:AM518" si="262">SQRT((1+$AB$7)/(1-$AB$7))*TAN(AN469/2)</f>
        <v>-28.91513100390614</v>
      </c>
      <c r="AN469" s="76">
        <f t="shared" si="243"/>
        <v>3.3037100723472839</v>
      </c>
      <c r="AO469" s="76">
        <f t="shared" si="243"/>
        <v>3.3235858799506137</v>
      </c>
      <c r="AP469" s="76">
        <f t="shared" si="243"/>
        <v>3.2945031120962915</v>
      </c>
      <c r="AQ469" s="76">
        <f t="shared" si="243"/>
        <v>3.33710911849019</v>
      </c>
      <c r="AR469" s="76">
        <f t="shared" si="243"/>
        <v>3.2747913723167787</v>
      </c>
      <c r="AS469" s="76">
        <f t="shared" si="243"/>
        <v>3.3661875497292444</v>
      </c>
      <c r="AT469" s="76">
        <f t="shared" si="243"/>
        <v>3.2325716548720771</v>
      </c>
      <c r="AU469" s="76">
        <f t="shared" ref="AU469:AU518" si="263">RADIANS($AB$9)+$AB$18*(F469-AB$15)</f>
        <v>3.4291619057342571</v>
      </c>
    </row>
    <row r="470" spans="1:50" s="31" customFormat="1" ht="12.95" customHeight="1">
      <c r="A470" s="11" t="s">
        <v>145</v>
      </c>
      <c r="B470" s="37" t="s">
        <v>122</v>
      </c>
      <c r="C470" s="11">
        <v>54202.50692</v>
      </c>
      <c r="D470" s="11">
        <v>2.9999999999999997E-4</v>
      </c>
      <c r="E470" s="10">
        <f t="shared" si="247"/>
        <v>6890.9991963334087</v>
      </c>
      <c r="F470" s="31">
        <f t="shared" si="248"/>
        <v>6891</v>
      </c>
      <c r="G470" s="31">
        <f t="shared" si="242"/>
        <v>-1.655400003073737E-3</v>
      </c>
      <c r="K470" s="31">
        <f t="shared" si="244"/>
        <v>-1.655400003073737E-3</v>
      </c>
      <c r="O470" s="31">
        <f t="shared" ca="1" si="245"/>
        <v>-1.1805036617967765E-3</v>
      </c>
      <c r="Q470" s="32">
        <f t="shared" si="249"/>
        <v>39184.00692</v>
      </c>
      <c r="S470" s="77">
        <f t="shared" si="246"/>
        <v>1</v>
      </c>
      <c r="Z470" s="31">
        <f t="shared" si="250"/>
        <v>6891</v>
      </c>
      <c r="AA470" s="76">
        <f t="shared" si="251"/>
        <v>-4.0210056175844569E-3</v>
      </c>
      <c r="AB470" s="76">
        <f t="shared" si="252"/>
        <v>1.0269166779054801E-2</v>
      </c>
      <c r="AC470" s="76">
        <f t="shared" si="253"/>
        <v>-1.655400003073737E-3</v>
      </c>
      <c r="AD470" s="76">
        <f t="shared" si="254"/>
        <v>2.3656056145107199E-3</v>
      </c>
      <c r="AE470" s="76">
        <f t="shared" si="255"/>
        <v>5.5960899234046408E-6</v>
      </c>
      <c r="AF470" s="31">
        <f t="shared" si="256"/>
        <v>-1.655400003073737E-3</v>
      </c>
      <c r="AG470" s="143"/>
      <c r="AH470" s="31">
        <f t="shared" si="257"/>
        <v>-1.1924566782128538E-2</v>
      </c>
      <c r="AI470" s="31">
        <f t="shared" si="258"/>
        <v>0.30851465499643393</v>
      </c>
      <c r="AJ470" s="31">
        <f t="shared" si="259"/>
        <v>-0.88978790907819261</v>
      </c>
      <c r="AK470" s="31">
        <f t="shared" si="260"/>
        <v>-4.7885889707875294E-2</v>
      </c>
      <c r="AL470" s="31">
        <f t="shared" si="261"/>
        <v>-3.0724522715464615</v>
      </c>
      <c r="AM470" s="31">
        <f t="shared" si="262"/>
        <v>-28.91513100390614</v>
      </c>
      <c r="AN470" s="76">
        <f t="shared" si="243"/>
        <v>3.3037100723472839</v>
      </c>
      <c r="AO470" s="76">
        <f t="shared" si="243"/>
        <v>3.3235858799506137</v>
      </c>
      <c r="AP470" s="76">
        <f t="shared" si="243"/>
        <v>3.2945031120962915</v>
      </c>
      <c r="AQ470" s="76">
        <f t="shared" si="243"/>
        <v>3.33710911849019</v>
      </c>
      <c r="AR470" s="76">
        <f t="shared" si="243"/>
        <v>3.2747913723167787</v>
      </c>
      <c r="AS470" s="76">
        <f t="shared" si="243"/>
        <v>3.3661875497292444</v>
      </c>
      <c r="AT470" s="76">
        <f t="shared" si="243"/>
        <v>3.2325716548720771</v>
      </c>
      <c r="AU470" s="76">
        <f t="shared" si="263"/>
        <v>3.4291619057342571</v>
      </c>
    </row>
    <row r="471" spans="1:50" s="31" customFormat="1" ht="12.95" customHeight="1">
      <c r="A471" s="11" t="s">
        <v>145</v>
      </c>
      <c r="B471" s="37" t="s">
        <v>122</v>
      </c>
      <c r="C471" s="11">
        <v>54202.50722</v>
      </c>
      <c r="D471" s="11">
        <v>2.9999999999999997E-4</v>
      </c>
      <c r="E471" s="10">
        <f t="shared" si="247"/>
        <v>6890.9993419779521</v>
      </c>
      <c r="F471" s="31">
        <f t="shared" si="248"/>
        <v>6891</v>
      </c>
      <c r="G471" s="31">
        <f t="shared" si="242"/>
        <v>-1.3554000033764169E-3</v>
      </c>
      <c r="K471" s="31">
        <f t="shared" si="244"/>
        <v>-1.3554000033764169E-3</v>
      </c>
      <c r="O471" s="31">
        <f t="shared" ca="1" si="245"/>
        <v>-1.1805036617967765E-3</v>
      </c>
      <c r="Q471" s="32">
        <f t="shared" si="249"/>
        <v>39184.00722</v>
      </c>
      <c r="S471" s="77">
        <f t="shared" si="246"/>
        <v>1</v>
      </c>
      <c r="Z471" s="31">
        <f t="shared" si="250"/>
        <v>6891</v>
      </c>
      <c r="AA471" s="76">
        <f t="shared" si="251"/>
        <v>-4.0210056175844569E-3</v>
      </c>
      <c r="AB471" s="76">
        <f t="shared" si="252"/>
        <v>1.0569166778752121E-2</v>
      </c>
      <c r="AC471" s="76">
        <f t="shared" si="253"/>
        <v>-1.3554000033764169E-3</v>
      </c>
      <c r="AD471" s="76">
        <f t="shared" si="254"/>
        <v>2.66560561420804E-3</v>
      </c>
      <c r="AE471" s="76">
        <f t="shared" si="255"/>
        <v>7.1054532904974224E-6</v>
      </c>
      <c r="AF471" s="31">
        <f t="shared" si="256"/>
        <v>-1.3554000033764169E-3</v>
      </c>
      <c r="AG471" s="143"/>
      <c r="AH471" s="31">
        <f t="shared" si="257"/>
        <v>-1.1924566782128538E-2</v>
      </c>
      <c r="AI471" s="31">
        <f t="shared" si="258"/>
        <v>0.30851465499643393</v>
      </c>
      <c r="AJ471" s="31">
        <f t="shared" si="259"/>
        <v>-0.88978790907819261</v>
      </c>
      <c r="AK471" s="31">
        <f t="shared" si="260"/>
        <v>-4.7885889707875294E-2</v>
      </c>
      <c r="AL471" s="31">
        <f t="shared" si="261"/>
        <v>-3.0724522715464615</v>
      </c>
      <c r="AM471" s="31">
        <f t="shared" si="262"/>
        <v>-28.91513100390614</v>
      </c>
      <c r="AN471" s="76">
        <f t="shared" ref="AN471:AT480" si="264">$AU471+$AB$7*SIN(AO471)</f>
        <v>3.3037100723472839</v>
      </c>
      <c r="AO471" s="76">
        <f t="shared" si="264"/>
        <v>3.3235858799506137</v>
      </c>
      <c r="AP471" s="76">
        <f t="shared" si="264"/>
        <v>3.2945031120962915</v>
      </c>
      <c r="AQ471" s="76">
        <f t="shared" si="264"/>
        <v>3.33710911849019</v>
      </c>
      <c r="AR471" s="76">
        <f t="shared" si="264"/>
        <v>3.2747913723167787</v>
      </c>
      <c r="AS471" s="76">
        <f t="shared" si="264"/>
        <v>3.3661875497292444</v>
      </c>
      <c r="AT471" s="76">
        <f t="shared" si="264"/>
        <v>3.2325716548720771</v>
      </c>
      <c r="AU471" s="76">
        <f t="shared" si="263"/>
        <v>3.4291619057342571</v>
      </c>
    </row>
    <row r="472" spans="1:50" s="31" customFormat="1" ht="12.95" customHeight="1">
      <c r="A472" s="120" t="s">
        <v>1597</v>
      </c>
      <c r="B472" s="145" t="s">
        <v>122</v>
      </c>
      <c r="C472" s="40">
        <v>54208.686199999996</v>
      </c>
      <c r="D472" s="146">
        <v>4.0000000000000002E-4</v>
      </c>
      <c r="E472" s="10">
        <f t="shared" si="247"/>
        <v>6893.9991243850027</v>
      </c>
      <c r="F472" s="31">
        <f t="shared" si="248"/>
        <v>6894</v>
      </c>
      <c r="G472" s="31">
        <f t="shared" si="242"/>
        <v>-1.8036000037682243E-3</v>
      </c>
      <c r="K472" s="31">
        <f t="shared" si="244"/>
        <v>-1.8036000037682243E-3</v>
      </c>
      <c r="O472" s="31">
        <f t="shared" ca="1" si="245"/>
        <v>-1.1886740539073307E-3</v>
      </c>
      <c r="Q472" s="32">
        <f t="shared" si="249"/>
        <v>39190.186199999996</v>
      </c>
      <c r="S472" s="77">
        <f t="shared" si="246"/>
        <v>1</v>
      </c>
      <c r="Z472" s="31">
        <f t="shared" si="250"/>
        <v>6894</v>
      </c>
      <c r="AA472" s="76">
        <f t="shared" si="251"/>
        <v>-4.024106406778645E-3</v>
      </c>
      <c r="AB472" s="76">
        <f t="shared" si="252"/>
        <v>1.0125030978026715E-2</v>
      </c>
      <c r="AC472" s="76">
        <f t="shared" si="253"/>
        <v>-1.8036000037682243E-3</v>
      </c>
      <c r="AD472" s="76">
        <f t="shared" si="254"/>
        <v>2.2205064030104207E-3</v>
      </c>
      <c r="AE472" s="76">
        <f t="shared" si="255"/>
        <v>4.930648685810277E-6</v>
      </c>
      <c r="AF472" s="31">
        <f t="shared" si="256"/>
        <v>-1.8036000037682243E-3</v>
      </c>
      <c r="AG472" s="143"/>
      <c r="AH472" s="31">
        <f t="shared" si="257"/>
        <v>-1.192863098179494E-2</v>
      </c>
      <c r="AI472" s="31">
        <f t="shared" si="258"/>
        <v>0.30854240336277405</v>
      </c>
      <c r="AJ472" s="31">
        <f t="shared" si="259"/>
        <v>-0.89005111818472893</v>
      </c>
      <c r="AK472" s="31">
        <f t="shared" si="260"/>
        <v>-4.8284913176756185E-2</v>
      </c>
      <c r="AL472" s="31">
        <f t="shared" si="261"/>
        <v>-3.0718752073078828</v>
      </c>
      <c r="AM472" s="31">
        <f t="shared" si="262"/>
        <v>-28.675603510083707</v>
      </c>
      <c r="AN472" s="76">
        <f t="shared" si="264"/>
        <v>3.3050582421868433</v>
      </c>
      <c r="AO472" s="76">
        <f t="shared" si="264"/>
        <v>3.3250614443025666</v>
      </c>
      <c r="AP472" s="76">
        <f t="shared" si="264"/>
        <v>3.2957854042376424</v>
      </c>
      <c r="AQ472" s="76">
        <f t="shared" si="264"/>
        <v>3.3386854331871776</v>
      </c>
      <c r="AR472" s="76">
        <f t="shared" si="264"/>
        <v>3.2759233358960587</v>
      </c>
      <c r="AS472" s="76">
        <f t="shared" si="264"/>
        <v>3.3679962618333077</v>
      </c>
      <c r="AT472" s="76">
        <f t="shared" si="264"/>
        <v>3.2333615201013233</v>
      </c>
      <c r="AU472" s="76">
        <f t="shared" si="263"/>
        <v>3.4315158221841715</v>
      </c>
      <c r="AV472" s="76"/>
      <c r="AX472" s="76"/>
    </row>
    <row r="473" spans="1:50" s="31" customFormat="1" ht="12.95" customHeight="1">
      <c r="A473" s="11" t="s">
        <v>140</v>
      </c>
      <c r="B473" s="34"/>
      <c r="C473" s="11">
        <v>54268.419300000001</v>
      </c>
      <c r="D473" s="11">
        <v>5.3E-3</v>
      </c>
      <c r="E473" s="10">
        <f t="shared" si="247"/>
        <v>6922.9984580126693</v>
      </c>
      <c r="F473" s="31">
        <f t="shared" si="248"/>
        <v>6923</v>
      </c>
      <c r="G473" s="31">
        <f t="shared" si="242"/>
        <v>-3.1761999998707324E-3</v>
      </c>
      <c r="J473" s="31">
        <f>G473</f>
        <v>-3.1761999998707324E-3</v>
      </c>
      <c r="O473" s="31">
        <f t="shared" ca="1" si="245"/>
        <v>-1.2676545109760289E-3</v>
      </c>
      <c r="Q473" s="32">
        <f t="shared" si="249"/>
        <v>39249.919300000001</v>
      </c>
      <c r="S473" s="77">
        <f>S$16</f>
        <v>1</v>
      </c>
      <c r="Z473" s="31">
        <f t="shared" si="250"/>
        <v>6923</v>
      </c>
      <c r="AA473" s="76">
        <f t="shared" si="251"/>
        <v>-4.0530341862023162E-3</v>
      </c>
      <c r="AB473" s="76">
        <f t="shared" si="252"/>
        <v>8.7906729738377303E-3</v>
      </c>
      <c r="AC473" s="76">
        <f t="shared" si="253"/>
        <v>-3.1761999998707324E-3</v>
      </c>
      <c r="AD473" s="76">
        <f t="shared" si="254"/>
        <v>8.7683418633158379E-4</v>
      </c>
      <c r="AE473" s="76">
        <f t="shared" si="255"/>
        <v>7.688381903197706E-7</v>
      </c>
      <c r="AF473" s="31">
        <f t="shared" si="256"/>
        <v>-3.1761999998707324E-3</v>
      </c>
      <c r="AG473" s="143"/>
      <c r="AH473" s="31">
        <f t="shared" si="257"/>
        <v>-1.1966872973708463E-2</v>
      </c>
      <c r="AI473" s="31">
        <f t="shared" si="258"/>
        <v>0.3088232274474576</v>
      </c>
      <c r="AJ473" s="31">
        <f t="shared" si="259"/>
        <v>-0.89258640682640067</v>
      </c>
      <c r="AK473" s="31">
        <f t="shared" si="260"/>
        <v>-5.2150837689021637E-2</v>
      </c>
      <c r="AL473" s="31">
        <f t="shared" si="261"/>
        <v>-3.0662831078722772</v>
      </c>
      <c r="AM473" s="31">
        <f t="shared" si="262"/>
        <v>-26.544505573344058</v>
      </c>
      <c r="AN473" s="76">
        <f t="shared" si="264"/>
        <v>3.3181163648661616</v>
      </c>
      <c r="AO473" s="76">
        <f t="shared" si="264"/>
        <v>3.3393086163431258</v>
      </c>
      <c r="AP473" s="76">
        <f t="shared" si="264"/>
        <v>3.3082187212891401</v>
      </c>
      <c r="AQ473" s="76">
        <f t="shared" si="264"/>
        <v>3.3538935621485364</v>
      </c>
      <c r="AR473" s="76">
        <f t="shared" si="264"/>
        <v>3.2869179376704643</v>
      </c>
      <c r="AS473" s="76">
        <f t="shared" si="264"/>
        <v>3.3854426421663044</v>
      </c>
      <c r="AT473" s="76">
        <f t="shared" si="264"/>
        <v>3.2410547778415735</v>
      </c>
      <c r="AU473" s="76">
        <f t="shared" si="263"/>
        <v>3.4542703478666716</v>
      </c>
    </row>
    <row r="474" spans="1:50" s="31" customFormat="1" ht="12.95" customHeight="1">
      <c r="A474" s="120" t="s">
        <v>1597</v>
      </c>
      <c r="B474" s="143" t="s">
        <v>31</v>
      </c>
      <c r="C474" s="147">
        <v>54273.570800000001</v>
      </c>
      <c r="D474" s="148">
        <v>2.9999999999999997E-4</v>
      </c>
      <c r="E474" s="10">
        <f t="shared" si="247"/>
        <v>6925.499417567471</v>
      </c>
      <c r="F474" s="31">
        <f t="shared" si="248"/>
        <v>6925.5</v>
      </c>
      <c r="G474" s="31">
        <f t="shared" si="242"/>
        <v>-1.1996999965049326E-3</v>
      </c>
      <c r="K474" s="31">
        <f>G474</f>
        <v>-1.1996999965049326E-3</v>
      </c>
      <c r="O474" s="31">
        <f t="shared" ca="1" si="245"/>
        <v>-1.2744631710681562E-3</v>
      </c>
      <c r="Q474" s="32">
        <f t="shared" si="249"/>
        <v>39255.070800000001</v>
      </c>
      <c r="S474" s="77">
        <f>S$17</f>
        <v>1</v>
      </c>
      <c r="Z474" s="31">
        <f t="shared" si="250"/>
        <v>6925.5</v>
      </c>
      <c r="AA474" s="76">
        <f t="shared" si="251"/>
        <v>-4.0554387643413261E-3</v>
      </c>
      <c r="AB474" s="76">
        <f t="shared" si="252"/>
        <v>1.0770380610311069E-2</v>
      </c>
      <c r="AC474" s="76">
        <f t="shared" si="253"/>
        <v>-1.1996999965049326E-3</v>
      </c>
      <c r="AD474" s="76">
        <f t="shared" si="254"/>
        <v>2.8557387678363935E-3</v>
      </c>
      <c r="AE474" s="76">
        <f t="shared" si="255"/>
        <v>8.1552439101237224E-6</v>
      </c>
      <c r="AF474" s="31">
        <f t="shared" si="256"/>
        <v>-1.1996999965049326E-3</v>
      </c>
      <c r="AG474" s="143"/>
      <c r="AH474" s="31">
        <f t="shared" si="257"/>
        <v>-1.1970080606816001E-2</v>
      </c>
      <c r="AI474" s="31">
        <f t="shared" si="258"/>
        <v>0.30884851156462312</v>
      </c>
      <c r="AJ474" s="31">
        <f t="shared" si="259"/>
        <v>-0.89280420165199303</v>
      </c>
      <c r="AK474" s="31">
        <f t="shared" si="260"/>
        <v>-5.2484862783269429E-2</v>
      </c>
      <c r="AL474" s="31">
        <f t="shared" si="261"/>
        <v>-3.0657998289042152</v>
      </c>
      <c r="AM474" s="31">
        <f t="shared" si="262"/>
        <v>-26.375088819226171</v>
      </c>
      <c r="AN474" s="76">
        <f t="shared" si="264"/>
        <v>3.319244304679601</v>
      </c>
      <c r="AO474" s="76">
        <f t="shared" si="264"/>
        <v>3.340535387804251</v>
      </c>
      <c r="AP474" s="76">
        <f t="shared" si="264"/>
        <v>3.3092938458788943</v>
      </c>
      <c r="AQ474" s="76">
        <f t="shared" si="264"/>
        <v>3.355202039970647</v>
      </c>
      <c r="AR474" s="76">
        <f t="shared" si="264"/>
        <v>3.2878703021783706</v>
      </c>
      <c r="AS474" s="76">
        <f t="shared" si="264"/>
        <v>3.3869433386033641</v>
      </c>
      <c r="AT474" s="76">
        <f t="shared" si="264"/>
        <v>3.2417230473730827</v>
      </c>
      <c r="AU474" s="76">
        <f t="shared" si="263"/>
        <v>3.4562319449082661</v>
      </c>
    </row>
    <row r="475" spans="1:50" s="31" customFormat="1" ht="12.95" customHeight="1">
      <c r="A475" s="120" t="s">
        <v>1597</v>
      </c>
      <c r="B475" s="145" t="s">
        <v>122</v>
      </c>
      <c r="C475" s="40">
        <v>54274.600400000003</v>
      </c>
      <c r="D475" s="146">
        <v>2.0000000000000001E-4</v>
      </c>
      <c r="E475" s="10">
        <f t="shared" si="247"/>
        <v>6925.9992696411637</v>
      </c>
      <c r="F475" s="31">
        <f t="shared" si="248"/>
        <v>6926</v>
      </c>
      <c r="G475" s="31">
        <f t="shared" si="242"/>
        <v>-1.5043999956105836E-3</v>
      </c>
      <c r="K475" s="31">
        <f>G475</f>
        <v>-1.5043999956105836E-3</v>
      </c>
      <c r="O475" s="31">
        <f t="shared" ca="1" si="245"/>
        <v>-1.275824903086583E-3</v>
      </c>
      <c r="Q475" s="32">
        <f t="shared" si="249"/>
        <v>39256.100400000003</v>
      </c>
      <c r="S475" s="77">
        <f>S$17</f>
        <v>1</v>
      </c>
      <c r="Z475" s="31">
        <f t="shared" si="250"/>
        <v>6926</v>
      </c>
      <c r="AA475" s="76">
        <f t="shared" si="251"/>
        <v>-4.0559179739266763E-3</v>
      </c>
      <c r="AB475" s="76">
        <f t="shared" si="252"/>
        <v>1.0466320433796205E-2</v>
      </c>
      <c r="AC475" s="76">
        <f t="shared" si="253"/>
        <v>-1.5043999956105836E-3</v>
      </c>
      <c r="AD475" s="76">
        <f t="shared" si="254"/>
        <v>2.5515179783160927E-3</v>
      </c>
      <c r="AE475" s="76">
        <f t="shared" si="255"/>
        <v>6.5102439936702408E-6</v>
      </c>
      <c r="AF475" s="31">
        <f t="shared" si="256"/>
        <v>-1.5043999956105836E-3</v>
      </c>
      <c r="AG475" s="143"/>
      <c r="AH475" s="31">
        <f t="shared" si="257"/>
        <v>-1.1970720429406789E-2</v>
      </c>
      <c r="AI475" s="31">
        <f t="shared" si="258"/>
        <v>0.3088535889886852</v>
      </c>
      <c r="AJ475" s="31">
        <f t="shared" si="259"/>
        <v>-0.89284774613284634</v>
      </c>
      <c r="AK475" s="31">
        <f t="shared" si="260"/>
        <v>-5.2551682503934036E-2</v>
      </c>
      <c r="AL475" s="31">
        <f t="shared" si="261"/>
        <v>-3.0657031497142384</v>
      </c>
      <c r="AM475" s="31">
        <f t="shared" si="262"/>
        <v>-26.341456147401921</v>
      </c>
      <c r="AN475" s="76">
        <f t="shared" si="264"/>
        <v>3.3194699361473616</v>
      </c>
      <c r="AO475" s="76">
        <f t="shared" si="264"/>
        <v>3.340780714417984</v>
      </c>
      <c r="AP475" s="76">
        <f t="shared" si="264"/>
        <v>3.3095089347414337</v>
      </c>
      <c r="AQ475" s="76">
        <f t="shared" si="264"/>
        <v>3.3554636856285076</v>
      </c>
      <c r="AR475" s="76">
        <f t="shared" si="264"/>
        <v>3.2880608638679418</v>
      </c>
      <c r="AS475" s="76">
        <f t="shared" si="264"/>
        <v>3.3872434133976408</v>
      </c>
      <c r="AT475" s="76">
        <f t="shared" si="264"/>
        <v>3.2418568001682595</v>
      </c>
      <c r="AU475" s="76">
        <f t="shared" si="263"/>
        <v>3.4566242643165852</v>
      </c>
    </row>
    <row r="476" spans="1:50" s="31" customFormat="1" ht="12.95" customHeight="1">
      <c r="A476" s="11" t="s">
        <v>141</v>
      </c>
      <c r="B476" s="34" t="s">
        <v>31</v>
      </c>
      <c r="C476" s="12">
        <v>54302.407899999998</v>
      </c>
      <c r="D476" s="12">
        <v>4.0000000000000002E-4</v>
      </c>
      <c r="E476" s="10">
        <f t="shared" si="247"/>
        <v>6939.4993051298816</v>
      </c>
      <c r="F476" s="31">
        <f t="shared" si="248"/>
        <v>6939.5</v>
      </c>
      <c r="G476" s="31">
        <f t="shared" si="242"/>
        <v>-1.4312999992398545E-3</v>
      </c>
      <c r="J476" s="31">
        <f>G476</f>
        <v>-1.4312999992398545E-3</v>
      </c>
      <c r="O476" s="31">
        <f t="shared" ca="1" si="245"/>
        <v>-1.3125916675840801E-3</v>
      </c>
      <c r="Q476" s="32">
        <f t="shared" si="249"/>
        <v>39283.907899999998</v>
      </c>
      <c r="S476" s="77">
        <f>S$16</f>
        <v>1</v>
      </c>
      <c r="Z476" s="31">
        <f t="shared" si="250"/>
        <v>6939.5</v>
      </c>
      <c r="AA476" s="76">
        <f t="shared" si="251"/>
        <v>-4.0686411949326998E-3</v>
      </c>
      <c r="AB476" s="76">
        <f t="shared" si="252"/>
        <v>1.0556480455798073E-2</v>
      </c>
      <c r="AC476" s="76">
        <f t="shared" si="253"/>
        <v>-1.4312999992398545E-3</v>
      </c>
      <c r="AD476" s="76">
        <f t="shared" si="254"/>
        <v>2.6373411956928453E-3</v>
      </c>
      <c r="AE476" s="76">
        <f t="shared" si="255"/>
        <v>6.9555685824985667E-6</v>
      </c>
      <c r="AF476" s="31">
        <f t="shared" si="256"/>
        <v>-1.4312999992398545E-3</v>
      </c>
      <c r="AG476" s="143"/>
      <c r="AH476" s="31">
        <f t="shared" si="257"/>
        <v>-1.1987780455037927E-2</v>
      </c>
      <c r="AI476" s="31">
        <f t="shared" si="258"/>
        <v>0.30899328319816166</v>
      </c>
      <c r="AJ476" s="31">
        <f t="shared" si="259"/>
        <v>-0.89402162664501617</v>
      </c>
      <c r="AK476" s="31">
        <f t="shared" si="260"/>
        <v>-5.4357686876462585E-2</v>
      </c>
      <c r="AL476" s="31">
        <f t="shared" si="261"/>
        <v>-3.0630898309605437</v>
      </c>
      <c r="AM476" s="31">
        <f t="shared" si="262"/>
        <v>-25.463705788029664</v>
      </c>
      <c r="AN476" s="76">
        <f t="shared" si="264"/>
        <v>3.3255675207658597</v>
      </c>
      <c r="AO476" s="76">
        <f t="shared" si="264"/>
        <v>3.3474010225536608</v>
      </c>
      <c r="AP476" s="76">
        <f t="shared" si="264"/>
        <v>3.3153244759045997</v>
      </c>
      <c r="AQ476" s="76">
        <f t="shared" si="264"/>
        <v>3.3625217673078347</v>
      </c>
      <c r="AR476" s="76">
        <f t="shared" si="264"/>
        <v>3.293217347836833</v>
      </c>
      <c r="AS476" s="76">
        <f t="shared" si="264"/>
        <v>3.3953372034439853</v>
      </c>
      <c r="AT476" s="76">
        <f t="shared" si="264"/>
        <v>3.2454807509958226</v>
      </c>
      <c r="AU476" s="76">
        <f t="shared" si="263"/>
        <v>3.4672168883411976</v>
      </c>
    </row>
    <row r="477" spans="1:50" s="31" customFormat="1" ht="12.95" customHeight="1">
      <c r="A477" s="120" t="s">
        <v>1597</v>
      </c>
      <c r="B477" s="143" t="s">
        <v>31</v>
      </c>
      <c r="C477" s="147">
        <v>54304.467700000001</v>
      </c>
      <c r="D477" s="148">
        <v>2.0000000000000001E-4</v>
      </c>
      <c r="E477" s="10">
        <f t="shared" si="247"/>
        <v>6940.4993005663537</v>
      </c>
      <c r="F477" s="31">
        <f t="shared" si="248"/>
        <v>6940.5</v>
      </c>
      <c r="G477" s="31">
        <f t="shared" si="242"/>
        <v>-1.4406999980565161E-3</v>
      </c>
      <c r="K477" s="31">
        <f t="shared" ref="K477:K485" si="265">G477</f>
        <v>-1.4406999980565161E-3</v>
      </c>
      <c r="O477" s="31">
        <f t="shared" ca="1" si="245"/>
        <v>-1.3153151316209338E-3</v>
      </c>
      <c r="Q477" s="32">
        <f t="shared" si="249"/>
        <v>39285.967700000001</v>
      </c>
      <c r="S477" s="77">
        <f t="shared" ref="S477:S485" si="266">S$17</f>
        <v>1</v>
      </c>
      <c r="Z477" s="31">
        <f t="shared" si="250"/>
        <v>6940.5</v>
      </c>
      <c r="AA477" s="76">
        <f t="shared" si="251"/>
        <v>-4.0695670937742467E-3</v>
      </c>
      <c r="AB477" s="76">
        <f t="shared" si="252"/>
        <v>1.054832762005675E-2</v>
      </c>
      <c r="AC477" s="76">
        <f t="shared" si="253"/>
        <v>-1.4406999980565161E-3</v>
      </c>
      <c r="AD477" s="76">
        <f t="shared" si="254"/>
        <v>2.6288670957177306E-3</v>
      </c>
      <c r="AE477" s="76">
        <f t="shared" si="255"/>
        <v>6.910942206947376E-6</v>
      </c>
      <c r="AF477" s="31">
        <f t="shared" si="256"/>
        <v>-1.4406999980565161E-3</v>
      </c>
      <c r="AG477" s="143"/>
      <c r="AH477" s="31">
        <f t="shared" si="257"/>
        <v>-1.1989027618113266E-2</v>
      </c>
      <c r="AI477" s="31">
        <f t="shared" si="258"/>
        <v>0.30900383124490249</v>
      </c>
      <c r="AJ477" s="31">
        <f t="shared" si="259"/>
        <v>-0.89410844139370937</v>
      </c>
      <c r="AK477" s="31">
        <f t="shared" si="260"/>
        <v>-5.4491609937608113E-2</v>
      </c>
      <c r="AL477" s="31">
        <f t="shared" si="261"/>
        <v>-3.0628960208576474</v>
      </c>
      <c r="AM477" s="31">
        <f t="shared" si="262"/>
        <v>-25.400930518994688</v>
      </c>
      <c r="AN477" s="76">
        <f t="shared" si="264"/>
        <v>3.3260196220190563</v>
      </c>
      <c r="AO477" s="76">
        <f t="shared" si="264"/>
        <v>3.3478911448818693</v>
      </c>
      <c r="AP477" s="76">
        <f t="shared" si="264"/>
        <v>3.3157558872368358</v>
      </c>
      <c r="AQ477" s="76">
        <f t="shared" si="264"/>
        <v>3.3630440965882662</v>
      </c>
      <c r="AR477" s="76">
        <f t="shared" si="264"/>
        <v>3.2936001870434</v>
      </c>
      <c r="AS477" s="76">
        <f t="shared" si="264"/>
        <v>3.3959361049089081</v>
      </c>
      <c r="AT477" s="76">
        <f t="shared" si="264"/>
        <v>3.2457501719299158</v>
      </c>
      <c r="AU477" s="76">
        <f t="shared" si="263"/>
        <v>3.4680015271578357</v>
      </c>
    </row>
    <row r="478" spans="1:50" s="31" customFormat="1" ht="12.95" customHeight="1">
      <c r="A478" s="120" t="s">
        <v>1597</v>
      </c>
      <c r="B478" s="145" t="s">
        <v>122</v>
      </c>
      <c r="C478" s="40">
        <v>54305.497300000003</v>
      </c>
      <c r="D478" s="146">
        <v>2.0000000000000001E-4</v>
      </c>
      <c r="E478" s="10">
        <f t="shared" si="247"/>
        <v>6940.9991526400472</v>
      </c>
      <c r="F478" s="31">
        <f t="shared" si="248"/>
        <v>6941</v>
      </c>
      <c r="G478" s="31">
        <f t="shared" si="242"/>
        <v>-1.745399997162167E-3</v>
      </c>
      <c r="K478" s="31">
        <f t="shared" si="265"/>
        <v>-1.745399997162167E-3</v>
      </c>
      <c r="O478" s="31">
        <f t="shared" ca="1" si="245"/>
        <v>-1.3166768636393572E-3</v>
      </c>
      <c r="Q478" s="32">
        <f t="shared" si="249"/>
        <v>39286.997300000003</v>
      </c>
      <c r="S478" s="77">
        <f t="shared" si="266"/>
        <v>1</v>
      </c>
      <c r="Z478" s="31">
        <f t="shared" si="250"/>
        <v>6941</v>
      </c>
      <c r="AA478" s="76">
        <f t="shared" si="251"/>
        <v>-4.0700291847789727E-3</v>
      </c>
      <c r="AB478" s="76">
        <f t="shared" si="252"/>
        <v>1.0244250345078589E-2</v>
      </c>
      <c r="AC478" s="76">
        <f t="shared" si="253"/>
        <v>-1.745399997162167E-3</v>
      </c>
      <c r="AD478" s="76">
        <f t="shared" si="254"/>
        <v>2.3246291876168057E-3</v>
      </c>
      <c r="AE478" s="76">
        <f t="shared" si="255"/>
        <v>5.40390085991997E-6</v>
      </c>
      <c r="AF478" s="31">
        <f t="shared" si="256"/>
        <v>-1.745399997162167E-3</v>
      </c>
      <c r="AG478" s="143"/>
      <c r="AH478" s="31">
        <f t="shared" si="257"/>
        <v>-1.1989650342240756E-2</v>
      </c>
      <c r="AI478" s="31">
        <f t="shared" si="258"/>
        <v>0.30900911565963818</v>
      </c>
      <c r="AJ478" s="31">
        <f t="shared" si="259"/>
        <v>-0.89415184157458028</v>
      </c>
      <c r="AK478" s="31">
        <f t="shared" si="260"/>
        <v>-5.4558579035202004E-2</v>
      </c>
      <c r="AL478" s="31">
        <f t="shared" si="261"/>
        <v>-3.0627991037448692</v>
      </c>
      <c r="AM478" s="31">
        <f t="shared" si="262"/>
        <v>-25.369654744592093</v>
      </c>
      <c r="AN478" s="76">
        <f t="shared" si="264"/>
        <v>3.3262456949881809</v>
      </c>
      <c r="AO478" s="76">
        <f t="shared" si="264"/>
        <v>3.3481361919579569</v>
      </c>
      <c r="AP478" s="76">
        <f t="shared" si="264"/>
        <v>3.3159716258161231</v>
      </c>
      <c r="AQ478" s="76">
        <f t="shared" si="264"/>
        <v>3.3633052355799826</v>
      </c>
      <c r="AR478" s="76">
        <f t="shared" si="264"/>
        <v>3.2937916524990669</v>
      </c>
      <c r="AS478" s="76">
        <f t="shared" si="264"/>
        <v>3.3962355222429181</v>
      </c>
      <c r="AT478" s="76">
        <f t="shared" si="264"/>
        <v>3.245884933688703</v>
      </c>
      <c r="AU478" s="76">
        <f t="shared" si="263"/>
        <v>3.4683938465661548</v>
      </c>
    </row>
    <row r="479" spans="1:50" s="31" customFormat="1" ht="12.95" customHeight="1">
      <c r="A479" s="120" t="s">
        <v>1597</v>
      </c>
      <c r="B479" s="145" t="s">
        <v>31</v>
      </c>
      <c r="C479" s="146">
        <v>54306.5265</v>
      </c>
      <c r="D479" s="146">
        <v>4.0000000000000002E-4</v>
      </c>
      <c r="E479" s="10">
        <f t="shared" si="247"/>
        <v>6941.4988105210123</v>
      </c>
      <c r="F479" s="31">
        <f t="shared" si="248"/>
        <v>6941.5</v>
      </c>
      <c r="G479" s="31">
        <f t="shared" si="242"/>
        <v>-2.4501000007148832E-3</v>
      </c>
      <c r="K479" s="31">
        <f t="shared" si="265"/>
        <v>-2.4501000007148832E-3</v>
      </c>
      <c r="O479" s="31">
        <f t="shared" ca="1" si="245"/>
        <v>-1.3180385956577841E-3</v>
      </c>
      <c r="Q479" s="32">
        <f t="shared" si="249"/>
        <v>39288.0265</v>
      </c>
      <c r="S479" s="77">
        <f t="shared" si="266"/>
        <v>1</v>
      </c>
      <c r="Z479" s="31">
        <f t="shared" si="250"/>
        <v>6941.5</v>
      </c>
      <c r="AA479" s="76">
        <f t="shared" si="251"/>
        <v>-4.0704907033478812E-3</v>
      </c>
      <c r="AB479" s="76">
        <f t="shared" si="252"/>
        <v>9.5401724938881209E-3</v>
      </c>
      <c r="AC479" s="76">
        <f t="shared" si="253"/>
        <v>-2.4501000007148832E-3</v>
      </c>
      <c r="AD479" s="76">
        <f t="shared" si="254"/>
        <v>1.620390702632998E-3</v>
      </c>
      <c r="AE479" s="76">
        <f t="shared" si="255"/>
        <v>2.6256660291794609E-6</v>
      </c>
      <c r="AF479" s="31">
        <f t="shared" si="256"/>
        <v>-2.4501000007148832E-3</v>
      </c>
      <c r="AG479" s="143"/>
      <c r="AH479" s="31">
        <f t="shared" si="257"/>
        <v>-1.1990272494603004E-2</v>
      </c>
      <c r="AI479" s="31">
        <f t="shared" si="258"/>
        <v>0.30901440700460003</v>
      </c>
      <c r="AJ479" s="31">
        <f t="shared" si="259"/>
        <v>-0.8941952369610715</v>
      </c>
      <c r="AK479" s="31">
        <f t="shared" si="260"/>
        <v>-5.4625553183569923E-2</v>
      </c>
      <c r="AL479" s="31">
        <f t="shared" si="261"/>
        <v>-3.0627021785809263</v>
      </c>
      <c r="AM479" s="31">
        <f t="shared" si="262"/>
        <v>-25.338453186593306</v>
      </c>
      <c r="AN479" s="76">
        <f t="shared" si="264"/>
        <v>3.3264717828688615</v>
      </c>
      <c r="AO479" s="76">
        <f t="shared" si="264"/>
        <v>3.348381229635347</v>
      </c>
      <c r="AP479" s="76">
        <f t="shared" si="264"/>
        <v>3.3161873863640396</v>
      </c>
      <c r="AQ479" s="76">
        <f t="shared" si="264"/>
        <v>3.3635663574532062</v>
      </c>
      <c r="AR479" s="76">
        <f t="shared" si="264"/>
        <v>3.2939831485643891</v>
      </c>
      <c r="AS479" s="76">
        <f t="shared" si="264"/>
        <v>3.3965349172784327</v>
      </c>
      <c r="AT479" s="76">
        <f t="shared" si="264"/>
        <v>3.2460197296948423</v>
      </c>
      <c r="AU479" s="76">
        <f t="shared" si="263"/>
        <v>3.4687861659744739</v>
      </c>
    </row>
    <row r="480" spans="1:50" s="31" customFormat="1" ht="12.95" customHeight="1">
      <c r="A480" s="120" t="s">
        <v>1597</v>
      </c>
      <c r="B480" s="145" t="s">
        <v>122</v>
      </c>
      <c r="C480" s="146">
        <v>54307.557399999998</v>
      </c>
      <c r="D480" s="146">
        <v>2.0000000000000001E-4</v>
      </c>
      <c r="E480" s="10">
        <f t="shared" si="247"/>
        <v>6941.9992937210591</v>
      </c>
      <c r="F480" s="31">
        <f t="shared" si="248"/>
        <v>6942</v>
      </c>
      <c r="G480" s="31">
        <f t="shared" si="242"/>
        <v>-1.454800003557466E-3</v>
      </c>
      <c r="K480" s="31">
        <f t="shared" si="265"/>
        <v>-1.454800003557466E-3</v>
      </c>
      <c r="O480" s="31">
        <f t="shared" ca="1" si="245"/>
        <v>-1.3194003276762109E-3</v>
      </c>
      <c r="Q480" s="32">
        <f t="shared" si="249"/>
        <v>39289.057399999998</v>
      </c>
      <c r="S480" s="77">
        <f t="shared" si="266"/>
        <v>1</v>
      </c>
      <c r="Z480" s="31">
        <f t="shared" si="250"/>
        <v>6942</v>
      </c>
      <c r="AA480" s="76">
        <f t="shared" si="251"/>
        <v>-4.0709516493619598E-3</v>
      </c>
      <c r="AB480" s="76">
        <f t="shared" si="252"/>
        <v>1.0536094071523533E-2</v>
      </c>
      <c r="AC480" s="76">
        <f t="shared" si="253"/>
        <v>-1.454800003557466E-3</v>
      </c>
      <c r="AD480" s="76">
        <f t="shared" si="254"/>
        <v>2.6161516458044938E-3</v>
      </c>
      <c r="AE480" s="76">
        <f t="shared" si="255"/>
        <v>6.8442494338455613E-6</v>
      </c>
      <c r="AF480" s="31">
        <f t="shared" si="256"/>
        <v>-1.454800003557466E-3</v>
      </c>
      <c r="AG480" s="143"/>
      <c r="AH480" s="31">
        <f t="shared" si="257"/>
        <v>-1.1990894075080999E-2</v>
      </c>
      <c r="AI480" s="31">
        <f t="shared" si="258"/>
        <v>0.30901970528177714</v>
      </c>
      <c r="AJ480" s="31">
        <f t="shared" si="259"/>
        <v>-0.89423862755412986</v>
      </c>
      <c r="AK480" s="31">
        <f t="shared" si="260"/>
        <v>-5.4692532387277622E-2</v>
      </c>
      <c r="AL480" s="31">
        <f t="shared" si="261"/>
        <v>-3.0626052453581156</v>
      </c>
      <c r="AM480" s="31">
        <f t="shared" si="262"/>
        <v>-25.307325578847081</v>
      </c>
      <c r="AN480" s="76">
        <f t="shared" si="264"/>
        <v>3.3266978856734823</v>
      </c>
      <c r="AO480" s="76">
        <f t="shared" si="264"/>
        <v>3.34862625790905</v>
      </c>
      <c r="AP480" s="76">
        <f t="shared" si="264"/>
        <v>3.3164031689004467</v>
      </c>
      <c r="AQ480" s="76">
        <f t="shared" si="264"/>
        <v>3.3638274621933419</v>
      </c>
      <c r="AR480" s="76">
        <f t="shared" si="264"/>
        <v>3.2941746752703907</v>
      </c>
      <c r="AS480" s="76">
        <f t="shared" si="264"/>
        <v>3.3968342899908173</v>
      </c>
      <c r="AT480" s="76">
        <f t="shared" si="264"/>
        <v>3.24615455998797</v>
      </c>
      <c r="AU480" s="76">
        <f t="shared" si="263"/>
        <v>3.4691784853827929</v>
      </c>
    </row>
    <row r="481" spans="1:64" s="31" customFormat="1" ht="12.95" customHeight="1">
      <c r="A481" s="11" t="s">
        <v>149</v>
      </c>
      <c r="B481" s="37" t="s">
        <v>122</v>
      </c>
      <c r="C481" s="11">
        <v>54577.392160000003</v>
      </c>
      <c r="D481" s="11">
        <v>2.9999999999999997E-4</v>
      </c>
      <c r="E481" s="10">
        <f t="shared" si="247"/>
        <v>7072.9991619612974</v>
      </c>
      <c r="F481" s="31">
        <f t="shared" si="248"/>
        <v>7073</v>
      </c>
      <c r="G481" s="31">
        <f t="shared" si="242"/>
        <v>-1.7261999964830466E-3</v>
      </c>
      <c r="K481" s="31">
        <f t="shared" si="265"/>
        <v>-1.7261999964830466E-3</v>
      </c>
      <c r="O481" s="31">
        <f t="shared" ca="1" si="245"/>
        <v>-1.6761741165037779E-3</v>
      </c>
      <c r="Q481" s="32">
        <f t="shared" si="249"/>
        <v>39558.892160000003</v>
      </c>
      <c r="S481" s="77">
        <f t="shared" si="266"/>
        <v>1</v>
      </c>
      <c r="Z481" s="31">
        <f t="shared" si="250"/>
        <v>7073</v>
      </c>
      <c r="AA481" s="76">
        <f t="shared" si="251"/>
        <v>-4.1715999840736297E-3</v>
      </c>
      <c r="AB481" s="76">
        <f t="shared" si="252"/>
        <v>1.0407451746262104E-2</v>
      </c>
      <c r="AC481" s="76">
        <f t="shared" si="253"/>
        <v>-1.7261999964830466E-3</v>
      </c>
      <c r="AD481" s="76">
        <f t="shared" si="254"/>
        <v>2.4453999875905831E-3</v>
      </c>
      <c r="AE481" s="76">
        <f t="shared" si="255"/>
        <v>5.979981099308024E-6</v>
      </c>
      <c r="AF481" s="31">
        <f t="shared" si="256"/>
        <v>-1.7261999964830466E-3</v>
      </c>
      <c r="AG481" s="143"/>
      <c r="AH481" s="31">
        <f t="shared" si="257"/>
        <v>-1.2133651742745151E-2</v>
      </c>
      <c r="AI481" s="31">
        <f t="shared" si="258"/>
        <v>0.31065305551276978</v>
      </c>
      <c r="AJ481" s="31">
        <f t="shared" si="259"/>
        <v>-0.90544353423745605</v>
      </c>
      <c r="AK481" s="31">
        <f t="shared" si="260"/>
        <v>-7.2428108590071316E-2</v>
      </c>
      <c r="AL481" s="31">
        <f t="shared" si="261"/>
        <v>-3.0369090194283084</v>
      </c>
      <c r="AM481" s="31">
        <f t="shared" si="262"/>
        <v>-19.087732657083279</v>
      </c>
      <c r="AN481" s="76">
        <f t="shared" ref="AN481:AT490" si="267">$AU481+$AB$7*SIN(AO481)</f>
        <v>3.3864849079216821</v>
      </c>
      <c r="AO481" s="76">
        <f t="shared" si="267"/>
        <v>3.4124889126948785</v>
      </c>
      <c r="AP481" s="76">
        <f t="shared" si="267"/>
        <v>3.3737514702173681</v>
      </c>
      <c r="AQ481" s="76">
        <f t="shared" si="267"/>
        <v>3.4316067550818339</v>
      </c>
      <c r="AR481" s="76">
        <f t="shared" si="267"/>
        <v>3.3455002537574745</v>
      </c>
      <c r="AS481" s="76">
        <f t="shared" si="267"/>
        <v>3.4744278791487981</v>
      </c>
      <c r="AT481" s="76">
        <f t="shared" si="267"/>
        <v>3.2827804355757402</v>
      </c>
      <c r="AU481" s="76">
        <f t="shared" si="263"/>
        <v>3.571966170362364</v>
      </c>
    </row>
    <row r="482" spans="1:64" s="31" customFormat="1" ht="12.95" customHeight="1">
      <c r="A482" s="11" t="s">
        <v>149</v>
      </c>
      <c r="B482" s="37" t="s">
        <v>122</v>
      </c>
      <c r="C482" s="11">
        <v>54577.39256</v>
      </c>
      <c r="D482" s="11">
        <v>4.0000000000000002E-4</v>
      </c>
      <c r="E482" s="10">
        <f t="shared" si="247"/>
        <v>7072.9993561540214</v>
      </c>
      <c r="F482" s="31">
        <f t="shared" si="248"/>
        <v>7073</v>
      </c>
      <c r="G482" s="31">
        <f t="shared" si="242"/>
        <v>-1.3261999993119389E-3</v>
      </c>
      <c r="K482" s="31">
        <f t="shared" si="265"/>
        <v>-1.3261999993119389E-3</v>
      </c>
      <c r="O482" s="31">
        <f t="shared" ca="1" si="245"/>
        <v>-1.6761741165037779E-3</v>
      </c>
      <c r="Q482" s="32">
        <f t="shared" si="249"/>
        <v>39558.89256</v>
      </c>
      <c r="S482" s="77">
        <f t="shared" si="266"/>
        <v>1</v>
      </c>
      <c r="Z482" s="31">
        <f t="shared" si="250"/>
        <v>7073</v>
      </c>
      <c r="AA482" s="76">
        <f t="shared" si="251"/>
        <v>-4.1715999840736297E-3</v>
      </c>
      <c r="AB482" s="76">
        <f t="shared" si="252"/>
        <v>1.0807451743433212E-2</v>
      </c>
      <c r="AC482" s="76">
        <f t="shared" si="253"/>
        <v>-1.3261999993119389E-3</v>
      </c>
      <c r="AD482" s="76">
        <f t="shared" si="254"/>
        <v>2.8453999847616908E-3</v>
      </c>
      <c r="AE482" s="76">
        <f t="shared" si="255"/>
        <v>8.0963010732818297E-6</v>
      </c>
      <c r="AF482" s="31">
        <f t="shared" si="256"/>
        <v>-1.3261999993119389E-3</v>
      </c>
      <c r="AG482" s="143"/>
      <c r="AH482" s="31">
        <f t="shared" si="257"/>
        <v>-1.2133651742745151E-2</v>
      </c>
      <c r="AI482" s="31">
        <f t="shared" si="258"/>
        <v>0.31065305551276978</v>
      </c>
      <c r="AJ482" s="31">
        <f t="shared" si="259"/>
        <v>-0.90544353423745605</v>
      </c>
      <c r="AK482" s="31">
        <f t="shared" si="260"/>
        <v>-7.2428108590071316E-2</v>
      </c>
      <c r="AL482" s="31">
        <f t="shared" si="261"/>
        <v>-3.0369090194283084</v>
      </c>
      <c r="AM482" s="31">
        <f t="shared" si="262"/>
        <v>-19.087732657083279</v>
      </c>
      <c r="AN482" s="76">
        <f t="shared" si="267"/>
        <v>3.3864849079216821</v>
      </c>
      <c r="AO482" s="76">
        <f t="shared" si="267"/>
        <v>3.4124889126948785</v>
      </c>
      <c r="AP482" s="76">
        <f t="shared" si="267"/>
        <v>3.3737514702173681</v>
      </c>
      <c r="AQ482" s="76">
        <f t="shared" si="267"/>
        <v>3.4316067550818339</v>
      </c>
      <c r="AR482" s="76">
        <f t="shared" si="267"/>
        <v>3.3455002537574745</v>
      </c>
      <c r="AS482" s="76">
        <f t="shared" si="267"/>
        <v>3.4744278791487981</v>
      </c>
      <c r="AT482" s="76">
        <f t="shared" si="267"/>
        <v>3.2827804355757402</v>
      </c>
      <c r="AU482" s="76">
        <f t="shared" si="263"/>
        <v>3.571966170362364</v>
      </c>
    </row>
    <row r="483" spans="1:64" s="31" customFormat="1" ht="12.95" customHeight="1">
      <c r="A483" s="11" t="s">
        <v>149</v>
      </c>
      <c r="B483" s="37" t="s">
        <v>122</v>
      </c>
      <c r="C483" s="11">
        <v>54577.39316</v>
      </c>
      <c r="D483" s="11">
        <v>2.0000000000000001E-4</v>
      </c>
      <c r="E483" s="10">
        <f t="shared" si="247"/>
        <v>7072.9996474431082</v>
      </c>
      <c r="F483" s="31">
        <f t="shared" si="248"/>
        <v>7073</v>
      </c>
      <c r="G483" s="31">
        <f t="shared" si="242"/>
        <v>-7.2619999991729856E-4</v>
      </c>
      <c r="K483" s="31">
        <f t="shared" si="265"/>
        <v>-7.2619999991729856E-4</v>
      </c>
      <c r="O483" s="31">
        <f t="shared" ca="1" si="245"/>
        <v>-1.6761741165037779E-3</v>
      </c>
      <c r="Q483" s="32">
        <f t="shared" si="249"/>
        <v>39558.89316</v>
      </c>
      <c r="S483" s="77">
        <f t="shared" si="266"/>
        <v>1</v>
      </c>
      <c r="Z483" s="31">
        <f t="shared" si="250"/>
        <v>7073</v>
      </c>
      <c r="AA483" s="76">
        <f t="shared" si="251"/>
        <v>-4.1715999840736297E-3</v>
      </c>
      <c r="AB483" s="76">
        <f t="shared" si="252"/>
        <v>1.1407451742827852E-2</v>
      </c>
      <c r="AC483" s="76">
        <f t="shared" si="253"/>
        <v>-7.2619999991729856E-4</v>
      </c>
      <c r="AD483" s="76">
        <f t="shared" si="254"/>
        <v>3.4453999841563311E-3</v>
      </c>
      <c r="AE483" s="76">
        <f t="shared" si="255"/>
        <v>1.1870781050824446E-5</v>
      </c>
      <c r="AF483" s="31">
        <f t="shared" si="256"/>
        <v>-7.2619999991729856E-4</v>
      </c>
      <c r="AG483" s="143"/>
      <c r="AH483" s="31">
        <f t="shared" si="257"/>
        <v>-1.2133651742745151E-2</v>
      </c>
      <c r="AI483" s="31">
        <f t="shared" si="258"/>
        <v>0.31065305551276978</v>
      </c>
      <c r="AJ483" s="31">
        <f t="shared" si="259"/>
        <v>-0.90544353423745605</v>
      </c>
      <c r="AK483" s="31">
        <f t="shared" si="260"/>
        <v>-7.2428108590071316E-2</v>
      </c>
      <c r="AL483" s="31">
        <f t="shared" si="261"/>
        <v>-3.0369090194283084</v>
      </c>
      <c r="AM483" s="31">
        <f t="shared" si="262"/>
        <v>-19.087732657083279</v>
      </c>
      <c r="AN483" s="76">
        <f t="shared" si="267"/>
        <v>3.3864849079216821</v>
      </c>
      <c r="AO483" s="76">
        <f t="shared" si="267"/>
        <v>3.4124889126948785</v>
      </c>
      <c r="AP483" s="76">
        <f t="shared" si="267"/>
        <v>3.3737514702173681</v>
      </c>
      <c r="AQ483" s="76">
        <f t="shared" si="267"/>
        <v>3.4316067550818339</v>
      </c>
      <c r="AR483" s="76">
        <f t="shared" si="267"/>
        <v>3.3455002537574745</v>
      </c>
      <c r="AS483" s="76">
        <f t="shared" si="267"/>
        <v>3.4744278791487981</v>
      </c>
      <c r="AT483" s="76">
        <f t="shared" si="267"/>
        <v>3.2827804355757402</v>
      </c>
      <c r="AU483" s="76">
        <f t="shared" si="263"/>
        <v>3.571966170362364</v>
      </c>
    </row>
    <row r="484" spans="1:64" s="31" customFormat="1" ht="12.95" customHeight="1">
      <c r="A484" s="120" t="s">
        <v>1597</v>
      </c>
      <c r="B484" s="145" t="s">
        <v>31</v>
      </c>
      <c r="C484" s="146">
        <v>54586.663</v>
      </c>
      <c r="D484" s="146">
        <v>6.9999999999999999E-4</v>
      </c>
      <c r="E484" s="10">
        <f t="shared" si="247"/>
        <v>7077.4999861637689</v>
      </c>
      <c r="F484" s="31">
        <f t="shared" si="248"/>
        <v>7077.5</v>
      </c>
      <c r="G484" s="31">
        <f t="shared" si="242"/>
        <v>-2.8499998734332621E-5</v>
      </c>
      <c r="K484" s="31">
        <f t="shared" si="265"/>
        <v>-2.8499998734332621E-5</v>
      </c>
      <c r="O484" s="31">
        <f t="shared" ca="1" si="245"/>
        <v>-1.6884297046696126E-3</v>
      </c>
      <c r="Q484" s="32">
        <f t="shared" si="249"/>
        <v>39568.163</v>
      </c>
      <c r="S484" s="77">
        <f t="shared" si="266"/>
        <v>1</v>
      </c>
      <c r="Z484" s="31">
        <f t="shared" si="250"/>
        <v>7077.5</v>
      </c>
      <c r="AA484" s="76">
        <f t="shared" si="251"/>
        <v>-4.1743297520882867E-3</v>
      </c>
      <c r="AB484" s="76">
        <f t="shared" si="252"/>
        <v>1.2109328833598429E-2</v>
      </c>
      <c r="AC484" s="76">
        <f t="shared" si="253"/>
        <v>-2.8499998734332621E-5</v>
      </c>
      <c r="AD484" s="76">
        <f t="shared" si="254"/>
        <v>4.1458297533539541E-3</v>
      </c>
      <c r="AE484" s="76">
        <f t="shared" si="255"/>
        <v>1.7187904343794908E-5</v>
      </c>
      <c r="AF484" s="31">
        <f t="shared" si="256"/>
        <v>-2.8499998734332621E-5</v>
      </c>
      <c r="AG484" s="143"/>
      <c r="AH484" s="31">
        <f t="shared" si="257"/>
        <v>-1.2137828832332762E-2</v>
      </c>
      <c r="AI484" s="31">
        <f t="shared" si="258"/>
        <v>0.31071808607727425</v>
      </c>
      <c r="AJ484" s="31">
        <f t="shared" si="259"/>
        <v>-0.90582267095150781</v>
      </c>
      <c r="AK484" s="31">
        <f t="shared" si="260"/>
        <v>-7.3044396957190033E-2</v>
      </c>
      <c r="AL484" s="31">
        <f t="shared" si="261"/>
        <v>-3.0360149596205406</v>
      </c>
      <c r="AM484" s="31">
        <f t="shared" si="262"/>
        <v>-18.925795826217705</v>
      </c>
      <c r="AN484" s="76">
        <f t="shared" si="267"/>
        <v>3.3885591588877824</v>
      </c>
      <c r="AO484" s="76">
        <f t="shared" si="267"/>
        <v>3.4146705952435261</v>
      </c>
      <c r="AP484" s="76">
        <f t="shared" si="267"/>
        <v>3.3757520936987451</v>
      </c>
      <c r="AQ484" s="76">
        <f t="shared" si="267"/>
        <v>3.4339114657221774</v>
      </c>
      <c r="AR484" s="76">
        <f t="shared" si="267"/>
        <v>3.3473070116910506</v>
      </c>
      <c r="AS484" s="76">
        <f t="shared" si="267"/>
        <v>3.4770609112076065</v>
      </c>
      <c r="AT484" s="76">
        <f t="shared" si="267"/>
        <v>3.2840889000533977</v>
      </c>
      <c r="AU484" s="76">
        <f t="shared" si="263"/>
        <v>3.5754970450372339</v>
      </c>
    </row>
    <row r="485" spans="1:64" s="31" customFormat="1" ht="12.95" customHeight="1">
      <c r="A485" s="67" t="s">
        <v>1480</v>
      </c>
      <c r="B485" s="66" t="s">
        <v>31</v>
      </c>
      <c r="C485" s="67">
        <v>54607.261400000003</v>
      </c>
      <c r="D485" s="67" t="s">
        <v>144</v>
      </c>
      <c r="E485" s="10">
        <f t="shared" si="247"/>
        <v>7087.5001347212046</v>
      </c>
      <c r="F485" s="31">
        <f t="shared" si="248"/>
        <v>7087.5</v>
      </c>
      <c r="G485" s="31">
        <f t="shared" si="242"/>
        <v>2.7750000299420208E-4</v>
      </c>
      <c r="K485" s="31">
        <f t="shared" si="265"/>
        <v>2.7750000299420208E-4</v>
      </c>
      <c r="O485" s="31">
        <f t="shared" ca="1" si="245"/>
        <v>-1.7156643450381287E-3</v>
      </c>
      <c r="Q485" s="32">
        <f t="shared" si="249"/>
        <v>39588.761400000003</v>
      </c>
      <c r="S485" s="77">
        <f t="shared" si="266"/>
        <v>1</v>
      </c>
      <c r="Z485" s="31">
        <f t="shared" si="250"/>
        <v>7087.5</v>
      </c>
      <c r="AA485" s="76">
        <f t="shared" si="251"/>
        <v>-4.1802186621903888E-3</v>
      </c>
      <c r="AB485" s="76">
        <f t="shared" si="252"/>
        <v>1.2424434210058656E-2</v>
      </c>
      <c r="AC485" s="76">
        <f t="shared" si="253"/>
        <v>2.7750000299420208E-4</v>
      </c>
      <c r="AD485" s="76">
        <f t="shared" si="254"/>
        <v>4.4577186651845908E-3</v>
      </c>
      <c r="AE485" s="76">
        <f t="shared" si="255"/>
        <v>1.9871255697935092E-5</v>
      </c>
      <c r="AF485" s="31">
        <f t="shared" si="256"/>
        <v>2.7750000299420208E-4</v>
      </c>
      <c r="AG485" s="143"/>
      <c r="AH485" s="31">
        <f t="shared" si="257"/>
        <v>-1.2146934207064454E-2</v>
      </c>
      <c r="AI485" s="31">
        <f t="shared" si="258"/>
        <v>0.31086478541834128</v>
      </c>
      <c r="AJ485" s="31">
        <f t="shared" si="259"/>
        <v>-0.90666381983920019</v>
      </c>
      <c r="AK485" s="31">
        <f t="shared" si="260"/>
        <v>-7.4415702719968904E-2</v>
      </c>
      <c r="AL485" s="31">
        <f t="shared" si="261"/>
        <v>-3.0340252784390982</v>
      </c>
      <c r="AM485" s="31">
        <f t="shared" si="262"/>
        <v>-18.575066729148606</v>
      </c>
      <c r="AN485" s="76">
        <f t="shared" si="267"/>
        <v>3.3931737212837216</v>
      </c>
      <c r="AO485" s="76">
        <f t="shared" si="267"/>
        <v>3.4195158980271225</v>
      </c>
      <c r="AP485" s="76">
        <f t="shared" si="267"/>
        <v>3.3802056343266083</v>
      </c>
      <c r="AQ485" s="76">
        <f t="shared" si="267"/>
        <v>3.4390271595973281</v>
      </c>
      <c r="AR485" s="76">
        <f t="shared" si="267"/>
        <v>3.3513331597688798</v>
      </c>
      <c r="AS485" s="76">
        <f t="shared" si="267"/>
        <v>3.4829037509356802</v>
      </c>
      <c r="AT485" s="76">
        <f t="shared" si="267"/>
        <v>3.2870096462870428</v>
      </c>
      <c r="AU485" s="76">
        <f t="shared" si="263"/>
        <v>3.5833434332036136</v>
      </c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31" customFormat="1" ht="12.95" customHeight="1">
      <c r="A486" s="67" t="s">
        <v>1484</v>
      </c>
      <c r="B486" s="66" t="s">
        <v>122</v>
      </c>
      <c r="C486" s="67">
        <v>54647.428</v>
      </c>
      <c r="D486" s="67" t="s">
        <v>144</v>
      </c>
      <c r="E486" s="10">
        <f t="shared" si="247"/>
        <v>7107.000288473293</v>
      </c>
      <c r="F486" s="31">
        <f t="shared" si="248"/>
        <v>7107</v>
      </c>
      <c r="G486" s="31">
        <f t="shared" si="242"/>
        <v>5.9419999888632447E-4</v>
      </c>
      <c r="I486" s="31">
        <f>G486</f>
        <v>5.9419999888632447E-4</v>
      </c>
      <c r="O486" s="31">
        <f t="shared" ca="1" si="245"/>
        <v>-1.7687718937567341E-3</v>
      </c>
      <c r="Q486" s="32">
        <f t="shared" si="249"/>
        <v>39628.928</v>
      </c>
      <c r="S486" s="77">
        <f>S$15</f>
        <v>0.1</v>
      </c>
      <c r="Z486" s="31">
        <f t="shared" si="250"/>
        <v>7107</v>
      </c>
      <c r="AA486" s="76">
        <f t="shared" si="251"/>
        <v>-4.1909947196741328E-3</v>
      </c>
      <c r="AB486" s="76">
        <f t="shared" si="252"/>
        <v>1.2758183140961624E-2</v>
      </c>
      <c r="AC486" s="76">
        <f t="shared" si="253"/>
        <v>5.9419999888632447E-4</v>
      </c>
      <c r="AD486" s="76">
        <f t="shared" si="254"/>
        <v>4.7851947185604572E-3</v>
      </c>
      <c r="AE486" s="76">
        <f t="shared" si="255"/>
        <v>2.2898088494538893E-6</v>
      </c>
      <c r="AF486" s="31">
        <f t="shared" si="256"/>
        <v>5.9419999888632447E-4</v>
      </c>
      <c r="AG486" s="143"/>
      <c r="AH486" s="31">
        <f t="shared" si="257"/>
        <v>-1.2163983142075299E-2</v>
      </c>
      <c r="AI486" s="31">
        <f t="shared" si="258"/>
        <v>0.3111595885310211</v>
      </c>
      <c r="AJ486" s="31">
        <f t="shared" si="259"/>
        <v>-0.90829857923219159</v>
      </c>
      <c r="AK486" s="31">
        <f t="shared" si="260"/>
        <v>-7.709687616929406E-2</v>
      </c>
      <c r="AL486" s="31">
        <f t="shared" si="261"/>
        <v>-3.0301338161880795</v>
      </c>
      <c r="AM486" s="31">
        <f t="shared" si="262"/>
        <v>-17.92526376260162</v>
      </c>
      <c r="AN486" s="76">
        <f t="shared" si="267"/>
        <v>3.4021925971355205</v>
      </c>
      <c r="AO486" s="76">
        <f t="shared" si="267"/>
        <v>3.4289528518753269</v>
      </c>
      <c r="AP486" s="76">
        <f t="shared" si="267"/>
        <v>3.3889209687458384</v>
      </c>
      <c r="AQ486" s="76">
        <f t="shared" si="267"/>
        <v>3.4489792118803253</v>
      </c>
      <c r="AR486" s="76">
        <f t="shared" si="267"/>
        <v>3.3592289473776669</v>
      </c>
      <c r="AS486" s="76">
        <f t="shared" si="267"/>
        <v>3.494263622484588</v>
      </c>
      <c r="AT486" s="76">
        <f t="shared" si="267"/>
        <v>3.2927578507547235</v>
      </c>
      <c r="AU486" s="76">
        <f t="shared" si="263"/>
        <v>3.598643890128054</v>
      </c>
    </row>
    <row r="487" spans="1:64" s="31" customFormat="1" ht="12.95" customHeight="1">
      <c r="A487" s="12" t="s">
        <v>142</v>
      </c>
      <c r="B487" s="34" t="s">
        <v>122</v>
      </c>
      <c r="C487" s="12">
        <v>54925.499799999998</v>
      </c>
      <c r="D487" s="12">
        <v>5.0000000000000001E-4</v>
      </c>
      <c r="E487" s="10">
        <f t="shared" si="247"/>
        <v>7241.9990898186979</v>
      </c>
      <c r="F487" s="31">
        <f t="shared" si="248"/>
        <v>7242</v>
      </c>
      <c r="G487" s="31">
        <f t="shared" si="242"/>
        <v>-1.8748000002233312E-3</v>
      </c>
      <c r="K487" s="31">
        <f>G487</f>
        <v>-1.8748000002233312E-3</v>
      </c>
      <c r="O487" s="31">
        <f t="shared" ca="1" si="245"/>
        <v>-2.1364395387317089E-3</v>
      </c>
      <c r="Q487" s="32">
        <f t="shared" si="249"/>
        <v>39906.999799999998</v>
      </c>
      <c r="S487" s="77">
        <f>S$17</f>
        <v>1</v>
      </c>
      <c r="Z487" s="31">
        <f t="shared" si="250"/>
        <v>7242</v>
      </c>
      <c r="AA487" s="76">
        <f t="shared" si="251"/>
        <v>-4.2391892338754546E-3</v>
      </c>
      <c r="AB487" s="76">
        <f t="shared" si="252"/>
        <v>1.0380833242842237E-2</v>
      </c>
      <c r="AC487" s="76">
        <f t="shared" si="253"/>
        <v>-1.8748000002233312E-3</v>
      </c>
      <c r="AD487" s="76">
        <f t="shared" si="254"/>
        <v>2.3643892336521234E-3</v>
      </c>
      <c r="AE487" s="76">
        <f t="shared" si="255"/>
        <v>5.5903364482100758E-6</v>
      </c>
      <c r="AF487" s="31">
        <f t="shared" si="256"/>
        <v>-1.8748000002233312E-3</v>
      </c>
      <c r="AG487" s="143"/>
      <c r="AH487" s="31">
        <f t="shared" si="257"/>
        <v>-1.2255633243065568E-2</v>
      </c>
      <c r="AI487" s="31">
        <f t="shared" si="258"/>
        <v>0.31352891059623955</v>
      </c>
      <c r="AJ487" s="31">
        <f t="shared" si="259"/>
        <v>-0.91941238776124512</v>
      </c>
      <c r="AK487" s="31">
        <f t="shared" si="260"/>
        <v>-9.5929579383159935E-2</v>
      </c>
      <c r="AL487" s="31">
        <f t="shared" si="261"/>
        <v>-3.002748709278098</v>
      </c>
      <c r="AM487" s="31">
        <f t="shared" si="262"/>
        <v>-14.381513266430463</v>
      </c>
      <c r="AN487" s="76">
        <f t="shared" si="267"/>
        <v>3.4653986282560152</v>
      </c>
      <c r="AO487" s="76">
        <f t="shared" si="267"/>
        <v>3.4938894011384933</v>
      </c>
      <c r="AP487" s="76">
        <f t="shared" si="267"/>
        <v>3.4504293375140653</v>
      </c>
      <c r="AQ487" s="76">
        <f t="shared" si="267"/>
        <v>3.516999103809459</v>
      </c>
      <c r="AR487" s="76">
        <f t="shared" si="267"/>
        <v>3.4156193070532677</v>
      </c>
      <c r="AS487" s="76">
        <f t="shared" si="267"/>
        <v>3.5715932877686094</v>
      </c>
      <c r="AT487" s="76">
        <f t="shared" si="267"/>
        <v>3.3346360289482568</v>
      </c>
      <c r="AU487" s="76">
        <f t="shared" si="263"/>
        <v>3.7045701303741767</v>
      </c>
    </row>
    <row r="488" spans="1:64" s="31" customFormat="1" ht="12.95" customHeight="1">
      <c r="A488" s="11" t="s">
        <v>156</v>
      </c>
      <c r="B488" s="37" t="s">
        <v>31</v>
      </c>
      <c r="C488" s="11">
        <v>54955.366779999997</v>
      </c>
      <c r="D488" s="11">
        <v>5.0000000000000001E-4</v>
      </c>
      <c r="E488" s="10">
        <f t="shared" si="247"/>
        <v>7256.4989653897092</v>
      </c>
      <c r="F488" s="31">
        <f t="shared" si="248"/>
        <v>7256.5</v>
      </c>
      <c r="G488" s="31">
        <f t="shared" si="242"/>
        <v>-2.1311000018613413E-3</v>
      </c>
      <c r="K488" s="31">
        <f>G488</f>
        <v>-2.1311000018613413E-3</v>
      </c>
      <c r="O488" s="31">
        <f t="shared" ca="1" si="245"/>
        <v>-2.1759297672660598E-3</v>
      </c>
      <c r="Q488" s="32">
        <f t="shared" si="249"/>
        <v>39936.866779999997</v>
      </c>
      <c r="S488" s="77">
        <f>S$17</f>
        <v>1</v>
      </c>
      <c r="Z488" s="31">
        <f t="shared" si="250"/>
        <v>7256.5</v>
      </c>
      <c r="AA488" s="76">
        <f t="shared" si="251"/>
        <v>-4.2415366220418232E-3</v>
      </c>
      <c r="AB488" s="76">
        <f t="shared" si="252"/>
        <v>1.013155098857365E-2</v>
      </c>
      <c r="AC488" s="76">
        <f t="shared" si="253"/>
        <v>-2.1311000018613413E-3</v>
      </c>
      <c r="AD488" s="76">
        <f t="shared" si="254"/>
        <v>2.1104366201804819E-3</v>
      </c>
      <c r="AE488" s="76">
        <f t="shared" si="255"/>
        <v>4.4539427277988159E-6</v>
      </c>
      <c r="AF488" s="31">
        <f t="shared" si="256"/>
        <v>-2.1311000018613413E-3</v>
      </c>
      <c r="AG488" s="143"/>
      <c r="AH488" s="31">
        <f t="shared" si="257"/>
        <v>-1.2262650990434991E-2</v>
      </c>
      <c r="AI488" s="31">
        <f t="shared" si="258"/>
        <v>0.31381879333061569</v>
      </c>
      <c r="AJ488" s="31">
        <f t="shared" si="259"/>
        <v>-0.92058416873437365</v>
      </c>
      <c r="AK488" s="31">
        <f t="shared" si="260"/>
        <v>-9.7981592156707015E-2</v>
      </c>
      <c r="AL488" s="31">
        <f t="shared" si="261"/>
        <v>-2.9997588607187717</v>
      </c>
      <c r="AM488" s="31">
        <f t="shared" si="262"/>
        <v>-14.077364997311049</v>
      </c>
      <c r="AN488" s="76">
        <f t="shared" si="267"/>
        <v>3.4722691126910492</v>
      </c>
      <c r="AO488" s="76">
        <f t="shared" si="267"/>
        <v>3.5008257252419122</v>
      </c>
      <c r="AP488" s="76">
        <f t="shared" si="267"/>
        <v>3.4571617741372571</v>
      </c>
      <c r="AQ488" s="76">
        <f t="shared" si="267"/>
        <v>3.5242121494341001</v>
      </c>
      <c r="AR488" s="76">
        <f t="shared" si="267"/>
        <v>3.4218654186409756</v>
      </c>
      <c r="AS488" s="76">
        <f t="shared" si="267"/>
        <v>3.5797527914678313</v>
      </c>
      <c r="AT488" s="76">
        <f t="shared" si="267"/>
        <v>3.3393683820125819</v>
      </c>
      <c r="AU488" s="76">
        <f t="shared" si="263"/>
        <v>3.7159473932154263</v>
      </c>
    </row>
    <row r="489" spans="1:64" s="31" customFormat="1" ht="12.95" customHeight="1">
      <c r="A489" s="11" t="s">
        <v>156</v>
      </c>
      <c r="B489" s="37" t="s">
        <v>31</v>
      </c>
      <c r="C489" s="11">
        <v>54955.367180000001</v>
      </c>
      <c r="D489" s="11">
        <v>5.0000000000000001E-4</v>
      </c>
      <c r="E489" s="10">
        <f t="shared" si="247"/>
        <v>7256.4991595824358</v>
      </c>
      <c r="F489" s="31">
        <f t="shared" si="248"/>
        <v>7256.5</v>
      </c>
      <c r="G489" s="31">
        <f t="shared" si="242"/>
        <v>-1.731099997414276E-3</v>
      </c>
      <c r="K489" s="31">
        <f>G489</f>
        <v>-1.731099997414276E-3</v>
      </c>
      <c r="O489" s="31">
        <f t="shared" ca="1" si="245"/>
        <v>-2.1759297672660598E-3</v>
      </c>
      <c r="Q489" s="32">
        <f t="shared" si="249"/>
        <v>39936.867180000001</v>
      </c>
      <c r="S489" s="77">
        <f>S$17</f>
        <v>1</v>
      </c>
      <c r="Z489" s="31">
        <f t="shared" si="250"/>
        <v>7256.5</v>
      </c>
      <c r="AA489" s="76">
        <f t="shared" si="251"/>
        <v>-4.2415366220418232E-3</v>
      </c>
      <c r="AB489" s="76">
        <f t="shared" si="252"/>
        <v>1.0531550993020715E-2</v>
      </c>
      <c r="AC489" s="76">
        <f t="shared" si="253"/>
        <v>-1.731099997414276E-3</v>
      </c>
      <c r="AD489" s="76">
        <f t="shared" si="254"/>
        <v>2.5104366246275472E-3</v>
      </c>
      <c r="AE489" s="76">
        <f t="shared" si="255"/>
        <v>6.302292046271352E-6</v>
      </c>
      <c r="AF489" s="31">
        <f t="shared" si="256"/>
        <v>-1.731099997414276E-3</v>
      </c>
      <c r="AG489" s="143"/>
      <c r="AH489" s="31">
        <f t="shared" si="257"/>
        <v>-1.2262650990434991E-2</v>
      </c>
      <c r="AI489" s="31">
        <f t="shared" si="258"/>
        <v>0.31381879333061569</v>
      </c>
      <c r="AJ489" s="31">
        <f t="shared" si="259"/>
        <v>-0.92058416873437365</v>
      </c>
      <c r="AK489" s="31">
        <f t="shared" si="260"/>
        <v>-9.7981592156707015E-2</v>
      </c>
      <c r="AL489" s="31">
        <f t="shared" si="261"/>
        <v>-2.9997588607187717</v>
      </c>
      <c r="AM489" s="31">
        <f t="shared" si="262"/>
        <v>-14.077364997311049</v>
      </c>
      <c r="AN489" s="76">
        <f t="shared" si="267"/>
        <v>3.4722691126910492</v>
      </c>
      <c r="AO489" s="76">
        <f t="shared" si="267"/>
        <v>3.5008257252419122</v>
      </c>
      <c r="AP489" s="76">
        <f t="shared" si="267"/>
        <v>3.4571617741372571</v>
      </c>
      <c r="AQ489" s="76">
        <f t="shared" si="267"/>
        <v>3.5242121494341001</v>
      </c>
      <c r="AR489" s="76">
        <f t="shared" si="267"/>
        <v>3.4218654186409756</v>
      </c>
      <c r="AS489" s="76">
        <f t="shared" si="267"/>
        <v>3.5797527914678313</v>
      </c>
      <c r="AT489" s="76">
        <f t="shared" si="267"/>
        <v>3.3393683820125819</v>
      </c>
      <c r="AU489" s="76">
        <f t="shared" si="263"/>
        <v>3.7159473932154263</v>
      </c>
    </row>
    <row r="490" spans="1:64" s="31" customFormat="1" ht="12.95" customHeight="1">
      <c r="A490" s="11" t="s">
        <v>156</v>
      </c>
      <c r="B490" s="37" t="s">
        <v>31</v>
      </c>
      <c r="C490" s="11">
        <v>54955.367279999999</v>
      </c>
      <c r="D490" s="11">
        <v>5.0000000000000001E-4</v>
      </c>
      <c r="E490" s="10">
        <f t="shared" si="247"/>
        <v>7256.4992081306164</v>
      </c>
      <c r="F490" s="31">
        <f t="shared" si="248"/>
        <v>7256.5</v>
      </c>
      <c r="G490" s="31">
        <f t="shared" ref="G490:G518" si="268">+C490-(C$7+F490*C$8)</f>
        <v>-1.6310999999404885E-3</v>
      </c>
      <c r="K490" s="31">
        <f>G490</f>
        <v>-1.6310999999404885E-3</v>
      </c>
      <c r="O490" s="31">
        <f t="shared" ca="1" si="245"/>
        <v>-2.1759297672660598E-3</v>
      </c>
      <c r="Q490" s="32">
        <f t="shared" si="249"/>
        <v>39936.867279999999</v>
      </c>
      <c r="S490" s="77">
        <f>S$17</f>
        <v>1</v>
      </c>
      <c r="Z490" s="31">
        <f t="shared" si="250"/>
        <v>7256.5</v>
      </c>
      <c r="AA490" s="76">
        <f t="shared" si="251"/>
        <v>-4.2415366220418232E-3</v>
      </c>
      <c r="AB490" s="76">
        <f t="shared" si="252"/>
        <v>1.0631550990494502E-2</v>
      </c>
      <c r="AC490" s="76">
        <f t="shared" si="253"/>
        <v>-1.6310999999404885E-3</v>
      </c>
      <c r="AD490" s="76">
        <f t="shared" si="254"/>
        <v>2.6104366221013347E-3</v>
      </c>
      <c r="AE490" s="76">
        <f t="shared" si="255"/>
        <v>6.8143793580078268E-6</v>
      </c>
      <c r="AF490" s="31">
        <f t="shared" si="256"/>
        <v>-1.6310999999404885E-3</v>
      </c>
      <c r="AG490" s="143"/>
      <c r="AH490" s="31">
        <f t="shared" si="257"/>
        <v>-1.2262650990434991E-2</v>
      </c>
      <c r="AI490" s="31">
        <f t="shared" si="258"/>
        <v>0.31381879333061569</v>
      </c>
      <c r="AJ490" s="31">
        <f t="shared" si="259"/>
        <v>-0.92058416873437365</v>
      </c>
      <c r="AK490" s="31">
        <f t="shared" si="260"/>
        <v>-9.7981592156707015E-2</v>
      </c>
      <c r="AL490" s="31">
        <f t="shared" si="261"/>
        <v>-2.9997588607187717</v>
      </c>
      <c r="AM490" s="31">
        <f t="shared" si="262"/>
        <v>-14.077364997311049</v>
      </c>
      <c r="AN490" s="76">
        <f t="shared" si="267"/>
        <v>3.4722691126910492</v>
      </c>
      <c r="AO490" s="76">
        <f t="shared" si="267"/>
        <v>3.5008257252419122</v>
      </c>
      <c r="AP490" s="76">
        <f t="shared" si="267"/>
        <v>3.4571617741372571</v>
      </c>
      <c r="AQ490" s="76">
        <f t="shared" si="267"/>
        <v>3.5242121494341001</v>
      </c>
      <c r="AR490" s="76">
        <f t="shared" si="267"/>
        <v>3.4218654186409756</v>
      </c>
      <c r="AS490" s="76">
        <f t="shared" si="267"/>
        <v>3.5797527914678313</v>
      </c>
      <c r="AT490" s="76">
        <f t="shared" si="267"/>
        <v>3.3393683820125819</v>
      </c>
      <c r="AU490" s="76">
        <f t="shared" si="263"/>
        <v>3.7159473932154263</v>
      </c>
    </row>
    <row r="491" spans="1:64" s="31" customFormat="1" ht="12.95" customHeight="1">
      <c r="A491" s="11" t="s">
        <v>156</v>
      </c>
      <c r="B491" s="37" t="s">
        <v>31</v>
      </c>
      <c r="C491" s="11">
        <v>54959.489939999999</v>
      </c>
      <c r="D491" s="11">
        <v>2.8999999999999998E-3</v>
      </c>
      <c r="E491" s="10">
        <f t="shared" si="247"/>
        <v>7258.5006845779035</v>
      </c>
      <c r="F491" s="31">
        <f t="shared" si="248"/>
        <v>7258.5</v>
      </c>
      <c r="G491" s="31">
        <f t="shared" si="268"/>
        <v>1.4100999978836626E-3</v>
      </c>
      <c r="K491" s="31">
        <f>G491</f>
        <v>1.4100999978836626E-3</v>
      </c>
      <c r="O491" s="31">
        <f t="shared" ca="1" si="245"/>
        <v>-2.1813766953397637E-3</v>
      </c>
      <c r="Q491" s="32">
        <f t="shared" si="249"/>
        <v>39940.989939999999</v>
      </c>
      <c r="S491" s="77">
        <f>S$17</f>
        <v>1</v>
      </c>
      <c r="Z491" s="31">
        <f t="shared" si="250"/>
        <v>7258.5</v>
      </c>
      <c r="AA491" s="76">
        <f t="shared" si="251"/>
        <v>-4.2418161555994316E-3</v>
      </c>
      <c r="AB491" s="76">
        <f t="shared" si="252"/>
        <v>1.367367475361066E-2</v>
      </c>
      <c r="AC491" s="76">
        <f t="shared" si="253"/>
        <v>1.4100999978836626E-3</v>
      </c>
      <c r="AD491" s="76">
        <f t="shared" si="254"/>
        <v>5.6519161534830942E-3</v>
      </c>
      <c r="AE491" s="76">
        <f t="shared" si="255"/>
        <v>3.1944156206003134E-5</v>
      </c>
      <c r="AF491" s="31">
        <f t="shared" si="256"/>
        <v>1.4100999978836626E-3</v>
      </c>
      <c r="AG491" s="143"/>
      <c r="AH491" s="31">
        <f t="shared" si="257"/>
        <v>-1.2263574755726998E-2</v>
      </c>
      <c r="AI491" s="31">
        <f t="shared" si="258"/>
        <v>0.3138593339028154</v>
      </c>
      <c r="AJ491" s="31">
        <f t="shared" si="259"/>
        <v>-0.92074544714061735</v>
      </c>
      <c r="AK491" s="31">
        <f t="shared" si="260"/>
        <v>-9.8265085943723587E-2</v>
      </c>
      <c r="AL491" s="31">
        <f t="shared" si="261"/>
        <v>-2.9993457014030023</v>
      </c>
      <c r="AM491" s="31">
        <f t="shared" si="262"/>
        <v>-14.036339377195997</v>
      </c>
      <c r="AN491" s="76">
        <f t="shared" ref="AN491:AT500" si="269">$AU491+$AB$7*SIN(AO491)</f>
        <v>3.4732180255055694</v>
      </c>
      <c r="AO491" s="76">
        <f t="shared" si="269"/>
        <v>3.5017819283538589</v>
      </c>
      <c r="AP491" s="76">
        <f t="shared" si="269"/>
        <v>3.4580923473517351</v>
      </c>
      <c r="AQ491" s="76">
        <f t="shared" si="269"/>
        <v>3.5252056363965525</v>
      </c>
      <c r="AR491" s="76">
        <f t="shared" si="269"/>
        <v>3.4227299534878619</v>
      </c>
      <c r="AS491" s="76">
        <f t="shared" si="269"/>
        <v>3.5808758916234025</v>
      </c>
      <c r="AT491" s="76">
        <f t="shared" si="269"/>
        <v>3.3400249264283186</v>
      </c>
      <c r="AU491" s="76">
        <f t="shared" si="263"/>
        <v>3.7175166708487026</v>
      </c>
    </row>
    <row r="492" spans="1:64" s="31" customFormat="1" ht="12.95" customHeight="1">
      <c r="A492" s="67" t="s">
        <v>1500</v>
      </c>
      <c r="B492" s="66" t="s">
        <v>31</v>
      </c>
      <c r="C492" s="67">
        <v>55058.36</v>
      </c>
      <c r="D492" s="67" t="s">
        <v>144</v>
      </c>
      <c r="E492" s="10">
        <f t="shared" si="247"/>
        <v>7306.5003004646942</v>
      </c>
      <c r="F492" s="31">
        <f t="shared" si="248"/>
        <v>7306.5</v>
      </c>
      <c r="G492" s="31">
        <f t="shared" si="268"/>
        <v>6.1889999778941274E-4</v>
      </c>
      <c r="I492" s="31">
        <f>G492</f>
        <v>6.1889999778941274E-4</v>
      </c>
      <c r="O492" s="31">
        <f t="shared" ca="1" si="245"/>
        <v>-2.3121029691086439E-3</v>
      </c>
      <c r="Q492" s="32">
        <f t="shared" si="249"/>
        <v>40039.86</v>
      </c>
      <c r="S492" s="77">
        <f>S$15</f>
        <v>0.1</v>
      </c>
      <c r="Z492" s="31">
        <f t="shared" si="250"/>
        <v>7306.5</v>
      </c>
      <c r="AA492" s="76">
        <f t="shared" si="251"/>
        <v>-4.2452703273194378E-3</v>
      </c>
      <c r="AB492" s="76">
        <f t="shared" si="252"/>
        <v>1.2901393705633885E-2</v>
      </c>
      <c r="AC492" s="76">
        <f t="shared" si="253"/>
        <v>6.1889999778941274E-4</v>
      </c>
      <c r="AD492" s="76">
        <f t="shared" si="254"/>
        <v>4.8641703251088506E-3</v>
      </c>
      <c r="AE492" s="76">
        <f t="shared" si="255"/>
        <v>2.3660152951669544E-6</v>
      </c>
      <c r="AF492" s="31">
        <f t="shared" si="256"/>
        <v>6.1889999778941274E-4</v>
      </c>
      <c r="AG492" s="143"/>
      <c r="AH492" s="31">
        <f t="shared" si="257"/>
        <v>-1.2282493707844473E-2</v>
      </c>
      <c r="AI492" s="31">
        <f t="shared" si="258"/>
        <v>0.31487336655660991</v>
      </c>
      <c r="AJ492" s="31">
        <f t="shared" si="259"/>
        <v>-0.92459044227707454</v>
      </c>
      <c r="AK492" s="31">
        <f t="shared" si="260"/>
        <v>-0.10510250679380649</v>
      </c>
      <c r="AL492" s="31">
        <f t="shared" si="261"/>
        <v>-2.9893733726109875</v>
      </c>
      <c r="AM492" s="31">
        <f t="shared" si="262"/>
        <v>-13.113560319598971</v>
      </c>
      <c r="AN492" s="76">
        <f t="shared" si="269"/>
        <v>3.4960837259515869</v>
      </c>
      <c r="AO492" s="76">
        <f t="shared" si="269"/>
        <v>3.5246942790497138</v>
      </c>
      <c r="AP492" s="76">
        <f t="shared" si="269"/>
        <v>3.4805695742555933</v>
      </c>
      <c r="AQ492" s="76">
        <f t="shared" si="269"/>
        <v>3.548946862962969</v>
      </c>
      <c r="AR492" s="76">
        <f t="shared" si="269"/>
        <v>3.4437002704428608</v>
      </c>
      <c r="AS492" s="76">
        <f t="shared" si="269"/>
        <v>3.6076560440976282</v>
      </c>
      <c r="AT492" s="76">
        <f t="shared" si="269"/>
        <v>3.3560660145381567</v>
      </c>
      <c r="AU492" s="76">
        <f t="shared" si="263"/>
        <v>3.7551793340473241</v>
      </c>
    </row>
    <row r="493" spans="1:64" s="31" customFormat="1" ht="12.95" customHeight="1">
      <c r="A493" s="67" t="s">
        <v>1500</v>
      </c>
      <c r="B493" s="66" t="s">
        <v>122</v>
      </c>
      <c r="C493" s="67">
        <v>55125.301700000004</v>
      </c>
      <c r="D493" s="67" t="s">
        <v>144</v>
      </c>
      <c r="E493" s="10">
        <f t="shared" si="247"/>
        <v>7338.9992782827403</v>
      </c>
      <c r="F493" s="31">
        <f t="shared" si="248"/>
        <v>7339</v>
      </c>
      <c r="G493" s="31">
        <f t="shared" si="268"/>
        <v>-1.4865999983157963E-3</v>
      </c>
      <c r="J493" s="31">
        <f>G493</f>
        <v>-1.4865999983157963E-3</v>
      </c>
      <c r="O493" s="31">
        <f t="shared" ca="1" si="245"/>
        <v>-2.4006155503063231E-3</v>
      </c>
      <c r="Q493" s="32">
        <f t="shared" si="249"/>
        <v>40106.801700000004</v>
      </c>
      <c r="S493" s="77">
        <f>S$16</f>
        <v>1</v>
      </c>
      <c r="Z493" s="31">
        <f t="shared" si="250"/>
        <v>7339</v>
      </c>
      <c r="AA493" s="76">
        <f t="shared" si="251"/>
        <v>-4.2440098269014657E-3</v>
      </c>
      <c r="AB493" s="76">
        <f t="shared" si="252"/>
        <v>1.0805107662968182E-2</v>
      </c>
      <c r="AC493" s="76">
        <f t="shared" si="253"/>
        <v>-1.4865999983157963E-3</v>
      </c>
      <c r="AD493" s="76">
        <f t="shared" si="254"/>
        <v>2.7574098285856694E-3</v>
      </c>
      <c r="AE493" s="76">
        <f t="shared" si="255"/>
        <v>7.6033089627808507E-6</v>
      </c>
      <c r="AF493" s="31">
        <f t="shared" si="256"/>
        <v>-1.4865999983157963E-3</v>
      </c>
      <c r="AG493" s="143"/>
      <c r="AH493" s="31">
        <f t="shared" si="257"/>
        <v>-1.2291707661283978E-2</v>
      </c>
      <c r="AI493" s="31">
        <f t="shared" si="258"/>
        <v>0.31560551123179315</v>
      </c>
      <c r="AJ493" s="31">
        <f t="shared" si="259"/>
        <v>-0.92716509757687227</v>
      </c>
      <c r="AK493" s="31">
        <f t="shared" si="260"/>
        <v>-0.10976895978153556</v>
      </c>
      <c r="AL493" s="31">
        <f t="shared" si="261"/>
        <v>-2.9825586767982268</v>
      </c>
      <c r="AM493" s="31">
        <f t="shared" si="262"/>
        <v>-12.549412153017171</v>
      </c>
      <c r="AN493" s="76">
        <f t="shared" si="269"/>
        <v>3.511665809283508</v>
      </c>
      <c r="AO493" s="76">
        <f t="shared" si="269"/>
        <v>3.5401713011851101</v>
      </c>
      <c r="AP493" s="76">
        <f t="shared" si="269"/>
        <v>3.4959457483167147</v>
      </c>
      <c r="AQ493" s="76">
        <f t="shared" si="269"/>
        <v>3.564911100267774</v>
      </c>
      <c r="AR493" s="76">
        <f t="shared" si="269"/>
        <v>3.458144347369513</v>
      </c>
      <c r="AS493" s="76">
        <f t="shared" si="269"/>
        <v>3.6255939347134558</v>
      </c>
      <c r="AT493" s="76">
        <f t="shared" si="269"/>
        <v>3.3672467172134137</v>
      </c>
      <c r="AU493" s="76">
        <f t="shared" si="263"/>
        <v>3.7806800955880568</v>
      </c>
    </row>
    <row r="494" spans="1:64" s="31" customFormat="1" ht="12.95" customHeight="1">
      <c r="A494" s="11" t="s">
        <v>155</v>
      </c>
      <c r="B494" s="37" t="s">
        <v>122</v>
      </c>
      <c r="C494" s="11">
        <v>55304.504300000001</v>
      </c>
      <c r="D494" s="11">
        <v>4.0000000000000002E-4</v>
      </c>
      <c r="E494" s="10">
        <f t="shared" si="247"/>
        <v>7425.9988812557131</v>
      </c>
      <c r="F494" s="31">
        <f t="shared" si="248"/>
        <v>7426</v>
      </c>
      <c r="G494" s="31">
        <f t="shared" si="268"/>
        <v>-2.3043999972287565E-3</v>
      </c>
      <c r="J494" s="31">
        <f>G494</f>
        <v>-2.3043999972287565E-3</v>
      </c>
      <c r="O494" s="31">
        <f t="shared" ca="1" si="245"/>
        <v>-2.6375569215124177E-3</v>
      </c>
      <c r="Q494" s="32">
        <f t="shared" si="249"/>
        <v>40286.004300000001</v>
      </c>
      <c r="S494" s="77">
        <f>S$16</f>
        <v>1</v>
      </c>
      <c r="Z494" s="31">
        <f t="shared" si="250"/>
        <v>7426</v>
      </c>
      <c r="AA494" s="76">
        <f t="shared" si="251"/>
        <v>-4.2259225471697644E-3</v>
      </c>
      <c r="AB494" s="76">
        <f t="shared" si="252"/>
        <v>9.997273634890419E-3</v>
      </c>
      <c r="AC494" s="76">
        <f t="shared" si="253"/>
        <v>-2.3043999972287565E-3</v>
      </c>
      <c r="AD494" s="76">
        <f t="shared" si="254"/>
        <v>1.9215225499410078E-3</v>
      </c>
      <c r="AE494" s="76">
        <f t="shared" si="255"/>
        <v>3.6922489099317928E-6</v>
      </c>
      <c r="AF494" s="31">
        <f t="shared" si="256"/>
        <v>-2.3043999972287565E-3</v>
      </c>
      <c r="AG494" s="143"/>
      <c r="AH494" s="31">
        <f t="shared" si="257"/>
        <v>-1.2301673632119176E-2</v>
      </c>
      <c r="AI494" s="31">
        <f t="shared" si="258"/>
        <v>0.31775304154502138</v>
      </c>
      <c r="AJ494" s="31">
        <f t="shared" si="259"/>
        <v>-0.93393656203861319</v>
      </c>
      <c r="AK494" s="31">
        <f t="shared" si="260"/>
        <v>-0.12240967472690294</v>
      </c>
      <c r="AL494" s="31">
        <f t="shared" si="261"/>
        <v>-2.9640602557137394</v>
      </c>
      <c r="AM494" s="31">
        <f t="shared" si="262"/>
        <v>-11.235945121672223</v>
      </c>
      <c r="AN494" s="76">
        <f t="shared" si="269"/>
        <v>3.5537732798352684</v>
      </c>
      <c r="AO494" s="76">
        <f t="shared" si="269"/>
        <v>3.5814875779714588</v>
      </c>
      <c r="AP494" s="76">
        <f t="shared" si="269"/>
        <v>3.5377333348595097</v>
      </c>
      <c r="AQ494" s="76">
        <f t="shared" si="269"/>
        <v>3.6072221124324999</v>
      </c>
      <c r="AR494" s="76">
        <f t="shared" si="269"/>
        <v>3.4978119651947535</v>
      </c>
      <c r="AS494" s="76">
        <f t="shared" si="269"/>
        <v>3.6728063754526099</v>
      </c>
      <c r="AT494" s="76">
        <f t="shared" si="269"/>
        <v>3.3985247068362177</v>
      </c>
      <c r="AU494" s="76">
        <f t="shared" si="263"/>
        <v>3.8489436726355581</v>
      </c>
    </row>
    <row r="495" spans="1:64" s="31" customFormat="1" ht="12.95" customHeight="1">
      <c r="A495" s="10" t="s">
        <v>154</v>
      </c>
      <c r="B495" s="37" t="s">
        <v>122</v>
      </c>
      <c r="C495" s="11">
        <v>55370.420989999999</v>
      </c>
      <c r="D495" s="11">
        <v>1E-4</v>
      </c>
      <c r="E495" s="10">
        <f t="shared" si="247"/>
        <v>7458.0002353615819</v>
      </c>
      <c r="F495" s="31">
        <f t="shared" si="248"/>
        <v>7458</v>
      </c>
      <c r="G495" s="31">
        <f t="shared" si="268"/>
        <v>4.847999953199178E-4</v>
      </c>
      <c r="K495" s="31">
        <f>G495</f>
        <v>4.847999953199178E-4</v>
      </c>
      <c r="O495" s="31">
        <f t="shared" ca="1" si="245"/>
        <v>-2.72470777069167E-3</v>
      </c>
      <c r="Q495" s="32">
        <f t="shared" si="249"/>
        <v>40351.920989999999</v>
      </c>
      <c r="S495" s="77">
        <f>S$17</f>
        <v>1</v>
      </c>
      <c r="Z495" s="31">
        <f t="shared" si="250"/>
        <v>7458</v>
      </c>
      <c r="AA495" s="76">
        <f t="shared" si="251"/>
        <v>-4.2137478932613784E-3</v>
      </c>
      <c r="AB495" s="76">
        <f t="shared" si="252"/>
        <v>1.2784622517638957E-2</v>
      </c>
      <c r="AC495" s="76">
        <f t="shared" si="253"/>
        <v>4.847999953199178E-4</v>
      </c>
      <c r="AD495" s="76">
        <f t="shared" si="254"/>
        <v>4.6985478885812962E-3</v>
      </c>
      <c r="AE495" s="76">
        <f t="shared" si="255"/>
        <v>2.2076352261291758E-5</v>
      </c>
      <c r="AF495" s="31">
        <f t="shared" si="256"/>
        <v>4.847999953199178E-4</v>
      </c>
      <c r="AG495" s="143"/>
      <c r="AH495" s="31">
        <f t="shared" si="257"/>
        <v>-1.2299822522319039E-2</v>
      </c>
      <c r="AI495" s="31">
        <f t="shared" si="258"/>
        <v>0.31861389179917488</v>
      </c>
      <c r="AJ495" s="31">
        <f t="shared" si="259"/>
        <v>-0.93638060860506001</v>
      </c>
      <c r="AK495" s="31">
        <f t="shared" si="260"/>
        <v>-0.12711417048759377</v>
      </c>
      <c r="AL495" s="31">
        <f t="shared" si="261"/>
        <v>-2.9571603392903594</v>
      </c>
      <c r="AM495" s="31">
        <f t="shared" si="262"/>
        <v>-10.813330504904087</v>
      </c>
      <c r="AN495" s="76">
        <f t="shared" si="269"/>
        <v>3.569404249686928</v>
      </c>
      <c r="AO495" s="76">
        <f t="shared" si="269"/>
        <v>3.5966542148880087</v>
      </c>
      <c r="AP495" s="76">
        <f t="shared" si="269"/>
        <v>3.5533319783846422</v>
      </c>
      <c r="AQ495" s="76">
        <f t="shared" si="269"/>
        <v>3.622636927893927</v>
      </c>
      <c r="AR495" s="76">
        <f t="shared" si="269"/>
        <v>3.5127760088448747</v>
      </c>
      <c r="AS495" s="76">
        <f t="shared" si="269"/>
        <v>3.689867330209152</v>
      </c>
      <c r="AT495" s="76">
        <f t="shared" si="269"/>
        <v>3.4105482028426</v>
      </c>
      <c r="AU495" s="76">
        <f t="shared" si="263"/>
        <v>3.8740521147679727</v>
      </c>
    </row>
    <row r="496" spans="1:64" s="31" customFormat="1" ht="12.95" customHeight="1">
      <c r="A496" s="120" t="s">
        <v>1597</v>
      </c>
      <c r="B496" s="145" t="s">
        <v>122</v>
      </c>
      <c r="C496" s="146">
        <v>55374.537199999999</v>
      </c>
      <c r="D496" s="146">
        <v>2.9999999999999997E-4</v>
      </c>
      <c r="E496" s="10">
        <f t="shared" si="247"/>
        <v>7459.9985804511816</v>
      </c>
      <c r="F496" s="31">
        <f t="shared" si="248"/>
        <v>7460</v>
      </c>
      <c r="G496" s="31">
        <f t="shared" si="268"/>
        <v>-2.9240000003483146E-3</v>
      </c>
      <c r="K496" s="31">
        <f>G496</f>
        <v>-2.9240000003483146E-3</v>
      </c>
      <c r="O496" s="31">
        <f t="shared" ca="1" si="245"/>
        <v>-2.7301546987653739E-3</v>
      </c>
      <c r="Q496" s="32">
        <f t="shared" si="249"/>
        <v>40356.037199999999</v>
      </c>
      <c r="S496" s="77">
        <f>S$17</f>
        <v>1</v>
      </c>
      <c r="Z496" s="31">
        <f t="shared" si="250"/>
        <v>7460</v>
      </c>
      <c r="AA496" s="76">
        <f t="shared" si="251"/>
        <v>-4.2128865262024418E-3</v>
      </c>
      <c r="AB496" s="76">
        <f t="shared" si="252"/>
        <v>9.3756064676170925E-3</v>
      </c>
      <c r="AC496" s="76">
        <f t="shared" si="253"/>
        <v>-2.9240000003483146E-3</v>
      </c>
      <c r="AD496" s="76">
        <f t="shared" si="254"/>
        <v>1.2888865258541271E-3</v>
      </c>
      <c r="AE496" s="76">
        <f t="shared" si="255"/>
        <v>1.6612284765283214E-6</v>
      </c>
      <c r="AF496" s="31">
        <f t="shared" si="256"/>
        <v>-2.9240000003483146E-3</v>
      </c>
      <c r="AG496" s="143"/>
      <c r="AH496" s="31">
        <f t="shared" si="257"/>
        <v>-1.2299606467965407E-2</v>
      </c>
      <c r="AI496" s="31">
        <f t="shared" si="258"/>
        <v>0.31866899423757256</v>
      </c>
      <c r="AJ496" s="31">
        <f t="shared" si="259"/>
        <v>-0.93653249272029981</v>
      </c>
      <c r="AK496" s="31">
        <f t="shared" si="260"/>
        <v>-0.12740918873682031</v>
      </c>
      <c r="AL496" s="31">
        <f t="shared" si="261"/>
        <v>-2.9567273539824117</v>
      </c>
      <c r="AM496" s="31">
        <f t="shared" si="262"/>
        <v>-10.787859561211258</v>
      </c>
      <c r="AN496" s="76">
        <f t="shared" si="269"/>
        <v>3.5703837095926838</v>
      </c>
      <c r="AO496" s="76">
        <f t="shared" si="269"/>
        <v>3.5976017760355563</v>
      </c>
      <c r="AP496" s="76">
        <f t="shared" si="269"/>
        <v>3.5543109407073659</v>
      </c>
      <c r="AQ496" s="76">
        <f t="shared" si="269"/>
        <v>3.6235978461722436</v>
      </c>
      <c r="AR496" s="76">
        <f t="shared" si="269"/>
        <v>3.5137180053282098</v>
      </c>
      <c r="AS496" s="76">
        <f t="shared" si="269"/>
        <v>3.6909280868773275</v>
      </c>
      <c r="AT496" s="76">
        <f t="shared" si="269"/>
        <v>3.4113092884566298</v>
      </c>
      <c r="AU496" s="76">
        <f t="shared" si="263"/>
        <v>3.875621392401249</v>
      </c>
    </row>
    <row r="497" spans="1:47" s="31" customFormat="1" ht="12.95" customHeight="1">
      <c r="A497" s="120" t="s">
        <v>1597</v>
      </c>
      <c r="B497" s="145" t="s">
        <v>31</v>
      </c>
      <c r="C497" s="146">
        <v>55402.346400000002</v>
      </c>
      <c r="D497" s="146">
        <v>2.9999999999999997E-4</v>
      </c>
      <c r="E497" s="10">
        <f t="shared" si="247"/>
        <v>7473.499441258984</v>
      </c>
      <c r="F497" s="31">
        <f t="shared" si="248"/>
        <v>7473.5</v>
      </c>
      <c r="G497" s="31">
        <f t="shared" si="268"/>
        <v>-1.1508999959914945E-3</v>
      </c>
      <c r="K497" s="31">
        <f>G497</f>
        <v>-1.1508999959914945E-3</v>
      </c>
      <c r="O497" s="31">
        <f t="shared" ref="O497:O518" ca="1" si="270">+C$11+C$12*F497</f>
        <v>-2.7669214632628711E-3</v>
      </c>
      <c r="Q497" s="32">
        <f t="shared" si="249"/>
        <v>40383.846400000002</v>
      </c>
      <c r="S497" s="77">
        <f>S$17</f>
        <v>1</v>
      </c>
      <c r="Z497" s="31">
        <f t="shared" si="250"/>
        <v>7473.5</v>
      </c>
      <c r="AA497" s="76">
        <f t="shared" si="251"/>
        <v>-4.2067610202979177E-3</v>
      </c>
      <c r="AB497" s="76">
        <f t="shared" si="252"/>
        <v>1.1146937107466866E-2</v>
      </c>
      <c r="AC497" s="76">
        <f t="shared" si="253"/>
        <v>-1.1508999959914945E-3</v>
      </c>
      <c r="AD497" s="76">
        <f t="shared" si="254"/>
        <v>3.0558610243064232E-3</v>
      </c>
      <c r="AE497" s="76">
        <f t="shared" si="255"/>
        <v>9.3382865998751013E-6</v>
      </c>
      <c r="AF497" s="31">
        <f t="shared" si="256"/>
        <v>-1.1508999959914945E-3</v>
      </c>
      <c r="AG497" s="143"/>
      <c r="AH497" s="31">
        <f t="shared" si="257"/>
        <v>-1.2297837103458361E-2</v>
      </c>
      <c r="AI497" s="31">
        <f t="shared" si="258"/>
        <v>0.3190449734137607</v>
      </c>
      <c r="AJ497" s="31">
        <f t="shared" si="259"/>
        <v>-0.93755499076603677</v>
      </c>
      <c r="AK497" s="31">
        <f t="shared" si="260"/>
        <v>-0.12940360332985218</v>
      </c>
      <c r="AL497" s="31">
        <f t="shared" si="261"/>
        <v>-2.9537993151994231</v>
      </c>
      <c r="AM497" s="31">
        <f t="shared" si="262"/>
        <v>-10.618687736398584</v>
      </c>
      <c r="AN497" s="76">
        <f t="shared" si="269"/>
        <v>3.5770027853478443</v>
      </c>
      <c r="AO497" s="76">
        <f t="shared" si="269"/>
        <v>3.6039969652719437</v>
      </c>
      <c r="AP497" s="76">
        <f t="shared" si="269"/>
        <v>3.5609313320513838</v>
      </c>
      <c r="AQ497" s="76">
        <f t="shared" si="269"/>
        <v>3.63007651578235</v>
      </c>
      <c r="AR497" s="76">
        <f t="shared" si="269"/>
        <v>3.5200972945529223</v>
      </c>
      <c r="AS497" s="76">
        <f t="shared" si="269"/>
        <v>3.6980709889286087</v>
      </c>
      <c r="AT497" s="76">
        <f t="shared" si="269"/>
        <v>3.4164766236545976</v>
      </c>
      <c r="AU497" s="76">
        <f t="shared" si="263"/>
        <v>3.8862140164258605</v>
      </c>
    </row>
    <row r="498" spans="1:47" s="31" customFormat="1" ht="12.95" customHeight="1">
      <c r="A498" s="120" t="s">
        <v>1597</v>
      </c>
      <c r="B498" s="145" t="s">
        <v>122</v>
      </c>
      <c r="C498" s="146">
        <v>55403.375999999997</v>
      </c>
      <c r="D498" s="146">
        <v>2.0000000000000001E-4</v>
      </c>
      <c r="E498" s="10">
        <f t="shared" si="247"/>
        <v>7473.999293332673</v>
      </c>
      <c r="F498" s="31">
        <f t="shared" si="248"/>
        <v>7474</v>
      </c>
      <c r="G498" s="31">
        <f t="shared" si="268"/>
        <v>-1.4556000023731031E-3</v>
      </c>
      <c r="K498" s="31">
        <f>G498</f>
        <v>-1.4556000023731031E-3</v>
      </c>
      <c r="O498" s="31">
        <f t="shared" ca="1" si="270"/>
        <v>-2.7682831952812979E-3</v>
      </c>
      <c r="Q498" s="32">
        <f t="shared" si="249"/>
        <v>40384.875999999997</v>
      </c>
      <c r="S498" s="77">
        <f>S$17</f>
        <v>1</v>
      </c>
      <c r="Z498" s="31">
        <f t="shared" si="250"/>
        <v>7474</v>
      </c>
      <c r="AA498" s="76">
        <f t="shared" si="251"/>
        <v>-4.2065237124105041E-3</v>
      </c>
      <c r="AB498" s="76">
        <f t="shared" si="252"/>
        <v>1.0842161141156204E-2</v>
      </c>
      <c r="AC498" s="76">
        <f t="shared" si="253"/>
        <v>-1.4556000023731031E-3</v>
      </c>
      <c r="AD498" s="76">
        <f t="shared" si="254"/>
        <v>2.750923710037401E-3</v>
      </c>
      <c r="AE498" s="76">
        <f t="shared" si="255"/>
        <v>7.5675812584459389E-6</v>
      </c>
      <c r="AF498" s="31">
        <f t="shared" si="256"/>
        <v>-1.4556000023731031E-3</v>
      </c>
      <c r="AG498" s="143"/>
      <c r="AH498" s="31">
        <f t="shared" si="257"/>
        <v>-1.2297761143529307E-2</v>
      </c>
      <c r="AI498" s="31">
        <f t="shared" si="258"/>
        <v>0.31905903408891945</v>
      </c>
      <c r="AJ498" s="31">
        <f t="shared" si="259"/>
        <v>-0.93759276955217796</v>
      </c>
      <c r="AK498" s="31">
        <f t="shared" si="260"/>
        <v>-0.1294775723123516</v>
      </c>
      <c r="AL498" s="31">
        <f t="shared" si="261"/>
        <v>-2.9536906887215801</v>
      </c>
      <c r="AM498" s="31">
        <f t="shared" si="262"/>
        <v>-10.612512812137808</v>
      </c>
      <c r="AN498" s="76">
        <f t="shared" si="269"/>
        <v>3.577248194056271</v>
      </c>
      <c r="AO498" s="76">
        <f t="shared" si="269"/>
        <v>3.6042337985119528</v>
      </c>
      <c r="AP498" s="76">
        <f t="shared" si="269"/>
        <v>3.5611769456771496</v>
      </c>
      <c r="AQ498" s="76">
        <f t="shared" si="269"/>
        <v>3.6303162168784855</v>
      </c>
      <c r="AR498" s="76">
        <f t="shared" si="269"/>
        <v>3.5203342613633262</v>
      </c>
      <c r="AS498" s="76">
        <f t="shared" si="269"/>
        <v>3.6983349640472416</v>
      </c>
      <c r="AT498" s="76">
        <f t="shared" si="269"/>
        <v>3.4166690148879386</v>
      </c>
      <c r="AU498" s="76">
        <f t="shared" si="263"/>
        <v>3.8866063358341796</v>
      </c>
    </row>
    <row r="499" spans="1:47" s="31" customFormat="1" ht="12.95" customHeight="1">
      <c r="A499" s="67" t="s">
        <v>1517</v>
      </c>
      <c r="B499" s="66" t="s">
        <v>122</v>
      </c>
      <c r="C499" s="67">
        <v>56474.478000000003</v>
      </c>
      <c r="D499" s="67" t="s">
        <v>144</v>
      </c>
      <c r="E499" s="10">
        <f t="shared" si="247"/>
        <v>7993.9998331884508</v>
      </c>
      <c r="F499" s="31">
        <f t="shared" si="248"/>
        <v>7994</v>
      </c>
      <c r="G499" s="31">
        <f t="shared" si="268"/>
        <v>-3.4359999699518085E-4</v>
      </c>
      <c r="K499" s="31">
        <f>G499</f>
        <v>-3.4359999699518085E-4</v>
      </c>
      <c r="O499" s="31">
        <f t="shared" ca="1" si="270"/>
        <v>-4.1844844944441649E-3</v>
      </c>
      <c r="Q499" s="32">
        <f t="shared" si="249"/>
        <v>41455.978000000003</v>
      </c>
      <c r="R499" s="76"/>
      <c r="S499" s="77">
        <f>S$17</f>
        <v>1</v>
      </c>
      <c r="Z499" s="31">
        <f t="shared" si="250"/>
        <v>7994</v>
      </c>
      <c r="AA499" s="76">
        <f t="shared" si="251"/>
        <v>-3.5296076070521661E-3</v>
      </c>
      <c r="AB499" s="76">
        <f t="shared" si="252"/>
        <v>1.1445409914876251E-2</v>
      </c>
      <c r="AC499" s="76">
        <f t="shared" si="253"/>
        <v>-3.4359999699518085E-4</v>
      </c>
      <c r="AD499" s="76">
        <f t="shared" si="254"/>
        <v>3.1860076100569852E-3</v>
      </c>
      <c r="AE499" s="76">
        <f t="shared" si="255"/>
        <v>1.0150644491341023E-5</v>
      </c>
      <c r="AF499" s="31">
        <f t="shared" si="256"/>
        <v>-3.4359999699518085E-4</v>
      </c>
      <c r="AG499" s="143"/>
      <c r="AH499" s="31">
        <f t="shared" si="257"/>
        <v>-1.1789009911871432E-2</v>
      </c>
      <c r="AI499" s="31">
        <f t="shared" si="258"/>
        <v>0.33955524253361746</v>
      </c>
      <c r="AJ499" s="31">
        <f t="shared" si="259"/>
        <v>-0.9725882655847361</v>
      </c>
      <c r="AK499" s="31">
        <f t="shared" si="260"/>
        <v>-0.21037529114177531</v>
      </c>
      <c r="AL499" s="31">
        <f t="shared" si="261"/>
        <v>-2.8332184770930726</v>
      </c>
      <c r="AM499" s="31">
        <f t="shared" si="262"/>
        <v>-6.4341500337719237</v>
      </c>
      <c r="AN499" s="76">
        <f t="shared" si="269"/>
        <v>3.8416809746605747</v>
      </c>
      <c r="AO499" s="76">
        <f t="shared" si="269"/>
        <v>3.8537339768339791</v>
      </c>
      <c r="AP499" s="76">
        <f t="shared" si="269"/>
        <v>3.8309834554920998</v>
      </c>
      <c r="AQ499" s="76">
        <f t="shared" si="269"/>
        <v>3.8743066258162044</v>
      </c>
      <c r="AR499" s="76">
        <f t="shared" si="269"/>
        <v>3.7931015415229918</v>
      </c>
      <c r="AS499" s="76">
        <f t="shared" si="269"/>
        <v>3.950512607656294</v>
      </c>
      <c r="AT499" s="76">
        <f t="shared" si="269"/>
        <v>3.6610901734684447</v>
      </c>
      <c r="AU499" s="76">
        <f t="shared" si="263"/>
        <v>4.2946185204859111</v>
      </c>
    </row>
    <row r="500" spans="1:47" s="31" customFormat="1" ht="12.95" customHeight="1">
      <c r="A500" s="149" t="s">
        <v>157</v>
      </c>
      <c r="B500" s="34" t="s">
        <v>122</v>
      </c>
      <c r="C500" s="11">
        <v>56540.391499999998</v>
      </c>
      <c r="D500" s="12">
        <v>1.6000000000000001E-3</v>
      </c>
      <c r="E500" s="10">
        <f t="shared" si="247"/>
        <v>8025.9996386073381</v>
      </c>
      <c r="F500" s="31">
        <f t="shared" si="248"/>
        <v>8026</v>
      </c>
      <c r="G500" s="31">
        <f t="shared" si="268"/>
        <v>-7.4440000025788322E-4</v>
      </c>
      <c r="J500" s="31">
        <f>G500</f>
        <v>-7.4440000025788322E-4</v>
      </c>
      <c r="O500" s="31">
        <f t="shared" ca="1" si="270"/>
        <v>-4.2716353436234172E-3</v>
      </c>
      <c r="Q500" s="32">
        <f t="shared" si="249"/>
        <v>41521.891499999998</v>
      </c>
      <c r="S500" s="77">
        <f>S$16</f>
        <v>1</v>
      </c>
      <c r="Z500" s="31">
        <f t="shared" si="250"/>
        <v>8026</v>
      </c>
      <c r="AA500" s="76">
        <f t="shared" si="251"/>
        <v>-3.4583816185432808E-3</v>
      </c>
      <c r="AB500" s="76">
        <f t="shared" si="252"/>
        <v>1.0983756220878396E-2</v>
      </c>
      <c r="AC500" s="76">
        <f t="shared" si="253"/>
        <v>-7.4440000025788322E-4</v>
      </c>
      <c r="AD500" s="76">
        <f t="shared" si="254"/>
        <v>2.7139816182853976E-3</v>
      </c>
      <c r="AE500" s="76">
        <f t="shared" si="255"/>
        <v>7.3656962243910255E-6</v>
      </c>
      <c r="AF500" s="31">
        <f t="shared" si="256"/>
        <v>-7.4440000025788322E-4</v>
      </c>
      <c r="AG500" s="143"/>
      <c r="AH500" s="31">
        <f t="shared" si="257"/>
        <v>-1.1728156221136279E-2</v>
      </c>
      <c r="AI500" s="31">
        <f t="shared" si="258"/>
        <v>0.34124922951429504</v>
      </c>
      <c r="AJ500" s="31">
        <f t="shared" si="259"/>
        <v>-0.97440683457297106</v>
      </c>
      <c r="AK500" s="31">
        <f t="shared" si="260"/>
        <v>-0.21562111021953684</v>
      </c>
      <c r="AL500" s="31">
        <f t="shared" si="261"/>
        <v>-2.8252654613095265</v>
      </c>
      <c r="AM500" s="31">
        <f t="shared" si="262"/>
        <v>-6.2697580874503025</v>
      </c>
      <c r="AN500" s="76">
        <f t="shared" si="269"/>
        <v>3.858521689395074</v>
      </c>
      <c r="AO500" s="76">
        <f t="shared" si="269"/>
        <v>3.8696008626737362</v>
      </c>
      <c r="AP500" s="76">
        <f t="shared" si="269"/>
        <v>3.8483879205988436</v>
      </c>
      <c r="AQ500" s="76">
        <f t="shared" si="269"/>
        <v>3.8893609358329182</v>
      </c>
      <c r="AR500" s="76">
        <f t="shared" si="269"/>
        <v>3.8114728583697506</v>
      </c>
      <c r="AS500" s="76">
        <f t="shared" si="269"/>
        <v>3.9646993615288975</v>
      </c>
      <c r="AT500" s="76">
        <f t="shared" si="269"/>
        <v>3.6793379521950094</v>
      </c>
      <c r="AU500" s="76">
        <f t="shared" si="263"/>
        <v>4.3197269626183257</v>
      </c>
    </row>
    <row r="501" spans="1:47" s="31" customFormat="1" ht="12.95" customHeight="1">
      <c r="A501" s="12" t="s">
        <v>158</v>
      </c>
      <c r="B501" s="34" t="s">
        <v>122</v>
      </c>
      <c r="C501" s="12">
        <v>56782.417399999998</v>
      </c>
      <c r="D501" s="12">
        <v>6.4999999999999997E-3</v>
      </c>
      <c r="E501" s="10">
        <f t="shared" si="247"/>
        <v>8143.49881110359</v>
      </c>
      <c r="F501" s="31">
        <f t="shared" si="248"/>
        <v>8143.5</v>
      </c>
      <c r="G501" s="31">
        <f t="shared" si="268"/>
        <v>-2.4488999988534488E-3</v>
      </c>
      <c r="J501" s="31">
        <f>G501</f>
        <v>-2.4488999988534488E-3</v>
      </c>
      <c r="O501" s="31">
        <f t="shared" ca="1" si="270"/>
        <v>-4.5916423679534871E-3</v>
      </c>
      <c r="Q501" s="32">
        <f t="shared" si="249"/>
        <v>41763.917399999998</v>
      </c>
      <c r="S501" s="77">
        <f>S$16</f>
        <v>1</v>
      </c>
      <c r="Z501" s="31">
        <f t="shared" si="250"/>
        <v>8143.5</v>
      </c>
      <c r="AA501" s="76">
        <f t="shared" si="251"/>
        <v>-3.1658459271821284E-3</v>
      </c>
      <c r="AB501" s="76">
        <f t="shared" si="252"/>
        <v>9.0248298708730992E-3</v>
      </c>
      <c r="AC501" s="76">
        <f t="shared" si="253"/>
        <v>-2.4488999988534488E-3</v>
      </c>
      <c r="AD501" s="76">
        <f t="shared" si="254"/>
        <v>7.1694592832867964E-4</v>
      </c>
      <c r="AE501" s="76">
        <f t="shared" si="255"/>
        <v>5.1401146414707229E-7</v>
      </c>
      <c r="AF501" s="31">
        <f t="shared" si="256"/>
        <v>-2.4488999988534488E-3</v>
      </c>
      <c r="AG501" s="143"/>
      <c r="AH501" s="31">
        <f t="shared" si="257"/>
        <v>-1.1473729869726548E-2</v>
      </c>
      <c r="AI501" s="31">
        <f t="shared" si="258"/>
        <v>0.34797528913946296</v>
      </c>
      <c r="AJ501" s="31">
        <f t="shared" si="259"/>
        <v>-0.9806795203439459</v>
      </c>
      <c r="AK501" s="31">
        <f t="shared" si="260"/>
        <v>-0.2351782668850349</v>
      </c>
      <c r="AL501" s="31">
        <f t="shared" si="261"/>
        <v>-2.7954270856342061</v>
      </c>
      <c r="AM501" s="31">
        <f t="shared" si="262"/>
        <v>-5.7197723149153097</v>
      </c>
      <c r="AN501" s="76">
        <f t="shared" ref="AN501:AT510" si="271">$AU501+$AB$7*SIN(AO501)</f>
        <v>3.9209433449520108</v>
      </c>
      <c r="AO501" s="76">
        <f t="shared" si="271"/>
        <v>3.9287340843592253</v>
      </c>
      <c r="AP501" s="76">
        <f t="shared" si="271"/>
        <v>3.9129354630049615</v>
      </c>
      <c r="AQ501" s="76">
        <f t="shared" si="271"/>
        <v>3.9452385092516362</v>
      </c>
      <c r="AR501" s="76">
        <f t="shared" si="271"/>
        <v>3.8802388848621647</v>
      </c>
      <c r="AS501" s="76">
        <f t="shared" si="271"/>
        <v>4.0158433604762367</v>
      </c>
      <c r="AT501" s="76">
        <f t="shared" si="271"/>
        <v>3.7498344465551687</v>
      </c>
      <c r="AU501" s="76">
        <f t="shared" si="263"/>
        <v>4.4119220235732843</v>
      </c>
    </row>
    <row r="502" spans="1:47" s="31" customFormat="1" ht="12.95" customHeight="1">
      <c r="A502" s="12" t="s">
        <v>158</v>
      </c>
      <c r="B502" s="34" t="s">
        <v>122</v>
      </c>
      <c r="C502" s="12">
        <v>56886.439200000001</v>
      </c>
      <c r="D502" s="12">
        <v>1.5299999999999999E-2</v>
      </c>
      <c r="E502" s="10">
        <f t="shared" si="247"/>
        <v>8193.999503060817</v>
      </c>
      <c r="F502" s="31">
        <f t="shared" si="248"/>
        <v>8194</v>
      </c>
      <c r="G502" s="31">
        <f t="shared" si="268"/>
        <v>-1.0236000016448088E-3</v>
      </c>
      <c r="J502" s="31">
        <f>G502</f>
        <v>-1.0236000016448088E-3</v>
      </c>
      <c r="O502" s="31">
        <f t="shared" ca="1" si="270"/>
        <v>-4.7291773018144981E-3</v>
      </c>
      <c r="Q502" s="32">
        <f t="shared" si="249"/>
        <v>41867.939200000001</v>
      </c>
      <c r="S502" s="77">
        <f>S$16</f>
        <v>1</v>
      </c>
      <c r="Z502" s="31">
        <f t="shared" si="250"/>
        <v>8194</v>
      </c>
      <c r="AA502" s="76">
        <f t="shared" si="251"/>
        <v>-3.0248930987372726E-3</v>
      </c>
      <c r="AB502" s="76">
        <f t="shared" si="252"/>
        <v>1.0325567325804561E-2</v>
      </c>
      <c r="AC502" s="76">
        <f t="shared" si="253"/>
        <v>-1.0236000016448088E-3</v>
      </c>
      <c r="AD502" s="76">
        <f t="shared" si="254"/>
        <v>2.0012930970924638E-3</v>
      </c>
      <c r="AE502" s="76">
        <f t="shared" si="255"/>
        <v>4.0051740604699454E-6</v>
      </c>
      <c r="AF502" s="31">
        <f t="shared" si="256"/>
        <v>-1.0236000016448088E-3</v>
      </c>
      <c r="AG502" s="143"/>
      <c r="AH502" s="31">
        <f t="shared" si="257"/>
        <v>-1.134916732744937E-2</v>
      </c>
      <c r="AI502" s="31">
        <f t="shared" si="258"/>
        <v>0.35112528698138235</v>
      </c>
      <c r="AJ502" s="31">
        <f t="shared" si="259"/>
        <v>-0.9831679148519501</v>
      </c>
      <c r="AK502" s="31">
        <f t="shared" si="260"/>
        <v>-0.24373478945940821</v>
      </c>
      <c r="AL502" s="31">
        <f t="shared" si="261"/>
        <v>-2.7822724957718457</v>
      </c>
      <c r="AM502" s="31">
        <f t="shared" si="262"/>
        <v>-5.5060508396581103</v>
      </c>
      <c r="AN502" s="76">
        <f t="shared" si="271"/>
        <v>3.9480701088962968</v>
      </c>
      <c r="AO502" s="76">
        <f t="shared" si="271"/>
        <v>3.9546162244213656</v>
      </c>
      <c r="AP502" s="76">
        <f t="shared" si="271"/>
        <v>3.9409733509667491</v>
      </c>
      <c r="AQ502" s="76">
        <f t="shared" si="271"/>
        <v>3.9696325829339578</v>
      </c>
      <c r="AR502" s="76">
        <f t="shared" si="271"/>
        <v>3.9103746091648199</v>
      </c>
      <c r="AS502" s="76">
        <f t="shared" si="271"/>
        <v>4.0374613451140835</v>
      </c>
      <c r="AT502" s="76">
        <f t="shared" si="271"/>
        <v>3.7818517538704386</v>
      </c>
      <c r="AU502" s="76">
        <f t="shared" si="263"/>
        <v>4.4515462838135003</v>
      </c>
    </row>
    <row r="503" spans="1:47" s="31" customFormat="1" ht="12.95" customHeight="1">
      <c r="A503" s="150" t="s">
        <v>4</v>
      </c>
      <c r="B503" s="151" t="s">
        <v>122</v>
      </c>
      <c r="C503" s="152">
        <v>57125.376490000002</v>
      </c>
      <c r="D503" s="152">
        <v>2.0000000000000001E-4</v>
      </c>
      <c r="E503" s="10">
        <f t="shared" si="247"/>
        <v>8309.9992115775385</v>
      </c>
      <c r="F503" s="31">
        <f t="shared" si="248"/>
        <v>8310</v>
      </c>
      <c r="G503" s="31">
        <f t="shared" si="268"/>
        <v>-1.6239999968092889E-3</v>
      </c>
      <c r="K503" s="31">
        <f>G503</f>
        <v>-1.6239999968092889E-3</v>
      </c>
      <c r="O503" s="31">
        <f t="shared" ca="1" si="270"/>
        <v>-5.0450991300892908E-3</v>
      </c>
      <c r="Q503" s="32">
        <f t="shared" si="249"/>
        <v>42106.876490000002</v>
      </c>
      <c r="S503" s="77">
        <f>S$17</f>
        <v>1</v>
      </c>
      <c r="Z503" s="31">
        <f t="shared" si="250"/>
        <v>8310</v>
      </c>
      <c r="AA503" s="76">
        <f t="shared" si="251"/>
        <v>-2.6655148523454918E-3</v>
      </c>
      <c r="AB503" s="76">
        <f t="shared" si="252"/>
        <v>9.4034639614827345E-3</v>
      </c>
      <c r="AC503" s="76">
        <f t="shared" si="253"/>
        <v>-1.6239999968092889E-3</v>
      </c>
      <c r="AD503" s="76">
        <f t="shared" si="254"/>
        <v>1.041514855536203E-3</v>
      </c>
      <c r="AE503" s="76">
        <f t="shared" si="255"/>
        <v>1.0847531943025977E-6</v>
      </c>
      <c r="AF503" s="31">
        <f t="shared" si="256"/>
        <v>-1.6239999968092889E-3</v>
      </c>
      <c r="AG503" s="143"/>
      <c r="AH503" s="31">
        <f t="shared" si="257"/>
        <v>-1.1027463958292023E-2</v>
      </c>
      <c r="AI503" s="31">
        <f t="shared" si="258"/>
        <v>0.35900767489261665</v>
      </c>
      <c r="AJ503" s="31">
        <f t="shared" si="259"/>
        <v>-0.98836772831736741</v>
      </c>
      <c r="AK503" s="31">
        <f t="shared" si="260"/>
        <v>-0.26376861060642914</v>
      </c>
      <c r="AL503" s="31">
        <f t="shared" si="261"/>
        <v>-2.7512116036879055</v>
      </c>
      <c r="AM503" s="31">
        <f t="shared" si="262"/>
        <v>-5.0579701321485278</v>
      </c>
      <c r="AN503" s="76">
        <f t="shared" si="271"/>
        <v>4.0111369777812733</v>
      </c>
      <c r="AO503" s="76">
        <f t="shared" si="271"/>
        <v>4.0152684962609033</v>
      </c>
      <c r="AP503" s="76">
        <f t="shared" si="271"/>
        <v>4.0060350761013721</v>
      </c>
      <c r="AQ503" s="76">
        <f t="shared" si="271"/>
        <v>4.0268131371177187</v>
      </c>
      <c r="AR503" s="76">
        <f t="shared" si="271"/>
        <v>3.9807463001806234</v>
      </c>
      <c r="AS503" s="76">
        <f t="shared" si="271"/>
        <v>4.086664290575694</v>
      </c>
      <c r="AT503" s="76">
        <f t="shared" si="271"/>
        <v>3.8593941937745595</v>
      </c>
      <c r="AU503" s="76">
        <f t="shared" si="263"/>
        <v>4.5425643865435026</v>
      </c>
    </row>
    <row r="504" spans="1:47" s="31" customFormat="1" ht="12.95" customHeight="1">
      <c r="A504" s="150" t="s">
        <v>4</v>
      </c>
      <c r="B504" s="151" t="s">
        <v>122</v>
      </c>
      <c r="C504" s="152">
        <v>57125.37674</v>
      </c>
      <c r="D504" s="152">
        <v>1E-4</v>
      </c>
      <c r="E504" s="10">
        <f t="shared" si="247"/>
        <v>8309.9993329479912</v>
      </c>
      <c r="F504" s="31">
        <f t="shared" si="248"/>
        <v>8310</v>
      </c>
      <c r="G504" s="31">
        <f t="shared" si="268"/>
        <v>-1.3739999994868413E-3</v>
      </c>
      <c r="K504" s="31">
        <f>G504</f>
        <v>-1.3739999994868413E-3</v>
      </c>
      <c r="O504" s="31">
        <f t="shared" ca="1" si="270"/>
        <v>-5.0450991300892908E-3</v>
      </c>
      <c r="Q504" s="32">
        <f t="shared" si="249"/>
        <v>42106.87674</v>
      </c>
      <c r="S504" s="77">
        <f>S$17</f>
        <v>1</v>
      </c>
      <c r="Z504" s="31">
        <f t="shared" si="250"/>
        <v>8310</v>
      </c>
      <c r="AA504" s="76">
        <f t="shared" si="251"/>
        <v>-2.6655148523454918E-3</v>
      </c>
      <c r="AB504" s="76">
        <f t="shared" si="252"/>
        <v>9.6534639588051821E-3</v>
      </c>
      <c r="AC504" s="76">
        <f t="shared" si="253"/>
        <v>-1.3739999994868413E-3</v>
      </c>
      <c r="AD504" s="76">
        <f t="shared" si="254"/>
        <v>1.2915148528586506E-3</v>
      </c>
      <c r="AE504" s="76">
        <f t="shared" si="255"/>
        <v>1.6680106151545018E-6</v>
      </c>
      <c r="AF504" s="31">
        <f t="shared" si="256"/>
        <v>-1.3739999994868413E-3</v>
      </c>
      <c r="AG504" s="143"/>
      <c r="AH504" s="31">
        <f t="shared" si="257"/>
        <v>-1.1027463958292023E-2</v>
      </c>
      <c r="AI504" s="31">
        <f t="shared" si="258"/>
        <v>0.35900767489261665</v>
      </c>
      <c r="AJ504" s="31">
        <f t="shared" si="259"/>
        <v>-0.98836772831736741</v>
      </c>
      <c r="AK504" s="31">
        <f t="shared" si="260"/>
        <v>-0.26376861060642914</v>
      </c>
      <c r="AL504" s="31">
        <f t="shared" si="261"/>
        <v>-2.7512116036879055</v>
      </c>
      <c r="AM504" s="31">
        <f t="shared" si="262"/>
        <v>-5.0579701321485278</v>
      </c>
      <c r="AN504" s="76">
        <f t="shared" si="271"/>
        <v>4.0111369777812733</v>
      </c>
      <c r="AO504" s="76">
        <f t="shared" si="271"/>
        <v>4.0152684962609033</v>
      </c>
      <c r="AP504" s="76">
        <f t="shared" si="271"/>
        <v>4.0060350761013721</v>
      </c>
      <c r="AQ504" s="76">
        <f t="shared" si="271"/>
        <v>4.0268131371177187</v>
      </c>
      <c r="AR504" s="76">
        <f t="shared" si="271"/>
        <v>3.9807463001806234</v>
      </c>
      <c r="AS504" s="76">
        <f t="shared" si="271"/>
        <v>4.086664290575694</v>
      </c>
      <c r="AT504" s="76">
        <f t="shared" si="271"/>
        <v>3.8593941937745595</v>
      </c>
      <c r="AU504" s="76">
        <f t="shared" si="263"/>
        <v>4.5425643865435026</v>
      </c>
    </row>
    <row r="505" spans="1:47" s="31" customFormat="1" ht="12.95" customHeight="1">
      <c r="A505" s="11" t="s">
        <v>1531</v>
      </c>
      <c r="B505" s="37"/>
      <c r="C505" s="11">
        <v>57161.422700000003</v>
      </c>
      <c r="D505" s="11">
        <v>8.0000000000000004E-4</v>
      </c>
      <c r="E505" s="10">
        <f t="shared" si="247"/>
        <v>8327.4989909260548</v>
      </c>
      <c r="F505" s="31">
        <f t="shared" si="248"/>
        <v>8327.5</v>
      </c>
      <c r="G505" s="31">
        <f t="shared" si="268"/>
        <v>-2.0785000015166588E-3</v>
      </c>
      <c r="J505" s="31">
        <f>G505</f>
        <v>-2.0785000015166588E-3</v>
      </c>
      <c r="O505" s="31">
        <f t="shared" ca="1" si="270"/>
        <v>-5.0927597507341958E-3</v>
      </c>
      <c r="Q505" s="32">
        <f t="shared" si="249"/>
        <v>42142.922700000003</v>
      </c>
      <c r="S505" s="77">
        <f>S$16</f>
        <v>1</v>
      </c>
      <c r="Z505" s="31">
        <f t="shared" si="250"/>
        <v>8327.5</v>
      </c>
      <c r="AA505" s="76">
        <f t="shared" si="251"/>
        <v>-2.6069043808421427E-3</v>
      </c>
      <c r="AB505" s="76">
        <f t="shared" si="252"/>
        <v>8.8960403284729251E-3</v>
      </c>
      <c r="AC505" s="76">
        <f t="shared" si="253"/>
        <v>-2.0785000015166588E-3</v>
      </c>
      <c r="AD505" s="76">
        <f t="shared" si="254"/>
        <v>5.284043793254839E-4</v>
      </c>
      <c r="AE505" s="76">
        <f t="shared" si="255"/>
        <v>2.7921118809034987E-7</v>
      </c>
      <c r="AF505" s="31">
        <f t="shared" si="256"/>
        <v>-2.0785000015166588E-3</v>
      </c>
      <c r="AG505" s="143"/>
      <c r="AH505" s="31">
        <f t="shared" si="257"/>
        <v>-1.0974540329989584E-2</v>
      </c>
      <c r="AI505" s="31">
        <f t="shared" si="258"/>
        <v>0.36028024408997394</v>
      </c>
      <c r="AJ505" s="31">
        <f t="shared" si="259"/>
        <v>-0.98908584119577159</v>
      </c>
      <c r="AK505" s="31">
        <f t="shared" si="260"/>
        <v>-0.26684016692812984</v>
      </c>
      <c r="AL505" s="31">
        <f t="shared" si="261"/>
        <v>-2.7464149745655342</v>
      </c>
      <c r="AM505" s="31">
        <f t="shared" si="262"/>
        <v>-4.9949795804439958</v>
      </c>
      <c r="AN505" s="76">
        <f t="shared" si="271"/>
        <v>4.0207504671984884</v>
      </c>
      <c r="AO505" s="76">
        <f t="shared" si="271"/>
        <v>4.024573448550063</v>
      </c>
      <c r="AP505" s="76">
        <f t="shared" si="271"/>
        <v>4.0159310164624147</v>
      </c>
      <c r="AQ505" s="76">
        <f t="shared" si="271"/>
        <v>4.0355999216626168</v>
      </c>
      <c r="AR505" s="76">
        <f t="shared" si="271"/>
        <v>3.9914878870557038</v>
      </c>
      <c r="AS505" s="76">
        <f t="shared" si="271"/>
        <v>4.0940664820161103</v>
      </c>
      <c r="AT505" s="76">
        <f t="shared" si="271"/>
        <v>3.8715812540185857</v>
      </c>
      <c r="AU505" s="76">
        <f t="shared" si="263"/>
        <v>4.5562955658346667</v>
      </c>
    </row>
    <row r="506" spans="1:47" s="31" customFormat="1" ht="12.95" customHeight="1">
      <c r="A506" s="150" t="s">
        <v>4</v>
      </c>
      <c r="B506" s="151" t="s">
        <v>31</v>
      </c>
      <c r="C506" s="152">
        <v>57266.472569999998</v>
      </c>
      <c r="D506" s="152">
        <v>2.9999999999999997E-4</v>
      </c>
      <c r="E506" s="10">
        <f t="shared" si="247"/>
        <v>8378.4987921697993</v>
      </c>
      <c r="F506" s="31">
        <f t="shared" si="248"/>
        <v>8378.5</v>
      </c>
      <c r="G506" s="31">
        <f t="shared" si="268"/>
        <v>-2.487899997504428E-3</v>
      </c>
      <c r="K506" s="31">
        <f t="shared" ref="K506:K518" si="272">G506</f>
        <v>-2.487899997504428E-3</v>
      </c>
      <c r="O506" s="31">
        <f t="shared" ca="1" si="270"/>
        <v>-5.2316564166136302E-3</v>
      </c>
      <c r="Q506" s="32">
        <f t="shared" si="249"/>
        <v>42247.972569999998</v>
      </c>
      <c r="S506" s="77">
        <f t="shared" ref="S506:S519" si="273">S$17</f>
        <v>1</v>
      </c>
      <c r="Z506" s="31">
        <f t="shared" si="250"/>
        <v>8378.5</v>
      </c>
      <c r="AA506" s="76">
        <f t="shared" si="251"/>
        <v>-2.4293776104826002E-3</v>
      </c>
      <c r="AB506" s="76">
        <f t="shared" si="252"/>
        <v>8.3256913333502915E-3</v>
      </c>
      <c r="AC506" s="76">
        <f t="shared" si="253"/>
        <v>-2.487899997504428E-3</v>
      </c>
      <c r="AD506" s="76">
        <f t="shared" si="254"/>
        <v>-5.8522387021827868E-5</v>
      </c>
      <c r="AE506" s="76">
        <f t="shared" si="255"/>
        <v>3.4248697827326067E-9</v>
      </c>
      <c r="AF506" s="31">
        <f t="shared" si="256"/>
        <v>-2.487899997504428E-3</v>
      </c>
      <c r="AG506" s="143"/>
      <c r="AH506" s="31">
        <f t="shared" si="257"/>
        <v>-1.0813591330854719E-2</v>
      </c>
      <c r="AI506" s="31">
        <f t="shared" si="258"/>
        <v>0.36412239540789682</v>
      </c>
      <c r="AJ506" s="31">
        <f t="shared" si="259"/>
        <v>-0.99107280413800003</v>
      </c>
      <c r="AK506" s="31">
        <f t="shared" si="260"/>
        <v>-0.27587082623217768</v>
      </c>
      <c r="AL506" s="31">
        <f t="shared" si="261"/>
        <v>-2.7322561048221909</v>
      </c>
      <c r="AM506" s="31">
        <f t="shared" si="262"/>
        <v>-4.8175410639899523</v>
      </c>
      <c r="AN506" s="76">
        <f t="shared" si="271"/>
        <v>4.0489285314040231</v>
      </c>
      <c r="AO506" s="76">
        <f t="shared" si="271"/>
        <v>4.0519356049343811</v>
      </c>
      <c r="AP506" s="76">
        <f t="shared" si="271"/>
        <v>4.0448957205824936</v>
      </c>
      <c r="AQ506" s="76">
        <f t="shared" si="271"/>
        <v>4.0614783090962563</v>
      </c>
      <c r="AR506" s="76">
        <f t="shared" si="271"/>
        <v>4.0229586817372587</v>
      </c>
      <c r="AS506" s="76">
        <f t="shared" si="271"/>
        <v>4.1156651776897251</v>
      </c>
      <c r="AT506" s="76">
        <f t="shared" si="271"/>
        <v>3.9078351109882847</v>
      </c>
      <c r="AU506" s="76">
        <f t="shared" si="263"/>
        <v>4.5963121454832017</v>
      </c>
    </row>
    <row r="507" spans="1:47" s="31" customFormat="1" ht="12.95" customHeight="1">
      <c r="A507" s="150" t="s">
        <v>4</v>
      </c>
      <c r="B507" s="151" t="s">
        <v>31</v>
      </c>
      <c r="C507" s="152">
        <v>57266.473010000002</v>
      </c>
      <c r="D507" s="152">
        <v>2.9999999999999997E-4</v>
      </c>
      <c r="E507" s="10">
        <f t="shared" si="247"/>
        <v>8378.4990057817977</v>
      </c>
      <c r="F507" s="31">
        <f t="shared" si="248"/>
        <v>8378.5</v>
      </c>
      <c r="G507" s="31">
        <f t="shared" si="268"/>
        <v>-2.0478999940678477E-3</v>
      </c>
      <c r="K507" s="31">
        <f t="shared" si="272"/>
        <v>-2.0478999940678477E-3</v>
      </c>
      <c r="O507" s="31">
        <f t="shared" ca="1" si="270"/>
        <v>-5.2316564166136302E-3</v>
      </c>
      <c r="Q507" s="32">
        <f t="shared" si="249"/>
        <v>42247.973010000002</v>
      </c>
      <c r="S507" s="77">
        <f t="shared" si="273"/>
        <v>1</v>
      </c>
      <c r="Z507" s="31">
        <f t="shared" si="250"/>
        <v>8378.5</v>
      </c>
      <c r="AA507" s="76">
        <f t="shared" si="251"/>
        <v>-2.4293776104826002E-3</v>
      </c>
      <c r="AB507" s="76">
        <f t="shared" si="252"/>
        <v>8.7656913367868718E-3</v>
      </c>
      <c r="AC507" s="76">
        <f t="shared" si="253"/>
        <v>-2.0478999940678477E-3</v>
      </c>
      <c r="AD507" s="76">
        <f t="shared" si="254"/>
        <v>3.8147761641475243E-4</v>
      </c>
      <c r="AE507" s="76">
        <f t="shared" si="255"/>
        <v>1.45525171825481E-7</v>
      </c>
      <c r="AF507" s="31">
        <f t="shared" si="256"/>
        <v>-2.0478999940678477E-3</v>
      </c>
      <c r="AG507" s="143"/>
      <c r="AH507" s="31">
        <f t="shared" si="257"/>
        <v>-1.0813591330854719E-2</v>
      </c>
      <c r="AI507" s="31">
        <f t="shared" si="258"/>
        <v>0.36412239540789682</v>
      </c>
      <c r="AJ507" s="31">
        <f t="shared" si="259"/>
        <v>-0.99107280413800003</v>
      </c>
      <c r="AK507" s="31">
        <f t="shared" si="260"/>
        <v>-0.27587082623217768</v>
      </c>
      <c r="AL507" s="31">
        <f t="shared" si="261"/>
        <v>-2.7322561048221909</v>
      </c>
      <c r="AM507" s="31">
        <f t="shared" si="262"/>
        <v>-4.8175410639899523</v>
      </c>
      <c r="AN507" s="76">
        <f t="shared" si="271"/>
        <v>4.0489285314040231</v>
      </c>
      <c r="AO507" s="76">
        <f t="shared" si="271"/>
        <v>4.0519356049343811</v>
      </c>
      <c r="AP507" s="76">
        <f t="shared" si="271"/>
        <v>4.0448957205824936</v>
      </c>
      <c r="AQ507" s="76">
        <f t="shared" si="271"/>
        <v>4.0614783090962563</v>
      </c>
      <c r="AR507" s="76">
        <f t="shared" si="271"/>
        <v>4.0229586817372587</v>
      </c>
      <c r="AS507" s="76">
        <f t="shared" si="271"/>
        <v>4.1156651776897251</v>
      </c>
      <c r="AT507" s="76">
        <f t="shared" si="271"/>
        <v>3.9078351109882847</v>
      </c>
      <c r="AU507" s="76">
        <f t="shared" si="263"/>
        <v>4.5963121454832017</v>
      </c>
    </row>
    <row r="508" spans="1:47" s="31" customFormat="1" ht="12.95" customHeight="1">
      <c r="A508" s="150" t="s">
        <v>4</v>
      </c>
      <c r="B508" s="151" t="s">
        <v>31</v>
      </c>
      <c r="C508" s="152">
        <v>57410.65999</v>
      </c>
      <c r="D508" s="152">
        <v>2.9999999999999997E-4</v>
      </c>
      <c r="E508" s="10">
        <f t="shared" si="247"/>
        <v>8448.4991621069403</v>
      </c>
      <c r="F508" s="31">
        <f t="shared" si="248"/>
        <v>8448.5</v>
      </c>
      <c r="G508" s="31">
        <f t="shared" si="268"/>
        <v>-1.7259000014746562E-3</v>
      </c>
      <c r="K508" s="31">
        <f t="shared" si="272"/>
        <v>-1.7259000014746562E-3</v>
      </c>
      <c r="O508" s="31">
        <f t="shared" ca="1" si="270"/>
        <v>-5.4222988991932466E-3</v>
      </c>
      <c r="Q508" s="32">
        <f t="shared" si="249"/>
        <v>42392.15999</v>
      </c>
      <c r="S508" s="77">
        <f t="shared" si="273"/>
        <v>1</v>
      </c>
      <c r="Z508" s="31">
        <f t="shared" si="250"/>
        <v>8448.5</v>
      </c>
      <c r="AA508" s="76">
        <f t="shared" si="251"/>
        <v>-2.1691124516863159E-3</v>
      </c>
      <c r="AB508" s="76">
        <f t="shared" si="252"/>
        <v>8.8501913338080943E-3</v>
      </c>
      <c r="AC508" s="76">
        <f t="shared" si="253"/>
        <v>-1.7259000014746562E-3</v>
      </c>
      <c r="AD508" s="76">
        <f t="shared" si="254"/>
        <v>4.4321245021165974E-4</v>
      </c>
      <c r="AE508" s="76">
        <f t="shared" si="255"/>
        <v>1.9643727602262298E-7</v>
      </c>
      <c r="AF508" s="31">
        <f t="shared" si="256"/>
        <v>-1.7259000014746562E-3</v>
      </c>
      <c r="AG508" s="143"/>
      <c r="AH508" s="31">
        <f t="shared" si="257"/>
        <v>-1.057609133528275E-2</v>
      </c>
      <c r="AI508" s="31">
        <f t="shared" si="258"/>
        <v>0.36973790385773442</v>
      </c>
      <c r="AJ508" s="31">
        <f t="shared" si="259"/>
        <v>-0.99352955609853932</v>
      </c>
      <c r="AK508" s="31">
        <f t="shared" si="260"/>
        <v>-0.28846963610434473</v>
      </c>
      <c r="AL508" s="31">
        <f t="shared" si="261"/>
        <v>-2.71235562453424</v>
      </c>
      <c r="AM508" s="31">
        <f t="shared" si="262"/>
        <v>-4.587670103351245</v>
      </c>
      <c r="AN508" s="76">
        <f t="shared" si="271"/>
        <v>4.0880242423407918</v>
      </c>
      <c r="AO508" s="76">
        <f t="shared" si="271"/>
        <v>4.0901076323592136</v>
      </c>
      <c r="AP508" s="76">
        <f t="shared" si="271"/>
        <v>4.0849694305077948</v>
      </c>
      <c r="AQ508" s="76">
        <f t="shared" si="271"/>
        <v>4.0977089164121345</v>
      </c>
      <c r="AR508" s="76">
        <f t="shared" si="271"/>
        <v>4.0665226809224908</v>
      </c>
      <c r="AS508" s="76">
        <f t="shared" si="271"/>
        <v>4.1454917053976787</v>
      </c>
      <c r="AT508" s="76">
        <f t="shared" si="271"/>
        <v>3.9593910591099015</v>
      </c>
      <c r="AU508" s="76">
        <f t="shared" si="263"/>
        <v>4.651236862647858</v>
      </c>
    </row>
    <row r="509" spans="1:47" s="31" customFormat="1" ht="12.95" customHeight="1">
      <c r="A509" s="90" t="s">
        <v>0</v>
      </c>
      <c r="B509" s="153" t="s">
        <v>122</v>
      </c>
      <c r="C509" s="91">
        <v>57855.581200000001</v>
      </c>
      <c r="D509" s="91">
        <v>1.4E-3</v>
      </c>
      <c r="E509" s="10">
        <f t="shared" si="247"/>
        <v>8664.5003173594614</v>
      </c>
      <c r="F509" s="31">
        <f t="shared" si="248"/>
        <v>8664.5</v>
      </c>
      <c r="G509" s="31">
        <f t="shared" si="268"/>
        <v>6.537000008393079E-4</v>
      </c>
      <c r="K509" s="31">
        <f t="shared" si="272"/>
        <v>6.537000008393079E-4</v>
      </c>
      <c r="O509" s="31">
        <f t="shared" ca="1" si="270"/>
        <v>-6.0105671311532077E-3</v>
      </c>
      <c r="Q509" s="32">
        <f t="shared" si="249"/>
        <v>42837.081200000001</v>
      </c>
      <c r="S509" s="77">
        <f t="shared" si="273"/>
        <v>1</v>
      </c>
      <c r="Z509" s="31">
        <f t="shared" si="250"/>
        <v>8664.5</v>
      </c>
      <c r="AA509" s="76">
        <f t="shared" si="251"/>
        <v>-1.2383406416106094E-3</v>
      </c>
      <c r="AB509" s="76">
        <f t="shared" si="252"/>
        <v>1.0369349166613685E-2</v>
      </c>
      <c r="AC509" s="76">
        <f t="shared" si="253"/>
        <v>6.537000008393079E-4</v>
      </c>
      <c r="AD509" s="76">
        <f t="shared" si="254"/>
        <v>1.8920406424499173E-3</v>
      </c>
      <c r="AE509" s="76">
        <f t="shared" si="255"/>
        <v>3.5798177926822958E-6</v>
      </c>
      <c r="AF509" s="31">
        <f t="shared" si="256"/>
        <v>6.537000008393079E-4</v>
      </c>
      <c r="AG509" s="143"/>
      <c r="AH509" s="31">
        <f t="shared" si="257"/>
        <v>-9.7156491657743767E-3</v>
      </c>
      <c r="AI509" s="31">
        <f t="shared" si="258"/>
        <v>0.38995074198410928</v>
      </c>
      <c r="AJ509" s="31">
        <f t="shared" si="259"/>
        <v>-0.99882991643972907</v>
      </c>
      <c r="AK509" s="31">
        <f t="shared" si="260"/>
        <v>-0.32906677678258078</v>
      </c>
      <c r="AL509" s="31">
        <f t="shared" si="261"/>
        <v>-2.6469161653163558</v>
      </c>
      <c r="AM509" s="31">
        <f t="shared" si="262"/>
        <v>-3.9602621081835228</v>
      </c>
      <c r="AN509" s="76">
        <f t="shared" si="271"/>
        <v>4.2123054972269749</v>
      </c>
      <c r="AO509" s="76">
        <f t="shared" si="271"/>
        <v>4.2127638157076603</v>
      </c>
      <c r="AP509" s="76">
        <f t="shared" si="271"/>
        <v>4.2113854179270565</v>
      </c>
      <c r="AQ509" s="76">
        <f t="shared" si="271"/>
        <v>4.2155415289280942</v>
      </c>
      <c r="AR509" s="76">
        <f t="shared" si="271"/>
        <v>4.2031044500221704</v>
      </c>
      <c r="AS509" s="76">
        <f t="shared" si="271"/>
        <v>4.2412163809808003</v>
      </c>
      <c r="AT509" s="76">
        <f t="shared" si="271"/>
        <v>4.1316405741250417</v>
      </c>
      <c r="AU509" s="76">
        <f t="shared" si="263"/>
        <v>4.820718847041654</v>
      </c>
    </row>
    <row r="510" spans="1:47" s="31" customFormat="1" ht="12.95" customHeight="1">
      <c r="A510" s="154" t="s">
        <v>1602</v>
      </c>
      <c r="B510" s="155" t="s">
        <v>122</v>
      </c>
      <c r="C510" s="156">
        <v>59024.523349999916</v>
      </c>
      <c r="D510" s="156">
        <v>9.1E-4</v>
      </c>
      <c r="E510" s="10">
        <f t="shared" si="247"/>
        <v>9232.0004705289321</v>
      </c>
      <c r="F510" s="31">
        <f t="shared" si="248"/>
        <v>9232</v>
      </c>
      <c r="G510" s="31">
        <f t="shared" si="268"/>
        <v>9.6919991483446211E-4</v>
      </c>
      <c r="K510" s="31">
        <f t="shared" si="272"/>
        <v>9.6919991483446211E-4</v>
      </c>
      <c r="O510" s="31">
        <f t="shared" ca="1" si="270"/>
        <v>-7.5561329720665281E-3</v>
      </c>
      <c r="Q510" s="32">
        <f t="shared" si="249"/>
        <v>44006.023349999916</v>
      </c>
      <c r="S510" s="77">
        <f t="shared" si="273"/>
        <v>1</v>
      </c>
      <c r="Z510" s="31">
        <f t="shared" si="250"/>
        <v>9232</v>
      </c>
      <c r="AA510" s="76">
        <f t="shared" si="251"/>
        <v>2.2984981681478103E-3</v>
      </c>
      <c r="AB510" s="76">
        <f t="shared" si="252"/>
        <v>7.3333847035502589E-3</v>
      </c>
      <c r="AC510" s="76">
        <f t="shared" si="253"/>
        <v>9.6919991483446211E-4</v>
      </c>
      <c r="AD510" s="76">
        <f t="shared" si="254"/>
        <v>-1.3292982533133482E-3</v>
      </c>
      <c r="AE510" s="76">
        <f t="shared" si="255"/>
        <v>1.7670338462619184E-6</v>
      </c>
      <c r="AF510" s="31">
        <f t="shared" si="256"/>
        <v>9.6919991483446211E-4</v>
      </c>
      <c r="AG510" s="143"/>
      <c r="AH510" s="31">
        <f t="shared" si="257"/>
        <v>-6.3641847887157968E-3</v>
      </c>
      <c r="AI510" s="31">
        <f t="shared" si="258"/>
        <v>0.4757077207980096</v>
      </c>
      <c r="AJ510" s="31">
        <f t="shared" si="259"/>
        <v>-0.9855935922924256</v>
      </c>
      <c r="AK510" s="31">
        <f t="shared" si="260"/>
        <v>-0.45339017055621933</v>
      </c>
      <c r="AL510" s="31">
        <f t="shared" si="261"/>
        <v>-2.4285883461367819</v>
      </c>
      <c r="AM510" s="31">
        <f t="shared" si="262"/>
        <v>-2.6851788755073618</v>
      </c>
      <c r="AN510" s="76">
        <f t="shared" si="271"/>
        <v>4.5790157960128433</v>
      </c>
      <c r="AO510" s="76">
        <f t="shared" si="271"/>
        <v>4.5790153374128115</v>
      </c>
      <c r="AP510" s="76">
        <f t="shared" si="271"/>
        <v>4.5790203129342668</v>
      </c>
      <c r="AQ510" s="76">
        <f t="shared" si="271"/>
        <v>4.5789663415155175</v>
      </c>
      <c r="AR510" s="76">
        <f t="shared" si="271"/>
        <v>4.5795529547438045</v>
      </c>
      <c r="AS510" s="76">
        <f t="shared" si="271"/>
        <v>4.5733089302728747</v>
      </c>
      <c r="AT510" s="76">
        <f t="shared" si="271"/>
        <v>4.6763939195322202</v>
      </c>
      <c r="AU510" s="76">
        <f t="shared" si="263"/>
        <v>5.2660013754836887</v>
      </c>
    </row>
    <row r="511" spans="1:47" s="31" customFormat="1" ht="12.95" customHeight="1">
      <c r="A511" s="154" t="s">
        <v>1602</v>
      </c>
      <c r="B511" s="155" t="s">
        <v>31</v>
      </c>
      <c r="C511" s="156">
        <v>59025.552170000039</v>
      </c>
      <c r="D511" s="156">
        <v>2.3000000000000001E-4</v>
      </c>
      <c r="E511" s="10">
        <f t="shared" si="247"/>
        <v>9232.4999439268704</v>
      </c>
      <c r="F511" s="31">
        <f t="shared" si="248"/>
        <v>9232.5</v>
      </c>
      <c r="G511" s="31">
        <f t="shared" si="268"/>
        <v>-1.1549996270332485E-4</v>
      </c>
      <c r="K511" s="31">
        <f t="shared" si="272"/>
        <v>-1.1549996270332485E-4</v>
      </c>
      <c r="O511" s="31">
        <f t="shared" ca="1" si="270"/>
        <v>-7.5574947040849549E-3</v>
      </c>
      <c r="Q511" s="32">
        <f t="shared" si="249"/>
        <v>44007.052170000039</v>
      </c>
      <c r="S511" s="77">
        <f t="shared" si="273"/>
        <v>1</v>
      </c>
      <c r="Z511" s="31">
        <f t="shared" si="250"/>
        <v>9232.5</v>
      </c>
      <c r="AA511" s="76">
        <f t="shared" si="251"/>
        <v>2.3024442991744637E-3</v>
      </c>
      <c r="AB511" s="76">
        <f t="shared" si="252"/>
        <v>6.2449024013651964E-3</v>
      </c>
      <c r="AC511" s="76">
        <f t="shared" si="253"/>
        <v>-1.1549996270332485E-4</v>
      </c>
      <c r="AD511" s="76">
        <f t="shared" si="254"/>
        <v>-2.4179442618777885E-3</v>
      </c>
      <c r="AE511" s="76">
        <f t="shared" si="255"/>
        <v>5.8464544535477234E-6</v>
      </c>
      <c r="AF511" s="31">
        <f t="shared" si="256"/>
        <v>-1.1549996270332485E-4</v>
      </c>
      <c r="AG511" s="143"/>
      <c r="AH511" s="31">
        <f t="shared" si="257"/>
        <v>-6.3604023640685212E-3</v>
      </c>
      <c r="AI511" s="31">
        <f t="shared" si="258"/>
        <v>0.47581524393818619</v>
      </c>
      <c r="AJ511" s="31">
        <f t="shared" si="259"/>
        <v>-0.98555346006330602</v>
      </c>
      <c r="AK511" s="31">
        <f t="shared" si="260"/>
        <v>-0.45351447860044375</v>
      </c>
      <c r="AL511" s="31">
        <f t="shared" si="261"/>
        <v>-2.4283512249801689</v>
      </c>
      <c r="AM511" s="31">
        <f t="shared" si="262"/>
        <v>-2.6842057809416819</v>
      </c>
      <c r="AN511" s="76">
        <f t="shared" ref="AN511:AT518" si="274">$AU511+$AB$7*SIN(AO511)</f>
        <v>4.5793750460133271</v>
      </c>
      <c r="AO511" s="76">
        <f t="shared" si="274"/>
        <v>4.5793745939873007</v>
      </c>
      <c r="AP511" s="76">
        <f t="shared" si="274"/>
        <v>4.579379511351263</v>
      </c>
      <c r="AQ511" s="76">
        <f t="shared" si="274"/>
        <v>4.5793260275266405</v>
      </c>
      <c r="AR511" s="76">
        <f t="shared" si="274"/>
        <v>4.5799088984807508</v>
      </c>
      <c r="AS511" s="76">
        <f t="shared" si="274"/>
        <v>4.5736879953401655</v>
      </c>
      <c r="AT511" s="76">
        <f t="shared" si="274"/>
        <v>4.6769292566618272</v>
      </c>
      <c r="AU511" s="76">
        <f t="shared" si="263"/>
        <v>5.2663936948920078</v>
      </c>
    </row>
    <row r="512" spans="1:47" s="31" customFormat="1" ht="12.95" customHeight="1">
      <c r="A512" s="78" t="s">
        <v>1601</v>
      </c>
      <c r="B512" s="66"/>
      <c r="C512" s="78">
        <v>59344.824999999997</v>
      </c>
      <c r="D512" s="11">
        <v>1E-3</v>
      </c>
      <c r="E512" s="10">
        <f t="shared" si="247"/>
        <v>9387.5010959751889</v>
      </c>
      <c r="F512" s="31">
        <f t="shared" si="248"/>
        <v>9387.5</v>
      </c>
      <c r="G512" s="31">
        <f t="shared" si="268"/>
        <v>2.2574999966309406E-3</v>
      </c>
      <c r="K512" s="31">
        <f t="shared" si="272"/>
        <v>2.2574999966309406E-3</v>
      </c>
      <c r="O512" s="31">
        <f t="shared" ca="1" si="270"/>
        <v>-7.979631629796962E-3</v>
      </c>
      <c r="Q512" s="32">
        <f t="shared" si="249"/>
        <v>44326.324999999997</v>
      </c>
      <c r="S512" s="77">
        <f t="shared" si="273"/>
        <v>1</v>
      </c>
      <c r="Z512" s="31">
        <f t="shared" si="250"/>
        <v>9387.5</v>
      </c>
      <c r="AA512" s="76">
        <f t="shared" si="251"/>
        <v>3.6102282333366391E-3</v>
      </c>
      <c r="AB512" s="76">
        <f t="shared" si="252"/>
        <v>7.3608997293318533E-3</v>
      </c>
      <c r="AC512" s="76">
        <f t="shared" si="253"/>
        <v>2.2574999966309406E-3</v>
      </c>
      <c r="AD512" s="76">
        <f t="shared" si="254"/>
        <v>-1.3527282367056985E-3</v>
      </c>
      <c r="AE512" s="76">
        <f t="shared" si="255"/>
        <v>1.8298736823809085E-6</v>
      </c>
      <c r="AF512" s="31">
        <f t="shared" si="256"/>
        <v>2.2574999966309406E-3</v>
      </c>
      <c r="AG512" s="143"/>
      <c r="AH512" s="31">
        <f t="shared" si="257"/>
        <v>-5.1033997327009127E-3</v>
      </c>
      <c r="AI512" s="31">
        <f t="shared" si="258"/>
        <v>0.5133593287140803</v>
      </c>
      <c r="AJ512" s="31">
        <f t="shared" si="259"/>
        <v>-0.9690543406072909</v>
      </c>
      <c r="AK512" s="31">
        <f t="shared" si="260"/>
        <v>-0.49358474230693655</v>
      </c>
      <c r="AL512" s="31">
        <f t="shared" si="261"/>
        <v>-2.3491104513938925</v>
      </c>
      <c r="AM512" s="31">
        <f t="shared" si="262"/>
        <v>-2.3902321107213642</v>
      </c>
      <c r="AN512" s="76">
        <f t="shared" si="274"/>
        <v>4.6949763596949348</v>
      </c>
      <c r="AO512" s="76">
        <f t="shared" si="274"/>
        <v>4.6949763598042544</v>
      </c>
      <c r="AP512" s="76">
        <f t="shared" si="274"/>
        <v>4.694976350746205</v>
      </c>
      <c r="AQ512" s="76">
        <f t="shared" si="274"/>
        <v>4.6949771012965034</v>
      </c>
      <c r="AR512" s="76">
        <f t="shared" si="274"/>
        <v>4.6949150199989775</v>
      </c>
      <c r="AS512" s="76">
        <f t="shared" si="274"/>
        <v>4.70115498719146</v>
      </c>
      <c r="AT512" s="76">
        <f t="shared" si="274"/>
        <v>4.8471426491368508</v>
      </c>
      <c r="AU512" s="76">
        <f t="shared" si="263"/>
        <v>5.3880127114708891</v>
      </c>
    </row>
    <row r="513" spans="1:64" s="31" customFormat="1" ht="12.95" customHeight="1">
      <c r="A513" s="78" t="s">
        <v>1601</v>
      </c>
      <c r="B513" s="66"/>
      <c r="C513" s="78">
        <v>59347.913399999998</v>
      </c>
      <c r="D513" s="11">
        <v>5.0000000000000001E-4</v>
      </c>
      <c r="E513" s="10">
        <f t="shared" si="247"/>
        <v>9389.0004580035402</v>
      </c>
      <c r="F513" s="31">
        <f t="shared" si="248"/>
        <v>9389</v>
      </c>
      <c r="G513" s="31">
        <f t="shared" si="268"/>
        <v>9.4340000214288011E-4</v>
      </c>
      <c r="K513" s="31">
        <f t="shared" si="272"/>
        <v>9.4340000214288011E-4</v>
      </c>
      <c r="O513" s="31">
        <f t="shared" ca="1" si="270"/>
        <v>-7.9837168258522391E-3</v>
      </c>
      <c r="Q513" s="32">
        <f t="shared" si="249"/>
        <v>44329.413399999998</v>
      </c>
      <c r="S513" s="77">
        <f t="shared" si="273"/>
        <v>1</v>
      </c>
      <c r="Z513" s="31">
        <f t="shared" si="250"/>
        <v>9389</v>
      </c>
      <c r="AA513" s="76">
        <f t="shared" si="251"/>
        <v>3.6237454105103959E-3</v>
      </c>
      <c r="AB513" s="76">
        <f t="shared" si="252"/>
        <v>6.0337743044686937E-3</v>
      </c>
      <c r="AC513" s="76">
        <f t="shared" si="253"/>
        <v>9.4340000214288011E-4</v>
      </c>
      <c r="AD513" s="76">
        <f t="shared" si="254"/>
        <v>-2.6803454083675158E-3</v>
      </c>
      <c r="AE513" s="76">
        <f t="shared" si="255"/>
        <v>7.1842515081568246E-6</v>
      </c>
      <c r="AF513" s="31">
        <f t="shared" si="256"/>
        <v>9.4340000214288011E-4</v>
      </c>
      <c r="AG513" s="143"/>
      <c r="AH513" s="31">
        <f t="shared" si="257"/>
        <v>-5.0903743023258136E-3</v>
      </c>
      <c r="AI513" s="31">
        <f t="shared" si="258"/>
        <v>0.51376862886225516</v>
      </c>
      <c r="AJ513" s="31">
        <f t="shared" si="259"/>
        <v>-0.96884939552472316</v>
      </c>
      <c r="AK513" s="31">
        <f t="shared" si="260"/>
        <v>-0.49398794976125093</v>
      </c>
      <c r="AL513" s="31">
        <f t="shared" si="261"/>
        <v>-2.3482815501332013</v>
      </c>
      <c r="AM513" s="31">
        <f t="shared" si="262"/>
        <v>-2.387452570140622</v>
      </c>
      <c r="AN513" s="76">
        <f t="shared" si="274"/>
        <v>4.6961397462464189</v>
      </c>
      <c r="AO513" s="76">
        <f t="shared" si="274"/>
        <v>4.6961397463296999</v>
      </c>
      <c r="AP513" s="76">
        <f t="shared" si="274"/>
        <v>4.6961397389351776</v>
      </c>
      <c r="AQ513" s="76">
        <f t="shared" si="274"/>
        <v>4.6961403955082455</v>
      </c>
      <c r="AR513" s="76">
        <f t="shared" si="274"/>
        <v>4.6960822002214924</v>
      </c>
      <c r="AS513" s="76">
        <f t="shared" si="274"/>
        <v>4.7024900667783784</v>
      </c>
      <c r="AT513" s="76">
        <f t="shared" si="274"/>
        <v>4.8488301693111833</v>
      </c>
      <c r="AU513" s="76">
        <f t="shared" si="263"/>
        <v>5.3891896696958463</v>
      </c>
    </row>
    <row r="514" spans="1:64" s="31" customFormat="1" ht="12.95" customHeight="1">
      <c r="A514" s="157" t="s">
        <v>1604</v>
      </c>
      <c r="B514" s="158" t="s">
        <v>31</v>
      </c>
      <c r="C514" s="159">
        <v>59347.913399999998</v>
      </c>
      <c r="D514" s="160">
        <v>5.0000000000000001E-4</v>
      </c>
      <c r="E514" s="10">
        <f t="shared" si="247"/>
        <v>9389.0004580035402</v>
      </c>
      <c r="F514" s="31">
        <f t="shared" si="248"/>
        <v>9389</v>
      </c>
      <c r="G514" s="31">
        <f t="shared" si="268"/>
        <v>9.4340000214288011E-4</v>
      </c>
      <c r="K514" s="31">
        <f t="shared" si="272"/>
        <v>9.4340000214288011E-4</v>
      </c>
      <c r="O514" s="31">
        <f t="shared" ca="1" si="270"/>
        <v>-7.9837168258522391E-3</v>
      </c>
      <c r="Q514" s="32">
        <f t="shared" si="249"/>
        <v>44329.413399999998</v>
      </c>
      <c r="S514" s="77">
        <f t="shared" si="273"/>
        <v>1</v>
      </c>
      <c r="Z514" s="31">
        <f t="shared" si="250"/>
        <v>9389</v>
      </c>
      <c r="AA514" s="76">
        <f t="shared" si="251"/>
        <v>3.6237454105103959E-3</v>
      </c>
      <c r="AB514" s="76">
        <f t="shared" si="252"/>
        <v>6.0337743044686937E-3</v>
      </c>
      <c r="AC514" s="76">
        <f t="shared" si="253"/>
        <v>9.4340000214288011E-4</v>
      </c>
      <c r="AD514" s="76">
        <f t="shared" si="254"/>
        <v>-2.6803454083675158E-3</v>
      </c>
      <c r="AE514" s="76">
        <f t="shared" si="255"/>
        <v>7.1842515081568246E-6</v>
      </c>
      <c r="AF514" s="31">
        <f t="shared" si="256"/>
        <v>9.4340000214288011E-4</v>
      </c>
      <c r="AG514" s="143"/>
      <c r="AH514" s="31">
        <f t="shared" si="257"/>
        <v>-5.0903743023258136E-3</v>
      </c>
      <c r="AI514" s="31">
        <f t="shared" si="258"/>
        <v>0.51376862886225516</v>
      </c>
      <c r="AJ514" s="31">
        <f t="shared" si="259"/>
        <v>-0.96884939552472316</v>
      </c>
      <c r="AK514" s="31">
        <f t="shared" si="260"/>
        <v>-0.49398794976125093</v>
      </c>
      <c r="AL514" s="31">
        <f t="shared" si="261"/>
        <v>-2.3482815501332013</v>
      </c>
      <c r="AM514" s="31">
        <f t="shared" si="262"/>
        <v>-2.387452570140622</v>
      </c>
      <c r="AN514" s="76">
        <f t="shared" si="274"/>
        <v>4.6961397462464189</v>
      </c>
      <c r="AO514" s="76">
        <f t="shared" si="274"/>
        <v>4.6961397463296999</v>
      </c>
      <c r="AP514" s="76">
        <f t="shared" si="274"/>
        <v>4.6961397389351776</v>
      </c>
      <c r="AQ514" s="76">
        <f t="shared" si="274"/>
        <v>4.6961403955082455</v>
      </c>
      <c r="AR514" s="76">
        <f t="shared" si="274"/>
        <v>4.6960822002214924</v>
      </c>
      <c r="AS514" s="76">
        <f t="shared" si="274"/>
        <v>4.7024900667783784</v>
      </c>
      <c r="AT514" s="76">
        <f t="shared" si="274"/>
        <v>4.8488301693111833</v>
      </c>
      <c r="AU514" s="76">
        <f t="shared" si="263"/>
        <v>5.3891896696958463</v>
      </c>
    </row>
    <row r="515" spans="1:64" s="31" customFormat="1" ht="12.95" customHeight="1">
      <c r="A515" s="157" t="s">
        <v>1604</v>
      </c>
      <c r="B515" s="158" t="s">
        <v>122</v>
      </c>
      <c r="C515" s="159">
        <v>59348.807800000002</v>
      </c>
      <c r="D515" s="160">
        <v>2.0000000000000001E-4</v>
      </c>
      <c r="E515" s="10">
        <f t="shared" si="247"/>
        <v>9389.434672936246</v>
      </c>
      <c r="F515" s="31">
        <f t="shared" si="248"/>
        <v>9389.5</v>
      </c>
      <c r="G515" s="31">
        <f t="shared" si="268"/>
        <v>-0.13456129999394761</v>
      </c>
      <c r="K515" s="31">
        <f t="shared" si="272"/>
        <v>-0.13456129999394761</v>
      </c>
      <c r="O515" s="31">
        <f t="shared" ca="1" si="270"/>
        <v>-7.9850785578706659E-3</v>
      </c>
      <c r="Q515" s="32">
        <f t="shared" si="249"/>
        <v>44330.307800000002</v>
      </c>
      <c r="S515" s="77">
        <f t="shared" si="273"/>
        <v>1</v>
      </c>
      <c r="Z515" s="31">
        <f t="shared" si="250"/>
        <v>9389.5</v>
      </c>
      <c r="AA515" s="76">
        <f t="shared" si="251"/>
        <v>3.6282549789360356E-3</v>
      </c>
      <c r="AB515" s="76">
        <f t="shared" si="252"/>
        <v>-0.12947527134310674</v>
      </c>
      <c r="AC515" s="76">
        <f t="shared" si="253"/>
        <v>-0.13456129999394761</v>
      </c>
      <c r="AD515" s="76">
        <f t="shared" si="254"/>
        <v>-0.13818955497288365</v>
      </c>
      <c r="AE515" s="76">
        <f t="shared" si="255"/>
        <v>1.9096353103603633E-2</v>
      </c>
      <c r="AF515" s="31">
        <f t="shared" si="256"/>
        <v>-0.13456129999394761</v>
      </c>
      <c r="AG515" s="143"/>
      <c r="AH515" s="31">
        <f t="shared" si="257"/>
        <v>-5.0860286508408806E-3</v>
      </c>
      <c r="AI515" s="31">
        <f t="shared" si="258"/>
        <v>0.51390528170610161</v>
      </c>
      <c r="AJ515" s="31">
        <f t="shared" si="259"/>
        <v>-0.96878085970687566</v>
      </c>
      <c r="AK515" s="31">
        <f t="shared" si="260"/>
        <v>-0.49412241968422271</v>
      </c>
      <c r="AL515" s="31">
        <f t="shared" si="261"/>
        <v>-2.3480049558433307</v>
      </c>
      <c r="AM515" s="31">
        <f t="shared" si="262"/>
        <v>-2.3865262948112309</v>
      </c>
      <c r="AN515" s="76">
        <f t="shared" si="274"/>
        <v>4.6965277479450984</v>
      </c>
      <c r="AO515" s="76">
        <f t="shared" si="274"/>
        <v>4.6965277480207455</v>
      </c>
      <c r="AP515" s="76">
        <f t="shared" si="274"/>
        <v>4.6965277411397635</v>
      </c>
      <c r="AQ515" s="76">
        <f t="shared" si="274"/>
        <v>4.696528367058872</v>
      </c>
      <c r="AR515" s="76">
        <f t="shared" si="274"/>
        <v>4.6964715318818939</v>
      </c>
      <c r="AS515" s="76">
        <f t="shared" si="274"/>
        <v>4.7029355436420532</v>
      </c>
      <c r="AT515" s="76">
        <f t="shared" si="274"/>
        <v>4.849392842409241</v>
      </c>
      <c r="AU515" s="76">
        <f t="shared" si="263"/>
        <v>5.3895819891041654</v>
      </c>
      <c r="AV515" s="76"/>
    </row>
    <row r="516" spans="1:64" s="31" customFormat="1" ht="12.95" customHeight="1">
      <c r="A516" s="78" t="s">
        <v>1601</v>
      </c>
      <c r="B516" s="66"/>
      <c r="C516" s="11">
        <v>59349.974300000002</v>
      </c>
      <c r="D516" s="67">
        <v>5.0000000000000001E-4</v>
      </c>
      <c r="E516" s="10">
        <f t="shared" si="247"/>
        <v>9390.0009874700063</v>
      </c>
      <c r="F516" s="31">
        <f t="shared" si="248"/>
        <v>9390</v>
      </c>
      <c r="G516" s="31">
        <f t="shared" si="268"/>
        <v>2.0340000046417117E-3</v>
      </c>
      <c r="K516" s="31">
        <f t="shared" si="272"/>
        <v>2.0340000046417117E-3</v>
      </c>
      <c r="O516" s="31">
        <f t="shared" ca="1" si="270"/>
        <v>-7.9864402898890928E-3</v>
      </c>
      <c r="Q516" s="32">
        <f t="shared" si="249"/>
        <v>44331.474300000002</v>
      </c>
      <c r="S516" s="77">
        <f t="shared" si="273"/>
        <v>1</v>
      </c>
      <c r="Z516" s="31">
        <f t="shared" si="250"/>
        <v>9390</v>
      </c>
      <c r="AA516" s="76">
        <f t="shared" si="251"/>
        <v>3.6327664701886276E-3</v>
      </c>
      <c r="AB516" s="76">
        <f t="shared" si="252"/>
        <v>7.1156810818412851E-3</v>
      </c>
      <c r="AC516" s="76">
        <f t="shared" si="253"/>
        <v>2.0340000046417117E-3</v>
      </c>
      <c r="AD516" s="76">
        <f t="shared" si="254"/>
        <v>-1.5987664655469159E-3</v>
      </c>
      <c r="AE516" s="76">
        <f t="shared" si="255"/>
        <v>2.5560542113573776E-6</v>
      </c>
      <c r="AF516" s="31">
        <f t="shared" si="256"/>
        <v>2.0340000046417117E-3</v>
      </c>
      <c r="AG516" s="143"/>
      <c r="AH516" s="31">
        <f t="shared" si="257"/>
        <v>-5.0816810771995733E-3</v>
      </c>
      <c r="AI516" s="31">
        <f t="shared" si="258"/>
        <v>0.51404204449146162</v>
      </c>
      <c r="AJ516" s="31">
        <f t="shared" si="259"/>
        <v>-0.96871221324070034</v>
      </c>
      <c r="AK516" s="31">
        <f t="shared" si="260"/>
        <v>-0.49425692333621085</v>
      </c>
      <c r="AL516" s="31">
        <f t="shared" si="261"/>
        <v>-2.3477282143564655</v>
      </c>
      <c r="AM516" s="31">
        <f t="shared" si="262"/>
        <v>-2.3856001382599228</v>
      </c>
      <c r="AN516" s="76">
        <f t="shared" si="274"/>
        <v>4.6969158528727419</v>
      </c>
      <c r="AO516" s="76">
        <f t="shared" si="274"/>
        <v>4.6969158529412507</v>
      </c>
      <c r="AP516" s="76">
        <f t="shared" si="274"/>
        <v>4.6969158465533107</v>
      </c>
      <c r="AQ516" s="76">
        <f t="shared" si="274"/>
        <v>4.6969164421967271</v>
      </c>
      <c r="AR516" s="76">
        <f t="shared" si="274"/>
        <v>4.6968609996831479</v>
      </c>
      <c r="AS516" s="76">
        <f t="shared" si="274"/>
        <v>4.7033812458016397</v>
      </c>
      <c r="AT516" s="76">
        <f t="shared" si="274"/>
        <v>4.8499555986502507</v>
      </c>
      <c r="AU516" s="76">
        <f t="shared" si="263"/>
        <v>5.3899743085124845</v>
      </c>
    </row>
    <row r="517" spans="1:64" s="31" customFormat="1" ht="12.95" customHeight="1">
      <c r="A517" s="157" t="s">
        <v>1604</v>
      </c>
      <c r="B517" s="158" t="s">
        <v>122</v>
      </c>
      <c r="C517" s="159">
        <v>59349.974300000002</v>
      </c>
      <c r="D517" s="160">
        <v>5.0000000000000001E-4</v>
      </c>
      <c r="E517" s="10">
        <f t="shared" si="247"/>
        <v>9390.0009874700063</v>
      </c>
      <c r="F517" s="31">
        <f t="shared" si="248"/>
        <v>9390</v>
      </c>
      <c r="G517" s="31">
        <f t="shared" si="268"/>
        <v>2.0340000046417117E-3</v>
      </c>
      <c r="K517" s="31">
        <f t="shared" si="272"/>
        <v>2.0340000046417117E-3</v>
      </c>
      <c r="O517" s="31">
        <f t="shared" ca="1" si="270"/>
        <v>-7.9864402898890928E-3</v>
      </c>
      <c r="Q517" s="32">
        <f t="shared" si="249"/>
        <v>44331.474300000002</v>
      </c>
      <c r="S517" s="77">
        <f t="shared" si="273"/>
        <v>1</v>
      </c>
      <c r="Z517" s="31">
        <f t="shared" si="250"/>
        <v>9390</v>
      </c>
      <c r="AA517" s="76">
        <f t="shared" si="251"/>
        <v>3.6327664701886276E-3</v>
      </c>
      <c r="AB517" s="76">
        <f t="shared" si="252"/>
        <v>7.1156810818412851E-3</v>
      </c>
      <c r="AC517" s="76">
        <f t="shared" si="253"/>
        <v>2.0340000046417117E-3</v>
      </c>
      <c r="AD517" s="76">
        <f t="shared" si="254"/>
        <v>-1.5987664655469159E-3</v>
      </c>
      <c r="AE517" s="76">
        <f t="shared" si="255"/>
        <v>2.5560542113573776E-6</v>
      </c>
      <c r="AF517" s="31">
        <f t="shared" si="256"/>
        <v>2.0340000046417117E-3</v>
      </c>
      <c r="AG517" s="143"/>
      <c r="AH517" s="31">
        <f t="shared" si="257"/>
        <v>-5.0816810771995733E-3</v>
      </c>
      <c r="AI517" s="31">
        <f t="shared" si="258"/>
        <v>0.51404204449146162</v>
      </c>
      <c r="AJ517" s="31">
        <f t="shared" si="259"/>
        <v>-0.96871221324070034</v>
      </c>
      <c r="AK517" s="31">
        <f t="shared" si="260"/>
        <v>-0.49425692333621085</v>
      </c>
      <c r="AL517" s="31">
        <f t="shared" si="261"/>
        <v>-2.3477282143564655</v>
      </c>
      <c r="AM517" s="31">
        <f t="shared" si="262"/>
        <v>-2.3856001382599228</v>
      </c>
      <c r="AN517" s="76">
        <f t="shared" si="274"/>
        <v>4.6969158528727419</v>
      </c>
      <c r="AO517" s="76">
        <f t="shared" si="274"/>
        <v>4.6969158529412507</v>
      </c>
      <c r="AP517" s="76">
        <f t="shared" si="274"/>
        <v>4.6969158465533107</v>
      </c>
      <c r="AQ517" s="76">
        <f t="shared" si="274"/>
        <v>4.6969164421967271</v>
      </c>
      <c r="AR517" s="76">
        <f t="shared" si="274"/>
        <v>4.6968609996831479</v>
      </c>
      <c r="AS517" s="76">
        <f t="shared" si="274"/>
        <v>4.7033812458016397</v>
      </c>
      <c r="AT517" s="76">
        <f t="shared" si="274"/>
        <v>4.8499555986502507</v>
      </c>
      <c r="AU517" s="76">
        <f t="shared" si="263"/>
        <v>5.3899743085124845</v>
      </c>
    </row>
    <row r="518" spans="1:64" s="31" customFormat="1" ht="12.95" customHeight="1">
      <c r="A518" s="154" t="s">
        <v>1603</v>
      </c>
      <c r="B518" s="155" t="s">
        <v>122</v>
      </c>
      <c r="C518" s="161">
        <v>59778.414299999997</v>
      </c>
      <c r="D518" s="162">
        <v>1E-4</v>
      </c>
      <c r="E518" s="10">
        <f t="shared" si="247"/>
        <v>9598.0008150268659</v>
      </c>
      <c r="F518" s="31">
        <f t="shared" si="248"/>
        <v>9598</v>
      </c>
      <c r="G518" s="31">
        <f t="shared" si="268"/>
        <v>1.6787999993539415E-3</v>
      </c>
      <c r="K518" s="31">
        <f t="shared" si="272"/>
        <v>1.6787999993539415E-3</v>
      </c>
      <c r="O518" s="31">
        <f t="shared" ca="1" si="270"/>
        <v>-8.5529208095542382E-3</v>
      </c>
      <c r="Q518" s="32">
        <f t="shared" si="249"/>
        <v>44759.914299999997</v>
      </c>
      <c r="S518" s="77">
        <f t="shared" si="273"/>
        <v>1</v>
      </c>
      <c r="Z518" s="31">
        <f t="shared" si="250"/>
        <v>9598</v>
      </c>
      <c r="AA518" s="76">
        <f t="shared" si="251"/>
        <v>5.6880471237816012E-3</v>
      </c>
      <c r="AB518" s="76">
        <f t="shared" si="252"/>
        <v>4.7734483124638166E-3</v>
      </c>
      <c r="AC518" s="76">
        <f t="shared" si="253"/>
        <v>1.6787999993539415E-3</v>
      </c>
      <c r="AD518" s="76">
        <f t="shared" si="254"/>
        <v>-4.0092471244276597E-3</v>
      </c>
      <c r="AE518" s="76">
        <f t="shared" si="255"/>
        <v>1.6074062504731458E-5</v>
      </c>
      <c r="AF518" s="31">
        <f t="shared" si="256"/>
        <v>1.6787999993539415E-3</v>
      </c>
      <c r="AG518" s="143"/>
      <c r="AH518" s="31">
        <f t="shared" si="257"/>
        <v>-3.0946483131098755E-3</v>
      </c>
      <c r="AI518" s="31">
        <f t="shared" si="258"/>
        <v>0.58229294801961751</v>
      </c>
      <c r="AJ518" s="31">
        <f t="shared" si="259"/>
        <v>-0.92831237888869689</v>
      </c>
      <c r="AK518" s="31">
        <f t="shared" si="260"/>
        <v>-0.55314180777959077</v>
      </c>
      <c r="AL518" s="31">
        <f t="shared" si="261"/>
        <v>-2.2175876169787356</v>
      </c>
      <c r="AM518" s="31">
        <f t="shared" si="262"/>
        <v>-2.0082526135165506</v>
      </c>
      <c r="AN518" s="76">
        <f t="shared" si="274"/>
        <v>4.8684634322966014</v>
      </c>
      <c r="AO518" s="76">
        <f t="shared" si="274"/>
        <v>4.8684690469846057</v>
      </c>
      <c r="AP518" s="76">
        <f t="shared" si="274"/>
        <v>4.8685211483590027</v>
      </c>
      <c r="AQ518" s="76">
        <f t="shared" si="274"/>
        <v>4.8690038019841424</v>
      </c>
      <c r="AR518" s="76">
        <f t="shared" si="274"/>
        <v>4.8734067765742264</v>
      </c>
      <c r="AS518" s="76">
        <f t="shared" si="274"/>
        <v>4.9091116603943687</v>
      </c>
      <c r="AT518" s="76">
        <f t="shared" si="274"/>
        <v>5.0909410469950647</v>
      </c>
      <c r="AU518" s="76">
        <f t="shared" si="263"/>
        <v>5.5531791823731771</v>
      </c>
      <c r="AV518" s="76"/>
    </row>
    <row r="519" spans="1:64" s="31" customFormat="1" ht="12.95" customHeight="1">
      <c r="A519" s="165" t="s">
        <v>1605</v>
      </c>
      <c r="B519" s="166" t="s">
        <v>122</v>
      </c>
      <c r="C519" s="161">
        <v>59990.580800000113</v>
      </c>
      <c r="D519" s="165">
        <v>1E-4</v>
      </c>
      <c r="E519" s="10">
        <f t="shared" ref="E519" si="275">+(C519-C$7)/C$8</f>
        <v>9701.003791904297</v>
      </c>
      <c r="F519" s="31">
        <f t="shared" ref="F519" si="276">ROUND(2*E519,0)/2</f>
        <v>9701</v>
      </c>
      <c r="G519" s="31">
        <f t="shared" ref="G519" si="277">+C519-(C$7+F519*C$8)</f>
        <v>7.8106001164996997E-3</v>
      </c>
      <c r="K519" s="31">
        <f t="shared" ref="K519" si="278">G519</f>
        <v>7.8106001164996997E-3</v>
      </c>
      <c r="O519" s="31">
        <f t="shared" ref="O519" ca="1" si="279">+C$11+C$12*F519</f>
        <v>-8.8334376053499607E-3</v>
      </c>
      <c r="Q519" s="32">
        <f t="shared" ref="Q519" si="280">+C519-15018.5</f>
        <v>44972.080800000113</v>
      </c>
      <c r="S519" s="77">
        <f t="shared" si="273"/>
        <v>1</v>
      </c>
      <c r="Z519" s="31">
        <f t="shared" ref="Z519" si="281">F519</f>
        <v>9701</v>
      </c>
      <c r="AA519" s="76">
        <f t="shared" ref="AA519" si="282">AB$3+AB$4*Z519+AB$5*Z519^2+AH519</f>
        <v>6.8525169964772127E-3</v>
      </c>
      <c r="AB519" s="76">
        <f t="shared" ref="AB519" si="283">IF(S519&lt;&gt;0,G519-AH519, -9999)</f>
        <v>9.7746173480293842E-3</v>
      </c>
      <c r="AC519" s="76">
        <f t="shared" ref="AC519" si="284">+G519-P519</f>
        <v>7.8106001164996997E-3</v>
      </c>
      <c r="AD519" s="76">
        <f t="shared" ref="AD519" si="285">IF(S519&lt;&gt;0,G519-AA519, -9999)</f>
        <v>9.5808312002248694E-4</v>
      </c>
      <c r="AE519" s="76">
        <f t="shared" ref="AE519" si="286">+(G519-AA519)^2*S519</f>
        <v>9.179232648720231E-7</v>
      </c>
      <c r="AF519" s="31">
        <f t="shared" ref="AF519" si="287">IF(S519&lt;&gt;0,G519-P519, -9999)</f>
        <v>7.8106001164996997E-3</v>
      </c>
      <c r="AG519" s="143"/>
      <c r="AH519" s="31">
        <f t="shared" ref="AH519" si="288">$AB$6*($AB$11/AI519*AJ519+$AB$12)</f>
        <v>-1.9640172315296849E-3</v>
      </c>
      <c r="AI519" s="31">
        <f t="shared" ref="AI519" si="289">1+$AB$7*COS(AL519)</f>
        <v>0.62710709993867497</v>
      </c>
      <c r="AJ519" s="31">
        <f t="shared" ref="AJ519" si="290">SIN(AL519+RADIANS($AB$9))</f>
        <v>-0.89618271709171116</v>
      </c>
      <c r="AK519" s="31">
        <f t="shared" ref="AK519" si="291">$AB$7*SIN(AL519)</f>
        <v>-0.58429095994347724</v>
      </c>
      <c r="AL519" s="31">
        <f t="shared" ref="AL519" si="292">2*ATAN(AM519)</f>
        <v>-2.1388295817701981</v>
      </c>
      <c r="AM519" s="31">
        <f t="shared" ref="AM519" si="293">SQRT((1+$AB$7)/(1-$AB$7))*TAN(AN519/2)</f>
        <v>-1.8244922517758964</v>
      </c>
      <c r="AN519" s="76">
        <f t="shared" ref="AN519" si="294">$AU519+$AB$7*SIN(AO519)</f>
        <v>4.9624176964548568</v>
      </c>
      <c r="AO519" s="76">
        <f t="shared" ref="AO519" si="295">$AU519+$AB$7*SIN(AP519)</f>
        <v>4.9624709370004858</v>
      </c>
      <c r="AP519" s="76">
        <f t="shared" ref="AP519" si="296">$AU519+$AB$7*SIN(AQ519)</f>
        <v>4.962781115021083</v>
      </c>
      <c r="AQ519" s="76">
        <f t="shared" ref="AQ519" si="297">$AU519+$AB$7*SIN(AR519)</f>
        <v>4.964580777478071</v>
      </c>
      <c r="AR519" s="76">
        <f t="shared" ref="AR519" si="298">$AU519+$AB$7*SIN(AS519)</f>
        <v>4.9747841703582036</v>
      </c>
      <c r="AS519" s="76">
        <f t="shared" ref="AS519" si="299">$AU519+$AB$7*SIN(AT519)</f>
        <v>5.0265662793374446</v>
      </c>
      <c r="AT519" s="76">
        <f t="shared" ref="AT519" si="300">$AU519+$AB$7*SIN(AU519)</f>
        <v>5.2149652286950792</v>
      </c>
      <c r="AU519" s="76">
        <f t="shared" ref="AU519" si="301">RADIANS($AB$9)+$AB$18*(F519-AB$15)</f>
        <v>5.6339969804868852</v>
      </c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31" customFormat="1" ht="12.95" customHeight="1">
      <c r="B520" s="77"/>
      <c r="C520" s="146"/>
      <c r="D520" s="146"/>
      <c r="E520" s="145"/>
      <c r="F520" s="163"/>
      <c r="S520" s="77"/>
      <c r="AA520" s="76"/>
      <c r="AB520" s="76"/>
      <c r="AC520" s="76"/>
      <c r="AD520" s="76"/>
      <c r="AE520" s="76"/>
      <c r="AG520" s="143"/>
      <c r="AN520" s="76"/>
      <c r="AO520" s="76"/>
      <c r="AP520" s="76"/>
      <c r="AQ520" s="76"/>
      <c r="AR520" s="76"/>
      <c r="AS520" s="76"/>
      <c r="AT520" s="76"/>
      <c r="AU520" s="76"/>
    </row>
    <row r="521" spans="1:64" s="31" customFormat="1" ht="12.95" customHeight="1">
      <c r="B521" s="77"/>
      <c r="C521" s="146"/>
      <c r="D521" s="146"/>
      <c r="E521" s="145"/>
      <c r="F521" s="163"/>
      <c r="S521" s="77"/>
      <c r="AA521" s="76"/>
      <c r="AB521" s="76"/>
      <c r="AC521" s="76"/>
      <c r="AD521" s="76"/>
      <c r="AE521" s="76"/>
      <c r="AG521" s="143"/>
      <c r="AN521" s="76"/>
      <c r="AO521" s="76"/>
      <c r="AP521" s="76"/>
      <c r="AQ521" s="76"/>
      <c r="AR521" s="76"/>
      <c r="AS521" s="76"/>
      <c r="AT521" s="76"/>
      <c r="AU521" s="76"/>
    </row>
    <row r="522" spans="1:64" s="31" customFormat="1" ht="12.95" customHeight="1">
      <c r="B522" s="77"/>
      <c r="C522" s="146"/>
      <c r="D522" s="146"/>
      <c r="E522" s="145"/>
      <c r="F522" s="163"/>
      <c r="S522" s="77"/>
      <c r="AA522" s="76"/>
      <c r="AB522" s="76"/>
      <c r="AC522" s="76"/>
      <c r="AD522" s="76"/>
      <c r="AE522" s="76"/>
      <c r="AG522" s="143"/>
      <c r="AN522" s="76"/>
      <c r="AO522" s="76"/>
      <c r="AP522" s="76"/>
      <c r="AQ522" s="76"/>
      <c r="AR522" s="76"/>
      <c r="AS522" s="76"/>
      <c r="AT522" s="76"/>
      <c r="AU522" s="76"/>
    </row>
    <row r="523" spans="1:64" s="31" customFormat="1" ht="12.95" customHeight="1">
      <c r="B523" s="77"/>
      <c r="C523" s="146"/>
      <c r="D523" s="146"/>
      <c r="E523" s="145"/>
      <c r="F523" s="163"/>
      <c r="S523" s="77"/>
      <c r="AA523" s="76"/>
      <c r="AB523" s="76"/>
      <c r="AC523" s="76"/>
      <c r="AD523" s="76"/>
      <c r="AE523" s="76"/>
      <c r="AG523" s="143"/>
      <c r="AN523" s="76"/>
      <c r="AO523" s="76"/>
      <c r="AP523" s="76"/>
      <c r="AQ523" s="76"/>
      <c r="AR523" s="76"/>
      <c r="AS523" s="76"/>
      <c r="AT523" s="76"/>
      <c r="AU523" s="76"/>
    </row>
    <row r="524" spans="1:64" s="31" customFormat="1" ht="12.95" customHeight="1">
      <c r="B524" s="77"/>
      <c r="C524" s="146"/>
      <c r="D524" s="146"/>
      <c r="E524" s="145"/>
      <c r="F524" s="163"/>
      <c r="S524" s="77"/>
      <c r="AA524" s="76"/>
      <c r="AB524" s="76"/>
      <c r="AC524" s="76"/>
      <c r="AD524" s="76"/>
      <c r="AE524" s="76"/>
      <c r="AG524" s="143"/>
      <c r="AN524" s="76"/>
      <c r="AO524" s="76"/>
      <c r="AP524" s="76"/>
      <c r="AQ524" s="76"/>
      <c r="AR524" s="76"/>
      <c r="AS524" s="76"/>
      <c r="AT524" s="76"/>
      <c r="AU524" s="76"/>
    </row>
    <row r="525" spans="1:64" s="31" customFormat="1" ht="12.95" customHeight="1">
      <c r="B525" s="77"/>
      <c r="C525" s="164"/>
      <c r="D525" s="164"/>
      <c r="S525" s="77"/>
      <c r="AA525" s="76"/>
      <c r="AB525" s="76"/>
      <c r="AC525" s="76"/>
      <c r="AD525" s="76"/>
      <c r="AE525" s="76"/>
      <c r="AG525" s="143"/>
      <c r="AN525" s="76"/>
      <c r="AO525" s="76"/>
      <c r="AP525" s="76"/>
      <c r="AQ525" s="76"/>
      <c r="AR525" s="76"/>
      <c r="AS525" s="76"/>
      <c r="AT525" s="76"/>
      <c r="AU525" s="76"/>
    </row>
    <row r="526" spans="1:64" s="31" customFormat="1" ht="12.95" customHeight="1">
      <c r="B526" s="77"/>
      <c r="C526" s="164"/>
      <c r="D526" s="164"/>
      <c r="S526" s="77"/>
      <c r="AA526" s="76"/>
      <c r="AB526" s="76"/>
      <c r="AC526" s="76"/>
      <c r="AD526" s="76"/>
      <c r="AE526" s="76"/>
      <c r="AG526" s="143"/>
      <c r="AN526" s="76"/>
      <c r="AO526" s="76"/>
      <c r="AP526" s="76"/>
      <c r="AQ526" s="76"/>
      <c r="AR526" s="76"/>
      <c r="AS526" s="76"/>
      <c r="AT526" s="76"/>
      <c r="AU526" s="76"/>
    </row>
    <row r="527" spans="1:64" s="31" customFormat="1" ht="12.95" customHeight="1">
      <c r="B527" s="77"/>
      <c r="C527" s="164"/>
      <c r="D527" s="164"/>
      <c r="S527" s="77"/>
      <c r="AA527" s="76"/>
      <c r="AB527" s="76"/>
      <c r="AC527" s="76"/>
      <c r="AD527" s="76"/>
      <c r="AE527" s="76"/>
      <c r="AG527" s="143"/>
      <c r="AN527" s="76"/>
      <c r="AO527" s="76"/>
      <c r="AP527" s="76"/>
      <c r="AQ527" s="76"/>
      <c r="AR527" s="76"/>
      <c r="AS527" s="76"/>
      <c r="AT527" s="76"/>
      <c r="AU527" s="76"/>
    </row>
    <row r="528" spans="1:64" s="31" customFormat="1" ht="12.95" customHeight="1">
      <c r="B528" s="77"/>
      <c r="C528" s="164"/>
      <c r="D528" s="164"/>
      <c r="S528" s="77"/>
      <c r="AA528" s="76"/>
      <c r="AB528" s="76"/>
      <c r="AC528" s="76"/>
      <c r="AD528" s="76"/>
      <c r="AE528" s="76"/>
      <c r="AG528" s="143"/>
      <c r="AN528" s="76"/>
      <c r="AO528" s="76"/>
      <c r="AP528" s="76"/>
      <c r="AQ528" s="76"/>
      <c r="AR528" s="76"/>
      <c r="AS528" s="76"/>
      <c r="AT528" s="76"/>
      <c r="AU528" s="76"/>
      <c r="AV528" s="76"/>
      <c r="AX528" s="76"/>
    </row>
    <row r="529" spans="2:64" s="31" customFormat="1" ht="12.95" customHeight="1">
      <c r="B529" s="77"/>
      <c r="C529" s="164"/>
      <c r="D529" s="164"/>
      <c r="S529" s="77"/>
      <c r="AA529" s="76"/>
      <c r="AB529" s="76"/>
      <c r="AC529" s="76"/>
      <c r="AD529" s="76"/>
      <c r="AE529" s="76"/>
      <c r="AG529" s="143"/>
      <c r="AN529" s="76"/>
      <c r="AO529" s="76"/>
      <c r="AP529" s="76"/>
      <c r="AQ529" s="76"/>
      <c r="AR529" s="76"/>
      <c r="AS529" s="76"/>
      <c r="AT529" s="76"/>
      <c r="AU529" s="76"/>
    </row>
    <row r="530" spans="2:64" s="31" customFormat="1" ht="12.95" customHeight="1">
      <c r="B530" s="77"/>
      <c r="C530" s="164"/>
      <c r="D530" s="164"/>
      <c r="S530" s="77"/>
      <c r="AA530" s="76"/>
      <c r="AB530" s="76"/>
      <c r="AC530" s="76"/>
      <c r="AD530" s="76"/>
      <c r="AE530" s="76"/>
      <c r="AG530" s="143"/>
      <c r="AN530" s="76"/>
      <c r="AO530" s="76"/>
      <c r="AP530" s="76"/>
      <c r="AQ530" s="76"/>
      <c r="AR530" s="76"/>
      <c r="AS530" s="76"/>
      <c r="AT530" s="76"/>
      <c r="AU530" s="76"/>
    </row>
    <row r="531" spans="2:64" s="31" customFormat="1" ht="12.95" customHeight="1">
      <c r="B531" s="77"/>
      <c r="C531" s="164"/>
      <c r="D531" s="164"/>
      <c r="S531" s="77"/>
      <c r="AA531" s="76"/>
      <c r="AB531" s="76"/>
      <c r="AC531" s="76"/>
      <c r="AD531" s="76"/>
      <c r="AE531" s="76"/>
      <c r="AG531" s="143"/>
      <c r="AN531" s="76"/>
      <c r="AO531" s="76"/>
      <c r="AP531" s="76"/>
      <c r="AQ531" s="76"/>
      <c r="AR531" s="76"/>
      <c r="AS531" s="76"/>
      <c r="AT531" s="76"/>
      <c r="AU531" s="76"/>
    </row>
    <row r="532" spans="2:64" s="31" customFormat="1" ht="12.95" customHeight="1">
      <c r="B532" s="77"/>
      <c r="C532" s="164"/>
      <c r="D532" s="164"/>
      <c r="S532" s="77"/>
      <c r="AA532" s="76"/>
      <c r="AB532" s="76"/>
      <c r="AC532" s="76"/>
      <c r="AD532" s="76"/>
      <c r="AE532" s="76"/>
      <c r="AG532" s="143"/>
      <c r="AN532" s="76"/>
      <c r="AO532" s="76"/>
      <c r="AP532" s="76"/>
      <c r="AQ532" s="76"/>
      <c r="AR532" s="76"/>
      <c r="AS532" s="76"/>
      <c r="AT532" s="76"/>
      <c r="AU532" s="76"/>
    </row>
    <row r="533" spans="2:64" s="31" customFormat="1" ht="12.95" customHeight="1">
      <c r="B533" s="77"/>
      <c r="C533" s="164"/>
      <c r="D533" s="164"/>
      <c r="S533" s="77"/>
      <c r="AA533" s="76"/>
      <c r="AB533" s="76"/>
      <c r="AC533" s="76"/>
      <c r="AD533" s="76"/>
      <c r="AE533" s="76"/>
      <c r="AG533" s="143"/>
      <c r="AN533" s="76"/>
      <c r="AO533" s="76"/>
      <c r="AP533" s="76"/>
      <c r="AQ533" s="76"/>
      <c r="AR533" s="76"/>
      <c r="AS533" s="76"/>
      <c r="AT533" s="76"/>
      <c r="AU533" s="76"/>
    </row>
    <row r="534" spans="2:64" s="31" customFormat="1" ht="12.95" customHeight="1">
      <c r="B534" s="77"/>
      <c r="C534" s="164"/>
      <c r="D534" s="164"/>
      <c r="S534" s="77"/>
      <c r="AA534" s="76"/>
      <c r="AB534" s="76"/>
      <c r="AC534" s="76"/>
      <c r="AD534" s="76"/>
      <c r="AE534" s="76"/>
      <c r="AG534" s="143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</row>
    <row r="535" spans="2:64" s="31" customFormat="1" ht="12.95" customHeight="1">
      <c r="B535" s="77"/>
      <c r="C535" s="164"/>
      <c r="D535" s="164"/>
      <c r="S535" s="77"/>
      <c r="AA535" s="76"/>
      <c r="AB535" s="76"/>
      <c r="AC535" s="76"/>
      <c r="AD535" s="76"/>
      <c r="AE535" s="76"/>
      <c r="AG535" s="143"/>
      <c r="AN535" s="76"/>
      <c r="AO535" s="76"/>
      <c r="AP535" s="76"/>
      <c r="AQ535" s="76"/>
      <c r="AR535" s="76"/>
      <c r="AS535" s="76"/>
      <c r="AT535" s="76"/>
      <c r="AU535" s="76"/>
    </row>
    <row r="536" spans="2:64" s="31" customFormat="1" ht="12.95" customHeight="1">
      <c r="B536" s="77"/>
      <c r="C536" s="164"/>
      <c r="D536" s="164"/>
      <c r="S536" s="77"/>
      <c r="AA536" s="76"/>
      <c r="AB536" s="76"/>
      <c r="AC536" s="76"/>
      <c r="AD536" s="76"/>
      <c r="AE536" s="76"/>
      <c r="AG536" s="143"/>
      <c r="AN536" s="76"/>
      <c r="AO536" s="76"/>
      <c r="AP536" s="76"/>
      <c r="AQ536" s="76"/>
      <c r="AR536" s="76"/>
      <c r="AS536" s="76"/>
      <c r="AT536" s="76"/>
      <c r="AU536" s="76"/>
    </row>
    <row r="537" spans="2:64" s="31" customFormat="1" ht="12.95" customHeight="1">
      <c r="B537" s="77"/>
      <c r="C537" s="164"/>
      <c r="D537" s="164"/>
      <c r="S537" s="77"/>
      <c r="AA537" s="76"/>
      <c r="AB537" s="76"/>
      <c r="AC537" s="76"/>
      <c r="AD537" s="76"/>
      <c r="AE537" s="76"/>
      <c r="AG537" s="143"/>
      <c r="AN537" s="76"/>
      <c r="AO537" s="76"/>
      <c r="AP537" s="76"/>
      <c r="AQ537" s="76"/>
      <c r="AR537" s="76"/>
      <c r="AS537" s="76"/>
      <c r="AT537" s="76"/>
      <c r="AU537" s="76"/>
    </row>
    <row r="538" spans="2:64" s="31" customFormat="1" ht="12.95" customHeight="1">
      <c r="B538" s="77"/>
      <c r="C538" s="164"/>
      <c r="D538" s="164"/>
      <c r="S538" s="77"/>
      <c r="AA538" s="76"/>
      <c r="AB538" s="76"/>
      <c r="AC538" s="76"/>
      <c r="AD538" s="76"/>
      <c r="AE538" s="76"/>
      <c r="AG538" s="143"/>
      <c r="AN538" s="76"/>
      <c r="AO538" s="76"/>
      <c r="AP538" s="76"/>
      <c r="AQ538" s="76"/>
      <c r="AR538" s="76"/>
      <c r="AS538" s="76"/>
      <c r="AT538" s="76"/>
      <c r="AU538" s="76"/>
    </row>
    <row r="539" spans="2:64" s="31" customFormat="1" ht="12.95" customHeight="1">
      <c r="B539" s="77"/>
      <c r="C539" s="164"/>
      <c r="D539" s="164"/>
      <c r="S539" s="77"/>
      <c r="AA539" s="76"/>
      <c r="AB539" s="76"/>
      <c r="AC539" s="76"/>
      <c r="AD539" s="76"/>
      <c r="AE539" s="76"/>
      <c r="AG539" s="143"/>
      <c r="AN539" s="76"/>
      <c r="AO539" s="76"/>
      <c r="AP539" s="76"/>
      <c r="AQ539" s="76"/>
      <c r="AR539" s="76"/>
      <c r="AS539" s="76"/>
      <c r="AT539" s="76"/>
      <c r="AU539" s="76"/>
    </row>
    <row r="540" spans="2:64" s="31" customFormat="1" ht="12.95" customHeight="1">
      <c r="B540" s="77"/>
      <c r="C540" s="164"/>
      <c r="D540" s="164"/>
      <c r="S540" s="77"/>
      <c r="AA540" s="76"/>
      <c r="AB540" s="76"/>
      <c r="AC540" s="76"/>
      <c r="AD540" s="76"/>
      <c r="AE540" s="76"/>
      <c r="AG540" s="143"/>
      <c r="AN540" s="76"/>
      <c r="AO540" s="76"/>
      <c r="AP540" s="76"/>
      <c r="AQ540" s="76"/>
      <c r="AR540" s="76"/>
      <c r="AS540" s="76"/>
      <c r="AT540" s="76"/>
      <c r="AU540" s="76"/>
    </row>
    <row r="541" spans="2:64" s="31" customFormat="1" ht="12.95" customHeight="1">
      <c r="B541" s="77"/>
      <c r="C541" s="164"/>
      <c r="D541" s="164"/>
      <c r="S541" s="77"/>
      <c r="AA541" s="76"/>
      <c r="AB541" s="76"/>
      <c r="AC541" s="76"/>
      <c r="AD541" s="76"/>
      <c r="AE541" s="76"/>
      <c r="AG541" s="143"/>
      <c r="AN541" s="76"/>
      <c r="AO541" s="76"/>
      <c r="AP541" s="76"/>
      <c r="AQ541" s="76"/>
      <c r="AR541" s="76"/>
      <c r="AS541" s="76"/>
      <c r="AT541" s="76"/>
      <c r="AU541" s="76"/>
    </row>
    <row r="542" spans="2:64" s="31" customFormat="1" ht="12.95" customHeight="1">
      <c r="B542" s="77"/>
      <c r="C542" s="164"/>
      <c r="D542" s="164"/>
      <c r="S542" s="77"/>
      <c r="AA542" s="76"/>
      <c r="AB542" s="76"/>
      <c r="AC542" s="76"/>
      <c r="AD542" s="76"/>
      <c r="AE542" s="76"/>
      <c r="AG542" s="143"/>
      <c r="AN542" s="76"/>
      <c r="AO542" s="76"/>
      <c r="AP542" s="76"/>
      <c r="AQ542" s="76"/>
      <c r="AR542" s="76"/>
      <c r="AS542" s="76"/>
      <c r="AT542" s="76"/>
      <c r="AU542" s="76"/>
    </row>
    <row r="543" spans="2:64" s="31" customFormat="1" ht="12.95" customHeight="1">
      <c r="B543" s="77"/>
      <c r="C543" s="164"/>
      <c r="D543" s="164"/>
      <c r="S543" s="77"/>
      <c r="AA543" s="76"/>
      <c r="AB543" s="76"/>
      <c r="AC543" s="76"/>
      <c r="AD543" s="76"/>
      <c r="AE543" s="76"/>
      <c r="AG543" s="143"/>
      <c r="AN543" s="76"/>
      <c r="AO543" s="76"/>
      <c r="AP543" s="76"/>
      <c r="AQ543" s="76"/>
      <c r="AR543" s="76"/>
      <c r="AS543" s="76"/>
      <c r="AT543" s="76"/>
      <c r="AU543" s="76"/>
    </row>
    <row r="544" spans="2:64" s="31" customFormat="1" ht="12.95" customHeight="1">
      <c r="B544" s="77"/>
      <c r="C544" s="164"/>
      <c r="D544" s="164"/>
      <c r="S544" s="77"/>
      <c r="AA544" s="76"/>
      <c r="AB544" s="76"/>
      <c r="AC544" s="76"/>
      <c r="AD544" s="76"/>
      <c r="AE544" s="76"/>
      <c r="AG544" s="143"/>
      <c r="AN544" s="76"/>
      <c r="AO544" s="76"/>
      <c r="AP544" s="76"/>
      <c r="AQ544" s="76"/>
      <c r="AR544" s="76"/>
      <c r="AS544" s="76"/>
      <c r="AT544" s="76"/>
      <c r="AU544" s="76"/>
    </row>
    <row r="545" spans="2:48" s="31" customFormat="1" ht="12.95" customHeight="1">
      <c r="B545" s="77"/>
      <c r="C545" s="164"/>
      <c r="D545" s="164"/>
      <c r="S545" s="77"/>
      <c r="AA545" s="76"/>
      <c r="AB545" s="76"/>
      <c r="AC545" s="76"/>
      <c r="AD545" s="76"/>
      <c r="AE545" s="76"/>
      <c r="AG545" s="143"/>
      <c r="AN545" s="76"/>
      <c r="AO545" s="76"/>
      <c r="AP545" s="76"/>
      <c r="AQ545" s="76"/>
      <c r="AR545" s="76"/>
      <c r="AS545" s="76"/>
      <c r="AT545" s="76"/>
      <c r="AU545" s="76"/>
    </row>
    <row r="546" spans="2:48" s="31" customFormat="1" ht="12.95" customHeight="1">
      <c r="B546" s="77"/>
      <c r="C546" s="164"/>
      <c r="D546" s="164"/>
      <c r="S546" s="77"/>
      <c r="AA546" s="76"/>
      <c r="AB546" s="76"/>
      <c r="AC546" s="76"/>
      <c r="AD546" s="76"/>
      <c r="AE546" s="76"/>
      <c r="AG546" s="143"/>
      <c r="AN546" s="76"/>
      <c r="AO546" s="76"/>
      <c r="AP546" s="76"/>
      <c r="AQ546" s="76"/>
      <c r="AR546" s="76"/>
      <c r="AS546" s="76"/>
      <c r="AT546" s="76"/>
      <c r="AU546" s="76"/>
    </row>
    <row r="547" spans="2:48" s="31" customFormat="1" ht="12.95" customHeight="1">
      <c r="B547" s="77"/>
      <c r="C547" s="164"/>
      <c r="D547" s="164"/>
      <c r="S547" s="77"/>
      <c r="AA547" s="76"/>
      <c r="AB547" s="76"/>
      <c r="AC547" s="76"/>
      <c r="AD547" s="76"/>
      <c r="AE547" s="76"/>
      <c r="AG547" s="143"/>
      <c r="AN547" s="76"/>
      <c r="AO547" s="76"/>
      <c r="AP547" s="76"/>
      <c r="AQ547" s="76"/>
      <c r="AR547" s="76"/>
      <c r="AS547" s="76"/>
      <c r="AT547" s="76"/>
      <c r="AU547" s="76"/>
    </row>
    <row r="548" spans="2:48" s="31" customFormat="1" ht="12.95" customHeight="1">
      <c r="B548" s="77"/>
      <c r="C548" s="164"/>
      <c r="D548" s="164"/>
      <c r="S548" s="77"/>
      <c r="AA548" s="76"/>
      <c r="AB548" s="76"/>
      <c r="AC548" s="76"/>
      <c r="AD548" s="76"/>
      <c r="AE548" s="76"/>
      <c r="AG548" s="143"/>
      <c r="AN548" s="76"/>
      <c r="AO548" s="76"/>
      <c r="AP548" s="76"/>
      <c r="AQ548" s="76"/>
      <c r="AR548" s="76"/>
      <c r="AS548" s="76"/>
      <c r="AT548" s="76"/>
      <c r="AU548" s="76"/>
    </row>
    <row r="549" spans="2:48" s="31" customFormat="1" ht="12.95" customHeight="1">
      <c r="B549" s="77"/>
      <c r="C549" s="164"/>
      <c r="D549" s="164"/>
      <c r="S549" s="77"/>
      <c r="AA549" s="76"/>
      <c r="AB549" s="76"/>
      <c r="AC549" s="76"/>
      <c r="AD549" s="76"/>
      <c r="AE549" s="76"/>
      <c r="AG549" s="143"/>
      <c r="AN549" s="76"/>
      <c r="AO549" s="76"/>
      <c r="AP549" s="76"/>
      <c r="AQ549" s="76"/>
      <c r="AR549" s="76"/>
      <c r="AS549" s="76"/>
      <c r="AT549" s="76"/>
      <c r="AU549" s="76"/>
    </row>
    <row r="550" spans="2:48" s="31" customFormat="1" ht="12.95" customHeight="1">
      <c r="B550" s="77"/>
      <c r="C550" s="164"/>
      <c r="D550" s="164"/>
      <c r="S550" s="77"/>
      <c r="AA550" s="76"/>
      <c r="AB550" s="76"/>
      <c r="AC550" s="76"/>
      <c r="AD550" s="76"/>
      <c r="AE550" s="76"/>
      <c r="AG550" s="143"/>
      <c r="AN550" s="76"/>
      <c r="AO550" s="76"/>
      <c r="AP550" s="76"/>
      <c r="AQ550" s="76"/>
      <c r="AR550" s="76"/>
      <c r="AS550" s="76"/>
      <c r="AT550" s="76"/>
      <c r="AU550" s="76"/>
    </row>
    <row r="551" spans="2:48" s="31" customFormat="1" ht="12.95" customHeight="1">
      <c r="B551" s="77"/>
      <c r="C551" s="164"/>
      <c r="D551" s="164"/>
      <c r="S551" s="77"/>
      <c r="AA551" s="76"/>
      <c r="AB551" s="76"/>
      <c r="AC551" s="76"/>
      <c r="AD551" s="76"/>
      <c r="AE551" s="76"/>
      <c r="AG551" s="143"/>
      <c r="AN551" s="76"/>
      <c r="AO551" s="76"/>
      <c r="AP551" s="76"/>
      <c r="AQ551" s="76"/>
      <c r="AR551" s="76"/>
      <c r="AS551" s="76"/>
      <c r="AT551" s="76"/>
      <c r="AU551" s="76"/>
    </row>
    <row r="552" spans="2:48" s="31" customFormat="1" ht="12.95" customHeight="1">
      <c r="B552" s="77"/>
      <c r="C552" s="164"/>
      <c r="D552" s="164"/>
      <c r="S552" s="77"/>
      <c r="AA552" s="76"/>
      <c r="AB552" s="76"/>
      <c r="AC552" s="76"/>
      <c r="AD552" s="76"/>
      <c r="AE552" s="76"/>
      <c r="AG552" s="143"/>
      <c r="AN552" s="76"/>
      <c r="AO552" s="76"/>
      <c r="AP552" s="76"/>
      <c r="AQ552" s="76"/>
      <c r="AR552" s="76"/>
      <c r="AS552" s="76"/>
      <c r="AT552" s="76"/>
      <c r="AU552" s="76"/>
    </row>
    <row r="553" spans="2:48" s="31" customFormat="1" ht="12.95" customHeight="1">
      <c r="B553" s="77"/>
      <c r="C553" s="164"/>
      <c r="D553" s="164"/>
      <c r="S553" s="77"/>
      <c r="AA553" s="76"/>
      <c r="AB553" s="76"/>
      <c r="AC553" s="76"/>
      <c r="AD553" s="76"/>
      <c r="AE553" s="76"/>
      <c r="AG553" s="143"/>
      <c r="AN553" s="76"/>
      <c r="AO553" s="76"/>
      <c r="AP553" s="76"/>
      <c r="AQ553" s="76"/>
      <c r="AR553" s="76"/>
      <c r="AS553" s="76"/>
      <c r="AT553" s="76"/>
      <c r="AU553" s="76"/>
    </row>
    <row r="554" spans="2:48" s="31" customFormat="1" ht="12.95" customHeight="1">
      <c r="B554" s="77"/>
      <c r="C554" s="164"/>
      <c r="D554" s="164"/>
      <c r="S554" s="77"/>
      <c r="AA554" s="76"/>
      <c r="AB554" s="76"/>
      <c r="AC554" s="76"/>
      <c r="AD554" s="76"/>
      <c r="AE554" s="76"/>
      <c r="AG554" s="143"/>
      <c r="AN554" s="76"/>
      <c r="AO554" s="76"/>
      <c r="AP554" s="76"/>
      <c r="AQ554" s="76"/>
      <c r="AR554" s="76"/>
      <c r="AS554" s="76"/>
      <c r="AT554" s="76"/>
      <c r="AU554" s="76"/>
    </row>
    <row r="555" spans="2:48" s="31" customFormat="1" ht="12.95" customHeight="1">
      <c r="B555" s="77"/>
      <c r="C555" s="164"/>
      <c r="D555" s="164"/>
      <c r="S555" s="77"/>
      <c r="AA555" s="76"/>
      <c r="AB555" s="76"/>
      <c r="AC555" s="76"/>
      <c r="AD555" s="76"/>
      <c r="AE555" s="76"/>
      <c r="AG555" s="143"/>
      <c r="AN555" s="76"/>
      <c r="AO555" s="76"/>
      <c r="AP555" s="76"/>
      <c r="AQ555" s="76"/>
      <c r="AR555" s="76"/>
      <c r="AS555" s="76"/>
      <c r="AT555" s="76"/>
      <c r="AU555" s="76"/>
    </row>
    <row r="556" spans="2:48" s="31" customFormat="1" ht="12.95" customHeight="1">
      <c r="B556" s="77"/>
      <c r="C556" s="164"/>
      <c r="D556" s="164"/>
      <c r="S556" s="77"/>
      <c r="AA556" s="76"/>
      <c r="AB556" s="76"/>
      <c r="AC556" s="76"/>
      <c r="AD556" s="76"/>
      <c r="AE556" s="76"/>
      <c r="AG556" s="143"/>
      <c r="AN556" s="76"/>
      <c r="AO556" s="76"/>
      <c r="AP556" s="76"/>
      <c r="AQ556" s="76"/>
      <c r="AR556" s="76"/>
      <c r="AS556" s="76"/>
      <c r="AT556" s="76"/>
      <c r="AU556" s="76"/>
    </row>
    <row r="557" spans="2:48" s="31" customFormat="1" ht="12.95" customHeight="1">
      <c r="B557" s="77"/>
      <c r="C557" s="164"/>
      <c r="D557" s="164"/>
      <c r="S557" s="77"/>
      <c r="AA557" s="76"/>
      <c r="AB557" s="76"/>
      <c r="AC557" s="76"/>
      <c r="AD557" s="76"/>
      <c r="AE557" s="76"/>
      <c r="AG557" s="143"/>
      <c r="AN557" s="76"/>
      <c r="AO557" s="76"/>
      <c r="AP557" s="76"/>
      <c r="AQ557" s="76"/>
      <c r="AR557" s="76"/>
      <c r="AS557" s="76"/>
      <c r="AT557" s="76"/>
      <c r="AU557" s="76"/>
    </row>
    <row r="558" spans="2:48" s="31" customFormat="1" ht="12.95" customHeight="1">
      <c r="B558" s="77"/>
      <c r="C558" s="164"/>
      <c r="D558" s="164"/>
      <c r="S558" s="77"/>
      <c r="AA558" s="76"/>
      <c r="AB558" s="76"/>
      <c r="AC558" s="76"/>
      <c r="AD558" s="76"/>
      <c r="AE558" s="76"/>
      <c r="AG558" s="143"/>
      <c r="AN558" s="76"/>
      <c r="AO558" s="76"/>
      <c r="AP558" s="76"/>
      <c r="AQ558" s="76"/>
      <c r="AR558" s="76"/>
      <c r="AS558" s="76"/>
      <c r="AT558" s="76"/>
      <c r="AU558" s="76"/>
    </row>
    <row r="559" spans="2:48" s="31" customFormat="1" ht="12.95" customHeight="1">
      <c r="B559" s="77"/>
      <c r="C559" s="164"/>
      <c r="D559" s="164"/>
      <c r="S559" s="77"/>
      <c r="AA559" s="76"/>
      <c r="AB559" s="76"/>
      <c r="AC559" s="76"/>
      <c r="AD559" s="76"/>
      <c r="AE559" s="76"/>
      <c r="AG559" s="143"/>
      <c r="AN559" s="76"/>
      <c r="AO559" s="76"/>
      <c r="AP559" s="76"/>
      <c r="AQ559" s="76"/>
      <c r="AR559" s="76"/>
      <c r="AS559" s="76"/>
      <c r="AT559" s="76"/>
      <c r="AU559" s="76"/>
      <c r="AV559" s="76"/>
    </row>
    <row r="560" spans="2:48" s="31" customFormat="1" ht="12.95" customHeight="1">
      <c r="B560" s="77"/>
      <c r="C560" s="164"/>
      <c r="D560" s="164"/>
      <c r="S560" s="77"/>
      <c r="AA560" s="76"/>
      <c r="AB560" s="76"/>
      <c r="AC560" s="76"/>
      <c r="AD560" s="76"/>
      <c r="AE560" s="76"/>
      <c r="AG560" s="143"/>
      <c r="AN560" s="76"/>
      <c r="AO560" s="76"/>
      <c r="AP560" s="76"/>
      <c r="AQ560" s="76"/>
      <c r="AR560" s="76"/>
      <c r="AS560" s="76"/>
      <c r="AT560" s="76"/>
      <c r="AU560" s="76"/>
    </row>
    <row r="561" spans="2:47" s="31" customFormat="1" ht="12.95" customHeight="1">
      <c r="B561" s="77"/>
      <c r="C561" s="164"/>
      <c r="D561" s="164"/>
      <c r="S561" s="77"/>
      <c r="AA561" s="76"/>
      <c r="AB561" s="76"/>
      <c r="AC561" s="76"/>
      <c r="AD561" s="76"/>
      <c r="AE561" s="76"/>
      <c r="AG561" s="143"/>
      <c r="AN561" s="76"/>
      <c r="AO561" s="76"/>
      <c r="AP561" s="76"/>
      <c r="AQ561" s="76"/>
      <c r="AR561" s="76"/>
      <c r="AS561" s="76"/>
      <c r="AT561" s="76"/>
      <c r="AU561" s="76"/>
    </row>
    <row r="562" spans="2:47" s="31" customFormat="1" ht="12.95" customHeight="1">
      <c r="B562" s="77"/>
      <c r="C562" s="164"/>
      <c r="D562" s="164"/>
      <c r="S562" s="77"/>
      <c r="AA562" s="76"/>
      <c r="AB562" s="76"/>
      <c r="AC562" s="76"/>
      <c r="AD562" s="76"/>
      <c r="AE562" s="76"/>
      <c r="AG562" s="143"/>
      <c r="AN562" s="76"/>
      <c r="AO562" s="76"/>
      <c r="AP562" s="76"/>
      <c r="AQ562" s="76"/>
      <c r="AR562" s="76"/>
      <c r="AS562" s="76"/>
      <c r="AT562" s="76"/>
      <c r="AU562" s="76"/>
    </row>
    <row r="563" spans="2:47" s="31" customFormat="1" ht="12.95" customHeight="1">
      <c r="B563" s="77"/>
      <c r="C563" s="164"/>
      <c r="D563" s="164"/>
      <c r="S563" s="77"/>
      <c r="AA563" s="76"/>
      <c r="AB563" s="76"/>
      <c r="AC563" s="76"/>
      <c r="AD563" s="76"/>
      <c r="AE563" s="76"/>
      <c r="AG563" s="143"/>
      <c r="AN563" s="76"/>
      <c r="AO563" s="76"/>
      <c r="AP563" s="76"/>
      <c r="AQ563" s="76"/>
      <c r="AR563" s="76"/>
      <c r="AS563" s="76"/>
      <c r="AT563" s="76"/>
      <c r="AU563" s="76"/>
    </row>
    <row r="564" spans="2:47" s="31" customFormat="1" ht="12.95" customHeight="1">
      <c r="B564" s="77"/>
      <c r="C564" s="164"/>
      <c r="D564" s="164"/>
      <c r="S564" s="77"/>
      <c r="AA564" s="76"/>
      <c r="AB564" s="76"/>
      <c r="AC564" s="76"/>
      <c r="AD564" s="76"/>
      <c r="AE564" s="76"/>
      <c r="AG564" s="143"/>
      <c r="AN564" s="76"/>
      <c r="AO564" s="76"/>
      <c r="AP564" s="76"/>
      <c r="AQ564" s="76"/>
      <c r="AR564" s="76"/>
      <c r="AS564" s="76"/>
      <c r="AT564" s="76"/>
      <c r="AU564" s="76"/>
    </row>
    <row r="565" spans="2:47" s="31" customFormat="1" ht="12.95" customHeight="1">
      <c r="B565" s="77"/>
      <c r="C565" s="164"/>
      <c r="D565" s="164"/>
      <c r="S565" s="77"/>
      <c r="AA565" s="76"/>
      <c r="AB565" s="76"/>
      <c r="AC565" s="76"/>
      <c r="AD565" s="76"/>
      <c r="AE565" s="76"/>
      <c r="AG565" s="143"/>
      <c r="AN565" s="76"/>
      <c r="AO565" s="76"/>
      <c r="AP565" s="76"/>
      <c r="AQ565" s="76"/>
      <c r="AR565" s="76"/>
      <c r="AS565" s="76"/>
      <c r="AT565" s="76"/>
      <c r="AU565" s="76"/>
    </row>
    <row r="566" spans="2:47" s="31" customFormat="1" ht="12.95" customHeight="1">
      <c r="B566" s="77"/>
      <c r="C566" s="164"/>
      <c r="D566" s="164"/>
      <c r="S566" s="77"/>
      <c r="AA566" s="76"/>
      <c r="AB566" s="76"/>
      <c r="AC566" s="76"/>
      <c r="AD566" s="76"/>
      <c r="AE566" s="76"/>
      <c r="AG566" s="143"/>
      <c r="AN566" s="76"/>
      <c r="AO566" s="76"/>
      <c r="AP566" s="76"/>
      <c r="AQ566" s="76"/>
      <c r="AR566" s="76"/>
      <c r="AS566" s="76"/>
      <c r="AT566" s="76"/>
      <c r="AU566" s="76"/>
    </row>
    <row r="567" spans="2:47" s="31" customFormat="1" ht="12.95" customHeight="1">
      <c r="B567" s="77"/>
      <c r="C567" s="164"/>
      <c r="D567" s="164"/>
      <c r="S567" s="77"/>
      <c r="AA567" s="76"/>
      <c r="AB567" s="76"/>
      <c r="AC567" s="76"/>
      <c r="AD567" s="76"/>
      <c r="AE567" s="76"/>
      <c r="AG567" s="143"/>
      <c r="AN567" s="76"/>
      <c r="AO567" s="76"/>
      <c r="AP567" s="76"/>
      <c r="AQ567" s="76"/>
      <c r="AR567" s="76"/>
      <c r="AS567" s="76"/>
      <c r="AT567" s="76"/>
      <c r="AU567" s="76"/>
    </row>
    <row r="568" spans="2:47" s="31" customFormat="1" ht="12.95" customHeight="1">
      <c r="B568" s="77"/>
      <c r="C568" s="164"/>
      <c r="D568" s="164"/>
      <c r="S568" s="77"/>
      <c r="AA568" s="76"/>
      <c r="AB568" s="76"/>
      <c r="AC568" s="76"/>
      <c r="AD568" s="76"/>
      <c r="AE568" s="76"/>
      <c r="AG568" s="143"/>
      <c r="AN568" s="76"/>
      <c r="AO568" s="76"/>
      <c r="AP568" s="76"/>
      <c r="AQ568" s="76"/>
      <c r="AR568" s="76"/>
      <c r="AS568" s="76"/>
      <c r="AT568" s="76"/>
      <c r="AU568" s="76"/>
    </row>
    <row r="569" spans="2:47" s="31" customFormat="1" ht="12.95" customHeight="1">
      <c r="B569" s="77"/>
      <c r="C569" s="164"/>
      <c r="D569" s="164"/>
      <c r="S569" s="77"/>
      <c r="AA569" s="76"/>
      <c r="AB569" s="76"/>
      <c r="AC569" s="76"/>
      <c r="AD569" s="76"/>
      <c r="AE569" s="76"/>
      <c r="AG569" s="143"/>
      <c r="AN569" s="76"/>
      <c r="AO569" s="76"/>
      <c r="AP569" s="76"/>
      <c r="AQ569" s="76"/>
      <c r="AR569" s="76"/>
      <c r="AS569" s="76"/>
      <c r="AT569" s="76"/>
      <c r="AU569" s="76"/>
    </row>
    <row r="570" spans="2:47" s="31" customFormat="1" ht="12.95" customHeight="1">
      <c r="B570" s="77"/>
      <c r="C570" s="164"/>
      <c r="D570" s="164"/>
      <c r="S570" s="77"/>
      <c r="AA570" s="76"/>
      <c r="AB570" s="76"/>
      <c r="AC570" s="76"/>
      <c r="AD570" s="76"/>
      <c r="AE570" s="76"/>
      <c r="AG570" s="143"/>
      <c r="AN570" s="76"/>
      <c r="AO570" s="76"/>
      <c r="AP570" s="76"/>
      <c r="AQ570" s="76"/>
      <c r="AR570" s="76"/>
      <c r="AS570" s="76"/>
      <c r="AT570" s="76"/>
      <c r="AU570" s="76"/>
    </row>
    <row r="571" spans="2:47" s="31" customFormat="1" ht="12.95" customHeight="1">
      <c r="B571" s="77"/>
      <c r="C571" s="164"/>
      <c r="D571" s="164"/>
      <c r="S571" s="77"/>
      <c r="AA571" s="76"/>
      <c r="AB571" s="76"/>
      <c r="AC571" s="76"/>
      <c r="AD571" s="76"/>
      <c r="AE571" s="76"/>
      <c r="AG571" s="143"/>
      <c r="AN571" s="76"/>
      <c r="AO571" s="76"/>
      <c r="AP571" s="76"/>
      <c r="AQ571" s="76"/>
      <c r="AR571" s="76"/>
      <c r="AS571" s="76"/>
      <c r="AT571" s="76"/>
      <c r="AU571" s="76"/>
    </row>
    <row r="572" spans="2:47" s="31" customFormat="1" ht="12.95" customHeight="1">
      <c r="B572" s="77"/>
      <c r="C572" s="164"/>
      <c r="D572" s="164"/>
      <c r="S572" s="77"/>
      <c r="AA572" s="76"/>
      <c r="AB572" s="76"/>
      <c r="AC572" s="76"/>
      <c r="AD572" s="76"/>
      <c r="AE572" s="76"/>
      <c r="AG572" s="143"/>
      <c r="AN572" s="76"/>
      <c r="AO572" s="76"/>
      <c r="AP572" s="76"/>
      <c r="AQ572" s="76"/>
      <c r="AR572" s="76"/>
      <c r="AS572" s="76"/>
      <c r="AT572" s="76"/>
      <c r="AU572" s="76"/>
    </row>
    <row r="573" spans="2:47" s="31" customFormat="1" ht="12.95" customHeight="1">
      <c r="B573" s="77"/>
      <c r="C573" s="164"/>
      <c r="D573" s="164"/>
      <c r="S573" s="77"/>
      <c r="AA573" s="76"/>
      <c r="AB573" s="76"/>
      <c r="AC573" s="76"/>
      <c r="AD573" s="76"/>
      <c r="AE573" s="76"/>
      <c r="AG573" s="143"/>
      <c r="AN573" s="76"/>
      <c r="AO573" s="76"/>
      <c r="AP573" s="76"/>
      <c r="AQ573" s="76"/>
      <c r="AR573" s="76"/>
      <c r="AS573" s="76"/>
      <c r="AT573" s="76"/>
      <c r="AU573" s="76"/>
    </row>
    <row r="574" spans="2:47" s="31" customFormat="1" ht="12.95" customHeight="1">
      <c r="B574" s="77"/>
      <c r="C574" s="164"/>
      <c r="D574" s="164"/>
      <c r="S574" s="77"/>
      <c r="AA574" s="76"/>
      <c r="AB574" s="76"/>
      <c r="AC574" s="76"/>
      <c r="AD574" s="76"/>
      <c r="AE574" s="76"/>
      <c r="AG574" s="143"/>
      <c r="AN574" s="76"/>
      <c r="AO574" s="76"/>
      <c r="AP574" s="76"/>
      <c r="AQ574" s="76"/>
      <c r="AR574" s="76"/>
      <c r="AS574" s="76"/>
      <c r="AT574" s="76"/>
      <c r="AU574" s="76"/>
    </row>
    <row r="575" spans="2:47" s="31" customFormat="1" ht="12.95" customHeight="1">
      <c r="B575" s="77"/>
      <c r="C575" s="164"/>
      <c r="D575" s="164"/>
      <c r="S575" s="77"/>
      <c r="AA575" s="76"/>
      <c r="AB575" s="76"/>
      <c r="AC575" s="76"/>
      <c r="AD575" s="76"/>
      <c r="AE575" s="76"/>
      <c r="AG575" s="143"/>
      <c r="AN575" s="76"/>
      <c r="AO575" s="76"/>
      <c r="AP575" s="76"/>
      <c r="AQ575" s="76"/>
      <c r="AR575" s="76"/>
      <c r="AS575" s="76"/>
      <c r="AT575" s="76"/>
      <c r="AU575" s="76"/>
    </row>
    <row r="576" spans="2:47" ht="12.95" customHeight="1">
      <c r="C576" s="14"/>
      <c r="D576" s="14"/>
      <c r="AA576" s="92"/>
      <c r="AB576" s="92"/>
      <c r="AC576" s="92"/>
      <c r="AD576" s="92"/>
      <c r="AE576" s="92"/>
      <c r="AG576" s="94"/>
      <c r="AN576" s="92"/>
      <c r="AO576" s="92"/>
      <c r="AP576" s="92"/>
      <c r="AQ576" s="92"/>
      <c r="AR576" s="92"/>
      <c r="AS576" s="92"/>
      <c r="AT576" s="92"/>
      <c r="AU576" s="92"/>
    </row>
    <row r="577" spans="3:48" ht="12.95" customHeight="1">
      <c r="C577" s="14"/>
      <c r="D577" s="14"/>
      <c r="AA577" s="92"/>
      <c r="AB577" s="92"/>
      <c r="AC577" s="92"/>
      <c r="AD577" s="92"/>
      <c r="AE577" s="92"/>
      <c r="AG577" s="94"/>
      <c r="AN577" s="92"/>
      <c r="AO577" s="92"/>
      <c r="AP577" s="92"/>
      <c r="AQ577" s="92"/>
      <c r="AR577" s="92"/>
      <c r="AS577" s="92"/>
      <c r="AT577" s="92"/>
      <c r="AU577" s="92"/>
    </row>
    <row r="578" spans="3:48" ht="12.95" customHeight="1">
      <c r="C578" s="14"/>
      <c r="D578" s="14"/>
      <c r="AA578" s="92"/>
      <c r="AB578" s="92"/>
      <c r="AC578" s="92"/>
      <c r="AD578" s="92"/>
      <c r="AE578" s="92"/>
      <c r="AG578" s="94"/>
      <c r="AN578" s="92"/>
      <c r="AO578" s="92"/>
      <c r="AP578" s="92"/>
      <c r="AQ578" s="92"/>
      <c r="AR578" s="92"/>
      <c r="AS578" s="92"/>
      <c r="AT578" s="92"/>
      <c r="AU578" s="92"/>
    </row>
    <row r="579" spans="3:48" ht="12.95" customHeight="1">
      <c r="C579" s="14"/>
      <c r="D579" s="14"/>
      <c r="AA579" s="92"/>
      <c r="AB579" s="92"/>
      <c r="AC579" s="92"/>
      <c r="AD579" s="92"/>
      <c r="AE579" s="92"/>
      <c r="AG579" s="94"/>
      <c r="AN579" s="92"/>
      <c r="AO579" s="92"/>
      <c r="AP579" s="92"/>
      <c r="AQ579" s="92"/>
      <c r="AR579" s="92"/>
      <c r="AS579" s="92"/>
      <c r="AT579" s="92"/>
      <c r="AU579" s="92"/>
      <c r="AV579" s="92"/>
    </row>
    <row r="580" spans="3:48" ht="12.95" customHeight="1">
      <c r="C580" s="14"/>
      <c r="D580" s="14"/>
      <c r="AA580" s="92"/>
      <c r="AB580" s="92"/>
      <c r="AC580" s="92"/>
      <c r="AD580" s="92"/>
      <c r="AE580" s="92"/>
      <c r="AG580" s="94"/>
      <c r="AN580" s="92"/>
      <c r="AO580" s="92"/>
      <c r="AP580" s="92"/>
      <c r="AQ580" s="92"/>
      <c r="AR580" s="92"/>
      <c r="AS580" s="92"/>
      <c r="AT580" s="92"/>
      <c r="AU580" s="92"/>
    </row>
    <row r="581" spans="3:48" ht="12.95" customHeight="1">
      <c r="C581" s="14"/>
      <c r="D581" s="14"/>
      <c r="AA581" s="92"/>
      <c r="AB581" s="92"/>
      <c r="AC581" s="92"/>
      <c r="AD581" s="92"/>
      <c r="AE581" s="92"/>
      <c r="AG581" s="94"/>
      <c r="AN581" s="92"/>
      <c r="AO581" s="92"/>
      <c r="AP581" s="92"/>
      <c r="AQ581" s="92"/>
      <c r="AR581" s="92"/>
      <c r="AS581" s="92"/>
      <c r="AT581" s="92"/>
      <c r="AU581" s="92"/>
    </row>
    <row r="582" spans="3:48" ht="12.95" customHeight="1">
      <c r="C582" s="14"/>
      <c r="D582" s="14"/>
      <c r="AA582" s="92"/>
      <c r="AB582" s="92"/>
      <c r="AC582" s="92"/>
      <c r="AD582" s="92"/>
      <c r="AE582" s="92"/>
      <c r="AG582" s="94"/>
      <c r="AN582" s="92"/>
      <c r="AO582" s="92"/>
      <c r="AP582" s="92"/>
      <c r="AQ582" s="92"/>
      <c r="AR582" s="92"/>
      <c r="AS582" s="92"/>
      <c r="AT582" s="92"/>
      <c r="AU582" s="92"/>
    </row>
    <row r="583" spans="3:48" ht="12.95" customHeight="1">
      <c r="C583" s="14"/>
      <c r="D583" s="14"/>
      <c r="AA583" s="92"/>
      <c r="AB583" s="92"/>
      <c r="AC583" s="92"/>
      <c r="AD583" s="92"/>
      <c r="AE583" s="92"/>
      <c r="AG583" s="94"/>
      <c r="AN583" s="92"/>
      <c r="AO583" s="92"/>
      <c r="AP583" s="92"/>
      <c r="AQ583" s="92"/>
      <c r="AR583" s="92"/>
      <c r="AS583" s="92"/>
      <c r="AT583" s="92"/>
      <c r="AU583" s="92"/>
    </row>
    <row r="584" spans="3:48" ht="12.95" customHeight="1">
      <c r="C584" s="14"/>
      <c r="D584" s="14"/>
      <c r="AA584" s="92"/>
      <c r="AB584" s="92"/>
      <c r="AC584" s="92"/>
      <c r="AD584" s="92"/>
      <c r="AE584" s="92"/>
      <c r="AG584" s="94"/>
      <c r="AN584" s="92"/>
      <c r="AO584" s="92"/>
      <c r="AP584" s="92"/>
      <c r="AQ584" s="92"/>
      <c r="AR584" s="92"/>
      <c r="AS584" s="92"/>
      <c r="AT584" s="92"/>
      <c r="AU584" s="92"/>
    </row>
    <row r="585" spans="3:48" ht="12.95" customHeight="1">
      <c r="C585" s="14"/>
      <c r="D585" s="14"/>
      <c r="AA585" s="92"/>
      <c r="AB585" s="92"/>
      <c r="AC585" s="92"/>
      <c r="AD585" s="92"/>
      <c r="AE585" s="92"/>
      <c r="AG585" s="94"/>
      <c r="AN585" s="92"/>
      <c r="AO585" s="92"/>
      <c r="AP585" s="92"/>
      <c r="AQ585" s="92"/>
      <c r="AR585" s="92"/>
      <c r="AS585" s="92"/>
      <c r="AT585" s="92"/>
      <c r="AU585" s="92"/>
    </row>
    <row r="586" spans="3:48" ht="12.95" customHeight="1">
      <c r="C586" s="14"/>
      <c r="D586" s="14"/>
      <c r="AA586" s="92"/>
      <c r="AB586" s="92"/>
      <c r="AC586" s="92"/>
      <c r="AD586" s="92"/>
      <c r="AE586" s="92"/>
      <c r="AG586" s="94"/>
      <c r="AN586" s="92"/>
      <c r="AO586" s="92"/>
      <c r="AP586" s="92"/>
      <c r="AQ586" s="92"/>
      <c r="AR586" s="92"/>
      <c r="AS586" s="92"/>
      <c r="AT586" s="92"/>
      <c r="AU586" s="92"/>
    </row>
    <row r="587" spans="3:48" ht="12.95" customHeight="1">
      <c r="C587" s="14"/>
      <c r="D587" s="14"/>
      <c r="AA587" s="92"/>
      <c r="AB587" s="92"/>
      <c r="AC587" s="92"/>
      <c r="AD587" s="92"/>
      <c r="AE587" s="92"/>
      <c r="AG587" s="94"/>
      <c r="AN587" s="92"/>
      <c r="AO587" s="92"/>
      <c r="AP587" s="92"/>
      <c r="AQ587" s="92"/>
      <c r="AR587" s="92"/>
      <c r="AS587" s="92"/>
      <c r="AT587" s="92"/>
      <c r="AU587" s="92"/>
    </row>
    <row r="588" spans="3:48" ht="12.95" customHeight="1">
      <c r="C588" s="14"/>
      <c r="D588" s="14"/>
      <c r="AA588" s="92"/>
      <c r="AB588" s="92"/>
      <c r="AC588" s="92"/>
      <c r="AD588" s="92"/>
      <c r="AE588" s="92"/>
      <c r="AG588" s="94"/>
      <c r="AN588" s="92"/>
      <c r="AO588" s="92"/>
      <c r="AP588" s="92"/>
      <c r="AQ588" s="92"/>
      <c r="AR588" s="92"/>
      <c r="AS588" s="92"/>
      <c r="AT588" s="92"/>
      <c r="AU588" s="92"/>
    </row>
    <row r="589" spans="3:48" ht="12.95" customHeight="1">
      <c r="C589" s="14"/>
      <c r="D589" s="14"/>
      <c r="AA589" s="92"/>
      <c r="AB589" s="92"/>
      <c r="AC589" s="92"/>
      <c r="AD589" s="92"/>
      <c r="AE589" s="92"/>
      <c r="AG589" s="94"/>
      <c r="AN589" s="92"/>
      <c r="AO589" s="92"/>
      <c r="AP589" s="92"/>
      <c r="AQ589" s="92"/>
      <c r="AR589" s="92"/>
      <c r="AS589" s="92"/>
      <c r="AT589" s="92"/>
      <c r="AU589" s="92"/>
    </row>
    <row r="590" spans="3:48" ht="12.95" customHeight="1">
      <c r="C590" s="14"/>
      <c r="D590" s="14"/>
      <c r="AA590" s="92"/>
      <c r="AB590" s="92"/>
      <c r="AC590" s="92"/>
      <c r="AD590" s="92"/>
      <c r="AE590" s="92"/>
      <c r="AG590" s="94"/>
      <c r="AN590" s="92"/>
      <c r="AO590" s="92"/>
      <c r="AP590" s="92"/>
      <c r="AQ590" s="92"/>
      <c r="AR590" s="92"/>
      <c r="AS590" s="92"/>
      <c r="AT590" s="92"/>
      <c r="AU590" s="92"/>
    </row>
    <row r="591" spans="3:48" ht="12.95" customHeight="1">
      <c r="C591" s="14"/>
      <c r="D591" s="14"/>
      <c r="AA591" s="92"/>
      <c r="AB591" s="92"/>
      <c r="AC591" s="92"/>
      <c r="AD591" s="92"/>
      <c r="AE591" s="92"/>
      <c r="AG591" s="94"/>
      <c r="AN591" s="92"/>
      <c r="AO591" s="92"/>
      <c r="AP591" s="92"/>
      <c r="AQ591" s="92"/>
      <c r="AR591" s="92"/>
      <c r="AS591" s="92"/>
      <c r="AT591" s="92"/>
      <c r="AU591" s="92"/>
      <c r="AV591" s="92"/>
    </row>
    <row r="592" spans="3:48" ht="12.95" customHeight="1">
      <c r="C592" s="14"/>
      <c r="D592" s="14"/>
      <c r="AA592" s="92"/>
      <c r="AB592" s="92"/>
      <c r="AC592" s="92"/>
      <c r="AD592" s="92"/>
      <c r="AE592" s="92"/>
      <c r="AG592" s="94"/>
      <c r="AN592" s="92"/>
      <c r="AO592" s="92"/>
      <c r="AP592" s="92"/>
      <c r="AQ592" s="92"/>
      <c r="AR592" s="92"/>
      <c r="AS592" s="92"/>
      <c r="AT592" s="92"/>
      <c r="AU592" s="92"/>
      <c r="AV592" s="92"/>
    </row>
    <row r="593" spans="3:64" ht="12.95" customHeight="1">
      <c r="C593" s="14"/>
      <c r="D593" s="14"/>
      <c r="AA593" s="92"/>
      <c r="AB593" s="92"/>
      <c r="AC593" s="92"/>
      <c r="AD593" s="92"/>
      <c r="AE593" s="92"/>
      <c r="AG593" s="94"/>
      <c r="AN593" s="92"/>
      <c r="AO593" s="92"/>
      <c r="AP593" s="92"/>
      <c r="AQ593" s="92"/>
      <c r="AR593" s="92"/>
      <c r="AS593" s="92"/>
      <c r="AT593" s="92"/>
      <c r="AU593" s="92"/>
      <c r="AV593" s="92"/>
      <c r="AX593" s="92"/>
    </row>
    <row r="594" spans="3:64" ht="12.95" customHeight="1">
      <c r="C594" s="14"/>
      <c r="D594" s="14"/>
      <c r="AA594" s="92"/>
      <c r="AB594" s="92"/>
      <c r="AC594" s="92"/>
      <c r="AD594" s="92"/>
      <c r="AE594" s="92"/>
      <c r="AG594" s="94"/>
      <c r="AN594" s="92"/>
      <c r="AO594" s="92"/>
      <c r="AP594" s="92"/>
      <c r="AQ594" s="92"/>
      <c r="AR594" s="92"/>
      <c r="AS594" s="92"/>
      <c r="AT594" s="92"/>
      <c r="AU594" s="92"/>
      <c r="AV594" s="92"/>
    </row>
    <row r="595" spans="3:64" ht="12.95" customHeight="1">
      <c r="C595" s="14"/>
      <c r="D595" s="14"/>
      <c r="AA595" s="92"/>
      <c r="AB595" s="92"/>
      <c r="AC595" s="92"/>
      <c r="AD595" s="92"/>
      <c r="AE595" s="92"/>
      <c r="AG595" s="94"/>
      <c r="AN595" s="92"/>
      <c r="AO595" s="92"/>
      <c r="AP595" s="92"/>
      <c r="AQ595" s="92"/>
      <c r="AR595" s="92"/>
      <c r="AS595" s="92"/>
      <c r="AT595" s="92"/>
      <c r="AU595" s="92"/>
    </row>
    <row r="596" spans="3:64" ht="12.95" customHeight="1">
      <c r="C596" s="14"/>
      <c r="D596" s="14"/>
      <c r="AA596" s="92"/>
      <c r="AB596" s="92"/>
      <c r="AC596" s="92"/>
      <c r="AD596" s="92"/>
      <c r="AE596" s="92"/>
      <c r="AG596" s="94"/>
      <c r="AN596" s="92"/>
      <c r="AO596" s="92"/>
      <c r="AP596" s="92"/>
      <c r="AQ596" s="92"/>
      <c r="AR596" s="92"/>
      <c r="AS596" s="92"/>
      <c r="AT596" s="92"/>
      <c r="AU596" s="92"/>
    </row>
    <row r="597" spans="3:64" ht="12.95" customHeight="1">
      <c r="C597" s="14"/>
      <c r="D597" s="14"/>
      <c r="AA597" s="92"/>
      <c r="AB597" s="92"/>
      <c r="AC597" s="92"/>
      <c r="AD597" s="92"/>
      <c r="AE597" s="92"/>
      <c r="AG597" s="94"/>
      <c r="AN597" s="92"/>
      <c r="AO597" s="92"/>
      <c r="AP597" s="92"/>
      <c r="AQ597" s="92"/>
      <c r="AR597" s="92"/>
      <c r="AS597" s="92"/>
      <c r="AT597" s="92"/>
      <c r="AU597" s="92"/>
    </row>
    <row r="598" spans="3:64" ht="12.95" customHeight="1">
      <c r="C598" s="14"/>
      <c r="D598" s="14"/>
      <c r="AA598" s="92"/>
      <c r="AB598" s="92"/>
      <c r="AC598" s="92"/>
      <c r="AD598" s="92"/>
      <c r="AE598" s="92"/>
      <c r="AG598" s="94"/>
      <c r="AN598" s="92"/>
      <c r="AO598" s="92"/>
      <c r="AP598" s="92"/>
      <c r="AQ598" s="92"/>
      <c r="AR598" s="92"/>
      <c r="AS598" s="92"/>
      <c r="AT598" s="92"/>
      <c r="AU598" s="92"/>
    </row>
    <row r="599" spans="3:64" ht="12.95" customHeight="1">
      <c r="C599" s="14"/>
      <c r="D599" s="14"/>
      <c r="AA599" s="92"/>
      <c r="AB599" s="92"/>
      <c r="AC599" s="92"/>
      <c r="AD599" s="92"/>
      <c r="AE599" s="92"/>
      <c r="AG599" s="94"/>
      <c r="AN599" s="92"/>
      <c r="AO599" s="92"/>
      <c r="AP599" s="92"/>
      <c r="AQ599" s="92"/>
      <c r="AR599" s="92"/>
      <c r="AS599" s="92"/>
      <c r="AT599" s="92"/>
      <c r="AU599" s="92"/>
    </row>
    <row r="600" spans="3:64" ht="12.95" customHeight="1">
      <c r="C600" s="14"/>
      <c r="D600" s="14"/>
      <c r="AA600" s="92"/>
      <c r="AB600" s="92"/>
      <c r="AC600" s="92"/>
      <c r="AD600" s="92"/>
      <c r="AE600" s="92"/>
      <c r="AG600" s="94"/>
      <c r="AN600" s="92"/>
      <c r="AO600" s="92"/>
      <c r="AP600" s="92"/>
      <c r="AQ600" s="92"/>
      <c r="AR600" s="92"/>
      <c r="AS600" s="92"/>
      <c r="AT600" s="92"/>
      <c r="AU600" s="92"/>
    </row>
    <row r="601" spans="3:64" ht="12.95" customHeight="1">
      <c r="C601" s="14"/>
      <c r="D601" s="14"/>
      <c r="AA601" s="92"/>
      <c r="AB601" s="92"/>
      <c r="AC601" s="92"/>
      <c r="AD601" s="92"/>
      <c r="AE601" s="92"/>
      <c r="AG601" s="94"/>
      <c r="AN601" s="92"/>
      <c r="AO601" s="92"/>
      <c r="AP601" s="92"/>
      <c r="AQ601" s="92"/>
      <c r="AR601" s="92"/>
      <c r="AS601" s="92"/>
      <c r="AT601" s="92"/>
      <c r="AU601" s="92"/>
    </row>
    <row r="602" spans="3:64" ht="12.95" customHeight="1">
      <c r="C602" s="14"/>
      <c r="D602" s="14"/>
      <c r="AA602" s="92"/>
      <c r="AB602" s="92"/>
      <c r="AC602" s="92"/>
      <c r="AD602" s="92"/>
      <c r="AE602" s="92"/>
      <c r="AG602" s="94"/>
      <c r="AN602" s="92"/>
      <c r="AO602" s="92"/>
      <c r="AP602" s="92"/>
      <c r="AQ602" s="92"/>
      <c r="AR602" s="92"/>
      <c r="AS602" s="92"/>
      <c r="AT602" s="92"/>
      <c r="AU602" s="92"/>
    </row>
    <row r="603" spans="3:64" ht="12.95" customHeight="1">
      <c r="C603" s="14"/>
      <c r="D603" s="14"/>
      <c r="AA603" s="92"/>
      <c r="AB603" s="92"/>
      <c r="AC603" s="92"/>
      <c r="AD603" s="92"/>
      <c r="AE603" s="92"/>
      <c r="AG603" s="94"/>
      <c r="AN603" s="92"/>
      <c r="AO603" s="92"/>
      <c r="AP603" s="92"/>
      <c r="AQ603" s="92"/>
      <c r="AR603" s="92"/>
      <c r="AS603" s="92"/>
      <c r="AT603" s="92"/>
      <c r="AU603" s="92"/>
    </row>
    <row r="604" spans="3:64" ht="12.95" customHeight="1">
      <c r="C604" s="14"/>
      <c r="D604" s="14"/>
      <c r="AA604" s="92"/>
      <c r="AB604" s="92"/>
      <c r="AC604" s="92"/>
      <c r="AD604" s="92"/>
      <c r="AE604" s="92"/>
      <c r="AG604" s="94"/>
      <c r="AN604" s="92"/>
      <c r="AO604" s="92"/>
      <c r="AP604" s="92"/>
      <c r="AQ604" s="92"/>
      <c r="AR604" s="92"/>
      <c r="AS604" s="92"/>
      <c r="AT604" s="92"/>
      <c r="AU604" s="92"/>
    </row>
    <row r="605" spans="3:64" ht="12.95" customHeight="1">
      <c r="C605" s="14"/>
      <c r="D605" s="14"/>
      <c r="AA605" s="92"/>
      <c r="AB605" s="92"/>
      <c r="AC605" s="92"/>
      <c r="AD605" s="92"/>
      <c r="AE605" s="92"/>
      <c r="AG605" s="94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</row>
    <row r="606" spans="3:64" ht="12.95" customHeight="1">
      <c r="C606" s="14"/>
      <c r="D606" s="14"/>
      <c r="AA606" s="92"/>
      <c r="AB606" s="92"/>
      <c r="AC606" s="92"/>
      <c r="AD606" s="92"/>
      <c r="AE606" s="92"/>
      <c r="AG606" s="94"/>
      <c r="AN606" s="92"/>
      <c r="AO606" s="92"/>
      <c r="AP606" s="92"/>
      <c r="AQ606" s="92"/>
      <c r="AR606" s="92"/>
      <c r="AS606" s="92"/>
      <c r="AT606" s="92"/>
      <c r="AU606" s="92"/>
    </row>
    <row r="607" spans="3:64" ht="12.95" customHeight="1">
      <c r="C607" s="14"/>
      <c r="D607" s="14"/>
      <c r="AA607" s="92"/>
      <c r="AB607" s="92"/>
      <c r="AC607" s="92"/>
      <c r="AD607" s="92"/>
      <c r="AE607" s="92"/>
      <c r="AG607" s="94"/>
      <c r="AN607" s="92"/>
      <c r="AO607" s="92"/>
      <c r="AP607" s="92"/>
      <c r="AQ607" s="92"/>
      <c r="AR607" s="92"/>
      <c r="AS607" s="92"/>
      <c r="AT607" s="92"/>
      <c r="AU607" s="92"/>
    </row>
    <row r="608" spans="3:64" ht="12.95" customHeight="1">
      <c r="C608" s="14"/>
      <c r="D608" s="14"/>
      <c r="AA608" s="92"/>
      <c r="AB608" s="92"/>
      <c r="AC608" s="92"/>
      <c r="AD608" s="92"/>
      <c r="AE608" s="92"/>
      <c r="AG608" s="94"/>
      <c r="AN608" s="92"/>
      <c r="AO608" s="92"/>
      <c r="AP608" s="92"/>
      <c r="AQ608" s="92"/>
      <c r="AR608" s="92"/>
      <c r="AS608" s="92"/>
      <c r="AT608" s="92"/>
      <c r="AU608" s="92"/>
    </row>
    <row r="609" spans="3:64" ht="12.95" customHeight="1">
      <c r="C609" s="14"/>
      <c r="D609" s="14"/>
      <c r="AA609" s="92"/>
      <c r="AB609" s="92"/>
      <c r="AC609" s="92"/>
      <c r="AD609" s="92"/>
      <c r="AE609" s="92"/>
      <c r="AG609" s="94"/>
      <c r="AN609" s="92"/>
      <c r="AO609" s="92"/>
      <c r="AP609" s="92"/>
      <c r="AQ609" s="92"/>
      <c r="AR609" s="92"/>
      <c r="AS609" s="92"/>
      <c r="AT609" s="92"/>
      <c r="AU609" s="92"/>
    </row>
    <row r="610" spans="3:64" ht="12.95" customHeight="1">
      <c r="C610" s="14"/>
      <c r="D610" s="14"/>
      <c r="AA610" s="92"/>
      <c r="AB610" s="92"/>
      <c r="AC610" s="92"/>
      <c r="AD610" s="92"/>
      <c r="AE610" s="92"/>
      <c r="AG610" s="94"/>
      <c r="AN610" s="92"/>
      <c r="AO610" s="92"/>
      <c r="AP610" s="92"/>
      <c r="AQ610" s="92"/>
      <c r="AR610" s="92"/>
      <c r="AS610" s="92"/>
      <c r="AT610" s="92"/>
      <c r="AU610" s="92"/>
    </row>
    <row r="611" spans="3:64" ht="12.95" customHeight="1">
      <c r="C611" s="14"/>
      <c r="D611" s="14"/>
      <c r="AA611" s="92"/>
      <c r="AB611" s="92"/>
      <c r="AC611" s="92"/>
      <c r="AD611" s="92"/>
      <c r="AE611" s="92"/>
      <c r="AG611" s="94"/>
      <c r="AN611" s="92"/>
      <c r="AO611" s="92"/>
      <c r="AP611" s="92"/>
      <c r="AQ611" s="92"/>
      <c r="AR611" s="92"/>
      <c r="AS611" s="92"/>
      <c r="AT611" s="92"/>
      <c r="AU611" s="92"/>
    </row>
    <row r="612" spans="3:64" ht="12.95" customHeight="1">
      <c r="C612" s="14"/>
      <c r="D612" s="14"/>
      <c r="AA612" s="92"/>
      <c r="AB612" s="92"/>
      <c r="AC612" s="92"/>
      <c r="AD612" s="92"/>
      <c r="AE612" s="92"/>
      <c r="AG612" s="94"/>
      <c r="AN612" s="92"/>
      <c r="AO612" s="92"/>
      <c r="AP612" s="92"/>
      <c r="AQ612" s="92"/>
      <c r="AR612" s="92"/>
      <c r="AS612" s="92"/>
      <c r="AT612" s="92"/>
      <c r="AU612" s="92"/>
    </row>
    <row r="613" spans="3:64" ht="12.95" customHeight="1">
      <c r="C613" s="14"/>
      <c r="D613" s="14"/>
      <c r="AA613" s="92"/>
      <c r="AB613" s="92"/>
      <c r="AC613" s="92"/>
      <c r="AD613" s="92"/>
      <c r="AE613" s="92"/>
      <c r="AG613" s="94"/>
      <c r="AN613" s="92"/>
      <c r="AO613" s="92"/>
      <c r="AP613" s="92"/>
      <c r="AQ613" s="92"/>
      <c r="AR613" s="92"/>
      <c r="AS613" s="92"/>
      <c r="AT613" s="92"/>
      <c r="AU613" s="92"/>
    </row>
    <row r="614" spans="3:64" ht="12.95" customHeight="1">
      <c r="C614" s="14"/>
      <c r="D614" s="14"/>
      <c r="AA614" s="92"/>
      <c r="AB614" s="92"/>
      <c r="AC614" s="92"/>
      <c r="AD614" s="92"/>
      <c r="AE614" s="92"/>
      <c r="AG614" s="94"/>
      <c r="AN614" s="92"/>
      <c r="AO614" s="92"/>
      <c r="AP614" s="92"/>
      <c r="AQ614" s="92"/>
      <c r="AR614" s="92"/>
      <c r="AS614" s="92"/>
      <c r="AT614" s="92"/>
      <c r="AU614" s="92"/>
      <c r="AV614" s="92"/>
    </row>
    <row r="615" spans="3:64" ht="12.95" customHeight="1">
      <c r="C615" s="14"/>
      <c r="D615" s="14"/>
      <c r="AA615" s="92"/>
      <c r="AB615" s="92"/>
      <c r="AC615" s="92"/>
      <c r="AD615" s="92"/>
      <c r="AE615" s="92"/>
      <c r="AG615" s="94"/>
      <c r="AN615" s="92"/>
      <c r="AO615" s="92"/>
      <c r="AP615" s="92"/>
      <c r="AQ615" s="92"/>
      <c r="AR615" s="92"/>
      <c r="AS615" s="92"/>
      <c r="AT615" s="92"/>
      <c r="AU615" s="92"/>
    </row>
    <row r="616" spans="3:64" ht="12.95" customHeight="1">
      <c r="C616" s="14"/>
      <c r="D616" s="14"/>
      <c r="AA616" s="92"/>
      <c r="AB616" s="92"/>
      <c r="AC616" s="92"/>
      <c r="AD616" s="92"/>
      <c r="AE616" s="92"/>
      <c r="AG616" s="94"/>
      <c r="AN616" s="92"/>
      <c r="AO616" s="92"/>
      <c r="AP616" s="92"/>
      <c r="AQ616" s="92"/>
      <c r="AR616" s="92"/>
      <c r="AS616" s="92"/>
      <c r="AT616" s="92"/>
      <c r="AU616" s="92"/>
    </row>
    <row r="617" spans="3:64" ht="12.95" customHeight="1">
      <c r="C617" s="14"/>
      <c r="D617" s="14"/>
      <c r="AA617" s="92"/>
      <c r="AB617" s="92"/>
      <c r="AC617" s="92"/>
      <c r="AD617" s="92"/>
      <c r="AE617" s="92"/>
      <c r="AG617" s="94"/>
      <c r="AN617" s="92"/>
      <c r="AO617" s="92"/>
      <c r="AP617" s="92"/>
      <c r="AQ617" s="92"/>
      <c r="AR617" s="92"/>
      <c r="AS617" s="92"/>
      <c r="AT617" s="92"/>
      <c r="AU617" s="92"/>
    </row>
    <row r="618" spans="3:64" ht="12.95" customHeight="1">
      <c r="C618" s="14"/>
      <c r="D618" s="14"/>
      <c r="AA618" s="92"/>
      <c r="AB618" s="92"/>
      <c r="AC618" s="92"/>
      <c r="AD618" s="92"/>
      <c r="AE618" s="92"/>
      <c r="AG618" s="94"/>
      <c r="AN618" s="92"/>
      <c r="AO618" s="92"/>
      <c r="AP618" s="92"/>
      <c r="AQ618" s="92"/>
      <c r="AR618" s="92"/>
      <c r="AS618" s="92"/>
      <c r="AT618" s="92"/>
      <c r="AU618" s="92"/>
      <c r="AV618" s="92"/>
      <c r="AW618" s="92"/>
      <c r="AX618" s="92"/>
      <c r="AY618" s="92"/>
      <c r="AZ618" s="92"/>
      <c r="BA618" s="92"/>
      <c r="BB618" s="92"/>
      <c r="BC618" s="92"/>
      <c r="BD618" s="92"/>
      <c r="BE618" s="92"/>
      <c r="BF618" s="92"/>
      <c r="BG618" s="92"/>
      <c r="BH618" s="92"/>
      <c r="BI618" s="92"/>
      <c r="BJ618" s="92"/>
      <c r="BK618" s="92"/>
      <c r="BL618" s="92"/>
    </row>
    <row r="619" spans="3:64" ht="12.95" customHeight="1">
      <c r="C619" s="14"/>
      <c r="D619" s="14"/>
      <c r="AA619" s="92"/>
      <c r="AB619" s="92"/>
      <c r="AC619" s="92"/>
      <c r="AD619" s="92"/>
      <c r="AE619" s="92"/>
      <c r="AG619" s="94"/>
      <c r="AN619" s="92"/>
      <c r="AO619" s="92"/>
      <c r="AP619" s="92"/>
      <c r="AQ619" s="92"/>
      <c r="AR619" s="92"/>
      <c r="AS619" s="92"/>
      <c r="AT619" s="92"/>
      <c r="AU619" s="92"/>
    </row>
    <row r="620" spans="3:64" ht="12.95" customHeight="1">
      <c r="C620" s="14"/>
      <c r="D620" s="14"/>
      <c r="AA620" s="92"/>
      <c r="AB620" s="92"/>
      <c r="AC620" s="92"/>
      <c r="AD620" s="92"/>
      <c r="AE620" s="92"/>
      <c r="AG620" s="94"/>
      <c r="AN620" s="92"/>
      <c r="AO620" s="92"/>
      <c r="AP620" s="92"/>
      <c r="AQ620" s="92"/>
      <c r="AR620" s="92"/>
      <c r="AS620" s="92"/>
      <c r="AT620" s="92"/>
      <c r="AU620" s="92"/>
    </row>
    <row r="621" spans="3:64" ht="12.95" customHeight="1">
      <c r="C621" s="14"/>
      <c r="D621" s="14"/>
      <c r="AA621" s="92"/>
      <c r="AB621" s="92"/>
      <c r="AC621" s="92"/>
      <c r="AD621" s="92"/>
      <c r="AE621" s="92"/>
      <c r="AG621" s="94"/>
      <c r="AN621" s="92"/>
      <c r="AO621" s="92"/>
      <c r="AP621" s="92"/>
      <c r="AQ621" s="92"/>
      <c r="AR621" s="92"/>
      <c r="AS621" s="92"/>
      <c r="AT621" s="92"/>
      <c r="AU621" s="92"/>
    </row>
    <row r="622" spans="3:64" ht="12.95" customHeight="1">
      <c r="C622" s="14"/>
      <c r="D622" s="14"/>
      <c r="AA622" s="92"/>
      <c r="AB622" s="92"/>
      <c r="AC622" s="92"/>
      <c r="AD622" s="92"/>
      <c r="AE622" s="92"/>
      <c r="AG622" s="94"/>
      <c r="AN622" s="92"/>
      <c r="AO622" s="92"/>
      <c r="AP622" s="92"/>
      <c r="AQ622" s="92"/>
      <c r="AR622" s="92"/>
      <c r="AS622" s="92"/>
      <c r="AT622" s="92"/>
      <c r="AU622" s="92"/>
    </row>
    <row r="623" spans="3:64" ht="12.95" customHeight="1">
      <c r="C623" s="14"/>
      <c r="D623" s="14"/>
      <c r="AA623" s="92"/>
      <c r="AB623" s="92"/>
      <c r="AC623" s="92"/>
      <c r="AD623" s="92"/>
      <c r="AE623" s="92"/>
      <c r="AG623" s="94"/>
      <c r="AN623" s="92"/>
      <c r="AO623" s="92"/>
      <c r="AP623" s="92"/>
      <c r="AQ623" s="92"/>
      <c r="AR623" s="92"/>
      <c r="AS623" s="92"/>
      <c r="AT623" s="92"/>
      <c r="AU623" s="92"/>
    </row>
    <row r="624" spans="3:64" ht="12.95" customHeight="1">
      <c r="C624" s="14"/>
      <c r="D624" s="14"/>
      <c r="AA624" s="92"/>
      <c r="AB624" s="92"/>
      <c r="AC624" s="92"/>
      <c r="AD624" s="92"/>
      <c r="AE624" s="92"/>
      <c r="AG624" s="94"/>
      <c r="AN624" s="92"/>
      <c r="AO624" s="92"/>
      <c r="AP624" s="92"/>
      <c r="AQ624" s="92"/>
      <c r="AR624" s="92"/>
      <c r="AS624" s="92"/>
      <c r="AT624" s="92"/>
      <c r="AU624" s="92"/>
    </row>
    <row r="625" spans="3:64" ht="12.95" customHeight="1">
      <c r="C625" s="14"/>
      <c r="D625" s="14"/>
      <c r="AA625" s="92"/>
      <c r="AB625" s="92"/>
      <c r="AC625" s="92"/>
      <c r="AD625" s="92"/>
      <c r="AE625" s="92"/>
      <c r="AG625" s="94"/>
      <c r="AN625" s="92"/>
      <c r="AO625" s="92"/>
      <c r="AP625" s="92"/>
      <c r="AQ625" s="92"/>
      <c r="AR625" s="92"/>
      <c r="AS625" s="92"/>
      <c r="AT625" s="92"/>
      <c r="AU625" s="92"/>
    </row>
    <row r="626" spans="3:64" ht="12.95" customHeight="1">
      <c r="C626" s="14"/>
      <c r="D626" s="14"/>
      <c r="AA626" s="92"/>
      <c r="AB626" s="92"/>
      <c r="AC626" s="92"/>
      <c r="AD626" s="92"/>
      <c r="AE626" s="92"/>
      <c r="AG626" s="94"/>
      <c r="AN626" s="92"/>
      <c r="AO626" s="92"/>
      <c r="AP626" s="92"/>
      <c r="AQ626" s="92"/>
      <c r="AR626" s="92"/>
      <c r="AS626" s="92"/>
      <c r="AT626" s="92"/>
      <c r="AU626" s="92"/>
      <c r="AV626" s="92"/>
      <c r="AW626" s="92"/>
      <c r="AX626" s="92"/>
      <c r="AY626" s="92"/>
      <c r="AZ626" s="92"/>
      <c r="BA626" s="92"/>
      <c r="BB626" s="92"/>
      <c r="BC626" s="92"/>
      <c r="BD626" s="92"/>
      <c r="BE626" s="92"/>
      <c r="BF626" s="92"/>
      <c r="BG626" s="92"/>
      <c r="BH626" s="92"/>
      <c r="BI626" s="92"/>
      <c r="BJ626" s="92"/>
      <c r="BK626" s="92"/>
      <c r="BL626" s="92"/>
    </row>
    <row r="627" spans="3:64" ht="12.95" customHeight="1">
      <c r="C627" s="14"/>
      <c r="D627" s="14"/>
      <c r="AA627" s="92"/>
      <c r="AB627" s="92"/>
      <c r="AC627" s="92"/>
      <c r="AD627" s="92"/>
      <c r="AE627" s="92"/>
      <c r="AG627" s="94"/>
      <c r="AN627" s="92"/>
      <c r="AO627" s="92"/>
      <c r="AP627" s="92"/>
      <c r="AQ627" s="92"/>
      <c r="AR627" s="92"/>
      <c r="AS627" s="92"/>
      <c r="AT627" s="92"/>
      <c r="AU627" s="92"/>
    </row>
    <row r="628" spans="3:64" ht="12.95" customHeight="1">
      <c r="C628" s="14"/>
      <c r="D628" s="14"/>
      <c r="AA628" s="92"/>
      <c r="AB628" s="92"/>
      <c r="AC628" s="92"/>
      <c r="AD628" s="92"/>
      <c r="AE628" s="92"/>
      <c r="AG628" s="94"/>
      <c r="AN628" s="92"/>
      <c r="AO628" s="92"/>
      <c r="AP628" s="92"/>
      <c r="AQ628" s="92"/>
      <c r="AR628" s="92"/>
      <c r="AS628" s="92"/>
      <c r="AT628" s="92"/>
      <c r="AU628" s="92"/>
    </row>
    <row r="629" spans="3:64" ht="12.95" customHeight="1">
      <c r="C629" s="14"/>
      <c r="D629" s="14"/>
      <c r="AA629" s="92"/>
      <c r="AB629" s="92"/>
      <c r="AC629" s="92"/>
      <c r="AD629" s="92"/>
      <c r="AE629" s="92"/>
      <c r="AG629" s="94"/>
      <c r="AN629" s="92"/>
      <c r="AO629" s="92"/>
      <c r="AP629" s="92"/>
      <c r="AQ629" s="92"/>
      <c r="AR629" s="92"/>
      <c r="AS629" s="92"/>
      <c r="AT629" s="92"/>
      <c r="AU629" s="92"/>
    </row>
    <row r="630" spans="3:64" ht="12.95" customHeight="1">
      <c r="C630" s="14"/>
      <c r="D630" s="14"/>
      <c r="AA630" s="92"/>
      <c r="AB630" s="92"/>
      <c r="AC630" s="92"/>
      <c r="AD630" s="92"/>
      <c r="AE630" s="92"/>
      <c r="AG630" s="94"/>
      <c r="AN630" s="92"/>
      <c r="AO630" s="92"/>
      <c r="AP630" s="92"/>
      <c r="AQ630" s="92"/>
      <c r="AR630" s="92"/>
      <c r="AS630" s="92"/>
      <c r="AT630" s="92"/>
      <c r="AU630" s="92"/>
    </row>
    <row r="631" spans="3:64" ht="12.95" customHeight="1">
      <c r="C631" s="14"/>
      <c r="D631" s="14"/>
      <c r="AA631" s="92"/>
      <c r="AB631" s="92"/>
      <c r="AC631" s="92"/>
      <c r="AD631" s="92"/>
      <c r="AE631" s="92"/>
      <c r="AG631" s="94"/>
      <c r="AN631" s="92"/>
      <c r="AO631" s="92"/>
      <c r="AP631" s="92"/>
      <c r="AQ631" s="92"/>
      <c r="AR631" s="92"/>
      <c r="AS631" s="92"/>
      <c r="AT631" s="92"/>
      <c r="AU631" s="92"/>
    </row>
    <row r="632" spans="3:64" ht="12.95" customHeight="1">
      <c r="C632" s="14"/>
      <c r="D632" s="14"/>
      <c r="AA632" s="92"/>
      <c r="AB632" s="92"/>
      <c r="AC632" s="92"/>
      <c r="AD632" s="92"/>
      <c r="AE632" s="92"/>
      <c r="AG632" s="94"/>
      <c r="AN632" s="92"/>
      <c r="AO632" s="92"/>
      <c r="AP632" s="92"/>
      <c r="AQ632" s="92"/>
      <c r="AR632" s="92"/>
      <c r="AS632" s="92"/>
      <c r="AT632" s="92"/>
      <c r="AU632" s="92"/>
    </row>
    <row r="633" spans="3:64" ht="12.95" customHeight="1">
      <c r="C633" s="14"/>
      <c r="D633" s="14"/>
      <c r="AA633" s="92"/>
      <c r="AB633" s="92"/>
      <c r="AC633" s="92"/>
      <c r="AD633" s="92"/>
      <c r="AE633" s="92"/>
      <c r="AG633" s="94"/>
      <c r="AN633" s="92"/>
      <c r="AO633" s="92"/>
      <c r="AP633" s="92"/>
      <c r="AQ633" s="92"/>
      <c r="AR633" s="92"/>
      <c r="AS633" s="92"/>
      <c r="AT633" s="92"/>
      <c r="AU633" s="92"/>
    </row>
    <row r="634" spans="3:64" ht="12.95" customHeight="1">
      <c r="C634" s="14"/>
      <c r="D634" s="14"/>
      <c r="AA634" s="92"/>
      <c r="AB634" s="92"/>
      <c r="AC634" s="92"/>
      <c r="AD634" s="92"/>
      <c r="AE634" s="92"/>
      <c r="AG634" s="94"/>
      <c r="AN634" s="92"/>
      <c r="AO634" s="92"/>
      <c r="AP634" s="92"/>
      <c r="AQ634" s="92"/>
      <c r="AR634" s="92"/>
      <c r="AS634" s="92"/>
      <c r="AT634" s="92"/>
      <c r="AU634" s="92"/>
    </row>
    <row r="635" spans="3:64" ht="12.95" customHeight="1">
      <c r="C635" s="14"/>
      <c r="D635" s="14"/>
      <c r="AA635" s="92"/>
      <c r="AB635" s="92"/>
      <c r="AC635" s="92"/>
      <c r="AD635" s="92"/>
      <c r="AE635" s="92"/>
      <c r="AG635" s="94"/>
      <c r="AN635" s="92"/>
      <c r="AO635" s="92"/>
      <c r="AP635" s="92"/>
      <c r="AQ635" s="92"/>
      <c r="AR635" s="92"/>
      <c r="AS635" s="92"/>
      <c r="AT635" s="92"/>
      <c r="AU635" s="92"/>
    </row>
    <row r="636" spans="3:64" ht="12.95" customHeight="1">
      <c r="C636" s="14"/>
      <c r="D636" s="14"/>
      <c r="AA636" s="92"/>
      <c r="AB636" s="92"/>
      <c r="AC636" s="92"/>
      <c r="AD636" s="92"/>
      <c r="AE636" s="92"/>
      <c r="AG636" s="94"/>
      <c r="AN636" s="92"/>
      <c r="AO636" s="92"/>
      <c r="AP636" s="92"/>
      <c r="AQ636" s="92"/>
      <c r="AR636" s="92"/>
      <c r="AS636" s="92"/>
      <c r="AT636" s="92"/>
      <c r="AU636" s="92"/>
    </row>
    <row r="637" spans="3:64" ht="12.95" customHeight="1">
      <c r="C637" s="14"/>
      <c r="D637" s="14"/>
      <c r="AA637" s="92"/>
      <c r="AB637" s="92"/>
      <c r="AC637" s="92"/>
      <c r="AD637" s="92"/>
      <c r="AE637" s="92"/>
      <c r="AG637" s="94"/>
      <c r="AN637" s="92"/>
      <c r="AO637" s="92"/>
      <c r="AP637" s="92"/>
      <c r="AQ637" s="92"/>
      <c r="AR637" s="92"/>
      <c r="AS637" s="92"/>
      <c r="AT637" s="92"/>
      <c r="AU637" s="92"/>
    </row>
    <row r="638" spans="3:64" ht="12.95" customHeight="1">
      <c r="C638" s="14"/>
      <c r="D638" s="14"/>
      <c r="AA638" s="92"/>
      <c r="AB638" s="92"/>
      <c r="AC638" s="92"/>
      <c r="AD638" s="92"/>
      <c r="AE638" s="92"/>
      <c r="AG638" s="94"/>
      <c r="AN638" s="92"/>
      <c r="AO638" s="92"/>
      <c r="AP638" s="92"/>
      <c r="AQ638" s="92"/>
      <c r="AR638" s="92"/>
      <c r="AS638" s="92"/>
      <c r="AT638" s="92"/>
      <c r="AU638" s="92"/>
    </row>
    <row r="639" spans="3:64" ht="12.95" customHeight="1">
      <c r="C639" s="14"/>
      <c r="D639" s="14"/>
      <c r="AA639" s="92"/>
      <c r="AB639" s="92"/>
      <c r="AC639" s="92"/>
      <c r="AD639" s="92"/>
      <c r="AE639" s="92"/>
      <c r="AG639" s="94"/>
      <c r="AN639" s="92"/>
      <c r="AO639" s="92"/>
      <c r="AP639" s="92"/>
      <c r="AQ639" s="92"/>
      <c r="AR639" s="92"/>
      <c r="AS639" s="92"/>
      <c r="AT639" s="92"/>
      <c r="AU639" s="92"/>
    </row>
    <row r="640" spans="3:64" ht="12.95" customHeight="1">
      <c r="C640" s="14"/>
      <c r="D640" s="14"/>
      <c r="AA640" s="92"/>
      <c r="AB640" s="92"/>
      <c r="AC640" s="92"/>
      <c r="AD640" s="92"/>
      <c r="AE640" s="92"/>
      <c r="AG640" s="94"/>
      <c r="AN640" s="92"/>
      <c r="AO640" s="92"/>
      <c r="AP640" s="92"/>
      <c r="AQ640" s="92"/>
      <c r="AR640" s="92"/>
      <c r="AS640" s="92"/>
      <c r="AT640" s="92"/>
      <c r="AU640" s="92"/>
      <c r="AV640" s="92"/>
    </row>
    <row r="641" spans="3:47" ht="12.95" customHeight="1">
      <c r="C641" s="14"/>
      <c r="D641" s="14"/>
      <c r="AA641" s="92"/>
      <c r="AB641" s="92"/>
      <c r="AC641" s="92"/>
      <c r="AD641" s="92"/>
      <c r="AE641" s="92"/>
      <c r="AG641" s="94"/>
      <c r="AN641" s="92"/>
      <c r="AO641" s="92"/>
      <c r="AP641" s="92"/>
      <c r="AQ641" s="92"/>
      <c r="AR641" s="92"/>
      <c r="AS641" s="92"/>
      <c r="AT641" s="92"/>
      <c r="AU641" s="92"/>
    </row>
    <row r="642" spans="3:47" ht="12.95" customHeight="1">
      <c r="C642" s="14"/>
      <c r="D642" s="14"/>
      <c r="AA642" s="92"/>
      <c r="AB642" s="92"/>
      <c r="AC642" s="92"/>
      <c r="AD642" s="92"/>
      <c r="AE642" s="92"/>
      <c r="AG642" s="94"/>
      <c r="AN642" s="92"/>
      <c r="AO642" s="92"/>
      <c r="AP642" s="92"/>
      <c r="AQ642" s="92"/>
      <c r="AR642" s="92"/>
      <c r="AS642" s="92"/>
      <c r="AT642" s="92"/>
      <c r="AU642" s="92"/>
    </row>
    <row r="643" spans="3:47" ht="12.95" customHeight="1">
      <c r="C643" s="14"/>
      <c r="D643" s="14"/>
      <c r="AA643" s="92"/>
      <c r="AB643" s="92"/>
      <c r="AC643" s="92"/>
      <c r="AD643" s="92"/>
      <c r="AE643" s="92"/>
      <c r="AG643" s="94"/>
      <c r="AN643" s="92"/>
      <c r="AO643" s="92"/>
      <c r="AP643" s="92"/>
      <c r="AQ643" s="92"/>
      <c r="AR643" s="92"/>
      <c r="AS643" s="92"/>
      <c r="AT643" s="92"/>
      <c r="AU643" s="92"/>
    </row>
    <row r="644" spans="3:47" ht="12.95" customHeight="1">
      <c r="C644" s="14"/>
      <c r="D644" s="14"/>
      <c r="AA644" s="92"/>
      <c r="AB644" s="92"/>
      <c r="AC644" s="92"/>
      <c r="AD644" s="92"/>
      <c r="AE644" s="92"/>
      <c r="AG644" s="94"/>
      <c r="AN644" s="92"/>
      <c r="AO644" s="92"/>
      <c r="AP644" s="92"/>
      <c r="AQ644" s="92"/>
      <c r="AR644" s="92"/>
      <c r="AS644" s="92"/>
      <c r="AT644" s="92"/>
      <c r="AU644" s="92"/>
    </row>
    <row r="645" spans="3:47" ht="12.95" customHeight="1">
      <c r="C645" s="14"/>
      <c r="D645" s="14"/>
      <c r="AA645" s="92"/>
      <c r="AB645" s="92"/>
      <c r="AC645" s="92"/>
      <c r="AD645" s="92"/>
      <c r="AE645" s="92"/>
      <c r="AG645" s="94"/>
      <c r="AN645" s="92"/>
      <c r="AO645" s="92"/>
      <c r="AP645" s="92"/>
      <c r="AQ645" s="92"/>
      <c r="AR645" s="92"/>
      <c r="AS645" s="92"/>
      <c r="AT645" s="92"/>
      <c r="AU645" s="92"/>
    </row>
    <row r="646" spans="3:47" ht="12.95" customHeight="1">
      <c r="C646" s="14"/>
      <c r="D646" s="14"/>
      <c r="AA646" s="92"/>
      <c r="AB646" s="92"/>
      <c r="AC646" s="92"/>
      <c r="AD646" s="92"/>
      <c r="AE646" s="92"/>
      <c r="AG646" s="94"/>
      <c r="AN646" s="92"/>
      <c r="AO646" s="92"/>
      <c r="AP646" s="92"/>
      <c r="AQ646" s="92"/>
      <c r="AR646" s="92"/>
      <c r="AS646" s="92"/>
      <c r="AT646" s="92"/>
      <c r="AU646" s="92"/>
    </row>
    <row r="647" spans="3:47" ht="12.95" customHeight="1">
      <c r="C647" s="14"/>
      <c r="D647" s="14"/>
      <c r="AA647" s="92"/>
      <c r="AB647" s="92"/>
      <c r="AC647" s="92"/>
      <c r="AD647" s="92"/>
      <c r="AE647" s="92"/>
      <c r="AG647" s="94"/>
      <c r="AN647" s="92"/>
      <c r="AO647" s="92"/>
      <c r="AP647" s="92"/>
      <c r="AQ647" s="92"/>
      <c r="AR647" s="92"/>
      <c r="AS647" s="92"/>
      <c r="AT647" s="92"/>
      <c r="AU647" s="92"/>
    </row>
    <row r="648" spans="3:47" ht="12.95" customHeight="1">
      <c r="C648" s="14"/>
      <c r="D648" s="14"/>
      <c r="AA648" s="92"/>
      <c r="AB648" s="92"/>
      <c r="AC648" s="92"/>
      <c r="AD648" s="92"/>
      <c r="AE648" s="92"/>
      <c r="AG648" s="94"/>
      <c r="AN648" s="92"/>
      <c r="AO648" s="92"/>
      <c r="AP648" s="92"/>
      <c r="AQ648" s="92"/>
      <c r="AR648" s="92"/>
      <c r="AS648" s="92"/>
      <c r="AT648" s="92"/>
      <c r="AU648" s="92"/>
    </row>
    <row r="649" spans="3:47" ht="12.95" customHeight="1">
      <c r="C649" s="14"/>
      <c r="D649" s="14"/>
      <c r="AA649" s="92"/>
      <c r="AB649" s="92"/>
      <c r="AC649" s="92"/>
      <c r="AD649" s="92"/>
      <c r="AE649" s="92"/>
      <c r="AG649" s="94"/>
      <c r="AN649" s="92"/>
      <c r="AO649" s="92"/>
      <c r="AP649" s="92"/>
      <c r="AQ649" s="92"/>
      <c r="AR649" s="92"/>
      <c r="AS649" s="92"/>
      <c r="AT649" s="92"/>
      <c r="AU649" s="92"/>
    </row>
    <row r="650" spans="3:47" ht="12.95" customHeight="1">
      <c r="C650" s="14"/>
      <c r="D650" s="14"/>
      <c r="AA650" s="92"/>
      <c r="AB650" s="92"/>
      <c r="AC650" s="92"/>
      <c r="AD650" s="92"/>
      <c r="AE650" s="92"/>
      <c r="AG650" s="94"/>
      <c r="AN650" s="92"/>
      <c r="AO650" s="92"/>
      <c r="AP650" s="92"/>
      <c r="AQ650" s="92"/>
      <c r="AR650" s="92"/>
      <c r="AS650" s="92"/>
      <c r="AT650" s="92"/>
      <c r="AU650" s="92"/>
    </row>
    <row r="651" spans="3:47" ht="12.95" customHeight="1">
      <c r="C651" s="14"/>
      <c r="D651" s="14"/>
      <c r="AA651" s="92"/>
      <c r="AB651" s="92"/>
      <c r="AC651" s="92"/>
      <c r="AD651" s="92"/>
      <c r="AE651" s="92"/>
      <c r="AG651" s="94"/>
      <c r="AN651" s="92"/>
      <c r="AO651" s="92"/>
      <c r="AP651" s="92"/>
      <c r="AQ651" s="92"/>
      <c r="AR651" s="92"/>
      <c r="AS651" s="92"/>
      <c r="AT651" s="92"/>
      <c r="AU651" s="92"/>
    </row>
    <row r="652" spans="3:47" ht="12.95" customHeight="1">
      <c r="C652" s="14"/>
      <c r="D652" s="14"/>
      <c r="AA652" s="92"/>
      <c r="AB652" s="92"/>
      <c r="AC652" s="92"/>
      <c r="AD652" s="92"/>
      <c r="AE652" s="92"/>
      <c r="AG652" s="94"/>
      <c r="AN652" s="92"/>
      <c r="AO652" s="92"/>
      <c r="AP652" s="92"/>
      <c r="AQ652" s="92"/>
      <c r="AR652" s="92"/>
      <c r="AS652" s="92"/>
      <c r="AT652" s="92"/>
      <c r="AU652" s="92"/>
    </row>
    <row r="653" spans="3:47" ht="12.95" customHeight="1">
      <c r="C653" s="14"/>
      <c r="D653" s="14"/>
      <c r="AA653" s="92"/>
      <c r="AB653" s="92"/>
      <c r="AC653" s="92"/>
      <c r="AD653" s="92"/>
      <c r="AE653" s="92"/>
      <c r="AG653" s="94"/>
      <c r="AN653" s="92"/>
      <c r="AO653" s="92"/>
      <c r="AP653" s="92"/>
      <c r="AQ653" s="92"/>
      <c r="AR653" s="92"/>
      <c r="AS653" s="92"/>
      <c r="AT653" s="92"/>
      <c r="AU653" s="92"/>
    </row>
    <row r="654" spans="3:47" ht="12.95" customHeight="1">
      <c r="C654" s="14"/>
      <c r="D654" s="14"/>
      <c r="AA654" s="92"/>
      <c r="AB654" s="92"/>
      <c r="AC654" s="92"/>
      <c r="AD654" s="92"/>
      <c r="AE654" s="92"/>
      <c r="AG654" s="94"/>
      <c r="AN654" s="92"/>
      <c r="AO654" s="92"/>
      <c r="AP654" s="92"/>
      <c r="AQ654" s="92"/>
      <c r="AR654" s="92"/>
      <c r="AS654" s="92"/>
      <c r="AT654" s="92"/>
      <c r="AU654" s="92"/>
    </row>
    <row r="655" spans="3:47" ht="12.95" customHeight="1">
      <c r="C655" s="14"/>
      <c r="D655" s="14"/>
      <c r="AA655" s="92"/>
      <c r="AB655" s="92"/>
      <c r="AC655" s="92"/>
      <c r="AD655" s="92"/>
      <c r="AE655" s="92"/>
      <c r="AG655" s="94"/>
      <c r="AN655" s="92"/>
      <c r="AO655" s="92"/>
      <c r="AP655" s="92"/>
      <c r="AQ655" s="92"/>
      <c r="AR655" s="92"/>
      <c r="AS655" s="92"/>
      <c r="AT655" s="92"/>
      <c r="AU655" s="92"/>
    </row>
    <row r="656" spans="3:47" ht="12.95" customHeight="1">
      <c r="C656" s="14"/>
      <c r="D656" s="14"/>
      <c r="AA656" s="92"/>
      <c r="AB656" s="92"/>
      <c r="AC656" s="92"/>
      <c r="AD656" s="92"/>
      <c r="AE656" s="92"/>
      <c r="AG656" s="94"/>
      <c r="AN656" s="92"/>
      <c r="AO656" s="92"/>
      <c r="AP656" s="92"/>
      <c r="AQ656" s="92"/>
      <c r="AR656" s="92"/>
      <c r="AS656" s="92"/>
      <c r="AT656" s="92"/>
      <c r="AU656" s="92"/>
    </row>
    <row r="657" spans="3:64" ht="12.95" customHeight="1">
      <c r="C657" s="14"/>
      <c r="D657" s="14"/>
      <c r="AA657" s="92"/>
      <c r="AB657" s="92"/>
      <c r="AC657" s="92"/>
      <c r="AD657" s="92"/>
      <c r="AE657" s="92"/>
      <c r="AG657" s="94"/>
      <c r="AN657" s="92"/>
      <c r="AO657" s="92"/>
      <c r="AP657" s="92"/>
      <c r="AQ657" s="92"/>
      <c r="AR657" s="92"/>
      <c r="AS657" s="92"/>
      <c r="AT657" s="92"/>
      <c r="AU657" s="92"/>
    </row>
    <row r="658" spans="3:64" ht="12.95" customHeight="1">
      <c r="C658" s="14"/>
      <c r="D658" s="14"/>
      <c r="AA658" s="92"/>
      <c r="AB658" s="92"/>
      <c r="AC658" s="92"/>
      <c r="AD658" s="92"/>
      <c r="AE658" s="92"/>
      <c r="AG658" s="94"/>
      <c r="AN658" s="92"/>
      <c r="AO658" s="92"/>
      <c r="AP658" s="92"/>
      <c r="AQ658" s="92"/>
      <c r="AR658" s="92"/>
      <c r="AS658" s="92"/>
      <c r="AT658" s="92"/>
      <c r="AU658" s="92"/>
    </row>
    <row r="659" spans="3:64" ht="12.95" customHeight="1">
      <c r="C659" s="14"/>
      <c r="D659" s="14"/>
      <c r="AA659" s="92"/>
      <c r="AB659" s="92"/>
      <c r="AC659" s="92"/>
      <c r="AD659" s="92"/>
      <c r="AE659" s="92"/>
      <c r="AG659" s="94"/>
      <c r="AN659" s="92"/>
      <c r="AO659" s="92"/>
      <c r="AP659" s="92"/>
      <c r="AQ659" s="92"/>
      <c r="AR659" s="92"/>
      <c r="AS659" s="92"/>
      <c r="AT659" s="92"/>
      <c r="AU659" s="92"/>
      <c r="AV659" s="92"/>
      <c r="AW659" s="92"/>
      <c r="AX659" s="92"/>
      <c r="AY659" s="92"/>
      <c r="AZ659" s="92"/>
      <c r="BA659" s="92"/>
      <c r="BB659" s="92"/>
      <c r="BC659" s="92"/>
      <c r="BD659" s="92"/>
      <c r="BE659" s="92"/>
      <c r="BF659" s="92"/>
      <c r="BG659" s="92"/>
      <c r="BH659" s="92"/>
      <c r="BI659" s="92"/>
      <c r="BJ659" s="92"/>
      <c r="BK659" s="92"/>
      <c r="BL659" s="92"/>
    </row>
    <row r="660" spans="3:64" ht="12.95" customHeight="1">
      <c r="C660" s="14"/>
      <c r="D660" s="14"/>
      <c r="AA660" s="92"/>
      <c r="AB660" s="92"/>
      <c r="AC660" s="92"/>
      <c r="AD660" s="92"/>
      <c r="AE660" s="92"/>
      <c r="AG660" s="94"/>
      <c r="AN660" s="92"/>
      <c r="AO660" s="92"/>
      <c r="AP660" s="92"/>
      <c r="AQ660" s="92"/>
      <c r="AR660" s="92"/>
      <c r="AS660" s="92"/>
      <c r="AT660" s="92"/>
      <c r="AU660" s="92"/>
    </row>
    <row r="661" spans="3:64" ht="12.95" customHeight="1">
      <c r="C661" s="14"/>
      <c r="D661" s="14"/>
      <c r="AA661" s="92"/>
      <c r="AB661" s="92"/>
      <c r="AC661" s="92"/>
      <c r="AD661" s="92"/>
      <c r="AE661" s="92"/>
      <c r="AG661" s="94"/>
      <c r="AN661" s="92"/>
      <c r="AO661" s="92"/>
      <c r="AP661" s="92"/>
      <c r="AQ661" s="92"/>
      <c r="AR661" s="92"/>
      <c r="AS661" s="92"/>
      <c r="AT661" s="92"/>
      <c r="AU661" s="92"/>
    </row>
    <row r="662" spans="3:64" ht="12.95" customHeight="1">
      <c r="C662" s="14"/>
      <c r="D662" s="14"/>
      <c r="AA662" s="92"/>
      <c r="AB662" s="92"/>
      <c r="AC662" s="92"/>
      <c r="AD662" s="92"/>
      <c r="AE662" s="92"/>
      <c r="AG662" s="94"/>
      <c r="AN662" s="92"/>
      <c r="AO662" s="92"/>
      <c r="AP662" s="92"/>
      <c r="AQ662" s="92"/>
      <c r="AR662" s="92"/>
      <c r="AS662" s="92"/>
      <c r="AT662" s="92"/>
      <c r="AU662" s="92"/>
    </row>
    <row r="663" spans="3:64" ht="12.95" customHeight="1">
      <c r="C663" s="14"/>
      <c r="D663" s="14"/>
      <c r="AA663" s="92"/>
      <c r="AB663" s="92"/>
      <c r="AC663" s="92"/>
      <c r="AD663" s="92"/>
      <c r="AE663" s="92"/>
      <c r="AG663" s="94"/>
      <c r="AN663" s="92"/>
      <c r="AO663" s="92"/>
      <c r="AP663" s="92"/>
      <c r="AQ663" s="92"/>
      <c r="AR663" s="92"/>
      <c r="AS663" s="92"/>
      <c r="AT663" s="92"/>
      <c r="AU663" s="92"/>
    </row>
    <row r="664" spans="3:64" ht="12.95" customHeight="1">
      <c r="C664" s="14"/>
      <c r="D664" s="14"/>
      <c r="AA664" s="92"/>
      <c r="AB664" s="92"/>
      <c r="AC664" s="92"/>
      <c r="AD664" s="92"/>
      <c r="AE664" s="92"/>
      <c r="AG664" s="94"/>
      <c r="AN664" s="92"/>
      <c r="AO664" s="92"/>
      <c r="AP664" s="92"/>
      <c r="AQ664" s="92"/>
      <c r="AR664" s="92"/>
      <c r="AS664" s="92"/>
      <c r="AT664" s="92"/>
      <c r="AU664" s="92"/>
      <c r="AV664" s="92"/>
      <c r="AW664" s="92"/>
      <c r="AX664" s="92"/>
      <c r="AY664" s="92"/>
      <c r="AZ664" s="92"/>
      <c r="BA664" s="92"/>
      <c r="BB664" s="92"/>
      <c r="BC664" s="92"/>
      <c r="BD664" s="92"/>
      <c r="BE664" s="92"/>
      <c r="BF664" s="92"/>
      <c r="BG664" s="92"/>
      <c r="BH664" s="92"/>
      <c r="BI664" s="92"/>
      <c r="BJ664" s="92"/>
      <c r="BK664" s="92"/>
      <c r="BL664" s="92"/>
    </row>
    <row r="665" spans="3:64" ht="12.95" customHeight="1">
      <c r="C665" s="14"/>
      <c r="D665" s="14"/>
      <c r="AA665" s="92"/>
      <c r="AB665" s="92"/>
      <c r="AC665" s="92"/>
      <c r="AD665" s="92"/>
      <c r="AE665" s="92"/>
      <c r="AG665" s="94"/>
      <c r="AN665" s="92"/>
      <c r="AO665" s="92"/>
      <c r="AP665" s="92"/>
      <c r="AQ665" s="92"/>
      <c r="AR665" s="92"/>
      <c r="AS665" s="92"/>
      <c r="AT665" s="92"/>
      <c r="AU665" s="92"/>
    </row>
    <row r="666" spans="3:64" ht="12.95" customHeight="1">
      <c r="C666" s="14"/>
      <c r="D666" s="14"/>
      <c r="AA666" s="92"/>
      <c r="AB666" s="92"/>
      <c r="AC666" s="92"/>
      <c r="AD666" s="92"/>
      <c r="AE666" s="92"/>
      <c r="AG666" s="94"/>
      <c r="AN666" s="92"/>
      <c r="AO666" s="92"/>
      <c r="AP666" s="92"/>
      <c r="AQ666" s="92"/>
      <c r="AR666" s="92"/>
      <c r="AS666" s="92"/>
      <c r="AT666" s="92"/>
      <c r="AU666" s="92"/>
    </row>
    <row r="667" spans="3:64" ht="12.95" customHeight="1">
      <c r="C667" s="14"/>
      <c r="D667" s="14"/>
      <c r="AA667" s="92"/>
      <c r="AB667" s="92"/>
      <c r="AC667" s="92"/>
      <c r="AD667" s="92"/>
      <c r="AE667" s="92"/>
      <c r="AG667" s="94"/>
      <c r="AN667" s="92"/>
      <c r="AO667" s="92"/>
      <c r="AP667" s="92"/>
      <c r="AQ667" s="92"/>
      <c r="AR667" s="92"/>
      <c r="AS667" s="92"/>
      <c r="AT667" s="92"/>
      <c r="AU667" s="92"/>
    </row>
    <row r="668" spans="3:64" ht="12.95" customHeight="1">
      <c r="C668" s="14"/>
      <c r="D668" s="14"/>
      <c r="AA668" s="92"/>
      <c r="AB668" s="92"/>
      <c r="AC668" s="92"/>
      <c r="AD668" s="92"/>
      <c r="AE668" s="92"/>
      <c r="AG668" s="94"/>
      <c r="AN668" s="92"/>
      <c r="AO668" s="92"/>
      <c r="AP668" s="92"/>
      <c r="AQ668" s="92"/>
      <c r="AR668" s="92"/>
      <c r="AS668" s="92"/>
      <c r="AT668" s="92"/>
      <c r="AU668" s="92"/>
    </row>
    <row r="669" spans="3:64" ht="12.95" customHeight="1">
      <c r="C669" s="14"/>
      <c r="D669" s="14"/>
      <c r="AA669" s="92"/>
      <c r="AB669" s="92"/>
      <c r="AC669" s="92"/>
      <c r="AD669" s="92"/>
      <c r="AE669" s="92"/>
      <c r="AG669" s="94"/>
      <c r="AN669" s="92"/>
      <c r="AO669" s="92"/>
      <c r="AP669" s="92"/>
      <c r="AQ669" s="92"/>
      <c r="AR669" s="92"/>
      <c r="AS669" s="92"/>
      <c r="AT669" s="92"/>
      <c r="AU669" s="92"/>
      <c r="AV669" s="92"/>
      <c r="AX669" s="92"/>
    </row>
    <row r="670" spans="3:64" ht="12.95" customHeight="1">
      <c r="C670" s="14"/>
      <c r="D670" s="14"/>
      <c r="AA670" s="92"/>
      <c r="AB670" s="92"/>
      <c r="AC670" s="92"/>
      <c r="AD670" s="92"/>
      <c r="AE670" s="92"/>
      <c r="AG670" s="94"/>
      <c r="AN670" s="92"/>
      <c r="AO670" s="92"/>
      <c r="AP670" s="92"/>
      <c r="AQ670" s="92"/>
      <c r="AR670" s="92"/>
      <c r="AS670" s="92"/>
      <c r="AT670" s="92"/>
      <c r="AU670" s="92"/>
    </row>
    <row r="671" spans="3:64" ht="12.95" customHeight="1">
      <c r="C671" s="14"/>
      <c r="D671" s="14"/>
      <c r="AA671" s="92"/>
      <c r="AB671" s="92"/>
      <c r="AC671" s="92"/>
      <c r="AD671" s="92"/>
      <c r="AE671" s="92"/>
      <c r="AG671" s="94"/>
      <c r="AN671" s="92"/>
      <c r="AO671" s="92"/>
      <c r="AP671" s="92"/>
      <c r="AQ671" s="92"/>
      <c r="AR671" s="92"/>
      <c r="AS671" s="92"/>
      <c r="AT671" s="92"/>
      <c r="AU671" s="92"/>
    </row>
    <row r="672" spans="3:64" ht="12.95" customHeight="1">
      <c r="C672" s="14"/>
      <c r="D672" s="14"/>
      <c r="AA672" s="92"/>
      <c r="AB672" s="92"/>
      <c r="AC672" s="92"/>
      <c r="AD672" s="92"/>
      <c r="AE672" s="92"/>
      <c r="AG672" s="94"/>
      <c r="AN672" s="92"/>
      <c r="AO672" s="92"/>
      <c r="AP672" s="92"/>
      <c r="AQ672" s="92"/>
      <c r="AR672" s="92"/>
      <c r="AS672" s="92"/>
      <c r="AT672" s="92"/>
      <c r="AU672" s="92"/>
    </row>
    <row r="673" spans="3:47" ht="12.95" customHeight="1">
      <c r="C673" s="14"/>
      <c r="D673" s="14"/>
      <c r="AA673" s="92"/>
      <c r="AB673" s="92"/>
      <c r="AC673" s="92"/>
      <c r="AD673" s="92"/>
      <c r="AE673" s="92"/>
      <c r="AG673" s="94"/>
      <c r="AN673" s="92"/>
      <c r="AO673" s="92"/>
      <c r="AP673" s="92"/>
      <c r="AQ673" s="92"/>
      <c r="AR673" s="92"/>
      <c r="AS673" s="92"/>
      <c r="AT673" s="92"/>
      <c r="AU673" s="92"/>
    </row>
    <row r="674" spans="3:47" ht="12.95" customHeight="1">
      <c r="C674" s="14"/>
      <c r="D674" s="14"/>
      <c r="AA674" s="92"/>
      <c r="AB674" s="92"/>
      <c r="AC674" s="92"/>
      <c r="AD674" s="92"/>
      <c r="AE674" s="92"/>
      <c r="AG674" s="94"/>
      <c r="AN674" s="92"/>
      <c r="AO674" s="92"/>
      <c r="AP674" s="92"/>
      <c r="AQ674" s="92"/>
      <c r="AR674" s="92"/>
      <c r="AS674" s="92"/>
      <c r="AT674" s="92"/>
      <c r="AU674" s="92"/>
    </row>
    <row r="675" spans="3:47" ht="12.95" customHeight="1">
      <c r="C675" s="14"/>
      <c r="D675" s="14"/>
      <c r="AA675" s="92"/>
      <c r="AB675" s="92"/>
      <c r="AC675" s="92"/>
      <c r="AD675" s="92"/>
      <c r="AE675" s="92"/>
      <c r="AG675" s="94"/>
      <c r="AN675" s="92"/>
      <c r="AO675" s="92"/>
      <c r="AP675" s="92"/>
      <c r="AQ675" s="92"/>
      <c r="AR675" s="92"/>
      <c r="AS675" s="92"/>
      <c r="AT675" s="92"/>
      <c r="AU675" s="92"/>
    </row>
    <row r="676" spans="3:47" ht="12.95" customHeight="1">
      <c r="C676" s="14"/>
      <c r="D676" s="14"/>
      <c r="AA676" s="92"/>
      <c r="AB676" s="92"/>
      <c r="AC676" s="92"/>
      <c r="AD676" s="92"/>
      <c r="AE676" s="92"/>
      <c r="AG676" s="94"/>
      <c r="AN676" s="92"/>
      <c r="AO676" s="92"/>
      <c r="AP676" s="92"/>
      <c r="AQ676" s="92"/>
      <c r="AR676" s="92"/>
      <c r="AS676" s="92"/>
      <c r="AT676" s="92"/>
      <c r="AU676" s="92"/>
    </row>
    <row r="677" spans="3:47" ht="12.95" customHeight="1">
      <c r="C677" s="14"/>
      <c r="D677" s="14"/>
      <c r="AA677" s="92"/>
      <c r="AB677" s="92"/>
      <c r="AC677" s="92"/>
      <c r="AD677" s="92"/>
      <c r="AE677" s="92"/>
      <c r="AG677" s="94"/>
      <c r="AN677" s="92"/>
      <c r="AO677" s="92"/>
      <c r="AP677" s="92"/>
      <c r="AQ677" s="92"/>
      <c r="AR677" s="92"/>
      <c r="AS677" s="92"/>
      <c r="AT677" s="92"/>
      <c r="AU677" s="92"/>
    </row>
    <row r="678" spans="3:47" ht="12.95" customHeight="1">
      <c r="C678" s="14"/>
      <c r="D678" s="14"/>
      <c r="AA678" s="92"/>
      <c r="AB678" s="92"/>
      <c r="AC678" s="92"/>
      <c r="AD678" s="92"/>
      <c r="AE678" s="92"/>
      <c r="AG678" s="94"/>
      <c r="AN678" s="92"/>
      <c r="AO678" s="92"/>
      <c r="AP678" s="92"/>
      <c r="AQ678" s="92"/>
      <c r="AR678" s="92"/>
      <c r="AS678" s="92"/>
      <c r="AT678" s="92"/>
      <c r="AU678" s="92"/>
    </row>
    <row r="679" spans="3:47" ht="12.95" customHeight="1">
      <c r="C679" s="14"/>
      <c r="D679" s="14"/>
      <c r="AA679" s="92"/>
      <c r="AB679" s="92"/>
      <c r="AC679" s="92"/>
      <c r="AD679" s="92"/>
      <c r="AE679" s="92"/>
      <c r="AG679" s="94"/>
      <c r="AN679" s="92"/>
      <c r="AO679" s="92"/>
      <c r="AP679" s="92"/>
      <c r="AQ679" s="92"/>
      <c r="AR679" s="92"/>
      <c r="AS679" s="92"/>
      <c r="AT679" s="92"/>
      <c r="AU679" s="92"/>
    </row>
    <row r="680" spans="3:47" ht="12.95" customHeight="1">
      <c r="C680" s="14"/>
      <c r="D680" s="14"/>
      <c r="AA680" s="92"/>
      <c r="AB680" s="92"/>
      <c r="AC680" s="92"/>
      <c r="AD680" s="92"/>
      <c r="AE680" s="92"/>
      <c r="AG680" s="94"/>
      <c r="AN680" s="92"/>
      <c r="AO680" s="92"/>
      <c r="AP680" s="92"/>
      <c r="AQ680" s="92"/>
      <c r="AR680" s="92"/>
      <c r="AS680" s="92"/>
      <c r="AT680" s="92"/>
      <c r="AU680" s="92"/>
    </row>
    <row r="681" spans="3:47" ht="12.95" customHeight="1">
      <c r="C681" s="14"/>
      <c r="D681" s="14"/>
      <c r="AA681" s="92"/>
      <c r="AB681" s="92"/>
      <c r="AC681" s="92"/>
      <c r="AD681" s="92"/>
      <c r="AE681" s="92"/>
      <c r="AG681" s="94"/>
      <c r="AN681" s="92"/>
      <c r="AO681" s="92"/>
      <c r="AP681" s="92"/>
      <c r="AQ681" s="92"/>
      <c r="AR681" s="92"/>
      <c r="AS681" s="92"/>
      <c r="AT681" s="92"/>
      <c r="AU681" s="92"/>
    </row>
    <row r="682" spans="3:47" ht="12.95" customHeight="1">
      <c r="C682" s="14"/>
      <c r="D682" s="14"/>
      <c r="AA682" s="92"/>
      <c r="AB682" s="92"/>
      <c r="AC682" s="92"/>
      <c r="AD682" s="92"/>
      <c r="AE682" s="92"/>
      <c r="AG682" s="94"/>
      <c r="AN682" s="92"/>
      <c r="AO682" s="92"/>
      <c r="AP682" s="92"/>
      <c r="AQ682" s="92"/>
      <c r="AR682" s="92"/>
      <c r="AS682" s="92"/>
      <c r="AT682" s="92"/>
      <c r="AU682" s="92"/>
    </row>
    <row r="683" spans="3:47" ht="12.95" customHeight="1">
      <c r="C683" s="14"/>
      <c r="D683" s="14"/>
      <c r="AA683" s="92"/>
      <c r="AB683" s="92"/>
      <c r="AC683" s="92"/>
      <c r="AD683" s="92"/>
      <c r="AE683" s="92"/>
      <c r="AG683" s="94"/>
      <c r="AN683" s="92"/>
      <c r="AO683" s="92"/>
      <c r="AP683" s="92"/>
      <c r="AQ683" s="92"/>
      <c r="AR683" s="92"/>
      <c r="AS683" s="92"/>
      <c r="AT683" s="92"/>
      <c r="AU683" s="92"/>
    </row>
    <row r="684" spans="3:47" ht="12.95" customHeight="1">
      <c r="C684" s="14"/>
      <c r="D684" s="14"/>
      <c r="AA684" s="92"/>
      <c r="AB684" s="92"/>
      <c r="AC684" s="92"/>
      <c r="AD684" s="92"/>
      <c r="AE684" s="92"/>
      <c r="AG684" s="94"/>
      <c r="AN684" s="92"/>
      <c r="AO684" s="92"/>
      <c r="AP684" s="92"/>
      <c r="AQ684" s="92"/>
      <c r="AR684" s="92"/>
      <c r="AS684" s="92"/>
      <c r="AT684" s="92"/>
      <c r="AU684" s="92"/>
    </row>
    <row r="685" spans="3:47" ht="12.95" customHeight="1">
      <c r="C685" s="14"/>
      <c r="D685" s="14"/>
      <c r="AA685" s="92"/>
      <c r="AB685" s="92"/>
      <c r="AC685" s="92"/>
      <c r="AD685" s="92"/>
      <c r="AE685" s="92"/>
      <c r="AG685" s="94"/>
      <c r="AN685" s="92"/>
      <c r="AO685" s="92"/>
      <c r="AP685" s="92"/>
      <c r="AQ685" s="92"/>
      <c r="AR685" s="92"/>
      <c r="AS685" s="92"/>
      <c r="AT685" s="92"/>
      <c r="AU685" s="92"/>
    </row>
    <row r="686" spans="3:47" ht="12.95" customHeight="1">
      <c r="C686" s="14"/>
      <c r="D686" s="14"/>
      <c r="AA686" s="92"/>
      <c r="AB686" s="92"/>
      <c r="AC686" s="92"/>
      <c r="AD686" s="92"/>
      <c r="AE686" s="92"/>
      <c r="AG686" s="94"/>
      <c r="AN686" s="92"/>
      <c r="AO686" s="92"/>
      <c r="AP686" s="92"/>
      <c r="AQ686" s="92"/>
      <c r="AR686" s="92"/>
      <c r="AS686" s="92"/>
      <c r="AT686" s="92"/>
      <c r="AU686" s="92"/>
    </row>
    <row r="687" spans="3:47" ht="12.95" customHeight="1">
      <c r="C687" s="14"/>
      <c r="D687" s="14"/>
      <c r="AA687" s="92"/>
      <c r="AB687" s="92"/>
      <c r="AC687" s="92"/>
      <c r="AD687" s="92"/>
      <c r="AE687" s="92"/>
      <c r="AG687" s="94"/>
      <c r="AN687" s="92"/>
      <c r="AO687" s="92"/>
      <c r="AP687" s="92"/>
      <c r="AQ687" s="92"/>
      <c r="AR687" s="92"/>
      <c r="AS687" s="92"/>
      <c r="AT687" s="92"/>
      <c r="AU687" s="92"/>
    </row>
    <row r="688" spans="3:47" ht="12.95" customHeight="1">
      <c r="C688" s="14"/>
      <c r="D688" s="14"/>
      <c r="AA688" s="92"/>
      <c r="AB688" s="92"/>
      <c r="AC688" s="92"/>
      <c r="AD688" s="92"/>
      <c r="AE688" s="92"/>
      <c r="AG688" s="94"/>
      <c r="AN688" s="92"/>
      <c r="AO688" s="92"/>
      <c r="AP688" s="92"/>
      <c r="AQ688" s="92"/>
      <c r="AR688" s="92"/>
      <c r="AS688" s="92"/>
      <c r="AT688" s="92"/>
      <c r="AU688" s="92"/>
    </row>
    <row r="689" spans="3:64" ht="12.95" customHeight="1">
      <c r="C689" s="14"/>
      <c r="D689" s="14"/>
      <c r="AA689" s="92"/>
      <c r="AB689" s="92"/>
      <c r="AC689" s="92"/>
      <c r="AD689" s="92"/>
      <c r="AE689" s="92"/>
      <c r="AG689" s="94"/>
      <c r="AN689" s="92"/>
      <c r="AO689" s="92"/>
      <c r="AP689" s="92"/>
      <c r="AQ689" s="92"/>
      <c r="AR689" s="92"/>
      <c r="AS689" s="92"/>
      <c r="AT689" s="92"/>
      <c r="AU689" s="92"/>
    </row>
    <row r="690" spans="3:64" ht="12.95" customHeight="1">
      <c r="C690" s="14"/>
      <c r="D690" s="14"/>
      <c r="AA690" s="92"/>
      <c r="AB690" s="92"/>
      <c r="AC690" s="92"/>
      <c r="AD690" s="92"/>
      <c r="AE690" s="92"/>
      <c r="AG690" s="94"/>
      <c r="AN690" s="92"/>
      <c r="AO690" s="92"/>
      <c r="AP690" s="92"/>
      <c r="AQ690" s="92"/>
      <c r="AR690" s="92"/>
      <c r="AS690" s="92"/>
      <c r="AT690" s="92"/>
      <c r="AU690" s="92"/>
    </row>
    <row r="691" spans="3:64" ht="12.95" customHeight="1">
      <c r="C691" s="14"/>
      <c r="D691" s="14"/>
      <c r="AA691" s="92"/>
      <c r="AB691" s="92"/>
      <c r="AC691" s="92"/>
      <c r="AD691" s="92"/>
      <c r="AE691" s="92"/>
      <c r="AG691" s="94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</row>
    <row r="692" spans="3:64" ht="12.95" customHeight="1">
      <c r="C692" s="14"/>
      <c r="D692" s="14"/>
      <c r="AA692" s="92"/>
      <c r="AB692" s="92"/>
      <c r="AC692" s="92"/>
      <c r="AD692" s="92"/>
      <c r="AE692" s="92"/>
      <c r="AG692" s="94"/>
      <c r="AN692" s="92"/>
      <c r="AO692" s="92"/>
      <c r="AP692" s="92"/>
      <c r="AQ692" s="92"/>
      <c r="AR692" s="92"/>
      <c r="AS692" s="92"/>
      <c r="AT692" s="92"/>
      <c r="AU692" s="92"/>
    </row>
    <row r="693" spans="3:64" ht="12.95" customHeight="1">
      <c r="C693" s="14"/>
      <c r="D693" s="14"/>
      <c r="AA693" s="92"/>
      <c r="AB693" s="92"/>
      <c r="AC693" s="92"/>
      <c r="AD693" s="92"/>
      <c r="AE693" s="92"/>
      <c r="AG693" s="94"/>
      <c r="AN693" s="92"/>
      <c r="AO693" s="92"/>
      <c r="AP693" s="92"/>
      <c r="AQ693" s="92"/>
      <c r="AR693" s="92"/>
      <c r="AS693" s="92"/>
      <c r="AT693" s="92"/>
      <c r="AU693" s="92"/>
    </row>
    <row r="694" spans="3:64" ht="12.95" customHeight="1">
      <c r="C694" s="14"/>
      <c r="D694" s="14"/>
      <c r="AA694" s="92"/>
      <c r="AB694" s="92"/>
      <c r="AC694" s="92"/>
      <c r="AD694" s="92"/>
      <c r="AE694" s="92"/>
      <c r="AG694" s="94"/>
      <c r="AN694" s="92"/>
      <c r="AO694" s="92"/>
      <c r="AP694" s="92"/>
      <c r="AQ694" s="92"/>
      <c r="AR694" s="92"/>
      <c r="AS694" s="92"/>
      <c r="AT694" s="92"/>
      <c r="AU694" s="92"/>
    </row>
    <row r="695" spans="3:64" ht="12.95" customHeight="1">
      <c r="C695" s="14"/>
      <c r="D695" s="14"/>
      <c r="AA695" s="92"/>
      <c r="AB695" s="92"/>
      <c r="AC695" s="92"/>
      <c r="AD695" s="92"/>
      <c r="AE695" s="92"/>
      <c r="AG695" s="94"/>
      <c r="AN695" s="92"/>
      <c r="AO695" s="92"/>
      <c r="AP695" s="92"/>
      <c r="AQ695" s="92"/>
      <c r="AR695" s="92"/>
      <c r="AS695" s="92"/>
      <c r="AT695" s="92"/>
      <c r="AU695" s="92"/>
    </row>
    <row r="696" spans="3:64" ht="12.95" customHeight="1">
      <c r="C696" s="14"/>
      <c r="D696" s="14"/>
      <c r="AA696" s="92"/>
      <c r="AB696" s="92"/>
      <c r="AC696" s="92"/>
      <c r="AD696" s="92"/>
      <c r="AE696" s="92"/>
      <c r="AG696" s="94"/>
      <c r="AN696" s="92"/>
      <c r="AO696" s="92"/>
      <c r="AP696" s="92"/>
      <c r="AQ696" s="92"/>
      <c r="AR696" s="92"/>
      <c r="AS696" s="92"/>
      <c r="AT696" s="92"/>
      <c r="AU696" s="92"/>
    </row>
    <row r="697" spans="3:64" ht="12.95" customHeight="1">
      <c r="C697" s="14"/>
      <c r="D697" s="14"/>
      <c r="AA697" s="92"/>
      <c r="AB697" s="92"/>
      <c r="AC697" s="92"/>
      <c r="AD697" s="92"/>
      <c r="AE697" s="92"/>
      <c r="AG697" s="94"/>
      <c r="AN697" s="92"/>
      <c r="AO697" s="92"/>
      <c r="AP697" s="92"/>
      <c r="AQ697" s="92"/>
      <c r="AR697" s="92"/>
      <c r="AS697" s="92"/>
      <c r="AT697" s="92"/>
      <c r="AU697" s="92"/>
    </row>
    <row r="698" spans="3:64" ht="12.95" customHeight="1">
      <c r="C698" s="14"/>
      <c r="D698" s="14"/>
      <c r="AA698" s="92"/>
      <c r="AB698" s="92"/>
      <c r="AC698" s="92"/>
      <c r="AD698" s="92"/>
      <c r="AE698" s="92"/>
      <c r="AG698" s="94"/>
      <c r="AN698" s="92"/>
      <c r="AO698" s="92"/>
      <c r="AP698" s="92"/>
      <c r="AQ698" s="92"/>
      <c r="AR698" s="92"/>
      <c r="AS698" s="92"/>
      <c r="AT698" s="92"/>
      <c r="AU698" s="92"/>
    </row>
    <row r="699" spans="3:64" ht="12.95" customHeight="1">
      <c r="C699" s="14"/>
      <c r="D699" s="14"/>
      <c r="AA699" s="92"/>
      <c r="AB699" s="92"/>
      <c r="AC699" s="92"/>
      <c r="AD699" s="92"/>
      <c r="AE699" s="92"/>
      <c r="AG699" s="94"/>
      <c r="AN699" s="92"/>
      <c r="AO699" s="92"/>
      <c r="AP699" s="92"/>
      <c r="AQ699" s="92"/>
      <c r="AR699" s="92"/>
      <c r="AS699" s="92"/>
      <c r="AT699" s="92"/>
      <c r="AU699" s="92"/>
    </row>
    <row r="700" spans="3:64" ht="12.95" customHeight="1">
      <c r="C700" s="14"/>
      <c r="D700" s="14"/>
      <c r="AA700" s="92"/>
      <c r="AB700" s="92"/>
      <c r="AC700" s="92"/>
      <c r="AD700" s="92"/>
      <c r="AE700" s="92"/>
      <c r="AG700" s="94"/>
      <c r="AN700" s="92"/>
      <c r="AO700" s="92"/>
      <c r="AP700" s="92"/>
      <c r="AQ700" s="92"/>
      <c r="AR700" s="92"/>
      <c r="AS700" s="92"/>
      <c r="AT700" s="92"/>
      <c r="AU700" s="92"/>
    </row>
    <row r="701" spans="3:64" ht="12.95" customHeight="1">
      <c r="C701" s="14"/>
      <c r="D701" s="14"/>
      <c r="AA701" s="92"/>
      <c r="AB701" s="92"/>
      <c r="AC701" s="92"/>
      <c r="AD701" s="92"/>
      <c r="AE701" s="92"/>
      <c r="AG701" s="94"/>
      <c r="AN701" s="92"/>
      <c r="AO701" s="92"/>
      <c r="AP701" s="92"/>
      <c r="AQ701" s="92"/>
      <c r="AR701" s="92"/>
      <c r="AS701" s="92"/>
      <c r="AT701" s="92"/>
      <c r="AU701" s="92"/>
    </row>
    <row r="702" spans="3:64" ht="12.95" customHeight="1">
      <c r="C702" s="14"/>
      <c r="D702" s="14"/>
      <c r="AA702" s="92"/>
      <c r="AB702" s="92"/>
      <c r="AC702" s="92"/>
      <c r="AD702" s="92"/>
      <c r="AE702" s="92"/>
      <c r="AG702" s="94"/>
      <c r="AN702" s="92"/>
      <c r="AO702" s="92"/>
      <c r="AP702" s="92"/>
      <c r="AQ702" s="92"/>
      <c r="AR702" s="92"/>
      <c r="AS702" s="92"/>
      <c r="AT702" s="92"/>
      <c r="AU702" s="92"/>
    </row>
    <row r="703" spans="3:64" ht="12.95" customHeight="1">
      <c r="C703" s="14"/>
      <c r="D703" s="14"/>
      <c r="AA703" s="92"/>
      <c r="AB703" s="92"/>
      <c r="AC703" s="92"/>
      <c r="AD703" s="92"/>
      <c r="AE703" s="92"/>
      <c r="AG703" s="94"/>
      <c r="AN703" s="92"/>
      <c r="AO703" s="92"/>
      <c r="AP703" s="92"/>
      <c r="AQ703" s="92"/>
      <c r="AR703" s="92"/>
      <c r="AS703" s="92"/>
      <c r="AT703" s="92"/>
      <c r="AU703" s="92"/>
    </row>
    <row r="704" spans="3:64" ht="12.95" customHeight="1">
      <c r="C704" s="14"/>
      <c r="D704" s="14"/>
      <c r="AA704" s="92"/>
      <c r="AB704" s="92"/>
      <c r="AC704" s="92"/>
      <c r="AD704" s="92"/>
      <c r="AE704" s="92"/>
      <c r="AG704" s="94"/>
      <c r="AN704" s="92"/>
      <c r="AO704" s="92"/>
      <c r="AP704" s="92"/>
      <c r="AQ704" s="92"/>
      <c r="AR704" s="92"/>
      <c r="AS704" s="92"/>
      <c r="AT704" s="92"/>
      <c r="AU704" s="92"/>
    </row>
    <row r="705" spans="3:47" ht="12.95" customHeight="1">
      <c r="C705" s="14"/>
      <c r="D705" s="14"/>
      <c r="AA705" s="92"/>
      <c r="AB705" s="92"/>
      <c r="AC705" s="92"/>
      <c r="AD705" s="92"/>
      <c r="AE705" s="92"/>
      <c r="AG705" s="94"/>
      <c r="AN705" s="92"/>
      <c r="AO705" s="92"/>
      <c r="AP705" s="92"/>
      <c r="AQ705" s="92"/>
      <c r="AR705" s="92"/>
      <c r="AS705" s="92"/>
      <c r="AT705" s="92"/>
      <c r="AU705" s="92"/>
    </row>
    <row r="706" spans="3:47" ht="12.95" customHeight="1">
      <c r="C706" s="14"/>
      <c r="D706" s="14"/>
      <c r="AA706" s="92"/>
      <c r="AB706" s="92"/>
      <c r="AC706" s="92"/>
      <c r="AD706" s="92"/>
      <c r="AE706" s="92"/>
      <c r="AG706" s="94"/>
      <c r="AN706" s="92"/>
      <c r="AO706" s="92"/>
      <c r="AP706" s="92"/>
      <c r="AQ706" s="92"/>
      <c r="AR706" s="92"/>
      <c r="AS706" s="92"/>
      <c r="AT706" s="92"/>
      <c r="AU706" s="92"/>
    </row>
    <row r="707" spans="3:47" ht="12.95" customHeight="1">
      <c r="C707" s="14"/>
      <c r="D707" s="14"/>
      <c r="AA707" s="92"/>
      <c r="AB707" s="92"/>
      <c r="AC707" s="92"/>
      <c r="AD707" s="92"/>
      <c r="AE707" s="92"/>
      <c r="AG707" s="94"/>
      <c r="AN707" s="92"/>
      <c r="AO707" s="92"/>
      <c r="AP707" s="92"/>
      <c r="AQ707" s="92"/>
      <c r="AR707" s="92"/>
      <c r="AS707" s="92"/>
      <c r="AT707" s="92"/>
      <c r="AU707" s="92"/>
    </row>
    <row r="708" spans="3:47" ht="12.95" customHeight="1">
      <c r="C708" s="14"/>
      <c r="D708" s="14"/>
      <c r="AA708" s="92"/>
      <c r="AB708" s="92"/>
      <c r="AC708" s="92"/>
      <c r="AD708" s="92"/>
      <c r="AE708" s="92"/>
      <c r="AG708" s="94"/>
      <c r="AN708" s="92"/>
      <c r="AO708" s="92"/>
      <c r="AP708" s="92"/>
      <c r="AQ708" s="92"/>
      <c r="AR708" s="92"/>
      <c r="AS708" s="92"/>
      <c r="AT708" s="92"/>
      <c r="AU708" s="92"/>
    </row>
    <row r="709" spans="3:47" ht="12.95" customHeight="1">
      <c r="C709" s="14"/>
      <c r="D709" s="14"/>
      <c r="AA709" s="92"/>
      <c r="AB709" s="92"/>
      <c r="AC709" s="92"/>
      <c r="AD709" s="92"/>
      <c r="AE709" s="92"/>
      <c r="AG709" s="94"/>
      <c r="AN709" s="92"/>
      <c r="AO709" s="92"/>
      <c r="AP709" s="92"/>
      <c r="AQ709" s="92"/>
      <c r="AR709" s="92"/>
      <c r="AS709" s="92"/>
      <c r="AT709" s="92"/>
      <c r="AU709" s="92"/>
    </row>
    <row r="710" spans="3:47" ht="12.95" customHeight="1">
      <c r="C710" s="14"/>
      <c r="D710" s="14"/>
      <c r="AA710" s="92"/>
      <c r="AB710" s="92"/>
      <c r="AC710" s="92"/>
      <c r="AD710" s="92"/>
      <c r="AE710" s="92"/>
      <c r="AG710" s="94"/>
      <c r="AN710" s="92"/>
      <c r="AO710" s="92"/>
      <c r="AP710" s="92"/>
      <c r="AQ710" s="92"/>
      <c r="AR710" s="92"/>
      <c r="AS710" s="92"/>
      <c r="AT710" s="92"/>
      <c r="AU710" s="92"/>
    </row>
    <row r="711" spans="3:47" ht="12.95" customHeight="1">
      <c r="C711" s="14"/>
      <c r="D711" s="14"/>
      <c r="AA711" s="92"/>
      <c r="AB711" s="92"/>
      <c r="AC711" s="92"/>
      <c r="AD711" s="92"/>
      <c r="AE711" s="92"/>
      <c r="AG711" s="94"/>
      <c r="AN711" s="92"/>
      <c r="AO711" s="92"/>
      <c r="AP711" s="92"/>
      <c r="AQ711" s="92"/>
      <c r="AR711" s="92"/>
      <c r="AS711" s="92"/>
      <c r="AT711" s="92"/>
      <c r="AU711" s="92"/>
    </row>
    <row r="712" spans="3:47" ht="12.95" customHeight="1">
      <c r="C712" s="14"/>
      <c r="D712" s="14"/>
      <c r="AA712" s="92"/>
      <c r="AB712" s="92"/>
      <c r="AC712" s="92"/>
      <c r="AD712" s="92"/>
      <c r="AE712" s="92"/>
      <c r="AG712" s="94"/>
      <c r="AN712" s="92"/>
      <c r="AO712" s="92"/>
      <c r="AP712" s="92"/>
      <c r="AQ712" s="92"/>
      <c r="AR712" s="92"/>
      <c r="AS712" s="92"/>
      <c r="AT712" s="92"/>
      <c r="AU712" s="92"/>
    </row>
    <row r="713" spans="3:47" ht="12.95" customHeight="1">
      <c r="C713" s="14"/>
      <c r="D713" s="14"/>
      <c r="AA713" s="92"/>
      <c r="AB713" s="92"/>
      <c r="AC713" s="92"/>
      <c r="AD713" s="92"/>
      <c r="AE713" s="92"/>
      <c r="AG713" s="94"/>
      <c r="AN713" s="92"/>
      <c r="AO713" s="92"/>
      <c r="AP713" s="92"/>
      <c r="AQ713" s="92"/>
      <c r="AR713" s="92"/>
      <c r="AS713" s="92"/>
      <c r="AT713" s="92"/>
      <c r="AU713" s="92"/>
    </row>
    <row r="714" spans="3:47" ht="12.95" customHeight="1">
      <c r="C714" s="14"/>
      <c r="D714" s="14"/>
      <c r="AA714" s="92"/>
      <c r="AB714" s="92"/>
      <c r="AC714" s="92"/>
      <c r="AD714" s="92"/>
      <c r="AE714" s="92"/>
      <c r="AG714" s="94"/>
      <c r="AN714" s="92"/>
      <c r="AO714" s="92"/>
      <c r="AP714" s="92"/>
      <c r="AQ714" s="92"/>
      <c r="AR714" s="92"/>
      <c r="AS714" s="92"/>
      <c r="AT714" s="92"/>
      <c r="AU714" s="92"/>
    </row>
    <row r="715" spans="3:47" ht="12.95" customHeight="1">
      <c r="C715" s="14"/>
      <c r="D715" s="14"/>
      <c r="AA715" s="92"/>
      <c r="AB715" s="92"/>
      <c r="AC715" s="92"/>
      <c r="AD715" s="92"/>
      <c r="AE715" s="92"/>
      <c r="AG715" s="94"/>
      <c r="AN715" s="92"/>
      <c r="AO715" s="92"/>
      <c r="AP715" s="92"/>
      <c r="AQ715" s="92"/>
      <c r="AR715" s="92"/>
      <c r="AS715" s="92"/>
      <c r="AT715" s="92"/>
      <c r="AU715" s="92"/>
    </row>
    <row r="716" spans="3:47" ht="12.95" customHeight="1">
      <c r="C716" s="14"/>
      <c r="D716" s="14"/>
      <c r="AA716" s="92"/>
      <c r="AB716" s="92"/>
      <c r="AC716" s="92"/>
      <c r="AD716" s="92"/>
      <c r="AE716" s="92"/>
      <c r="AG716" s="94"/>
      <c r="AN716" s="92"/>
      <c r="AO716" s="92"/>
      <c r="AP716" s="92"/>
      <c r="AQ716" s="92"/>
      <c r="AR716" s="92"/>
      <c r="AS716" s="92"/>
      <c r="AT716" s="92"/>
      <c r="AU716" s="92"/>
    </row>
    <row r="717" spans="3:47" ht="12.95" customHeight="1">
      <c r="C717" s="14"/>
      <c r="D717" s="14"/>
      <c r="AA717" s="92"/>
      <c r="AB717" s="92"/>
      <c r="AC717" s="92"/>
      <c r="AD717" s="92"/>
      <c r="AE717" s="92"/>
      <c r="AG717" s="94"/>
      <c r="AN717" s="92"/>
      <c r="AO717" s="92"/>
      <c r="AP717" s="92"/>
      <c r="AQ717" s="92"/>
      <c r="AR717" s="92"/>
      <c r="AS717" s="92"/>
      <c r="AT717" s="92"/>
      <c r="AU717" s="92"/>
    </row>
    <row r="718" spans="3:47" ht="12.95" customHeight="1">
      <c r="C718" s="14"/>
      <c r="D718" s="14"/>
      <c r="AA718" s="92"/>
      <c r="AB718" s="92"/>
      <c r="AC718" s="92"/>
      <c r="AD718" s="92"/>
      <c r="AE718" s="92"/>
      <c r="AG718" s="94"/>
      <c r="AN718" s="92"/>
      <c r="AO718" s="92"/>
      <c r="AP718" s="92"/>
      <c r="AQ718" s="92"/>
      <c r="AR718" s="92"/>
      <c r="AS718" s="92"/>
      <c r="AT718" s="92"/>
      <c r="AU718" s="92"/>
    </row>
    <row r="719" spans="3:47" ht="12.95" customHeight="1">
      <c r="C719" s="14"/>
      <c r="D719" s="14"/>
      <c r="AA719" s="92"/>
      <c r="AB719" s="92"/>
      <c r="AC719" s="92"/>
      <c r="AD719" s="92"/>
      <c r="AE719" s="92"/>
      <c r="AG719" s="94"/>
      <c r="AN719" s="92"/>
      <c r="AO719" s="92"/>
      <c r="AP719" s="92"/>
      <c r="AQ719" s="92"/>
      <c r="AR719" s="92"/>
      <c r="AS719" s="92"/>
      <c r="AT719" s="92"/>
      <c r="AU719" s="92"/>
    </row>
    <row r="720" spans="3:47" ht="12.95" customHeight="1">
      <c r="C720" s="14"/>
      <c r="D720" s="14"/>
      <c r="AA720" s="92"/>
      <c r="AB720" s="92"/>
      <c r="AC720" s="92"/>
      <c r="AD720" s="92"/>
      <c r="AE720" s="92"/>
      <c r="AG720" s="94"/>
      <c r="AN720" s="92"/>
      <c r="AO720" s="92"/>
      <c r="AP720" s="92"/>
      <c r="AQ720" s="92"/>
      <c r="AR720" s="92"/>
      <c r="AS720" s="92"/>
      <c r="AT720" s="92"/>
      <c r="AU720" s="92"/>
    </row>
    <row r="721" spans="3:64" ht="12.95" customHeight="1">
      <c r="C721" s="14"/>
      <c r="D721" s="14"/>
      <c r="AA721" s="92"/>
      <c r="AB721" s="92"/>
      <c r="AC721" s="92"/>
      <c r="AD721" s="92"/>
      <c r="AE721" s="92"/>
      <c r="AG721" s="94"/>
      <c r="AN721" s="92"/>
      <c r="AO721" s="92"/>
      <c r="AP721" s="92"/>
      <c r="AQ721" s="92"/>
      <c r="AR721" s="92"/>
      <c r="AS721" s="92"/>
      <c r="AT721" s="92"/>
      <c r="AU721" s="92"/>
    </row>
    <row r="722" spans="3:64" ht="12.95" customHeight="1">
      <c r="C722" s="14"/>
      <c r="D722" s="14"/>
      <c r="AA722" s="92"/>
      <c r="AB722" s="92"/>
      <c r="AC722" s="92"/>
      <c r="AD722" s="92"/>
      <c r="AE722" s="92"/>
      <c r="AG722" s="94"/>
      <c r="AN722" s="92"/>
      <c r="AO722" s="92"/>
      <c r="AP722" s="92"/>
      <c r="AQ722" s="92"/>
      <c r="AR722" s="92"/>
      <c r="AS722" s="92"/>
      <c r="AT722" s="92"/>
      <c r="AU722" s="92"/>
    </row>
    <row r="723" spans="3:64" ht="12.95" customHeight="1">
      <c r="C723" s="14"/>
      <c r="D723" s="14"/>
      <c r="AA723" s="92"/>
      <c r="AB723" s="92"/>
      <c r="AC723" s="92"/>
      <c r="AD723" s="92"/>
      <c r="AE723" s="92"/>
      <c r="AG723" s="94"/>
      <c r="AN723" s="92"/>
      <c r="AO723" s="92"/>
      <c r="AP723" s="92"/>
      <c r="AQ723" s="92"/>
      <c r="AR723" s="92"/>
      <c r="AS723" s="92"/>
      <c r="AT723" s="92"/>
      <c r="AU723" s="92"/>
    </row>
    <row r="724" spans="3:64" ht="12.95" customHeight="1">
      <c r="C724" s="14"/>
      <c r="D724" s="14"/>
      <c r="AA724" s="92"/>
      <c r="AB724" s="92"/>
      <c r="AC724" s="92"/>
      <c r="AD724" s="92"/>
      <c r="AE724" s="92"/>
      <c r="AG724" s="94"/>
      <c r="AN724" s="92"/>
      <c r="AO724" s="92"/>
      <c r="AP724" s="92"/>
      <c r="AQ724" s="92"/>
      <c r="AR724" s="92"/>
      <c r="AS724" s="92"/>
      <c r="AT724" s="92"/>
      <c r="AU724" s="92"/>
    </row>
    <row r="725" spans="3:64" ht="12.95" customHeight="1">
      <c r="C725" s="14"/>
      <c r="D725" s="14"/>
      <c r="AA725" s="92"/>
      <c r="AB725" s="92"/>
      <c r="AC725" s="92"/>
      <c r="AD725" s="92"/>
      <c r="AE725" s="92"/>
      <c r="AG725" s="94"/>
      <c r="AN725" s="92"/>
      <c r="AO725" s="92"/>
      <c r="AP725" s="92"/>
      <c r="AQ725" s="92"/>
      <c r="AR725" s="92"/>
      <c r="AS725" s="92"/>
      <c r="AT725" s="92"/>
      <c r="AU725" s="92"/>
    </row>
    <row r="726" spans="3:64" ht="12.95" customHeight="1">
      <c r="C726" s="14"/>
      <c r="D726" s="14"/>
      <c r="AA726" s="92"/>
      <c r="AB726" s="92"/>
      <c r="AC726" s="92"/>
      <c r="AD726" s="92"/>
      <c r="AE726" s="92"/>
      <c r="AG726" s="94"/>
      <c r="AN726" s="92"/>
      <c r="AO726" s="92"/>
      <c r="AP726" s="92"/>
      <c r="AQ726" s="92"/>
      <c r="AR726" s="92"/>
      <c r="AS726" s="92"/>
      <c r="AT726" s="92"/>
      <c r="AU726" s="92"/>
    </row>
    <row r="727" spans="3:64" ht="12.95" customHeight="1">
      <c r="C727" s="14"/>
      <c r="D727" s="14"/>
      <c r="AA727" s="92"/>
      <c r="AB727" s="92"/>
      <c r="AC727" s="92"/>
      <c r="AD727" s="92"/>
      <c r="AE727" s="92"/>
      <c r="AG727" s="94"/>
      <c r="AN727" s="92"/>
      <c r="AO727" s="92"/>
      <c r="AP727" s="92"/>
      <c r="AQ727" s="92"/>
      <c r="AR727" s="92"/>
      <c r="AS727" s="92"/>
      <c r="AT727" s="92"/>
      <c r="AU727" s="92"/>
      <c r="AV727" s="92"/>
    </row>
    <row r="728" spans="3:64" ht="12.95" customHeight="1">
      <c r="C728" s="14"/>
      <c r="D728" s="14"/>
      <c r="AA728" s="92"/>
      <c r="AB728" s="92"/>
      <c r="AC728" s="92"/>
      <c r="AD728" s="92"/>
      <c r="AE728" s="92"/>
      <c r="AG728" s="94"/>
      <c r="AN728" s="92"/>
      <c r="AO728" s="92"/>
      <c r="AP728" s="92"/>
      <c r="AQ728" s="92"/>
      <c r="AR728" s="92"/>
      <c r="AS728" s="92"/>
      <c r="AT728" s="92"/>
      <c r="AU728" s="92"/>
      <c r="AV728" s="92"/>
      <c r="AW728" s="92"/>
      <c r="AX728" s="92"/>
      <c r="AY728" s="92"/>
      <c r="AZ728" s="92"/>
      <c r="BA728" s="92"/>
      <c r="BB728" s="92"/>
      <c r="BC728" s="92"/>
      <c r="BD728" s="92"/>
      <c r="BE728" s="92"/>
      <c r="BF728" s="92"/>
      <c r="BG728" s="92"/>
      <c r="BH728" s="92"/>
      <c r="BI728" s="92"/>
      <c r="BJ728" s="92"/>
      <c r="BK728" s="92"/>
      <c r="BL728" s="92"/>
    </row>
    <row r="729" spans="3:64" ht="12.95" customHeight="1">
      <c r="C729" s="14"/>
      <c r="D729" s="14"/>
      <c r="AA729" s="92"/>
      <c r="AB729" s="92"/>
      <c r="AC729" s="92"/>
      <c r="AD729" s="92"/>
      <c r="AE729" s="92"/>
      <c r="AG729" s="94"/>
      <c r="AN729" s="92"/>
      <c r="AO729" s="92"/>
      <c r="AP729" s="92"/>
      <c r="AQ729" s="92"/>
      <c r="AR729" s="92"/>
      <c r="AS729" s="92"/>
      <c r="AT729" s="92"/>
      <c r="AU729" s="92"/>
    </row>
    <row r="730" spans="3:64" ht="12.95" customHeight="1">
      <c r="C730" s="14"/>
      <c r="D730" s="14"/>
      <c r="AA730" s="92"/>
      <c r="AB730" s="92"/>
      <c r="AC730" s="92"/>
      <c r="AD730" s="92"/>
      <c r="AE730" s="92"/>
      <c r="AG730" s="94"/>
      <c r="AN730" s="92"/>
      <c r="AO730" s="92"/>
      <c r="AP730" s="92"/>
      <c r="AQ730" s="92"/>
      <c r="AR730" s="92"/>
      <c r="AS730" s="92"/>
      <c r="AT730" s="92"/>
      <c r="AU730" s="92"/>
    </row>
    <row r="731" spans="3:64" ht="12.95" customHeight="1">
      <c r="C731" s="14"/>
      <c r="D731" s="14"/>
      <c r="AA731" s="92"/>
      <c r="AB731" s="92"/>
      <c r="AC731" s="92"/>
      <c r="AD731" s="92"/>
      <c r="AE731" s="92"/>
      <c r="AG731" s="94"/>
      <c r="AN731" s="92"/>
      <c r="AO731" s="92"/>
      <c r="AP731" s="92"/>
      <c r="AQ731" s="92"/>
      <c r="AR731" s="92"/>
      <c r="AS731" s="92"/>
      <c r="AT731" s="92"/>
      <c r="AU731" s="92"/>
    </row>
    <row r="732" spans="3:64" ht="12.95" customHeight="1">
      <c r="C732" s="14"/>
      <c r="D732" s="14"/>
      <c r="AA732" s="92"/>
      <c r="AB732" s="92"/>
      <c r="AC732" s="92"/>
      <c r="AD732" s="92"/>
      <c r="AE732" s="92"/>
      <c r="AG732" s="94"/>
      <c r="AN732" s="92"/>
      <c r="AO732" s="92"/>
      <c r="AP732" s="92"/>
      <c r="AQ732" s="92"/>
      <c r="AR732" s="92"/>
      <c r="AS732" s="92"/>
      <c r="AT732" s="92"/>
      <c r="AU732" s="92"/>
    </row>
    <row r="733" spans="3:64" ht="12.95" customHeight="1">
      <c r="C733" s="14"/>
      <c r="D733" s="14"/>
      <c r="AA733" s="92"/>
      <c r="AB733" s="92"/>
      <c r="AC733" s="92"/>
      <c r="AD733" s="92"/>
      <c r="AE733" s="92"/>
      <c r="AG733" s="94"/>
      <c r="AN733" s="92"/>
      <c r="AO733" s="92"/>
      <c r="AP733" s="92"/>
      <c r="AQ733" s="92"/>
      <c r="AR733" s="92"/>
      <c r="AS733" s="92"/>
      <c r="AT733" s="92"/>
      <c r="AU733" s="92"/>
    </row>
    <row r="734" spans="3:64" ht="12.95" customHeight="1">
      <c r="C734" s="14"/>
      <c r="D734" s="14"/>
      <c r="AA734" s="92"/>
      <c r="AB734" s="92"/>
      <c r="AC734" s="92"/>
      <c r="AD734" s="92"/>
      <c r="AE734" s="92"/>
      <c r="AG734" s="94"/>
      <c r="AN734" s="92"/>
      <c r="AO734" s="92"/>
      <c r="AP734" s="92"/>
      <c r="AQ734" s="92"/>
      <c r="AR734" s="92"/>
      <c r="AS734" s="92"/>
      <c r="AT734" s="92"/>
      <c r="AU734" s="92"/>
    </row>
    <row r="735" spans="3:64" ht="12.95" customHeight="1">
      <c r="C735" s="14"/>
      <c r="D735" s="14"/>
      <c r="AA735" s="92"/>
      <c r="AB735" s="92"/>
      <c r="AC735" s="92"/>
      <c r="AD735" s="92"/>
      <c r="AE735" s="92"/>
      <c r="AG735" s="94"/>
      <c r="AN735" s="92"/>
      <c r="AO735" s="92"/>
      <c r="AP735" s="92"/>
      <c r="AQ735" s="92"/>
      <c r="AR735" s="92"/>
      <c r="AS735" s="92"/>
      <c r="AT735" s="92"/>
      <c r="AU735" s="92"/>
    </row>
    <row r="736" spans="3:64" ht="12.95" customHeight="1">
      <c r="C736" s="14"/>
      <c r="D736" s="14"/>
      <c r="AA736" s="92"/>
      <c r="AB736" s="92"/>
      <c r="AC736" s="92"/>
      <c r="AD736" s="92"/>
      <c r="AE736" s="92"/>
      <c r="AG736" s="94"/>
      <c r="AN736" s="92"/>
      <c r="AO736" s="92"/>
      <c r="AP736" s="92"/>
      <c r="AQ736" s="92"/>
      <c r="AR736" s="92"/>
      <c r="AS736" s="92"/>
      <c r="AT736" s="92"/>
      <c r="AU736" s="92"/>
    </row>
    <row r="737" spans="3:64" ht="12.95" customHeight="1">
      <c r="C737" s="14"/>
      <c r="D737" s="14"/>
      <c r="AA737" s="92"/>
      <c r="AB737" s="92"/>
      <c r="AC737" s="92"/>
      <c r="AD737" s="92"/>
      <c r="AE737" s="92"/>
      <c r="AG737" s="94"/>
      <c r="AN737" s="92"/>
      <c r="AO737" s="92"/>
      <c r="AP737" s="92"/>
      <c r="AQ737" s="92"/>
      <c r="AR737" s="92"/>
      <c r="AS737" s="92"/>
      <c r="AT737" s="92"/>
      <c r="AU737" s="92"/>
    </row>
    <row r="738" spans="3:64" ht="12.95" customHeight="1">
      <c r="C738" s="14"/>
      <c r="D738" s="14"/>
      <c r="AA738" s="92"/>
      <c r="AB738" s="92"/>
      <c r="AC738" s="92"/>
      <c r="AD738" s="92"/>
      <c r="AE738" s="92"/>
      <c r="AG738" s="94"/>
      <c r="AN738" s="92"/>
      <c r="AO738" s="92"/>
      <c r="AP738" s="92"/>
      <c r="AQ738" s="92"/>
      <c r="AR738" s="92"/>
      <c r="AS738" s="92"/>
      <c r="AT738" s="92"/>
      <c r="AU738" s="92"/>
    </row>
    <row r="739" spans="3:64" ht="12.95" customHeight="1">
      <c r="C739" s="14"/>
      <c r="D739" s="14"/>
      <c r="AA739" s="92"/>
      <c r="AB739" s="92"/>
      <c r="AC739" s="92"/>
      <c r="AD739" s="92"/>
      <c r="AE739" s="92"/>
      <c r="AG739" s="94"/>
      <c r="AN739" s="92"/>
      <c r="AO739" s="92"/>
      <c r="AP739" s="92"/>
      <c r="AQ739" s="92"/>
      <c r="AR739" s="92"/>
      <c r="AS739" s="92"/>
      <c r="AT739" s="92"/>
      <c r="AU739" s="92"/>
    </row>
    <row r="740" spans="3:64" ht="12.95" customHeight="1">
      <c r="C740" s="14"/>
      <c r="D740" s="14"/>
      <c r="AA740" s="92"/>
      <c r="AB740" s="92"/>
      <c r="AC740" s="92"/>
      <c r="AD740" s="92"/>
      <c r="AE740" s="92"/>
      <c r="AG740" s="94"/>
      <c r="AN740" s="92"/>
      <c r="AO740" s="92"/>
      <c r="AP740" s="92"/>
      <c r="AQ740" s="92"/>
      <c r="AR740" s="92"/>
      <c r="AS740" s="92"/>
      <c r="AT740" s="92"/>
      <c r="AU740" s="92"/>
    </row>
    <row r="741" spans="3:64" ht="12.95" customHeight="1">
      <c r="C741" s="14"/>
      <c r="D741" s="14"/>
      <c r="AA741" s="92"/>
      <c r="AB741" s="92"/>
      <c r="AC741" s="92"/>
      <c r="AD741" s="92"/>
      <c r="AE741" s="92"/>
      <c r="AG741" s="94"/>
      <c r="AN741" s="92"/>
      <c r="AO741" s="92"/>
      <c r="AP741" s="92"/>
      <c r="AQ741" s="92"/>
      <c r="AR741" s="92"/>
      <c r="AS741" s="92"/>
      <c r="AT741" s="92"/>
      <c r="AU741" s="92"/>
    </row>
    <row r="742" spans="3:64" ht="12.95" customHeight="1">
      <c r="C742" s="14"/>
      <c r="D742" s="14"/>
      <c r="AA742" s="92"/>
      <c r="AB742" s="92"/>
      <c r="AC742" s="92"/>
      <c r="AD742" s="92"/>
      <c r="AE742" s="92"/>
      <c r="AG742" s="94"/>
      <c r="AN742" s="92"/>
      <c r="AO742" s="92"/>
      <c r="AP742" s="92"/>
      <c r="AQ742" s="92"/>
      <c r="AR742" s="92"/>
      <c r="AS742" s="92"/>
      <c r="AT742" s="92"/>
      <c r="AU742" s="92"/>
    </row>
    <row r="743" spans="3:64" ht="12.95" customHeight="1">
      <c r="C743" s="14"/>
      <c r="D743" s="14"/>
      <c r="AA743" s="92"/>
      <c r="AB743" s="92"/>
      <c r="AC743" s="92"/>
      <c r="AD743" s="92"/>
      <c r="AE743" s="92"/>
      <c r="AG743" s="94"/>
      <c r="AN743" s="92"/>
      <c r="AO743" s="92"/>
      <c r="AP743" s="92"/>
      <c r="AQ743" s="92"/>
      <c r="AR743" s="92"/>
      <c r="AS743" s="92"/>
      <c r="AT743" s="92"/>
      <c r="AU743" s="92"/>
    </row>
    <row r="744" spans="3:64" ht="12.95" customHeight="1">
      <c r="C744" s="14"/>
      <c r="D744" s="14"/>
      <c r="AA744" s="92"/>
      <c r="AB744" s="92"/>
      <c r="AC744" s="92"/>
      <c r="AD744" s="92"/>
      <c r="AE744" s="92"/>
      <c r="AG744" s="94"/>
      <c r="AN744" s="92"/>
      <c r="AO744" s="92"/>
      <c r="AP744" s="92"/>
      <c r="AQ744" s="92"/>
      <c r="AR744" s="92"/>
      <c r="AS744" s="92"/>
      <c r="AT744" s="92"/>
      <c r="AU744" s="92"/>
    </row>
    <row r="745" spans="3:64" ht="12.95" customHeight="1">
      <c r="C745" s="14"/>
      <c r="D745" s="14"/>
      <c r="AA745" s="92"/>
      <c r="AB745" s="92"/>
      <c r="AC745" s="92"/>
      <c r="AD745" s="92"/>
      <c r="AE745" s="92"/>
      <c r="AG745" s="94"/>
      <c r="AN745" s="92"/>
      <c r="AO745" s="92"/>
      <c r="AP745" s="92"/>
      <c r="AQ745" s="92"/>
      <c r="AR745" s="92"/>
      <c r="AS745" s="92"/>
      <c r="AT745" s="92"/>
      <c r="AU745" s="92"/>
    </row>
    <row r="746" spans="3:64" ht="12.95" customHeight="1">
      <c r="C746" s="14"/>
      <c r="D746" s="14"/>
      <c r="AA746" s="92"/>
      <c r="AB746" s="92"/>
      <c r="AC746" s="92"/>
      <c r="AD746" s="92"/>
      <c r="AE746" s="92"/>
      <c r="AG746" s="94"/>
      <c r="AN746" s="92"/>
      <c r="AO746" s="92"/>
      <c r="AP746" s="92"/>
      <c r="AQ746" s="92"/>
      <c r="AR746" s="92"/>
      <c r="AS746" s="92"/>
      <c r="AT746" s="92"/>
      <c r="AU746" s="92"/>
    </row>
    <row r="747" spans="3:64" ht="12.95" customHeight="1">
      <c r="C747" s="14"/>
      <c r="D747" s="14"/>
      <c r="AA747" s="92"/>
      <c r="AB747" s="92"/>
      <c r="AC747" s="92"/>
      <c r="AD747" s="92"/>
      <c r="AE747" s="92"/>
      <c r="AG747" s="94"/>
      <c r="AN747" s="92"/>
      <c r="AO747" s="92"/>
      <c r="AP747" s="92"/>
      <c r="AQ747" s="92"/>
      <c r="AR747" s="92"/>
      <c r="AS747" s="92"/>
      <c r="AT747" s="92"/>
      <c r="AU747" s="92"/>
    </row>
    <row r="748" spans="3:64" ht="12.95" customHeight="1">
      <c r="C748" s="14"/>
      <c r="D748" s="14"/>
      <c r="AA748" s="92"/>
      <c r="AB748" s="92"/>
      <c r="AC748" s="92"/>
      <c r="AD748" s="92"/>
      <c r="AE748" s="92"/>
      <c r="AG748" s="94"/>
      <c r="AN748" s="92"/>
      <c r="AO748" s="92"/>
      <c r="AP748" s="92"/>
      <c r="AQ748" s="92"/>
      <c r="AR748" s="92"/>
      <c r="AS748" s="92"/>
      <c r="AT748" s="92"/>
      <c r="AU748" s="92"/>
      <c r="AV748" s="92"/>
      <c r="AW748" s="92"/>
      <c r="AX748" s="92"/>
      <c r="AY748" s="92"/>
      <c r="AZ748" s="92"/>
      <c r="BA748" s="92"/>
      <c r="BB748" s="92"/>
      <c r="BC748" s="92"/>
      <c r="BD748" s="92"/>
      <c r="BE748" s="92"/>
      <c r="BF748" s="92"/>
      <c r="BG748" s="92"/>
      <c r="BH748" s="92"/>
      <c r="BI748" s="92"/>
      <c r="BJ748" s="92"/>
      <c r="BK748" s="92"/>
      <c r="BL748" s="92"/>
    </row>
    <row r="749" spans="3:64" ht="12.95" customHeight="1">
      <c r="C749" s="14"/>
      <c r="D749" s="14"/>
      <c r="AA749" s="92"/>
      <c r="AB749" s="92"/>
      <c r="AC749" s="92"/>
      <c r="AD749" s="92"/>
      <c r="AE749" s="92"/>
      <c r="AG749" s="94"/>
      <c r="AN749" s="92"/>
      <c r="AO749" s="92"/>
      <c r="AP749" s="92"/>
      <c r="AQ749" s="92"/>
      <c r="AR749" s="92"/>
      <c r="AS749" s="92"/>
      <c r="AT749" s="92"/>
      <c r="AU749" s="92"/>
    </row>
    <row r="750" spans="3:64" ht="12.95" customHeight="1">
      <c r="C750" s="14"/>
      <c r="D750" s="14"/>
      <c r="AA750" s="92"/>
      <c r="AB750" s="92"/>
      <c r="AC750" s="92"/>
      <c r="AD750" s="92"/>
      <c r="AE750" s="92"/>
      <c r="AG750" s="94"/>
      <c r="AN750" s="92"/>
      <c r="AO750" s="92"/>
      <c r="AP750" s="92"/>
      <c r="AQ750" s="92"/>
      <c r="AR750" s="92"/>
      <c r="AS750" s="92"/>
      <c r="AT750" s="92"/>
      <c r="AU750" s="92"/>
    </row>
    <row r="751" spans="3:64" ht="12.95" customHeight="1">
      <c r="C751" s="14"/>
      <c r="D751" s="14"/>
      <c r="AA751" s="92"/>
      <c r="AB751" s="92"/>
      <c r="AC751" s="92"/>
      <c r="AD751" s="92"/>
      <c r="AE751" s="92"/>
      <c r="AG751" s="94"/>
      <c r="AN751" s="92"/>
      <c r="AO751" s="92"/>
      <c r="AP751" s="92"/>
      <c r="AQ751" s="92"/>
      <c r="AR751" s="92"/>
      <c r="AS751" s="92"/>
      <c r="AT751" s="92"/>
      <c r="AU751" s="92"/>
    </row>
    <row r="752" spans="3:64" ht="12.95" customHeight="1">
      <c r="C752" s="14"/>
      <c r="D752" s="14"/>
      <c r="AA752" s="92"/>
      <c r="AB752" s="92"/>
      <c r="AC752" s="92"/>
      <c r="AD752" s="92"/>
      <c r="AE752" s="92"/>
      <c r="AG752" s="94"/>
      <c r="AN752" s="92"/>
      <c r="AO752" s="92"/>
      <c r="AP752" s="92"/>
      <c r="AQ752" s="92"/>
      <c r="AR752" s="92"/>
      <c r="AS752" s="92"/>
      <c r="AT752" s="92"/>
      <c r="AU752" s="92"/>
    </row>
    <row r="753" spans="3:48" ht="12.95" customHeight="1">
      <c r="C753" s="14"/>
      <c r="D753" s="14"/>
      <c r="AA753" s="92"/>
      <c r="AB753" s="92"/>
      <c r="AC753" s="92"/>
      <c r="AD753" s="92"/>
      <c r="AE753" s="92"/>
      <c r="AG753" s="94"/>
      <c r="AN753" s="92"/>
      <c r="AO753" s="92"/>
      <c r="AP753" s="92"/>
      <c r="AQ753" s="92"/>
      <c r="AR753" s="92"/>
      <c r="AS753" s="92"/>
      <c r="AT753" s="92"/>
      <c r="AU753" s="92"/>
    </row>
    <row r="754" spans="3:48" ht="12.95" customHeight="1">
      <c r="C754" s="14"/>
      <c r="D754" s="14"/>
      <c r="AA754" s="92"/>
      <c r="AB754" s="92"/>
      <c r="AC754" s="92"/>
      <c r="AD754" s="92"/>
      <c r="AE754" s="92"/>
      <c r="AG754" s="94"/>
      <c r="AN754" s="92"/>
      <c r="AO754" s="92"/>
      <c r="AP754" s="92"/>
      <c r="AQ754" s="92"/>
      <c r="AR754" s="92"/>
      <c r="AS754" s="92"/>
      <c r="AT754" s="92"/>
      <c r="AU754" s="92"/>
    </row>
    <row r="755" spans="3:48" ht="12.95" customHeight="1">
      <c r="C755" s="14"/>
      <c r="D755" s="14"/>
      <c r="AA755" s="92"/>
      <c r="AB755" s="92"/>
      <c r="AC755" s="92"/>
      <c r="AD755" s="92"/>
      <c r="AE755" s="92"/>
      <c r="AG755" s="94"/>
      <c r="AN755" s="92"/>
      <c r="AO755" s="92"/>
      <c r="AP755" s="92"/>
      <c r="AQ755" s="92"/>
      <c r="AR755" s="92"/>
      <c r="AS755" s="92"/>
      <c r="AT755" s="92"/>
      <c r="AU755" s="92"/>
    </row>
    <row r="756" spans="3:48" ht="12.95" customHeight="1">
      <c r="C756" s="14"/>
      <c r="D756" s="14"/>
      <c r="AA756" s="92"/>
      <c r="AB756" s="92"/>
      <c r="AC756" s="92"/>
      <c r="AD756" s="92"/>
      <c r="AE756" s="92"/>
      <c r="AG756" s="94"/>
      <c r="AN756" s="92"/>
      <c r="AO756" s="92"/>
      <c r="AP756" s="92"/>
      <c r="AQ756" s="92"/>
      <c r="AR756" s="92"/>
      <c r="AS756" s="92"/>
      <c r="AT756" s="92"/>
      <c r="AU756" s="92"/>
    </row>
    <row r="757" spans="3:48" ht="12.95" customHeight="1">
      <c r="C757" s="14"/>
      <c r="D757" s="14"/>
      <c r="AA757" s="92"/>
      <c r="AB757" s="92"/>
      <c r="AC757" s="92"/>
      <c r="AD757" s="92"/>
      <c r="AE757" s="92"/>
      <c r="AG757" s="94"/>
      <c r="AN757" s="92"/>
      <c r="AO757" s="92"/>
      <c r="AP757" s="92"/>
      <c r="AQ757" s="92"/>
      <c r="AR757" s="92"/>
      <c r="AS757" s="92"/>
      <c r="AT757" s="92"/>
      <c r="AU757" s="92"/>
    </row>
    <row r="758" spans="3:48" ht="12.95" customHeight="1">
      <c r="C758" s="14"/>
      <c r="D758" s="14"/>
      <c r="AA758" s="92"/>
      <c r="AB758" s="92"/>
      <c r="AC758" s="92"/>
      <c r="AD758" s="92"/>
      <c r="AE758" s="92"/>
      <c r="AG758" s="94"/>
      <c r="AN758" s="92"/>
      <c r="AO758" s="92"/>
      <c r="AP758" s="92"/>
      <c r="AQ758" s="92"/>
      <c r="AR758" s="92"/>
      <c r="AS758" s="92"/>
      <c r="AT758" s="92"/>
      <c r="AU758" s="92"/>
    </row>
    <row r="759" spans="3:48" ht="12.95" customHeight="1">
      <c r="C759" s="14"/>
      <c r="D759" s="14"/>
      <c r="AA759" s="92"/>
      <c r="AB759" s="92"/>
      <c r="AC759" s="92"/>
      <c r="AD759" s="92"/>
      <c r="AE759" s="92"/>
      <c r="AG759" s="94"/>
      <c r="AN759" s="92"/>
      <c r="AO759" s="92"/>
      <c r="AP759" s="92"/>
      <c r="AQ759" s="92"/>
      <c r="AR759" s="92"/>
      <c r="AS759" s="92"/>
      <c r="AT759" s="92"/>
      <c r="AU759" s="92"/>
      <c r="AV759" s="92"/>
    </row>
    <row r="760" spans="3:48" ht="12.95" customHeight="1">
      <c r="C760" s="14"/>
      <c r="D760" s="14"/>
      <c r="AA760" s="92"/>
      <c r="AB760" s="92"/>
      <c r="AC760" s="92"/>
      <c r="AD760" s="92"/>
      <c r="AE760" s="92"/>
      <c r="AG760" s="94"/>
      <c r="AN760" s="92"/>
      <c r="AO760" s="92"/>
      <c r="AP760" s="92"/>
      <c r="AQ760" s="92"/>
      <c r="AR760" s="92"/>
      <c r="AS760" s="92"/>
      <c r="AT760" s="92"/>
      <c r="AU760" s="92"/>
    </row>
    <row r="761" spans="3:48" ht="12.95" customHeight="1">
      <c r="C761" s="14"/>
      <c r="D761" s="14"/>
      <c r="AA761" s="92"/>
      <c r="AB761" s="92"/>
      <c r="AC761" s="92"/>
      <c r="AD761" s="92"/>
      <c r="AE761" s="92"/>
      <c r="AG761" s="94"/>
      <c r="AN761" s="92"/>
      <c r="AO761" s="92"/>
      <c r="AP761" s="92"/>
      <c r="AQ761" s="92"/>
      <c r="AR761" s="92"/>
      <c r="AS761" s="92"/>
      <c r="AT761" s="92"/>
      <c r="AU761" s="92"/>
    </row>
    <row r="762" spans="3:48" ht="12.95" customHeight="1">
      <c r="C762" s="14"/>
      <c r="D762" s="14"/>
      <c r="AA762" s="92"/>
      <c r="AB762" s="92"/>
      <c r="AC762" s="92"/>
      <c r="AD762" s="92"/>
      <c r="AE762" s="92"/>
      <c r="AG762" s="94"/>
      <c r="AN762" s="92"/>
      <c r="AO762" s="92"/>
      <c r="AP762" s="92"/>
      <c r="AQ762" s="92"/>
      <c r="AR762" s="92"/>
      <c r="AS762" s="92"/>
      <c r="AT762" s="92"/>
      <c r="AU762" s="92"/>
    </row>
    <row r="763" spans="3:48" ht="12.95" customHeight="1">
      <c r="C763" s="14"/>
      <c r="D763" s="14"/>
      <c r="AA763" s="92"/>
      <c r="AB763" s="92"/>
      <c r="AC763" s="92"/>
      <c r="AD763" s="92"/>
      <c r="AE763" s="92"/>
      <c r="AG763" s="94"/>
      <c r="AN763" s="92"/>
      <c r="AO763" s="92"/>
      <c r="AP763" s="92"/>
      <c r="AQ763" s="92"/>
      <c r="AR763" s="92"/>
      <c r="AS763" s="92"/>
      <c r="AT763" s="92"/>
      <c r="AU763" s="92"/>
    </row>
    <row r="764" spans="3:48" ht="12.95" customHeight="1">
      <c r="C764" s="14"/>
      <c r="D764" s="14"/>
      <c r="AA764" s="92"/>
      <c r="AB764" s="92"/>
      <c r="AC764" s="92"/>
      <c r="AD764" s="92"/>
      <c r="AE764" s="92"/>
      <c r="AG764" s="94"/>
      <c r="AN764" s="92"/>
      <c r="AO764" s="92"/>
      <c r="AP764" s="92"/>
      <c r="AQ764" s="92"/>
      <c r="AR764" s="92"/>
      <c r="AS764" s="92"/>
      <c r="AT764" s="92"/>
      <c r="AU764" s="92"/>
    </row>
    <row r="765" spans="3:48" ht="12.95" customHeight="1">
      <c r="C765" s="14"/>
      <c r="D765" s="14"/>
      <c r="AA765" s="92"/>
      <c r="AB765" s="92"/>
      <c r="AC765" s="92"/>
      <c r="AD765" s="92"/>
      <c r="AE765" s="92"/>
      <c r="AG765" s="94"/>
      <c r="AN765" s="92"/>
      <c r="AO765" s="92"/>
      <c r="AP765" s="92"/>
      <c r="AQ765" s="92"/>
      <c r="AR765" s="92"/>
      <c r="AS765" s="92"/>
      <c r="AT765" s="92"/>
      <c r="AU765" s="92"/>
    </row>
    <row r="766" spans="3:48" ht="12.95" customHeight="1">
      <c r="C766" s="14"/>
      <c r="D766" s="14"/>
      <c r="AA766" s="92"/>
      <c r="AB766" s="92"/>
      <c r="AC766" s="92"/>
      <c r="AD766" s="92"/>
      <c r="AE766" s="92"/>
      <c r="AG766" s="94"/>
      <c r="AN766" s="92"/>
      <c r="AO766" s="92"/>
      <c r="AP766" s="92"/>
      <c r="AQ766" s="92"/>
      <c r="AR766" s="92"/>
      <c r="AS766" s="92"/>
      <c r="AT766" s="92"/>
      <c r="AU766" s="92"/>
    </row>
    <row r="767" spans="3:48" ht="12.95" customHeight="1">
      <c r="C767" s="14"/>
      <c r="D767" s="14"/>
      <c r="AA767" s="92"/>
      <c r="AB767" s="92"/>
      <c r="AC767" s="92"/>
      <c r="AD767" s="92"/>
      <c r="AE767" s="92"/>
      <c r="AG767" s="94"/>
      <c r="AN767" s="92"/>
      <c r="AO767" s="92"/>
      <c r="AP767" s="92"/>
      <c r="AQ767" s="92"/>
      <c r="AR767" s="92"/>
      <c r="AS767" s="92"/>
      <c r="AT767" s="92"/>
      <c r="AU767" s="92"/>
    </row>
    <row r="768" spans="3:48" ht="12.95" customHeight="1">
      <c r="C768" s="14"/>
      <c r="D768" s="14"/>
      <c r="AA768" s="92"/>
      <c r="AB768" s="92"/>
      <c r="AC768" s="92"/>
      <c r="AD768" s="92"/>
      <c r="AE768" s="92"/>
      <c r="AG768" s="94"/>
      <c r="AN768" s="92"/>
      <c r="AO768" s="92"/>
      <c r="AP768" s="92"/>
      <c r="AQ768" s="92"/>
      <c r="AR768" s="92"/>
      <c r="AS768" s="92"/>
      <c r="AT768" s="92"/>
      <c r="AU768" s="92"/>
    </row>
    <row r="769" spans="3:64" ht="12.95" customHeight="1">
      <c r="C769" s="14"/>
      <c r="D769" s="14"/>
      <c r="AA769" s="92"/>
      <c r="AB769" s="92"/>
      <c r="AC769" s="92"/>
      <c r="AD769" s="92"/>
      <c r="AE769" s="92"/>
      <c r="AG769" s="94"/>
      <c r="AN769" s="92"/>
      <c r="AO769" s="92"/>
      <c r="AP769" s="92"/>
      <c r="AQ769" s="92"/>
      <c r="AR769" s="92"/>
      <c r="AS769" s="92"/>
      <c r="AT769" s="92"/>
      <c r="AU769" s="92"/>
      <c r="AV769" s="92"/>
      <c r="AX769" s="92"/>
      <c r="AY769" s="92"/>
      <c r="AZ769" s="92"/>
      <c r="BA769" s="92"/>
      <c r="BB769" s="92"/>
      <c r="BC769" s="92"/>
      <c r="BD769" s="92"/>
      <c r="BE769" s="92"/>
      <c r="BF769" s="92"/>
      <c r="BG769" s="92"/>
      <c r="BH769" s="92"/>
      <c r="BI769" s="92"/>
      <c r="BJ769" s="92"/>
      <c r="BK769" s="92"/>
      <c r="BL769" s="92"/>
    </row>
    <row r="770" spans="3:64" ht="12.95" customHeight="1">
      <c r="C770" s="14"/>
      <c r="D770" s="14"/>
      <c r="AA770" s="92"/>
      <c r="AB770" s="92"/>
      <c r="AC770" s="92"/>
      <c r="AD770" s="92"/>
      <c r="AE770" s="92"/>
      <c r="AG770" s="94"/>
      <c r="AN770" s="92"/>
      <c r="AO770" s="92"/>
      <c r="AP770" s="92"/>
      <c r="AQ770" s="92"/>
      <c r="AR770" s="92"/>
      <c r="AS770" s="92"/>
      <c r="AT770" s="92"/>
      <c r="AU770" s="92"/>
    </row>
    <row r="771" spans="3:64" ht="12.95" customHeight="1">
      <c r="C771" s="14"/>
      <c r="D771" s="14"/>
      <c r="AA771" s="92"/>
      <c r="AB771" s="92"/>
      <c r="AC771" s="92"/>
      <c r="AD771" s="92"/>
      <c r="AE771" s="92"/>
      <c r="AG771" s="94"/>
      <c r="AN771" s="92"/>
      <c r="AO771" s="92"/>
      <c r="AP771" s="92"/>
      <c r="AQ771" s="92"/>
      <c r="AR771" s="92"/>
      <c r="AS771" s="92"/>
      <c r="AT771" s="92"/>
      <c r="AU771" s="92"/>
    </row>
    <row r="772" spans="3:64" ht="12.95" customHeight="1">
      <c r="C772" s="14"/>
      <c r="D772" s="14"/>
      <c r="AA772" s="92"/>
      <c r="AB772" s="92"/>
      <c r="AC772" s="92"/>
      <c r="AD772" s="92"/>
      <c r="AE772" s="92"/>
      <c r="AG772" s="94"/>
      <c r="AN772" s="92"/>
      <c r="AO772" s="92"/>
      <c r="AP772" s="92"/>
      <c r="AQ772" s="92"/>
      <c r="AR772" s="92"/>
      <c r="AS772" s="92"/>
      <c r="AT772" s="92"/>
      <c r="AU772" s="92"/>
    </row>
    <row r="773" spans="3:64" ht="12.95" customHeight="1">
      <c r="C773" s="14"/>
      <c r="D773" s="14"/>
      <c r="AA773" s="92"/>
      <c r="AB773" s="92"/>
      <c r="AC773" s="92"/>
      <c r="AD773" s="92"/>
      <c r="AE773" s="92"/>
      <c r="AG773" s="94"/>
      <c r="AN773" s="92"/>
      <c r="AO773" s="92"/>
      <c r="AP773" s="92"/>
      <c r="AQ773" s="92"/>
      <c r="AR773" s="92"/>
      <c r="AS773" s="92"/>
      <c r="AT773" s="92"/>
      <c r="AU773" s="92"/>
    </row>
    <row r="774" spans="3:64" ht="12.95" customHeight="1">
      <c r="C774" s="14"/>
      <c r="D774" s="14"/>
      <c r="AA774" s="92"/>
      <c r="AB774" s="92"/>
      <c r="AC774" s="92"/>
      <c r="AD774" s="92"/>
      <c r="AE774" s="92"/>
      <c r="AG774" s="94"/>
      <c r="AN774" s="92"/>
      <c r="AO774" s="92"/>
      <c r="AP774" s="92"/>
      <c r="AQ774" s="92"/>
      <c r="AR774" s="92"/>
      <c r="AS774" s="92"/>
      <c r="AT774" s="92"/>
      <c r="AU774" s="92"/>
      <c r="AV774" s="92"/>
      <c r="AW774" s="92"/>
      <c r="AX774" s="92"/>
      <c r="AY774" s="92"/>
      <c r="AZ774" s="92"/>
      <c r="BA774" s="92"/>
      <c r="BB774" s="92"/>
      <c r="BC774" s="92"/>
      <c r="BD774" s="92"/>
      <c r="BE774" s="92"/>
      <c r="BF774" s="92"/>
      <c r="BG774" s="92"/>
      <c r="BH774" s="92"/>
      <c r="BI774" s="92"/>
      <c r="BJ774" s="92"/>
      <c r="BK774" s="92"/>
      <c r="BL774" s="92"/>
    </row>
    <row r="775" spans="3:64" ht="12.95" customHeight="1">
      <c r="C775" s="14"/>
      <c r="D775" s="14"/>
      <c r="AA775" s="92"/>
      <c r="AB775" s="92"/>
      <c r="AC775" s="92"/>
      <c r="AD775" s="92"/>
      <c r="AE775" s="92"/>
      <c r="AG775" s="94"/>
      <c r="AN775" s="92"/>
      <c r="AO775" s="92"/>
      <c r="AP775" s="92"/>
      <c r="AQ775" s="92"/>
      <c r="AR775" s="92"/>
      <c r="AS775" s="92"/>
      <c r="AT775" s="92"/>
      <c r="AU775" s="92"/>
    </row>
    <row r="776" spans="3:64" ht="12.95" customHeight="1">
      <c r="C776" s="14"/>
      <c r="D776" s="14"/>
      <c r="AA776" s="92"/>
      <c r="AB776" s="92"/>
      <c r="AC776" s="92"/>
      <c r="AD776" s="92"/>
      <c r="AE776" s="92"/>
      <c r="AG776" s="94"/>
      <c r="AN776" s="92"/>
      <c r="AO776" s="92"/>
      <c r="AP776" s="92"/>
      <c r="AQ776" s="92"/>
      <c r="AR776" s="92"/>
      <c r="AS776" s="92"/>
      <c r="AT776" s="92"/>
      <c r="AU776" s="92"/>
    </row>
    <row r="777" spans="3:64" ht="12.95" customHeight="1">
      <c r="C777" s="14"/>
      <c r="D777" s="14"/>
      <c r="AA777" s="92"/>
      <c r="AB777" s="92"/>
      <c r="AC777" s="92"/>
      <c r="AD777" s="92"/>
      <c r="AE777" s="92"/>
      <c r="AG777" s="94"/>
      <c r="AN777" s="92"/>
      <c r="AO777" s="92"/>
      <c r="AP777" s="92"/>
      <c r="AQ777" s="92"/>
      <c r="AR777" s="92"/>
      <c r="AS777" s="92"/>
      <c r="AT777" s="92"/>
      <c r="AU777" s="92"/>
    </row>
    <row r="778" spans="3:64" ht="12.95" customHeight="1">
      <c r="C778" s="14"/>
      <c r="D778" s="14"/>
      <c r="AA778" s="92"/>
      <c r="AB778" s="92"/>
      <c r="AC778" s="92"/>
      <c r="AD778" s="92"/>
      <c r="AE778" s="92"/>
      <c r="AG778" s="94"/>
      <c r="AN778" s="92"/>
      <c r="AO778" s="92"/>
      <c r="AP778" s="92"/>
      <c r="AQ778" s="92"/>
      <c r="AR778" s="92"/>
      <c r="AS778" s="92"/>
      <c r="AT778" s="92"/>
      <c r="AU778" s="92"/>
    </row>
    <row r="779" spans="3:64" ht="12.95" customHeight="1">
      <c r="C779" s="14"/>
      <c r="D779" s="14"/>
      <c r="AA779" s="92"/>
      <c r="AB779" s="92"/>
      <c r="AC779" s="92"/>
      <c r="AD779" s="92"/>
      <c r="AE779" s="92"/>
      <c r="AG779" s="94"/>
      <c r="AN779" s="92"/>
      <c r="AO779" s="92"/>
      <c r="AP779" s="92"/>
      <c r="AQ779" s="92"/>
      <c r="AR779" s="92"/>
      <c r="AS779" s="92"/>
      <c r="AT779" s="92"/>
      <c r="AU779" s="92"/>
    </row>
    <row r="780" spans="3:64" ht="12.95" customHeight="1">
      <c r="C780" s="14"/>
      <c r="D780" s="14"/>
      <c r="AA780" s="92"/>
      <c r="AB780" s="92"/>
      <c r="AC780" s="92"/>
      <c r="AD780" s="92"/>
      <c r="AE780" s="92"/>
      <c r="AG780" s="94"/>
      <c r="AN780" s="92"/>
      <c r="AO780" s="92"/>
      <c r="AP780" s="92"/>
      <c r="AQ780" s="92"/>
      <c r="AR780" s="92"/>
      <c r="AS780" s="92"/>
      <c r="AT780" s="92"/>
      <c r="AU780" s="92"/>
    </row>
    <row r="781" spans="3:64" ht="12.95" customHeight="1">
      <c r="C781" s="14"/>
      <c r="D781" s="14"/>
      <c r="AA781" s="92"/>
      <c r="AB781" s="92"/>
      <c r="AC781" s="92"/>
      <c r="AD781" s="92"/>
      <c r="AE781" s="92"/>
      <c r="AG781" s="94"/>
      <c r="AN781" s="92"/>
      <c r="AO781" s="92"/>
      <c r="AP781" s="92"/>
      <c r="AQ781" s="92"/>
      <c r="AR781" s="92"/>
      <c r="AS781" s="92"/>
      <c r="AT781" s="92"/>
      <c r="AU781" s="92"/>
    </row>
    <row r="782" spans="3:64" ht="12.95" customHeight="1">
      <c r="C782" s="14"/>
      <c r="D782" s="14"/>
      <c r="AA782" s="92"/>
      <c r="AB782" s="92"/>
      <c r="AC782" s="92"/>
      <c r="AD782" s="92"/>
      <c r="AE782" s="92"/>
      <c r="AG782" s="94"/>
      <c r="AN782" s="92"/>
      <c r="AO782" s="92"/>
      <c r="AP782" s="92"/>
      <c r="AQ782" s="92"/>
      <c r="AR782" s="92"/>
      <c r="AS782" s="92"/>
      <c r="AT782" s="92"/>
      <c r="AU782" s="92"/>
    </row>
    <row r="783" spans="3:64" ht="12.95" customHeight="1">
      <c r="C783" s="14"/>
      <c r="D783" s="14"/>
      <c r="AA783" s="92"/>
      <c r="AB783" s="92"/>
      <c r="AC783" s="92"/>
      <c r="AD783" s="92"/>
      <c r="AE783" s="92"/>
      <c r="AG783" s="94"/>
      <c r="AN783" s="92"/>
      <c r="AO783" s="92"/>
      <c r="AP783" s="92"/>
      <c r="AQ783" s="92"/>
      <c r="AR783" s="92"/>
      <c r="AS783" s="92"/>
      <c r="AT783" s="92"/>
      <c r="AU783" s="92"/>
      <c r="AV783" s="92"/>
    </row>
    <row r="784" spans="3:64" ht="12.95" customHeight="1">
      <c r="C784" s="14"/>
      <c r="D784" s="14"/>
      <c r="AA784" s="92"/>
      <c r="AB784" s="92"/>
      <c r="AC784" s="92"/>
      <c r="AD784" s="92"/>
      <c r="AE784" s="92"/>
      <c r="AG784" s="94"/>
      <c r="AN784" s="92"/>
      <c r="AO784" s="92"/>
      <c r="AP784" s="92"/>
      <c r="AQ784" s="92"/>
      <c r="AR784" s="92"/>
      <c r="AS784" s="92"/>
      <c r="AT784" s="92"/>
      <c r="AU784" s="92"/>
    </row>
    <row r="785" spans="3:47" ht="12.95" customHeight="1">
      <c r="C785" s="14"/>
      <c r="D785" s="14"/>
      <c r="AA785" s="92"/>
      <c r="AB785" s="92"/>
      <c r="AC785" s="92"/>
      <c r="AD785" s="92"/>
      <c r="AE785" s="92"/>
      <c r="AG785" s="94"/>
      <c r="AN785" s="92"/>
      <c r="AO785" s="92"/>
      <c r="AP785" s="92"/>
      <c r="AQ785" s="92"/>
      <c r="AR785" s="92"/>
      <c r="AS785" s="92"/>
      <c r="AT785" s="92"/>
      <c r="AU785" s="92"/>
    </row>
    <row r="786" spans="3:47" ht="12.95" customHeight="1">
      <c r="C786" s="14"/>
      <c r="D786" s="14"/>
      <c r="AA786" s="92"/>
      <c r="AB786" s="92"/>
      <c r="AC786" s="92"/>
      <c r="AD786" s="92"/>
      <c r="AE786" s="92"/>
      <c r="AG786" s="94"/>
      <c r="AN786" s="92"/>
      <c r="AO786" s="92"/>
      <c r="AP786" s="92"/>
      <c r="AQ786" s="92"/>
      <c r="AR786" s="92"/>
      <c r="AS786" s="92"/>
      <c r="AT786" s="92"/>
      <c r="AU786" s="92"/>
    </row>
    <row r="787" spans="3:47" ht="12.95" customHeight="1">
      <c r="C787" s="14"/>
      <c r="D787" s="14"/>
      <c r="AA787" s="92"/>
      <c r="AB787" s="92"/>
      <c r="AC787" s="92"/>
      <c r="AD787" s="92"/>
      <c r="AE787" s="92"/>
      <c r="AG787" s="94"/>
      <c r="AN787" s="92"/>
      <c r="AO787" s="92"/>
      <c r="AP787" s="92"/>
      <c r="AQ787" s="92"/>
      <c r="AR787" s="92"/>
      <c r="AS787" s="92"/>
      <c r="AT787" s="92"/>
      <c r="AU787" s="92"/>
    </row>
    <row r="788" spans="3:47" ht="12.95" customHeight="1">
      <c r="C788" s="14"/>
      <c r="D788" s="14"/>
      <c r="AA788" s="92"/>
      <c r="AB788" s="92"/>
      <c r="AC788" s="92"/>
      <c r="AD788" s="92"/>
      <c r="AE788" s="92"/>
      <c r="AG788" s="94"/>
      <c r="AN788" s="92"/>
      <c r="AO788" s="92"/>
      <c r="AP788" s="92"/>
      <c r="AQ788" s="92"/>
      <c r="AR788" s="92"/>
      <c r="AS788" s="92"/>
      <c r="AT788" s="92"/>
      <c r="AU788" s="92"/>
    </row>
    <row r="789" spans="3:47" ht="12.95" customHeight="1">
      <c r="C789" s="14"/>
      <c r="D789" s="14"/>
      <c r="AA789" s="92"/>
      <c r="AB789" s="92"/>
      <c r="AC789" s="92"/>
      <c r="AD789" s="92"/>
      <c r="AE789" s="92"/>
      <c r="AG789" s="94"/>
      <c r="AN789" s="92"/>
      <c r="AO789" s="92"/>
      <c r="AP789" s="92"/>
      <c r="AQ789" s="92"/>
      <c r="AR789" s="92"/>
      <c r="AS789" s="92"/>
      <c r="AT789" s="92"/>
      <c r="AU789" s="92"/>
    </row>
    <row r="790" spans="3:47" ht="12.95" customHeight="1">
      <c r="C790" s="14"/>
      <c r="D790" s="14"/>
      <c r="AA790" s="92"/>
      <c r="AB790" s="92"/>
      <c r="AC790" s="92"/>
      <c r="AD790" s="92"/>
      <c r="AE790" s="92"/>
      <c r="AG790" s="94"/>
      <c r="AN790" s="92"/>
      <c r="AO790" s="92"/>
      <c r="AP790" s="92"/>
      <c r="AQ790" s="92"/>
      <c r="AR790" s="92"/>
      <c r="AS790" s="92"/>
      <c r="AT790" s="92"/>
      <c r="AU790" s="92"/>
    </row>
    <row r="791" spans="3:47" ht="12.95" customHeight="1">
      <c r="C791" s="14"/>
      <c r="D791" s="14"/>
      <c r="AA791" s="92"/>
      <c r="AB791" s="92"/>
      <c r="AC791" s="92"/>
      <c r="AD791" s="92"/>
      <c r="AE791" s="92"/>
      <c r="AG791" s="94"/>
      <c r="AN791" s="92"/>
      <c r="AO791" s="92"/>
      <c r="AP791" s="92"/>
      <c r="AQ791" s="92"/>
      <c r="AR791" s="92"/>
      <c r="AS791" s="92"/>
      <c r="AT791" s="92"/>
      <c r="AU791" s="92"/>
    </row>
    <row r="792" spans="3:47" ht="12.95" customHeight="1">
      <c r="C792" s="14"/>
      <c r="D792" s="14"/>
      <c r="AA792" s="92"/>
      <c r="AB792" s="92"/>
      <c r="AC792" s="92"/>
      <c r="AD792" s="92"/>
      <c r="AE792" s="92"/>
      <c r="AG792" s="94"/>
      <c r="AN792" s="92"/>
      <c r="AO792" s="92"/>
      <c r="AP792" s="92"/>
      <c r="AQ792" s="92"/>
      <c r="AR792" s="92"/>
      <c r="AS792" s="92"/>
      <c r="AT792" s="92"/>
      <c r="AU792" s="92"/>
    </row>
    <row r="793" spans="3:47" ht="12.95" customHeight="1">
      <c r="C793" s="14"/>
      <c r="D793" s="14"/>
      <c r="AA793" s="92"/>
      <c r="AB793" s="92"/>
      <c r="AC793" s="92"/>
      <c r="AD793" s="92"/>
      <c r="AE793" s="92"/>
      <c r="AG793" s="94"/>
      <c r="AN793" s="92"/>
      <c r="AO793" s="92"/>
      <c r="AP793" s="92"/>
      <c r="AQ793" s="92"/>
      <c r="AR793" s="92"/>
      <c r="AS793" s="92"/>
      <c r="AT793" s="92"/>
      <c r="AU793" s="92"/>
    </row>
    <row r="794" spans="3:47" ht="12.95" customHeight="1">
      <c r="C794" s="14"/>
      <c r="D794" s="14"/>
      <c r="AA794" s="92"/>
      <c r="AB794" s="92"/>
      <c r="AC794" s="92"/>
      <c r="AD794" s="92"/>
      <c r="AE794" s="92"/>
      <c r="AG794" s="94"/>
      <c r="AN794" s="92"/>
      <c r="AO794" s="92"/>
      <c r="AP794" s="92"/>
      <c r="AQ794" s="92"/>
      <c r="AR794" s="92"/>
      <c r="AS794" s="92"/>
      <c r="AT794" s="92"/>
      <c r="AU794" s="92"/>
    </row>
    <row r="795" spans="3:47" ht="12.95" customHeight="1">
      <c r="C795" s="14"/>
      <c r="D795" s="14"/>
      <c r="AA795" s="92"/>
      <c r="AB795" s="92"/>
      <c r="AC795" s="92"/>
      <c r="AD795" s="92"/>
      <c r="AE795" s="92"/>
      <c r="AG795" s="94"/>
      <c r="AN795" s="92"/>
      <c r="AO795" s="92"/>
      <c r="AP795" s="92"/>
      <c r="AQ795" s="92"/>
      <c r="AR795" s="92"/>
      <c r="AS795" s="92"/>
      <c r="AT795" s="92"/>
      <c r="AU795" s="92"/>
    </row>
    <row r="796" spans="3:47" ht="12.95" customHeight="1">
      <c r="C796" s="14"/>
      <c r="D796" s="14"/>
      <c r="AA796" s="92"/>
      <c r="AB796" s="92"/>
      <c r="AC796" s="92"/>
      <c r="AD796" s="92"/>
      <c r="AE796" s="92"/>
      <c r="AG796" s="94"/>
      <c r="AN796" s="92"/>
      <c r="AO796" s="92"/>
      <c r="AP796" s="92"/>
      <c r="AQ796" s="92"/>
      <c r="AR796" s="92"/>
      <c r="AS796" s="92"/>
      <c r="AT796" s="92"/>
      <c r="AU796" s="92"/>
    </row>
    <row r="797" spans="3:47" ht="12.95" customHeight="1">
      <c r="C797" s="14"/>
      <c r="D797" s="14"/>
      <c r="AA797" s="92"/>
      <c r="AB797" s="92"/>
      <c r="AC797" s="92"/>
      <c r="AD797" s="92"/>
      <c r="AE797" s="92"/>
      <c r="AG797" s="94"/>
      <c r="AN797" s="92"/>
      <c r="AO797" s="92"/>
      <c r="AP797" s="92"/>
      <c r="AQ797" s="92"/>
      <c r="AR797" s="92"/>
      <c r="AS797" s="92"/>
      <c r="AT797" s="92"/>
      <c r="AU797" s="92"/>
    </row>
    <row r="798" spans="3:47" ht="12.95" customHeight="1">
      <c r="C798" s="14"/>
      <c r="D798" s="14"/>
      <c r="AA798" s="92"/>
      <c r="AB798" s="92"/>
      <c r="AC798" s="92"/>
      <c r="AD798" s="92"/>
      <c r="AE798" s="92"/>
      <c r="AG798" s="94"/>
      <c r="AN798" s="92"/>
      <c r="AO798" s="92"/>
      <c r="AP798" s="92"/>
      <c r="AQ798" s="92"/>
      <c r="AR798" s="92"/>
      <c r="AS798" s="92"/>
      <c r="AT798" s="92"/>
      <c r="AU798" s="92"/>
    </row>
    <row r="799" spans="3:47" ht="12.95" customHeight="1">
      <c r="C799" s="14"/>
      <c r="D799" s="14"/>
      <c r="AA799" s="92"/>
      <c r="AB799" s="92"/>
      <c r="AC799" s="92"/>
      <c r="AD799" s="92"/>
      <c r="AE799" s="92"/>
      <c r="AG799" s="94"/>
      <c r="AN799" s="92"/>
      <c r="AO799" s="92"/>
      <c r="AP799" s="92"/>
      <c r="AQ799" s="92"/>
      <c r="AR799" s="92"/>
      <c r="AS799" s="92"/>
      <c r="AT799" s="92"/>
      <c r="AU799" s="92"/>
    </row>
    <row r="800" spans="3:47" ht="12.95" customHeight="1">
      <c r="C800" s="14"/>
      <c r="D800" s="14"/>
      <c r="AA800" s="92"/>
      <c r="AB800" s="92"/>
      <c r="AC800" s="92"/>
      <c r="AD800" s="92"/>
      <c r="AE800" s="92"/>
      <c r="AG800" s="94"/>
      <c r="AN800" s="92"/>
      <c r="AO800" s="92"/>
      <c r="AP800" s="92"/>
      <c r="AQ800" s="92"/>
      <c r="AR800" s="92"/>
      <c r="AS800" s="92"/>
      <c r="AT800" s="92"/>
      <c r="AU800" s="92"/>
    </row>
    <row r="801" spans="3:47" ht="12.95" customHeight="1">
      <c r="C801" s="14"/>
      <c r="D801" s="14"/>
      <c r="AA801" s="92"/>
      <c r="AB801" s="92"/>
      <c r="AC801" s="92"/>
      <c r="AD801" s="92"/>
      <c r="AE801" s="92"/>
      <c r="AG801" s="94"/>
      <c r="AN801" s="92"/>
      <c r="AO801" s="92"/>
      <c r="AP801" s="92"/>
      <c r="AQ801" s="92"/>
      <c r="AR801" s="92"/>
      <c r="AS801" s="92"/>
      <c r="AT801" s="92"/>
      <c r="AU801" s="92"/>
    </row>
    <row r="802" spans="3:47" ht="12.95" customHeight="1">
      <c r="C802" s="14"/>
      <c r="D802" s="14"/>
      <c r="AA802" s="92"/>
      <c r="AB802" s="92"/>
      <c r="AC802" s="92"/>
      <c r="AD802" s="92"/>
      <c r="AE802" s="92"/>
      <c r="AG802" s="94"/>
      <c r="AN802" s="92"/>
      <c r="AO802" s="92"/>
      <c r="AP802" s="92"/>
      <c r="AQ802" s="92"/>
      <c r="AR802" s="92"/>
      <c r="AS802" s="92"/>
      <c r="AT802" s="92"/>
      <c r="AU802" s="92"/>
    </row>
    <row r="803" spans="3:47" ht="12.95" customHeight="1">
      <c r="C803" s="14"/>
      <c r="D803" s="14"/>
      <c r="AA803" s="92"/>
      <c r="AB803" s="92"/>
      <c r="AC803" s="92"/>
      <c r="AD803" s="92"/>
      <c r="AE803" s="92"/>
      <c r="AG803" s="94"/>
      <c r="AN803" s="92"/>
      <c r="AO803" s="92"/>
      <c r="AP803" s="92"/>
      <c r="AQ803" s="92"/>
      <c r="AR803" s="92"/>
      <c r="AS803" s="92"/>
      <c r="AT803" s="92"/>
      <c r="AU803" s="92"/>
    </row>
    <row r="804" spans="3:47" ht="12.95" customHeight="1">
      <c r="C804" s="14"/>
      <c r="D804" s="14"/>
      <c r="AA804" s="92"/>
      <c r="AB804" s="92"/>
      <c r="AC804" s="92"/>
      <c r="AD804" s="92"/>
      <c r="AE804" s="92"/>
      <c r="AG804" s="94"/>
      <c r="AN804" s="92"/>
      <c r="AO804" s="92"/>
      <c r="AP804" s="92"/>
      <c r="AQ804" s="92"/>
      <c r="AR804" s="92"/>
      <c r="AS804" s="92"/>
      <c r="AT804" s="92"/>
      <c r="AU804" s="92"/>
    </row>
    <row r="805" spans="3:47" ht="12.95" customHeight="1">
      <c r="C805" s="14"/>
      <c r="D805" s="14"/>
      <c r="AA805" s="92"/>
      <c r="AB805" s="92"/>
      <c r="AC805" s="92"/>
      <c r="AD805" s="92"/>
      <c r="AE805" s="92"/>
      <c r="AG805" s="94"/>
      <c r="AN805" s="92"/>
      <c r="AO805" s="92"/>
      <c r="AP805" s="92"/>
      <c r="AQ805" s="92"/>
      <c r="AR805" s="92"/>
      <c r="AS805" s="92"/>
      <c r="AT805" s="92"/>
      <c r="AU805" s="92"/>
    </row>
    <row r="806" spans="3:47" ht="12.95" customHeight="1">
      <c r="C806" s="14"/>
      <c r="D806" s="14"/>
      <c r="AA806" s="92"/>
      <c r="AB806" s="92"/>
      <c r="AC806" s="92"/>
      <c r="AD806" s="92"/>
      <c r="AE806" s="92"/>
      <c r="AG806" s="94"/>
      <c r="AN806" s="92"/>
      <c r="AO806" s="92"/>
      <c r="AP806" s="92"/>
      <c r="AQ806" s="92"/>
      <c r="AR806" s="92"/>
      <c r="AS806" s="92"/>
      <c r="AT806" s="92"/>
      <c r="AU806" s="92"/>
    </row>
    <row r="807" spans="3:47" ht="12.95" customHeight="1">
      <c r="C807" s="14"/>
      <c r="D807" s="14"/>
      <c r="AA807" s="92"/>
      <c r="AB807" s="92"/>
      <c r="AC807" s="92"/>
      <c r="AD807" s="92"/>
      <c r="AE807" s="92"/>
      <c r="AG807" s="94"/>
      <c r="AN807" s="92"/>
      <c r="AO807" s="92"/>
      <c r="AP807" s="92"/>
      <c r="AQ807" s="92"/>
      <c r="AR807" s="92"/>
      <c r="AS807" s="92"/>
      <c r="AT807" s="92"/>
      <c r="AU807" s="92"/>
    </row>
    <row r="808" spans="3:47" ht="12.95" customHeight="1">
      <c r="C808" s="14"/>
      <c r="D808" s="14"/>
      <c r="AA808" s="92"/>
      <c r="AB808" s="92"/>
      <c r="AC808" s="92"/>
      <c r="AD808" s="92"/>
      <c r="AE808" s="92"/>
      <c r="AG808" s="94"/>
      <c r="AN808" s="92"/>
      <c r="AO808" s="92"/>
      <c r="AP808" s="92"/>
      <c r="AQ808" s="92"/>
      <c r="AR808" s="92"/>
      <c r="AS808" s="92"/>
      <c r="AT808" s="92"/>
      <c r="AU808" s="92"/>
    </row>
    <row r="809" spans="3:47" ht="12.95" customHeight="1">
      <c r="C809" s="14"/>
      <c r="D809" s="14"/>
      <c r="AA809" s="92"/>
      <c r="AB809" s="92"/>
      <c r="AC809" s="92"/>
      <c r="AD809" s="92"/>
      <c r="AE809" s="92"/>
      <c r="AG809" s="94"/>
      <c r="AN809" s="92"/>
      <c r="AO809" s="92"/>
      <c r="AP809" s="92"/>
      <c r="AQ809" s="92"/>
      <c r="AR809" s="92"/>
      <c r="AS809" s="92"/>
      <c r="AT809" s="92"/>
      <c r="AU809" s="92"/>
    </row>
    <row r="810" spans="3:47" ht="12.95" customHeight="1">
      <c r="C810" s="14"/>
      <c r="D810" s="14"/>
      <c r="AA810" s="92"/>
      <c r="AB810" s="92"/>
      <c r="AC810" s="92"/>
      <c r="AD810" s="92"/>
      <c r="AE810" s="92"/>
      <c r="AG810" s="94"/>
      <c r="AN810" s="92"/>
      <c r="AO810" s="92"/>
      <c r="AP810" s="92"/>
      <c r="AQ810" s="92"/>
      <c r="AR810" s="92"/>
      <c r="AS810" s="92"/>
      <c r="AT810" s="92"/>
      <c r="AU810" s="92"/>
    </row>
    <row r="811" spans="3:47" ht="12.95" customHeight="1">
      <c r="C811" s="14"/>
      <c r="D811" s="14"/>
      <c r="AA811" s="92"/>
      <c r="AB811" s="92"/>
      <c r="AC811" s="92"/>
      <c r="AD811" s="92"/>
      <c r="AE811" s="92"/>
      <c r="AG811" s="94"/>
      <c r="AN811" s="92"/>
      <c r="AO811" s="92"/>
      <c r="AP811" s="92"/>
      <c r="AQ811" s="92"/>
      <c r="AR811" s="92"/>
      <c r="AS811" s="92"/>
      <c r="AT811" s="92"/>
      <c r="AU811" s="92"/>
    </row>
    <row r="812" spans="3:47" ht="12.95" customHeight="1">
      <c r="C812" s="14"/>
      <c r="D812" s="14"/>
      <c r="AA812" s="92"/>
      <c r="AB812" s="92"/>
      <c r="AC812" s="92"/>
      <c r="AD812" s="92"/>
      <c r="AE812" s="92"/>
      <c r="AG812" s="94"/>
      <c r="AN812" s="92"/>
      <c r="AO812" s="92"/>
      <c r="AP812" s="92"/>
      <c r="AQ812" s="92"/>
      <c r="AR812" s="92"/>
      <c r="AS812" s="92"/>
      <c r="AT812" s="92"/>
      <c r="AU812" s="92"/>
    </row>
    <row r="813" spans="3:47" ht="12.95" customHeight="1">
      <c r="C813" s="14"/>
      <c r="D813" s="14"/>
      <c r="AA813" s="92"/>
      <c r="AB813" s="92"/>
      <c r="AC813" s="92"/>
      <c r="AD813" s="92"/>
      <c r="AE813" s="92"/>
      <c r="AG813" s="94"/>
      <c r="AN813" s="92"/>
      <c r="AO813" s="92"/>
      <c r="AP813" s="92"/>
      <c r="AQ813" s="92"/>
      <c r="AR813" s="92"/>
      <c r="AS813" s="92"/>
      <c r="AT813" s="92"/>
      <c r="AU813" s="92"/>
    </row>
    <row r="814" spans="3:47" ht="12.95" customHeight="1">
      <c r="C814" s="14"/>
      <c r="D814" s="14"/>
      <c r="AA814" s="92"/>
      <c r="AB814" s="92"/>
      <c r="AC814" s="92"/>
      <c r="AD814" s="92"/>
      <c r="AE814" s="92"/>
      <c r="AG814" s="94"/>
      <c r="AN814" s="92"/>
      <c r="AO814" s="92"/>
      <c r="AP814" s="92"/>
      <c r="AQ814" s="92"/>
      <c r="AR814" s="92"/>
      <c r="AS814" s="92"/>
      <c r="AT814" s="92"/>
      <c r="AU814" s="92"/>
    </row>
    <row r="815" spans="3:47" ht="12.95" customHeight="1">
      <c r="C815" s="14"/>
      <c r="D815" s="14"/>
      <c r="AA815" s="92"/>
      <c r="AB815" s="92"/>
      <c r="AC815" s="92"/>
      <c r="AD815" s="92"/>
      <c r="AE815" s="92"/>
      <c r="AG815" s="94"/>
      <c r="AN815" s="92"/>
      <c r="AO815" s="92"/>
      <c r="AP815" s="92"/>
      <c r="AQ815" s="92"/>
      <c r="AR815" s="92"/>
      <c r="AS815" s="92"/>
      <c r="AT815" s="92"/>
      <c r="AU815" s="92"/>
    </row>
    <row r="816" spans="3:47" ht="12.95" customHeight="1">
      <c r="C816" s="14"/>
      <c r="D816" s="14"/>
      <c r="AA816" s="92"/>
      <c r="AB816" s="92"/>
      <c r="AC816" s="92"/>
      <c r="AD816" s="92"/>
      <c r="AE816" s="92"/>
      <c r="AG816" s="94"/>
      <c r="AN816" s="92"/>
      <c r="AO816" s="92"/>
      <c r="AP816" s="92"/>
      <c r="AQ816" s="92"/>
      <c r="AR816" s="92"/>
      <c r="AS816" s="92"/>
      <c r="AT816" s="92"/>
      <c r="AU816" s="92"/>
    </row>
    <row r="817" spans="3:64" ht="12.95" customHeight="1">
      <c r="C817" s="14"/>
      <c r="D817" s="14"/>
      <c r="AA817" s="92"/>
      <c r="AB817" s="92"/>
      <c r="AC817" s="92"/>
      <c r="AD817" s="92"/>
      <c r="AE817" s="92"/>
      <c r="AG817" s="94"/>
      <c r="AN817" s="92"/>
      <c r="AO817" s="92"/>
      <c r="AP817" s="92"/>
      <c r="AQ817" s="92"/>
      <c r="AR817" s="92"/>
      <c r="AS817" s="92"/>
      <c r="AT817" s="92"/>
      <c r="AU817" s="92"/>
    </row>
    <row r="818" spans="3:64" ht="12.95" customHeight="1">
      <c r="C818" s="14"/>
      <c r="D818" s="14"/>
      <c r="AA818" s="92"/>
      <c r="AB818" s="92"/>
      <c r="AC818" s="92"/>
      <c r="AD818" s="92"/>
      <c r="AE818" s="92"/>
      <c r="AG818" s="94"/>
      <c r="AN818" s="92"/>
      <c r="AO818" s="92"/>
      <c r="AP818" s="92"/>
      <c r="AQ818" s="92"/>
      <c r="AR818" s="92"/>
      <c r="AS818" s="92"/>
      <c r="AT818" s="92"/>
      <c r="AU818" s="92"/>
    </row>
    <row r="819" spans="3:64" ht="12.95" customHeight="1">
      <c r="C819" s="14"/>
      <c r="D819" s="14"/>
      <c r="AA819" s="92"/>
      <c r="AB819" s="92"/>
      <c r="AC819" s="92"/>
      <c r="AD819" s="92"/>
      <c r="AE819" s="92"/>
      <c r="AG819" s="94"/>
      <c r="AN819" s="92"/>
      <c r="AO819" s="92"/>
      <c r="AP819" s="92"/>
      <c r="AQ819" s="92"/>
      <c r="AR819" s="92"/>
      <c r="AS819" s="92"/>
      <c r="AT819" s="92"/>
      <c r="AU819" s="92"/>
    </row>
    <row r="820" spans="3:64" ht="12.95" customHeight="1">
      <c r="C820" s="14"/>
      <c r="D820" s="14"/>
      <c r="AA820" s="92"/>
      <c r="AB820" s="92"/>
      <c r="AC820" s="92"/>
      <c r="AD820" s="92"/>
      <c r="AE820" s="92"/>
      <c r="AG820" s="94"/>
      <c r="AN820" s="92"/>
      <c r="AO820" s="92"/>
      <c r="AP820" s="92"/>
      <c r="AQ820" s="92"/>
      <c r="AR820" s="92"/>
      <c r="AS820" s="92"/>
      <c r="AT820" s="92"/>
      <c r="AU820" s="92"/>
    </row>
    <row r="821" spans="3:64" ht="12.95" customHeight="1">
      <c r="C821" s="14"/>
      <c r="D821" s="14"/>
      <c r="AA821" s="92"/>
      <c r="AB821" s="92"/>
      <c r="AC821" s="92"/>
      <c r="AD821" s="92"/>
      <c r="AE821" s="92"/>
      <c r="AG821" s="94"/>
      <c r="AN821" s="92"/>
      <c r="AO821" s="92"/>
      <c r="AP821" s="92"/>
      <c r="AQ821" s="92"/>
      <c r="AR821" s="92"/>
      <c r="AS821" s="92"/>
      <c r="AT821" s="92"/>
      <c r="AU821" s="92"/>
      <c r="AV821" s="92"/>
      <c r="AW821" s="92"/>
      <c r="AX821" s="92"/>
      <c r="AY821" s="92"/>
      <c r="AZ821" s="92"/>
      <c r="BA821" s="92"/>
      <c r="BB821" s="92"/>
      <c r="BC821" s="92"/>
      <c r="BD821" s="92"/>
      <c r="BE821" s="92"/>
      <c r="BF821" s="92"/>
      <c r="BG821" s="92"/>
      <c r="BH821" s="92"/>
      <c r="BI821" s="92"/>
      <c r="BJ821" s="92"/>
      <c r="BK821" s="92"/>
      <c r="BL821" s="92"/>
    </row>
    <row r="822" spans="3:64" ht="12.95" customHeight="1">
      <c r="C822" s="14"/>
      <c r="D822" s="14"/>
      <c r="AA822" s="92"/>
      <c r="AB822" s="92"/>
      <c r="AC822" s="92"/>
      <c r="AD822" s="92"/>
      <c r="AE822" s="92"/>
      <c r="AG822" s="94"/>
      <c r="AN822" s="92"/>
      <c r="AO822" s="92"/>
      <c r="AP822" s="92"/>
      <c r="AQ822" s="92"/>
      <c r="AR822" s="92"/>
      <c r="AS822" s="92"/>
      <c r="AT822" s="92"/>
      <c r="AU822" s="92"/>
      <c r="AV822" s="92"/>
      <c r="AX822" s="92"/>
      <c r="AY822" s="92"/>
      <c r="AZ822" s="92"/>
      <c r="BA822" s="92"/>
      <c r="BB822" s="92"/>
      <c r="BC822" s="92"/>
      <c r="BD822" s="92"/>
      <c r="BE822" s="92"/>
      <c r="BF822" s="92"/>
      <c r="BG822" s="92"/>
      <c r="BH822" s="92"/>
      <c r="BI822" s="92"/>
      <c r="BJ822" s="92"/>
      <c r="BK822" s="92"/>
      <c r="BL822" s="92"/>
    </row>
    <row r="823" spans="3:64" ht="12.95" customHeight="1">
      <c r="C823" s="14"/>
      <c r="D823" s="14"/>
      <c r="AA823" s="92"/>
      <c r="AB823" s="92"/>
      <c r="AC823" s="92"/>
      <c r="AD823" s="92"/>
      <c r="AE823" s="92"/>
      <c r="AG823" s="94"/>
      <c r="AN823" s="92"/>
      <c r="AO823" s="92"/>
      <c r="AP823" s="92"/>
      <c r="AQ823" s="92"/>
      <c r="AR823" s="92"/>
      <c r="AS823" s="92"/>
      <c r="AT823" s="92"/>
      <c r="AU823" s="92"/>
    </row>
    <row r="824" spans="3:64" ht="12.95" customHeight="1">
      <c r="C824" s="14"/>
      <c r="D824" s="14"/>
      <c r="AA824" s="92"/>
      <c r="AB824" s="92"/>
      <c r="AC824" s="92"/>
      <c r="AD824" s="92"/>
      <c r="AE824" s="92"/>
      <c r="AG824" s="94"/>
      <c r="AN824" s="92"/>
      <c r="AO824" s="92"/>
      <c r="AP824" s="92"/>
      <c r="AQ824" s="92"/>
      <c r="AR824" s="92"/>
      <c r="AS824" s="92"/>
      <c r="AT824" s="92"/>
      <c r="AU824" s="92"/>
    </row>
    <row r="825" spans="3:64" ht="12.95" customHeight="1">
      <c r="C825" s="14"/>
      <c r="D825" s="14"/>
      <c r="AA825" s="92"/>
      <c r="AB825" s="92"/>
      <c r="AC825" s="92"/>
      <c r="AD825" s="92"/>
      <c r="AE825" s="92"/>
      <c r="AG825" s="94"/>
      <c r="AN825" s="92"/>
      <c r="AO825" s="92"/>
      <c r="AP825" s="92"/>
      <c r="AQ825" s="92"/>
      <c r="AR825" s="92"/>
      <c r="AS825" s="92"/>
      <c r="AT825" s="92"/>
      <c r="AU825" s="92"/>
    </row>
    <row r="826" spans="3:64" ht="12.95" customHeight="1">
      <c r="C826" s="14"/>
      <c r="D826" s="14"/>
      <c r="AA826" s="92"/>
      <c r="AB826" s="92"/>
      <c r="AC826" s="92"/>
      <c r="AD826" s="92"/>
      <c r="AE826" s="92"/>
      <c r="AG826" s="94"/>
      <c r="AN826" s="92"/>
      <c r="AO826" s="92"/>
      <c r="AP826" s="92"/>
      <c r="AQ826" s="92"/>
      <c r="AR826" s="92"/>
      <c r="AS826" s="92"/>
      <c r="AT826" s="92"/>
      <c r="AU826" s="92"/>
    </row>
    <row r="827" spans="3:64" ht="12.95" customHeight="1">
      <c r="C827" s="14"/>
      <c r="D827" s="14"/>
      <c r="AA827" s="92"/>
      <c r="AB827" s="92"/>
      <c r="AC827" s="92"/>
      <c r="AD827" s="92"/>
      <c r="AE827" s="92"/>
      <c r="AG827" s="94"/>
      <c r="AN827" s="92"/>
      <c r="AO827" s="92"/>
      <c r="AP827" s="92"/>
      <c r="AQ827" s="92"/>
      <c r="AR827" s="92"/>
      <c r="AS827" s="92"/>
      <c r="AT827" s="92"/>
      <c r="AU827" s="92"/>
    </row>
    <row r="828" spans="3:64" ht="12.95" customHeight="1">
      <c r="C828" s="14"/>
      <c r="D828" s="14"/>
      <c r="AA828" s="92"/>
      <c r="AB828" s="92"/>
      <c r="AC828" s="92"/>
      <c r="AD828" s="92"/>
      <c r="AE828" s="92"/>
      <c r="AG828" s="94"/>
      <c r="AN828" s="92"/>
      <c r="AO828" s="92"/>
      <c r="AP828" s="92"/>
      <c r="AQ828" s="92"/>
      <c r="AR828" s="92"/>
      <c r="AS828" s="92"/>
      <c r="AT828" s="92"/>
      <c r="AU828" s="92"/>
    </row>
    <row r="829" spans="3:64" ht="12.95" customHeight="1">
      <c r="C829" s="14"/>
      <c r="D829" s="14"/>
      <c r="AA829" s="92"/>
      <c r="AB829" s="92"/>
      <c r="AC829" s="92"/>
      <c r="AD829" s="92"/>
      <c r="AE829" s="92"/>
      <c r="AG829" s="94"/>
      <c r="AN829" s="92"/>
      <c r="AO829" s="92"/>
      <c r="AP829" s="92"/>
      <c r="AQ829" s="92"/>
      <c r="AR829" s="92"/>
      <c r="AS829" s="92"/>
      <c r="AT829" s="92"/>
      <c r="AU829" s="92"/>
    </row>
    <row r="830" spans="3:64" ht="12.95" customHeight="1">
      <c r="C830" s="14"/>
      <c r="D830" s="14"/>
      <c r="AA830" s="92"/>
      <c r="AB830" s="92"/>
      <c r="AC830" s="92"/>
      <c r="AD830" s="92"/>
      <c r="AE830" s="92"/>
      <c r="AG830" s="94"/>
      <c r="AN830" s="92"/>
      <c r="AO830" s="92"/>
      <c r="AP830" s="92"/>
      <c r="AQ830" s="92"/>
      <c r="AR830" s="92"/>
      <c r="AS830" s="92"/>
      <c r="AT830" s="92"/>
      <c r="AU830" s="92"/>
    </row>
    <row r="831" spans="3:64" ht="12.95" customHeight="1">
      <c r="C831" s="14"/>
      <c r="D831" s="14"/>
      <c r="AA831" s="92"/>
      <c r="AB831" s="92"/>
      <c r="AC831" s="92"/>
      <c r="AD831" s="92"/>
      <c r="AE831" s="92"/>
      <c r="AG831" s="94"/>
      <c r="AN831" s="92"/>
      <c r="AO831" s="92"/>
      <c r="AP831" s="92"/>
      <c r="AQ831" s="92"/>
      <c r="AR831" s="92"/>
      <c r="AS831" s="92"/>
      <c r="AT831" s="92"/>
      <c r="AU831" s="92"/>
    </row>
    <row r="832" spans="3:64" ht="12.95" customHeight="1">
      <c r="C832" s="14"/>
      <c r="D832" s="14"/>
      <c r="AA832" s="92"/>
      <c r="AB832" s="92"/>
      <c r="AC832" s="92"/>
      <c r="AD832" s="92"/>
      <c r="AE832" s="92"/>
      <c r="AG832" s="94"/>
      <c r="AN832" s="92"/>
      <c r="AO832" s="92"/>
      <c r="AP832" s="92"/>
      <c r="AQ832" s="92"/>
      <c r="AR832" s="92"/>
      <c r="AS832" s="92"/>
      <c r="AT832" s="92"/>
      <c r="AU832" s="92"/>
    </row>
    <row r="833" spans="3:50" ht="12.95" customHeight="1">
      <c r="C833" s="14"/>
      <c r="D833" s="14"/>
      <c r="AA833" s="92"/>
      <c r="AB833" s="92"/>
      <c r="AC833" s="92"/>
      <c r="AD833" s="92"/>
      <c r="AE833" s="92"/>
      <c r="AG833" s="94"/>
      <c r="AN833" s="92"/>
      <c r="AO833" s="92"/>
      <c r="AP833" s="92"/>
      <c r="AQ833" s="92"/>
      <c r="AR833" s="92"/>
      <c r="AS833" s="92"/>
      <c r="AT833" s="92"/>
      <c r="AU833" s="92"/>
      <c r="AV833" s="92"/>
      <c r="AX833" s="92"/>
    </row>
    <row r="834" spans="3:50" ht="12.95" customHeight="1">
      <c r="C834" s="14"/>
      <c r="D834" s="14"/>
      <c r="AA834" s="92"/>
      <c r="AB834" s="92"/>
      <c r="AC834" s="92"/>
      <c r="AD834" s="92"/>
      <c r="AE834" s="92"/>
      <c r="AG834" s="94"/>
      <c r="AN834" s="92"/>
      <c r="AO834" s="92"/>
      <c r="AP834" s="92"/>
      <c r="AQ834" s="92"/>
      <c r="AR834" s="92"/>
      <c r="AS834" s="92"/>
      <c r="AT834" s="92"/>
      <c r="AU834" s="92"/>
    </row>
    <row r="835" spans="3:50" ht="12.95" customHeight="1">
      <c r="C835" s="14"/>
      <c r="D835" s="14"/>
      <c r="AA835" s="92"/>
      <c r="AB835" s="92"/>
      <c r="AC835" s="92"/>
      <c r="AD835" s="92"/>
      <c r="AE835" s="92"/>
      <c r="AG835" s="94"/>
      <c r="AN835" s="92"/>
      <c r="AO835" s="92"/>
      <c r="AP835" s="92"/>
      <c r="AQ835" s="92"/>
      <c r="AR835" s="92"/>
      <c r="AS835" s="92"/>
      <c r="AT835" s="92"/>
      <c r="AU835" s="92"/>
    </row>
    <row r="836" spans="3:50" ht="12.95" customHeight="1">
      <c r="C836" s="14"/>
      <c r="D836" s="14"/>
      <c r="AA836" s="92"/>
      <c r="AB836" s="92"/>
      <c r="AC836" s="92"/>
      <c r="AD836" s="92"/>
      <c r="AE836" s="92"/>
      <c r="AG836" s="94"/>
      <c r="AN836" s="92"/>
      <c r="AO836" s="92"/>
      <c r="AP836" s="92"/>
      <c r="AQ836" s="92"/>
      <c r="AR836" s="92"/>
      <c r="AS836" s="92"/>
      <c r="AT836" s="92"/>
      <c r="AU836" s="92"/>
    </row>
    <row r="837" spans="3:50" ht="12.95" customHeight="1">
      <c r="C837" s="14"/>
      <c r="D837" s="14"/>
      <c r="AA837" s="92"/>
      <c r="AB837" s="92"/>
      <c r="AC837" s="92"/>
      <c r="AD837" s="92"/>
      <c r="AE837" s="92"/>
      <c r="AG837" s="94"/>
      <c r="AN837" s="92"/>
      <c r="AO837" s="92"/>
      <c r="AP837" s="92"/>
      <c r="AQ837" s="92"/>
      <c r="AR837" s="92"/>
      <c r="AS837" s="92"/>
      <c r="AT837" s="92"/>
      <c r="AU837" s="92"/>
    </row>
    <row r="838" spans="3:50" ht="12.95" customHeight="1">
      <c r="C838" s="14"/>
      <c r="D838" s="14"/>
      <c r="AA838" s="92"/>
      <c r="AB838" s="92"/>
      <c r="AC838" s="92"/>
      <c r="AD838" s="92"/>
      <c r="AE838" s="92"/>
      <c r="AG838" s="94"/>
      <c r="AN838" s="92"/>
      <c r="AO838" s="92"/>
      <c r="AP838" s="92"/>
      <c r="AQ838" s="92"/>
      <c r="AR838" s="92"/>
      <c r="AS838" s="92"/>
      <c r="AT838" s="92"/>
      <c r="AU838" s="92"/>
    </row>
    <row r="839" spans="3:50" ht="12.95" customHeight="1">
      <c r="C839" s="14"/>
      <c r="D839" s="14"/>
      <c r="AA839" s="92"/>
      <c r="AB839" s="92"/>
      <c r="AC839" s="92"/>
      <c r="AD839" s="92"/>
      <c r="AE839" s="92"/>
      <c r="AG839" s="94"/>
      <c r="AN839" s="92"/>
      <c r="AO839" s="92"/>
      <c r="AP839" s="92"/>
      <c r="AQ839" s="92"/>
      <c r="AR839" s="92"/>
      <c r="AS839" s="92"/>
      <c r="AT839" s="92"/>
      <c r="AU839" s="92"/>
    </row>
    <row r="840" spans="3:50" ht="12.95" customHeight="1">
      <c r="C840" s="14"/>
      <c r="D840" s="14"/>
      <c r="AA840" s="92"/>
      <c r="AB840" s="92"/>
      <c r="AC840" s="92"/>
      <c r="AD840" s="92"/>
      <c r="AE840" s="92"/>
      <c r="AG840" s="94"/>
      <c r="AN840" s="92"/>
      <c r="AO840" s="92"/>
      <c r="AP840" s="92"/>
      <c r="AQ840" s="92"/>
      <c r="AR840" s="92"/>
      <c r="AS840" s="92"/>
      <c r="AT840" s="92"/>
      <c r="AU840" s="92"/>
    </row>
    <row r="841" spans="3:50" ht="12.95" customHeight="1">
      <c r="C841" s="14"/>
      <c r="D841" s="14"/>
      <c r="AA841" s="92"/>
      <c r="AB841" s="92"/>
      <c r="AC841" s="92"/>
      <c r="AD841" s="92"/>
      <c r="AE841" s="92"/>
      <c r="AG841" s="94"/>
      <c r="AN841" s="92"/>
      <c r="AO841" s="92"/>
      <c r="AP841" s="92"/>
      <c r="AQ841" s="92"/>
      <c r="AR841" s="92"/>
      <c r="AS841" s="92"/>
      <c r="AT841" s="92"/>
      <c r="AU841" s="92"/>
    </row>
    <row r="842" spans="3:50" ht="12.95" customHeight="1">
      <c r="C842" s="14"/>
      <c r="D842" s="14"/>
      <c r="AA842" s="92"/>
      <c r="AB842" s="92"/>
      <c r="AC842" s="92"/>
      <c r="AD842" s="92"/>
      <c r="AE842" s="92"/>
      <c r="AG842" s="94"/>
      <c r="AN842" s="92"/>
      <c r="AO842" s="92"/>
      <c r="AP842" s="92"/>
      <c r="AQ842" s="92"/>
      <c r="AR842" s="92"/>
      <c r="AS842" s="92"/>
      <c r="AT842" s="92"/>
      <c r="AU842" s="92"/>
    </row>
    <row r="843" spans="3:50" ht="12.95" customHeight="1">
      <c r="C843" s="14"/>
      <c r="D843" s="14"/>
      <c r="AA843" s="92"/>
      <c r="AB843" s="92"/>
      <c r="AC843" s="92"/>
      <c r="AD843" s="92"/>
      <c r="AE843" s="92"/>
      <c r="AG843" s="94"/>
      <c r="AN843" s="92"/>
      <c r="AO843" s="92"/>
      <c r="AP843" s="92"/>
      <c r="AQ843" s="92"/>
      <c r="AR843" s="92"/>
      <c r="AS843" s="92"/>
      <c r="AT843" s="92"/>
      <c r="AU843" s="92"/>
    </row>
    <row r="844" spans="3:50" ht="12.95" customHeight="1">
      <c r="C844" s="14"/>
      <c r="D844" s="14"/>
      <c r="AA844" s="92"/>
      <c r="AB844" s="92"/>
      <c r="AC844" s="92"/>
      <c r="AD844" s="92"/>
      <c r="AE844" s="92"/>
      <c r="AG844" s="94"/>
      <c r="AN844" s="92"/>
      <c r="AO844" s="92"/>
      <c r="AP844" s="92"/>
      <c r="AQ844" s="92"/>
      <c r="AR844" s="92"/>
      <c r="AS844" s="92"/>
      <c r="AT844" s="92"/>
      <c r="AU844" s="92"/>
    </row>
    <row r="845" spans="3:50" ht="12.95" customHeight="1">
      <c r="C845" s="14"/>
      <c r="D845" s="14"/>
      <c r="AA845" s="92"/>
      <c r="AB845" s="92"/>
      <c r="AC845" s="92"/>
      <c r="AD845" s="92"/>
      <c r="AE845" s="92"/>
      <c r="AG845" s="94"/>
      <c r="AN845" s="92"/>
      <c r="AO845" s="92"/>
      <c r="AP845" s="92"/>
      <c r="AQ845" s="92"/>
      <c r="AR845" s="92"/>
      <c r="AS845" s="92"/>
      <c r="AT845" s="92"/>
      <c r="AU845" s="92"/>
    </row>
    <row r="846" spans="3:50" ht="12.95" customHeight="1">
      <c r="C846" s="14"/>
      <c r="D846" s="14"/>
      <c r="AA846" s="92"/>
      <c r="AB846" s="92"/>
      <c r="AC846" s="92"/>
      <c r="AD846" s="92"/>
      <c r="AE846" s="92"/>
      <c r="AG846" s="94"/>
      <c r="AN846" s="92"/>
      <c r="AO846" s="92"/>
      <c r="AP846" s="92"/>
      <c r="AQ846" s="92"/>
      <c r="AR846" s="92"/>
      <c r="AS846" s="92"/>
      <c r="AT846" s="92"/>
      <c r="AU846" s="92"/>
    </row>
    <row r="847" spans="3:50" ht="12.95" customHeight="1">
      <c r="C847" s="14"/>
      <c r="D847" s="14"/>
      <c r="AA847" s="92"/>
      <c r="AB847" s="92"/>
      <c r="AC847" s="92"/>
      <c r="AD847" s="92"/>
      <c r="AE847" s="92"/>
      <c r="AG847" s="94"/>
      <c r="AN847" s="92"/>
      <c r="AO847" s="92"/>
      <c r="AP847" s="92"/>
      <c r="AQ847" s="92"/>
      <c r="AR847" s="92"/>
      <c r="AS847" s="92"/>
      <c r="AT847" s="92"/>
      <c r="AU847" s="92"/>
    </row>
    <row r="848" spans="3:50" ht="12.95" customHeight="1">
      <c r="C848" s="14"/>
      <c r="D848" s="14"/>
      <c r="AA848" s="92"/>
      <c r="AB848" s="92"/>
      <c r="AC848" s="92"/>
      <c r="AD848" s="92"/>
      <c r="AE848" s="92"/>
      <c r="AG848" s="94"/>
      <c r="AN848" s="92"/>
      <c r="AO848" s="92"/>
      <c r="AP848" s="92"/>
      <c r="AQ848" s="92"/>
      <c r="AR848" s="92"/>
      <c r="AS848" s="92"/>
      <c r="AT848" s="92"/>
      <c r="AU848" s="92"/>
    </row>
    <row r="849" spans="3:47" ht="12.95" customHeight="1">
      <c r="C849" s="14"/>
      <c r="D849" s="14"/>
      <c r="AA849" s="92"/>
      <c r="AB849" s="92"/>
      <c r="AC849" s="92"/>
      <c r="AD849" s="92"/>
      <c r="AE849" s="92"/>
      <c r="AG849" s="94"/>
      <c r="AN849" s="92"/>
      <c r="AO849" s="92"/>
      <c r="AP849" s="92"/>
      <c r="AQ849" s="92"/>
      <c r="AR849" s="92"/>
      <c r="AS849" s="92"/>
      <c r="AT849" s="92"/>
      <c r="AU849" s="92"/>
    </row>
    <row r="850" spans="3:47" ht="12.95" customHeight="1">
      <c r="C850" s="14"/>
      <c r="D850" s="14"/>
      <c r="AA850" s="92"/>
      <c r="AB850" s="92"/>
      <c r="AC850" s="92"/>
      <c r="AD850" s="92"/>
      <c r="AE850" s="92"/>
      <c r="AG850" s="94"/>
      <c r="AN850" s="92"/>
      <c r="AO850" s="92"/>
      <c r="AP850" s="92"/>
      <c r="AQ850" s="92"/>
      <c r="AR850" s="92"/>
      <c r="AS850" s="92"/>
      <c r="AT850" s="92"/>
      <c r="AU850" s="92"/>
    </row>
    <row r="851" spans="3:47" ht="12.95" customHeight="1">
      <c r="C851" s="14"/>
      <c r="D851" s="14"/>
      <c r="AA851" s="92"/>
      <c r="AB851" s="92"/>
      <c r="AC851" s="92"/>
      <c r="AD851" s="92"/>
      <c r="AE851" s="92"/>
      <c r="AG851" s="94"/>
      <c r="AN851" s="92"/>
      <c r="AO851" s="92"/>
      <c r="AP851" s="92"/>
      <c r="AQ851" s="92"/>
      <c r="AR851" s="92"/>
      <c r="AS851" s="92"/>
      <c r="AT851" s="92"/>
      <c r="AU851" s="92"/>
    </row>
    <row r="852" spans="3:47" ht="12.95" customHeight="1">
      <c r="C852" s="14"/>
      <c r="D852" s="14"/>
      <c r="AA852" s="92"/>
      <c r="AB852" s="92"/>
      <c r="AC852" s="92"/>
      <c r="AD852" s="92"/>
      <c r="AE852" s="92"/>
      <c r="AG852" s="94"/>
      <c r="AN852" s="92"/>
      <c r="AO852" s="92"/>
      <c r="AP852" s="92"/>
      <c r="AQ852" s="92"/>
      <c r="AR852" s="92"/>
      <c r="AS852" s="92"/>
      <c r="AT852" s="92"/>
      <c r="AU852" s="92"/>
    </row>
    <row r="853" spans="3:47" ht="12.95" customHeight="1">
      <c r="C853" s="14"/>
      <c r="D853" s="14"/>
      <c r="AA853" s="92"/>
      <c r="AB853" s="92"/>
      <c r="AC853" s="92"/>
      <c r="AD853" s="92"/>
      <c r="AE853" s="92"/>
      <c r="AG853" s="94"/>
      <c r="AN853" s="92"/>
      <c r="AO853" s="92"/>
      <c r="AP853" s="92"/>
      <c r="AQ853" s="92"/>
      <c r="AR853" s="92"/>
      <c r="AS853" s="92"/>
      <c r="AT853" s="92"/>
      <c r="AU853" s="92"/>
    </row>
    <row r="854" spans="3:47" ht="12.95" customHeight="1">
      <c r="C854" s="14"/>
      <c r="D854" s="14"/>
      <c r="AA854" s="92"/>
      <c r="AB854" s="92"/>
      <c r="AC854" s="92"/>
      <c r="AD854" s="92"/>
      <c r="AE854" s="92"/>
      <c r="AG854" s="94"/>
      <c r="AN854" s="92"/>
      <c r="AO854" s="92"/>
      <c r="AP854" s="92"/>
      <c r="AQ854" s="92"/>
      <c r="AR854" s="92"/>
      <c r="AS854" s="92"/>
      <c r="AT854" s="92"/>
      <c r="AU854" s="92"/>
    </row>
    <row r="855" spans="3:47" ht="12.95" customHeight="1">
      <c r="C855" s="14"/>
      <c r="D855" s="14"/>
      <c r="AA855" s="92"/>
      <c r="AB855" s="92"/>
      <c r="AC855" s="92"/>
      <c r="AD855" s="92"/>
      <c r="AE855" s="92"/>
      <c r="AG855" s="94"/>
      <c r="AN855" s="92"/>
      <c r="AO855" s="92"/>
      <c r="AP855" s="92"/>
      <c r="AQ855" s="92"/>
      <c r="AR855" s="92"/>
      <c r="AS855" s="92"/>
      <c r="AT855" s="92"/>
      <c r="AU855" s="92"/>
    </row>
    <row r="856" spans="3:47" ht="12.95" customHeight="1">
      <c r="C856" s="14"/>
      <c r="D856" s="14"/>
      <c r="AA856" s="92"/>
      <c r="AB856" s="92"/>
      <c r="AC856" s="92"/>
      <c r="AD856" s="92"/>
      <c r="AE856" s="92"/>
      <c r="AG856" s="94"/>
      <c r="AN856" s="92"/>
      <c r="AO856" s="92"/>
      <c r="AP856" s="92"/>
      <c r="AQ856" s="92"/>
      <c r="AR856" s="92"/>
      <c r="AS856" s="92"/>
      <c r="AT856" s="92"/>
      <c r="AU856" s="92"/>
    </row>
    <row r="857" spans="3:47" ht="12.95" customHeight="1">
      <c r="C857" s="14"/>
      <c r="D857" s="14"/>
      <c r="AA857" s="92"/>
      <c r="AB857" s="92"/>
      <c r="AC857" s="92"/>
      <c r="AD857" s="92"/>
      <c r="AE857" s="92"/>
      <c r="AG857" s="94"/>
      <c r="AN857" s="92"/>
      <c r="AO857" s="92"/>
      <c r="AP857" s="92"/>
      <c r="AQ857" s="92"/>
      <c r="AR857" s="92"/>
      <c r="AS857" s="92"/>
      <c r="AT857" s="92"/>
      <c r="AU857" s="92"/>
    </row>
    <row r="858" spans="3:47" ht="12.95" customHeight="1">
      <c r="C858" s="14"/>
      <c r="D858" s="14"/>
      <c r="AA858" s="92"/>
      <c r="AB858" s="92"/>
      <c r="AC858" s="92"/>
      <c r="AD858" s="92"/>
      <c r="AE858" s="92"/>
      <c r="AG858" s="94"/>
      <c r="AN858" s="92"/>
      <c r="AO858" s="92"/>
      <c r="AP858" s="92"/>
      <c r="AQ858" s="92"/>
      <c r="AR858" s="92"/>
      <c r="AS858" s="92"/>
      <c r="AT858" s="92"/>
      <c r="AU858" s="92"/>
    </row>
    <row r="859" spans="3:47" ht="12.95" customHeight="1">
      <c r="C859" s="14"/>
      <c r="D859" s="14"/>
      <c r="AA859" s="92"/>
      <c r="AB859" s="92"/>
      <c r="AC859" s="92"/>
      <c r="AD859" s="92"/>
      <c r="AE859" s="92"/>
      <c r="AG859" s="94"/>
      <c r="AN859" s="92"/>
      <c r="AO859" s="92"/>
      <c r="AP859" s="92"/>
      <c r="AQ859" s="92"/>
      <c r="AR859" s="92"/>
      <c r="AS859" s="92"/>
      <c r="AT859" s="92"/>
      <c r="AU859" s="92"/>
    </row>
    <row r="860" spans="3:47" ht="12.95" customHeight="1">
      <c r="C860" s="14"/>
      <c r="D860" s="14"/>
      <c r="AA860" s="92"/>
      <c r="AB860" s="92"/>
      <c r="AC860" s="92"/>
      <c r="AD860" s="92"/>
      <c r="AE860" s="92"/>
      <c r="AG860" s="94"/>
      <c r="AN860" s="92"/>
      <c r="AO860" s="92"/>
      <c r="AP860" s="92"/>
      <c r="AQ860" s="92"/>
      <c r="AR860" s="92"/>
      <c r="AS860" s="92"/>
      <c r="AT860" s="92"/>
      <c r="AU860" s="92"/>
    </row>
    <row r="861" spans="3:47" ht="12.95" customHeight="1">
      <c r="C861" s="14"/>
      <c r="D861" s="14"/>
      <c r="AA861" s="92"/>
      <c r="AB861" s="92"/>
      <c r="AC861" s="92"/>
      <c r="AD861" s="92"/>
      <c r="AE861" s="92"/>
      <c r="AG861" s="94"/>
      <c r="AN861" s="92"/>
      <c r="AO861" s="92"/>
      <c r="AP861" s="92"/>
      <c r="AQ861" s="92"/>
      <c r="AR861" s="92"/>
      <c r="AS861" s="92"/>
      <c r="AT861" s="92"/>
      <c r="AU861" s="92"/>
    </row>
    <row r="862" spans="3:47" ht="12.95" customHeight="1">
      <c r="C862" s="14"/>
      <c r="D862" s="14"/>
      <c r="AA862" s="92"/>
      <c r="AB862" s="92"/>
      <c r="AC862" s="92"/>
      <c r="AD862" s="92"/>
      <c r="AE862" s="92"/>
      <c r="AG862" s="94"/>
      <c r="AN862" s="92"/>
      <c r="AO862" s="92"/>
      <c r="AP862" s="92"/>
      <c r="AQ862" s="92"/>
      <c r="AR862" s="92"/>
      <c r="AS862" s="92"/>
      <c r="AT862" s="92"/>
      <c r="AU862" s="92"/>
    </row>
    <row r="863" spans="3:47" ht="12.95" customHeight="1">
      <c r="C863" s="14"/>
      <c r="D863" s="14"/>
      <c r="AA863" s="92"/>
      <c r="AB863" s="92"/>
      <c r="AC863" s="92"/>
      <c r="AD863" s="92"/>
      <c r="AE863" s="92"/>
      <c r="AG863" s="94"/>
      <c r="AN863" s="92"/>
      <c r="AO863" s="92"/>
      <c r="AP863" s="92"/>
      <c r="AQ863" s="92"/>
      <c r="AR863" s="92"/>
      <c r="AS863" s="92"/>
      <c r="AT863" s="92"/>
      <c r="AU863" s="92"/>
    </row>
    <row r="864" spans="3:47" ht="12.95" customHeight="1">
      <c r="C864" s="14"/>
      <c r="D864" s="14"/>
      <c r="AA864" s="92"/>
      <c r="AB864" s="92"/>
      <c r="AC864" s="92"/>
      <c r="AD864" s="92"/>
      <c r="AE864" s="92"/>
      <c r="AG864" s="94"/>
      <c r="AN864" s="92"/>
      <c r="AO864" s="92"/>
      <c r="AP864" s="92"/>
      <c r="AQ864" s="92"/>
      <c r="AR864" s="92"/>
      <c r="AS864" s="92"/>
      <c r="AT864" s="92"/>
      <c r="AU864" s="92"/>
    </row>
    <row r="865" spans="3:47" ht="12.95" customHeight="1">
      <c r="C865" s="14"/>
      <c r="D865" s="14"/>
      <c r="AA865" s="92"/>
      <c r="AB865" s="92"/>
      <c r="AC865" s="92"/>
      <c r="AD865" s="92"/>
      <c r="AE865" s="92"/>
      <c r="AG865" s="94"/>
      <c r="AN865" s="92"/>
      <c r="AO865" s="92"/>
      <c r="AP865" s="92"/>
      <c r="AQ865" s="92"/>
      <c r="AR865" s="92"/>
      <c r="AS865" s="92"/>
      <c r="AT865" s="92"/>
      <c r="AU865" s="92"/>
    </row>
    <row r="866" spans="3:47" ht="12.95" customHeight="1">
      <c r="C866" s="14"/>
      <c r="D866" s="14"/>
      <c r="AA866" s="92"/>
      <c r="AB866" s="92"/>
      <c r="AC866" s="92"/>
      <c r="AD866" s="92"/>
      <c r="AE866" s="92"/>
      <c r="AG866" s="94"/>
      <c r="AN866" s="92"/>
      <c r="AO866" s="92"/>
      <c r="AP866" s="92"/>
      <c r="AQ866" s="92"/>
      <c r="AR866" s="92"/>
      <c r="AS866" s="92"/>
      <c r="AT866" s="92"/>
      <c r="AU866" s="92"/>
    </row>
    <row r="867" spans="3:47" ht="12.95" customHeight="1">
      <c r="C867" s="14"/>
      <c r="D867" s="14"/>
      <c r="AA867" s="92"/>
      <c r="AB867" s="92"/>
      <c r="AC867" s="92"/>
      <c r="AD867" s="92"/>
      <c r="AE867" s="92"/>
      <c r="AG867" s="94"/>
      <c r="AN867" s="92"/>
      <c r="AO867" s="92"/>
      <c r="AP867" s="92"/>
      <c r="AQ867" s="92"/>
      <c r="AR867" s="92"/>
      <c r="AS867" s="92"/>
      <c r="AT867" s="92"/>
      <c r="AU867" s="92"/>
    </row>
    <row r="868" spans="3:47" ht="12.95" customHeight="1">
      <c r="C868" s="14"/>
      <c r="D868" s="14"/>
      <c r="AA868" s="92"/>
      <c r="AB868" s="92"/>
      <c r="AC868" s="92"/>
      <c r="AD868" s="92"/>
      <c r="AE868" s="92"/>
      <c r="AG868" s="94"/>
      <c r="AN868" s="92"/>
      <c r="AO868" s="92"/>
      <c r="AP868" s="92"/>
      <c r="AQ868" s="92"/>
      <c r="AR868" s="92"/>
      <c r="AS868" s="92"/>
      <c r="AT868" s="92"/>
      <c r="AU868" s="92"/>
    </row>
    <row r="869" spans="3:47" ht="12.95" customHeight="1">
      <c r="C869" s="14"/>
      <c r="D869" s="14"/>
      <c r="AA869" s="92"/>
      <c r="AB869" s="92"/>
      <c r="AC869" s="92"/>
      <c r="AD869" s="92"/>
      <c r="AE869" s="92"/>
      <c r="AG869" s="94"/>
      <c r="AN869" s="92"/>
      <c r="AO869" s="92"/>
      <c r="AP869" s="92"/>
      <c r="AQ869" s="92"/>
      <c r="AR869" s="92"/>
      <c r="AS869" s="92"/>
      <c r="AT869" s="92"/>
      <c r="AU869" s="92"/>
    </row>
    <row r="870" spans="3:47" ht="12.95" customHeight="1">
      <c r="C870" s="14"/>
      <c r="D870" s="14"/>
      <c r="AA870" s="92"/>
      <c r="AB870" s="92"/>
      <c r="AC870" s="92"/>
      <c r="AD870" s="92"/>
      <c r="AE870" s="92"/>
      <c r="AG870" s="94"/>
      <c r="AN870" s="92"/>
      <c r="AO870" s="92"/>
      <c r="AP870" s="92"/>
      <c r="AQ870" s="92"/>
      <c r="AR870" s="92"/>
      <c r="AS870" s="92"/>
      <c r="AT870" s="92"/>
      <c r="AU870" s="92"/>
    </row>
    <row r="871" spans="3:47" ht="12.95" customHeight="1">
      <c r="C871" s="14"/>
      <c r="D871" s="14"/>
      <c r="AA871" s="92"/>
      <c r="AB871" s="92"/>
      <c r="AC871" s="92"/>
      <c r="AD871" s="92"/>
      <c r="AE871" s="92"/>
      <c r="AG871" s="94"/>
      <c r="AN871" s="92"/>
      <c r="AO871" s="92"/>
      <c r="AP871" s="92"/>
      <c r="AQ871" s="92"/>
      <c r="AR871" s="92"/>
      <c r="AS871" s="92"/>
      <c r="AT871" s="92"/>
      <c r="AU871" s="92"/>
    </row>
    <row r="872" spans="3:47" ht="12.95" customHeight="1">
      <c r="C872" s="14"/>
      <c r="D872" s="14"/>
      <c r="AA872" s="92"/>
      <c r="AB872" s="92"/>
      <c r="AC872" s="92"/>
      <c r="AD872" s="92"/>
      <c r="AE872" s="92"/>
      <c r="AG872" s="94"/>
      <c r="AN872" s="92"/>
      <c r="AO872" s="92"/>
      <c r="AP872" s="92"/>
      <c r="AQ872" s="92"/>
      <c r="AR872" s="92"/>
      <c r="AS872" s="92"/>
      <c r="AT872" s="92"/>
      <c r="AU872" s="92"/>
    </row>
    <row r="873" spans="3:47" ht="12.95" customHeight="1">
      <c r="C873" s="14"/>
      <c r="D873" s="14"/>
      <c r="AA873" s="92"/>
      <c r="AB873" s="92"/>
      <c r="AC873" s="92"/>
      <c r="AD873" s="92"/>
      <c r="AE873" s="92"/>
      <c r="AG873" s="94"/>
      <c r="AN873" s="92"/>
      <c r="AO873" s="92"/>
      <c r="AP873" s="92"/>
      <c r="AQ873" s="92"/>
      <c r="AR873" s="92"/>
      <c r="AS873" s="92"/>
      <c r="AT873" s="92"/>
      <c r="AU873" s="92"/>
    </row>
    <row r="874" spans="3:47" ht="12.95" customHeight="1">
      <c r="C874" s="14"/>
      <c r="D874" s="14"/>
      <c r="AA874" s="92"/>
      <c r="AB874" s="92"/>
      <c r="AC874" s="92"/>
      <c r="AD874" s="92"/>
      <c r="AE874" s="92"/>
      <c r="AG874" s="94"/>
      <c r="AN874" s="92"/>
      <c r="AO874" s="92"/>
      <c r="AP874" s="92"/>
      <c r="AQ874" s="92"/>
      <c r="AR874" s="92"/>
      <c r="AS874" s="92"/>
      <c r="AT874" s="92"/>
      <c r="AU874" s="92"/>
    </row>
    <row r="875" spans="3:47" ht="12.95" customHeight="1">
      <c r="C875" s="14"/>
      <c r="D875" s="14"/>
      <c r="AA875" s="92"/>
      <c r="AB875" s="92"/>
      <c r="AC875" s="92"/>
      <c r="AD875" s="92"/>
      <c r="AE875" s="92"/>
      <c r="AG875" s="94"/>
      <c r="AN875" s="92"/>
      <c r="AO875" s="92"/>
      <c r="AP875" s="92"/>
      <c r="AQ875" s="92"/>
      <c r="AR875" s="92"/>
      <c r="AS875" s="92"/>
      <c r="AT875" s="92"/>
      <c r="AU875" s="92"/>
    </row>
    <row r="876" spans="3:47" ht="12.95" customHeight="1">
      <c r="C876" s="14"/>
      <c r="D876" s="14"/>
      <c r="AA876" s="92"/>
      <c r="AB876" s="92"/>
      <c r="AC876" s="92"/>
      <c r="AD876" s="92"/>
      <c r="AE876" s="92"/>
      <c r="AG876" s="94"/>
      <c r="AN876" s="92"/>
      <c r="AO876" s="92"/>
      <c r="AP876" s="92"/>
      <c r="AQ876" s="92"/>
      <c r="AR876" s="92"/>
      <c r="AS876" s="92"/>
      <c r="AT876" s="92"/>
      <c r="AU876" s="92"/>
    </row>
    <row r="877" spans="3:47" ht="12.95" customHeight="1">
      <c r="C877" s="14"/>
      <c r="D877" s="14"/>
      <c r="AA877" s="92"/>
      <c r="AB877" s="92"/>
      <c r="AC877" s="92"/>
      <c r="AD877" s="92"/>
      <c r="AE877" s="92"/>
      <c r="AG877" s="94"/>
      <c r="AN877" s="92"/>
      <c r="AO877" s="92"/>
      <c r="AP877" s="92"/>
      <c r="AQ877" s="92"/>
      <c r="AR877" s="92"/>
      <c r="AS877" s="92"/>
      <c r="AT877" s="92"/>
      <c r="AU877" s="92"/>
    </row>
    <row r="878" spans="3:47" ht="12.95" customHeight="1">
      <c r="C878" s="14"/>
      <c r="D878" s="14"/>
      <c r="AA878" s="92"/>
      <c r="AB878" s="92"/>
      <c r="AC878" s="92"/>
      <c r="AD878" s="92"/>
      <c r="AE878" s="92"/>
      <c r="AG878" s="94"/>
      <c r="AN878" s="92"/>
      <c r="AO878" s="92"/>
      <c r="AP878" s="92"/>
      <c r="AQ878" s="92"/>
      <c r="AR878" s="92"/>
      <c r="AS878" s="92"/>
      <c r="AT878" s="92"/>
      <c r="AU878" s="92"/>
    </row>
    <row r="879" spans="3:47" ht="12.95" customHeight="1">
      <c r="C879" s="14"/>
      <c r="D879" s="14"/>
      <c r="AA879" s="92"/>
      <c r="AB879" s="92"/>
      <c r="AC879" s="92"/>
      <c r="AD879" s="92"/>
      <c r="AE879" s="92"/>
      <c r="AG879" s="94"/>
      <c r="AN879" s="92"/>
      <c r="AO879" s="92"/>
      <c r="AP879" s="92"/>
      <c r="AQ879" s="92"/>
      <c r="AR879" s="92"/>
      <c r="AS879" s="92"/>
      <c r="AT879" s="92"/>
      <c r="AU879" s="92"/>
    </row>
    <row r="880" spans="3:47" ht="12.95" customHeight="1">
      <c r="C880" s="14"/>
      <c r="D880" s="14"/>
      <c r="AA880" s="92"/>
      <c r="AB880" s="92"/>
      <c r="AC880" s="92"/>
      <c r="AD880" s="92"/>
      <c r="AE880" s="92"/>
      <c r="AG880" s="94"/>
      <c r="AN880" s="92"/>
      <c r="AO880" s="92"/>
      <c r="AP880" s="92"/>
      <c r="AQ880" s="92"/>
      <c r="AR880" s="92"/>
      <c r="AS880" s="92"/>
      <c r="AT880" s="92"/>
      <c r="AU880" s="92"/>
    </row>
    <row r="881" spans="3:48" ht="12.95" customHeight="1">
      <c r="C881" s="14"/>
      <c r="D881" s="14"/>
      <c r="AA881" s="92"/>
      <c r="AB881" s="92"/>
      <c r="AC881" s="92"/>
      <c r="AD881" s="92"/>
      <c r="AE881" s="92"/>
      <c r="AG881" s="94"/>
      <c r="AN881" s="92"/>
      <c r="AO881" s="92"/>
      <c r="AP881" s="92"/>
      <c r="AQ881" s="92"/>
      <c r="AR881" s="92"/>
      <c r="AS881" s="92"/>
      <c r="AT881" s="92"/>
      <c r="AU881" s="92"/>
    </row>
    <row r="882" spans="3:48" ht="12.95" customHeight="1">
      <c r="C882" s="14"/>
      <c r="D882" s="14"/>
      <c r="AA882" s="92"/>
      <c r="AB882" s="92"/>
      <c r="AC882" s="92"/>
      <c r="AD882" s="92"/>
      <c r="AE882" s="92"/>
      <c r="AG882" s="94"/>
      <c r="AN882" s="92"/>
      <c r="AO882" s="92"/>
      <c r="AP882" s="92"/>
      <c r="AQ882" s="92"/>
      <c r="AR882" s="92"/>
      <c r="AS882" s="92"/>
      <c r="AT882" s="92"/>
      <c r="AU882" s="92"/>
    </row>
    <row r="883" spans="3:48" ht="12.95" customHeight="1">
      <c r="C883" s="14"/>
      <c r="D883" s="14"/>
      <c r="AA883" s="92"/>
      <c r="AB883" s="92"/>
      <c r="AC883" s="92"/>
      <c r="AD883" s="92"/>
      <c r="AE883" s="92"/>
      <c r="AG883" s="94"/>
      <c r="AN883" s="92"/>
      <c r="AO883" s="92"/>
      <c r="AP883" s="92"/>
      <c r="AQ883" s="92"/>
      <c r="AR883" s="92"/>
      <c r="AS883" s="92"/>
      <c r="AT883" s="92"/>
      <c r="AU883" s="92"/>
    </row>
    <row r="884" spans="3:48" ht="12.95" customHeight="1">
      <c r="C884" s="14"/>
      <c r="D884" s="14"/>
      <c r="AA884" s="92"/>
      <c r="AB884" s="92"/>
      <c r="AC884" s="92"/>
      <c r="AD884" s="92"/>
      <c r="AE884" s="92"/>
      <c r="AG884" s="94"/>
      <c r="AN884" s="92"/>
      <c r="AO884" s="92"/>
      <c r="AP884" s="92"/>
      <c r="AQ884" s="92"/>
      <c r="AR884" s="92"/>
      <c r="AS884" s="92"/>
      <c r="AT884" s="92"/>
      <c r="AU884" s="92"/>
    </row>
    <row r="885" spans="3:48" ht="12.95" customHeight="1">
      <c r="C885" s="14"/>
      <c r="D885" s="14"/>
      <c r="AA885" s="92"/>
      <c r="AB885" s="92"/>
      <c r="AC885" s="92"/>
      <c r="AD885" s="92"/>
      <c r="AE885" s="92"/>
      <c r="AG885" s="94"/>
      <c r="AN885" s="92"/>
      <c r="AO885" s="92"/>
      <c r="AP885" s="92"/>
      <c r="AQ885" s="92"/>
      <c r="AR885" s="92"/>
      <c r="AS885" s="92"/>
      <c r="AT885" s="92"/>
      <c r="AU885" s="92"/>
    </row>
    <row r="886" spans="3:48" ht="12.95" customHeight="1">
      <c r="C886" s="14"/>
      <c r="D886" s="14"/>
      <c r="AA886" s="92"/>
      <c r="AB886" s="92"/>
      <c r="AC886" s="92"/>
      <c r="AD886" s="92"/>
      <c r="AE886" s="92"/>
      <c r="AG886" s="94"/>
      <c r="AN886" s="92"/>
      <c r="AO886" s="92"/>
      <c r="AP886" s="92"/>
      <c r="AQ886" s="92"/>
      <c r="AR886" s="92"/>
      <c r="AS886" s="92"/>
      <c r="AT886" s="92"/>
      <c r="AU886" s="92"/>
    </row>
    <row r="887" spans="3:48" ht="12.95" customHeight="1">
      <c r="C887" s="14"/>
      <c r="D887" s="14"/>
      <c r="AA887" s="92"/>
      <c r="AB887" s="92"/>
      <c r="AC887" s="92"/>
      <c r="AD887" s="92"/>
      <c r="AE887" s="92"/>
      <c r="AG887" s="94"/>
      <c r="AN887" s="92"/>
      <c r="AO887" s="92"/>
      <c r="AP887" s="92"/>
      <c r="AQ887" s="92"/>
      <c r="AR887" s="92"/>
      <c r="AS887" s="92"/>
      <c r="AT887" s="92"/>
      <c r="AU887" s="92"/>
    </row>
    <row r="888" spans="3:48" ht="12.95" customHeight="1">
      <c r="C888" s="14"/>
      <c r="D888" s="14"/>
      <c r="AA888" s="92"/>
      <c r="AB888" s="92"/>
      <c r="AC888" s="92"/>
      <c r="AD888" s="92"/>
      <c r="AE888" s="92"/>
      <c r="AG888" s="94"/>
      <c r="AN888" s="92"/>
      <c r="AO888" s="92"/>
      <c r="AP888" s="92"/>
      <c r="AQ888" s="92"/>
      <c r="AR888" s="92"/>
      <c r="AS888" s="92"/>
      <c r="AT888" s="92"/>
      <c r="AU888" s="92"/>
      <c r="AV888" s="92"/>
    </row>
    <row r="889" spans="3:48" ht="12.95" customHeight="1">
      <c r="C889" s="14"/>
      <c r="D889" s="14"/>
      <c r="AA889" s="92"/>
      <c r="AB889" s="92"/>
      <c r="AC889" s="92"/>
      <c r="AD889" s="92"/>
      <c r="AE889" s="92"/>
      <c r="AG889" s="94"/>
      <c r="AN889" s="92"/>
      <c r="AO889" s="92"/>
      <c r="AP889" s="92"/>
      <c r="AQ889" s="92"/>
      <c r="AR889" s="92"/>
      <c r="AS889" s="92"/>
      <c r="AT889" s="92"/>
      <c r="AU889" s="92"/>
    </row>
    <row r="890" spans="3:48" ht="12.95" customHeight="1">
      <c r="C890" s="14"/>
      <c r="D890" s="14"/>
      <c r="AA890" s="92"/>
      <c r="AB890" s="92"/>
      <c r="AC890" s="92"/>
      <c r="AD890" s="92"/>
      <c r="AE890" s="92"/>
      <c r="AG890" s="94"/>
      <c r="AN890" s="92"/>
      <c r="AO890" s="92"/>
      <c r="AP890" s="92"/>
      <c r="AQ890" s="92"/>
      <c r="AR890" s="92"/>
      <c r="AS890" s="92"/>
      <c r="AT890" s="92"/>
      <c r="AU890" s="92"/>
    </row>
    <row r="891" spans="3:48" ht="12.95" customHeight="1">
      <c r="C891" s="14"/>
      <c r="D891" s="14"/>
      <c r="AA891" s="92"/>
      <c r="AB891" s="92"/>
      <c r="AC891" s="92"/>
      <c r="AD891" s="92"/>
      <c r="AE891" s="92"/>
      <c r="AG891" s="94"/>
      <c r="AN891" s="92"/>
      <c r="AO891" s="92"/>
      <c r="AP891" s="92"/>
      <c r="AQ891" s="92"/>
      <c r="AR891" s="92"/>
      <c r="AS891" s="92"/>
      <c r="AT891" s="92"/>
      <c r="AU891" s="92"/>
    </row>
    <row r="892" spans="3:48" ht="12.95" customHeight="1">
      <c r="C892" s="14"/>
      <c r="D892" s="14"/>
      <c r="AA892" s="92"/>
      <c r="AB892" s="92"/>
      <c r="AC892" s="92"/>
      <c r="AD892" s="92"/>
      <c r="AE892" s="92"/>
      <c r="AG892" s="94"/>
      <c r="AN892" s="92"/>
      <c r="AO892" s="92"/>
      <c r="AP892" s="92"/>
      <c r="AQ892" s="92"/>
      <c r="AR892" s="92"/>
      <c r="AS892" s="92"/>
      <c r="AT892" s="92"/>
      <c r="AU892" s="92"/>
    </row>
    <row r="893" spans="3:48" ht="12.95" customHeight="1">
      <c r="C893" s="14"/>
      <c r="D893" s="14"/>
      <c r="AA893" s="92"/>
      <c r="AB893" s="92"/>
      <c r="AC893" s="92"/>
      <c r="AD893" s="92"/>
      <c r="AE893" s="92"/>
      <c r="AG893" s="94"/>
      <c r="AN893" s="92"/>
      <c r="AO893" s="92"/>
      <c r="AP893" s="92"/>
      <c r="AQ893" s="92"/>
      <c r="AR893" s="92"/>
      <c r="AS893" s="92"/>
      <c r="AT893" s="92"/>
      <c r="AU893" s="92"/>
    </row>
    <row r="894" spans="3:48" ht="12.95" customHeight="1">
      <c r="C894" s="14"/>
      <c r="D894" s="14"/>
      <c r="AA894" s="92"/>
      <c r="AB894" s="92"/>
      <c r="AC894" s="92"/>
      <c r="AD894" s="92"/>
      <c r="AE894" s="92"/>
      <c r="AG894" s="94"/>
      <c r="AN894" s="92"/>
      <c r="AO894" s="92"/>
      <c r="AP894" s="92"/>
      <c r="AQ894" s="92"/>
      <c r="AR894" s="92"/>
      <c r="AS894" s="92"/>
      <c r="AT894" s="92"/>
      <c r="AU894" s="92"/>
    </row>
    <row r="895" spans="3:48" ht="12.95" customHeight="1">
      <c r="C895" s="14"/>
      <c r="D895" s="14"/>
      <c r="AA895" s="92"/>
      <c r="AB895" s="92"/>
      <c r="AC895" s="92"/>
      <c r="AD895" s="92"/>
      <c r="AE895" s="92"/>
      <c r="AG895" s="94"/>
      <c r="AN895" s="92"/>
      <c r="AO895" s="92"/>
      <c r="AP895" s="92"/>
      <c r="AQ895" s="92"/>
      <c r="AR895" s="92"/>
      <c r="AS895" s="92"/>
      <c r="AT895" s="92"/>
      <c r="AU895" s="92"/>
    </row>
    <row r="896" spans="3:48" ht="12.95" customHeight="1">
      <c r="C896" s="14"/>
      <c r="D896" s="14"/>
      <c r="AA896" s="92"/>
      <c r="AB896" s="92"/>
      <c r="AC896" s="92"/>
      <c r="AD896" s="92"/>
      <c r="AE896" s="92"/>
      <c r="AG896" s="94"/>
      <c r="AN896" s="92"/>
      <c r="AO896" s="92"/>
      <c r="AP896" s="92"/>
      <c r="AQ896" s="92"/>
      <c r="AR896" s="92"/>
      <c r="AS896" s="92"/>
      <c r="AT896" s="92"/>
      <c r="AU896" s="92"/>
    </row>
    <row r="897" spans="3:64" ht="12.95" customHeight="1">
      <c r="C897" s="14"/>
      <c r="D897" s="14"/>
      <c r="AA897" s="92"/>
      <c r="AB897" s="92"/>
      <c r="AC897" s="92"/>
      <c r="AD897" s="92"/>
      <c r="AE897" s="92"/>
      <c r="AG897" s="94"/>
      <c r="AN897" s="92"/>
      <c r="AO897" s="92"/>
      <c r="AP897" s="92"/>
      <c r="AQ897" s="92"/>
      <c r="AR897" s="92"/>
      <c r="AS897" s="92"/>
      <c r="AT897" s="92"/>
      <c r="AU897" s="92"/>
    </row>
    <row r="898" spans="3:64" ht="12.95" customHeight="1">
      <c r="C898" s="14"/>
      <c r="D898" s="14"/>
      <c r="AA898" s="92"/>
      <c r="AB898" s="92"/>
      <c r="AC898" s="92"/>
      <c r="AD898" s="92"/>
      <c r="AE898" s="92"/>
      <c r="AG898" s="94"/>
      <c r="AN898" s="92"/>
      <c r="AO898" s="92"/>
      <c r="AP898" s="92"/>
      <c r="AQ898" s="92"/>
      <c r="AR898" s="92"/>
      <c r="AS898" s="92"/>
      <c r="AT898" s="92"/>
      <c r="AU898" s="92"/>
    </row>
    <row r="899" spans="3:64" ht="12.95" customHeight="1">
      <c r="C899" s="14"/>
      <c r="D899" s="14"/>
      <c r="AA899" s="92"/>
      <c r="AB899" s="92"/>
      <c r="AC899" s="92"/>
      <c r="AD899" s="92"/>
      <c r="AE899" s="92"/>
      <c r="AG899" s="94"/>
      <c r="AN899" s="92"/>
      <c r="AO899" s="92"/>
      <c r="AP899" s="92"/>
      <c r="AQ899" s="92"/>
      <c r="AR899" s="92"/>
      <c r="AS899" s="92"/>
      <c r="AT899" s="92"/>
      <c r="AU899" s="92"/>
    </row>
    <row r="900" spans="3:64" ht="12.95" customHeight="1">
      <c r="C900" s="14"/>
      <c r="D900" s="14"/>
      <c r="AA900" s="92"/>
      <c r="AB900" s="92"/>
      <c r="AC900" s="92"/>
      <c r="AD900" s="92"/>
      <c r="AE900" s="92"/>
      <c r="AG900" s="94"/>
      <c r="AN900" s="92"/>
      <c r="AO900" s="92"/>
      <c r="AP900" s="92"/>
      <c r="AQ900" s="92"/>
      <c r="AR900" s="92"/>
      <c r="AS900" s="92"/>
      <c r="AT900" s="92"/>
      <c r="AU900" s="92"/>
    </row>
    <row r="901" spans="3:64" ht="12.95" customHeight="1">
      <c r="C901" s="14"/>
      <c r="D901" s="14"/>
      <c r="AA901" s="92"/>
      <c r="AB901" s="92"/>
      <c r="AC901" s="92"/>
      <c r="AD901" s="92"/>
      <c r="AE901" s="92"/>
      <c r="AG901" s="94"/>
      <c r="AN901" s="92"/>
      <c r="AO901" s="92"/>
      <c r="AP901" s="92"/>
      <c r="AQ901" s="92"/>
      <c r="AR901" s="92"/>
      <c r="AS901" s="92"/>
      <c r="AT901" s="92"/>
      <c r="AU901" s="92"/>
    </row>
    <row r="902" spans="3:64" ht="12.95" customHeight="1">
      <c r="C902" s="14"/>
      <c r="D902" s="14"/>
      <c r="AA902" s="92"/>
      <c r="AB902" s="92"/>
      <c r="AC902" s="92"/>
      <c r="AD902" s="92"/>
      <c r="AE902" s="92"/>
      <c r="AG902" s="94"/>
      <c r="AN902" s="92"/>
      <c r="AO902" s="92"/>
      <c r="AP902" s="92"/>
      <c r="AQ902" s="92"/>
      <c r="AR902" s="92"/>
      <c r="AS902" s="92"/>
      <c r="AT902" s="92"/>
      <c r="AU902" s="92"/>
    </row>
    <row r="903" spans="3:64" ht="12.95" customHeight="1">
      <c r="C903" s="14"/>
      <c r="D903" s="14"/>
      <c r="AA903" s="92"/>
      <c r="AB903" s="92"/>
      <c r="AC903" s="92"/>
      <c r="AD903" s="92"/>
      <c r="AE903" s="92"/>
      <c r="AG903" s="94"/>
      <c r="AN903" s="92"/>
      <c r="AO903" s="92"/>
      <c r="AP903" s="92"/>
      <c r="AQ903" s="92"/>
      <c r="AR903" s="92"/>
      <c r="AS903" s="92"/>
      <c r="AT903" s="92"/>
      <c r="AU903" s="92"/>
      <c r="AV903" s="92"/>
      <c r="AW903" s="92"/>
      <c r="AX903" s="92"/>
      <c r="AY903" s="92"/>
      <c r="AZ903" s="92"/>
      <c r="BA903" s="92"/>
      <c r="BB903" s="92"/>
      <c r="BC903" s="92"/>
      <c r="BD903" s="92"/>
      <c r="BE903" s="92"/>
      <c r="BF903" s="92"/>
      <c r="BG903" s="92"/>
      <c r="BH903" s="92"/>
      <c r="BI903" s="92"/>
      <c r="BJ903" s="92"/>
      <c r="BK903" s="92"/>
      <c r="BL903" s="92"/>
    </row>
    <row r="904" spans="3:64" ht="12.95" customHeight="1">
      <c r="C904" s="14"/>
      <c r="D904" s="14"/>
      <c r="AA904" s="92"/>
      <c r="AB904" s="92"/>
      <c r="AC904" s="92"/>
      <c r="AD904" s="92"/>
      <c r="AE904" s="92"/>
      <c r="AG904" s="94"/>
      <c r="AN904" s="92"/>
      <c r="AO904" s="92"/>
      <c r="AP904" s="92"/>
      <c r="AQ904" s="92"/>
      <c r="AR904" s="92"/>
      <c r="AS904" s="92"/>
      <c r="AT904" s="92"/>
      <c r="AU904" s="92"/>
    </row>
    <row r="905" spans="3:64" ht="12.95" customHeight="1">
      <c r="C905" s="14"/>
      <c r="D905" s="14"/>
      <c r="AA905" s="92"/>
      <c r="AB905" s="92"/>
      <c r="AC905" s="92"/>
      <c r="AD905" s="92"/>
      <c r="AE905" s="92"/>
      <c r="AG905" s="94"/>
      <c r="AN905" s="92"/>
      <c r="AO905" s="92"/>
      <c r="AP905" s="92"/>
      <c r="AQ905" s="92"/>
      <c r="AR905" s="92"/>
      <c r="AS905" s="92"/>
      <c r="AT905" s="92"/>
      <c r="AU905" s="92"/>
    </row>
    <row r="906" spans="3:64" ht="12.95" customHeight="1">
      <c r="C906" s="14"/>
      <c r="D906" s="14"/>
      <c r="AA906" s="92"/>
      <c r="AB906" s="92"/>
      <c r="AC906" s="92"/>
      <c r="AD906" s="92"/>
      <c r="AE906" s="92"/>
      <c r="AG906" s="94"/>
      <c r="AN906" s="92"/>
      <c r="AO906" s="92"/>
      <c r="AP906" s="92"/>
      <c r="AQ906" s="92"/>
      <c r="AR906" s="92"/>
      <c r="AS906" s="92"/>
      <c r="AT906" s="92"/>
      <c r="AU906" s="92"/>
    </row>
    <row r="907" spans="3:64" ht="12.95" customHeight="1">
      <c r="C907" s="14"/>
      <c r="D907" s="14"/>
      <c r="AA907" s="92"/>
      <c r="AB907" s="92"/>
      <c r="AC907" s="92"/>
      <c r="AD907" s="92"/>
      <c r="AE907" s="92"/>
      <c r="AG907" s="94"/>
      <c r="AN907" s="92"/>
      <c r="AO907" s="92"/>
      <c r="AP907" s="92"/>
      <c r="AQ907" s="92"/>
      <c r="AR907" s="92"/>
      <c r="AS907" s="92"/>
      <c r="AT907" s="92"/>
      <c r="AU907" s="92"/>
      <c r="AV907" s="92"/>
      <c r="AW907" s="92"/>
      <c r="AX907" s="92"/>
      <c r="AY907" s="92"/>
      <c r="AZ907" s="92"/>
      <c r="BA907" s="92"/>
      <c r="BB907" s="92"/>
      <c r="BC907" s="92"/>
      <c r="BD907" s="92"/>
      <c r="BE907" s="92"/>
      <c r="BF907" s="92"/>
      <c r="BG907" s="92"/>
      <c r="BH907" s="92"/>
      <c r="BI907" s="92"/>
      <c r="BJ907" s="92"/>
      <c r="BK907" s="92"/>
      <c r="BL907" s="92"/>
    </row>
    <row r="908" spans="3:64" ht="12.95" customHeight="1">
      <c r="C908" s="14"/>
      <c r="D908" s="14"/>
      <c r="AA908" s="92"/>
      <c r="AB908" s="92"/>
      <c r="AC908" s="92"/>
      <c r="AD908" s="92"/>
      <c r="AE908" s="92"/>
      <c r="AG908" s="94"/>
      <c r="AN908" s="92"/>
      <c r="AO908" s="92"/>
      <c r="AP908" s="92"/>
      <c r="AQ908" s="92"/>
      <c r="AR908" s="92"/>
      <c r="AS908" s="92"/>
      <c r="AT908" s="92"/>
      <c r="AU908" s="92"/>
    </row>
    <row r="909" spans="3:64" ht="12.95" customHeight="1">
      <c r="C909" s="14"/>
      <c r="D909" s="14"/>
      <c r="AA909" s="92"/>
      <c r="AB909" s="92"/>
      <c r="AC909" s="92"/>
      <c r="AD909" s="92"/>
      <c r="AE909" s="92"/>
      <c r="AG909" s="94"/>
      <c r="AN909" s="92"/>
      <c r="AO909" s="92"/>
      <c r="AP909" s="92"/>
      <c r="AQ909" s="92"/>
      <c r="AR909" s="92"/>
      <c r="AS909" s="92"/>
      <c r="AT909" s="92"/>
      <c r="AU909" s="92"/>
    </row>
    <row r="910" spans="3:64" ht="12.95" customHeight="1">
      <c r="C910" s="14"/>
      <c r="D910" s="14"/>
      <c r="AA910" s="92"/>
      <c r="AB910" s="92"/>
      <c r="AC910" s="92"/>
      <c r="AD910" s="92"/>
      <c r="AE910" s="92"/>
      <c r="AG910" s="94"/>
      <c r="AN910" s="92"/>
      <c r="AO910" s="92"/>
      <c r="AP910" s="92"/>
      <c r="AQ910" s="92"/>
      <c r="AR910" s="92"/>
      <c r="AS910" s="92"/>
      <c r="AT910" s="92"/>
      <c r="AU910" s="92"/>
    </row>
    <row r="911" spans="3:64" ht="12.95" customHeight="1">
      <c r="C911" s="14"/>
      <c r="D911" s="14"/>
      <c r="AA911" s="92"/>
      <c r="AB911" s="92"/>
      <c r="AC911" s="92"/>
      <c r="AD911" s="92"/>
      <c r="AE911" s="92"/>
      <c r="AG911" s="94"/>
      <c r="AN911" s="92"/>
      <c r="AO911" s="92"/>
      <c r="AP911" s="92"/>
      <c r="AQ911" s="92"/>
      <c r="AR911" s="92"/>
      <c r="AS911" s="92"/>
      <c r="AT911" s="92"/>
      <c r="AU911" s="92"/>
      <c r="AV911" s="92"/>
      <c r="AW911" s="92"/>
      <c r="AX911" s="92"/>
      <c r="AY911" s="92"/>
      <c r="AZ911" s="92"/>
      <c r="BA911" s="92"/>
      <c r="BB911" s="92"/>
      <c r="BC911" s="92"/>
      <c r="BD911" s="92"/>
      <c r="BE911" s="92"/>
      <c r="BF911" s="92"/>
      <c r="BG911" s="92"/>
      <c r="BH911" s="92"/>
      <c r="BI911" s="92"/>
      <c r="BJ911" s="92"/>
      <c r="BK911" s="92"/>
      <c r="BL911" s="92"/>
    </row>
    <row r="912" spans="3:64" ht="12.95" customHeight="1">
      <c r="C912" s="14"/>
      <c r="D912" s="14"/>
      <c r="AA912" s="92"/>
      <c r="AB912" s="92"/>
      <c r="AC912" s="92"/>
      <c r="AD912" s="92"/>
      <c r="AE912" s="92"/>
      <c r="AG912" s="94"/>
      <c r="AN912" s="92"/>
      <c r="AO912" s="92"/>
      <c r="AP912" s="92"/>
      <c r="AQ912" s="92"/>
      <c r="AR912" s="92"/>
      <c r="AS912" s="92"/>
      <c r="AT912" s="92"/>
      <c r="AU912" s="92"/>
    </row>
    <row r="913" spans="3:64" ht="12.95" customHeight="1">
      <c r="C913" s="14"/>
      <c r="D913" s="14"/>
      <c r="AA913" s="92"/>
      <c r="AB913" s="92"/>
      <c r="AC913" s="92"/>
      <c r="AD913" s="92"/>
      <c r="AE913" s="92"/>
      <c r="AG913" s="94"/>
      <c r="AN913" s="92"/>
      <c r="AO913" s="92"/>
      <c r="AP913" s="92"/>
      <c r="AQ913" s="92"/>
      <c r="AR913" s="92"/>
      <c r="AS913" s="92"/>
      <c r="AT913" s="92"/>
      <c r="AU913" s="92"/>
    </row>
    <row r="914" spans="3:64" ht="12.95" customHeight="1">
      <c r="C914" s="14"/>
      <c r="D914" s="14"/>
      <c r="AA914" s="92"/>
      <c r="AB914" s="92"/>
      <c r="AC914" s="92"/>
      <c r="AD914" s="92"/>
      <c r="AE914" s="92"/>
      <c r="AG914" s="94"/>
      <c r="AN914" s="92"/>
      <c r="AO914" s="92"/>
      <c r="AP914" s="92"/>
      <c r="AQ914" s="92"/>
      <c r="AR914" s="92"/>
      <c r="AS914" s="92"/>
      <c r="AT914" s="92"/>
      <c r="AU914" s="92"/>
    </row>
    <row r="915" spans="3:64" ht="12.95" customHeight="1">
      <c r="C915" s="14"/>
      <c r="D915" s="14"/>
      <c r="AA915" s="92"/>
      <c r="AB915" s="92"/>
      <c r="AC915" s="92"/>
      <c r="AD915" s="92"/>
      <c r="AE915" s="92"/>
      <c r="AG915" s="94"/>
      <c r="AN915" s="92"/>
      <c r="AO915" s="92"/>
      <c r="AP915" s="92"/>
      <c r="AQ915" s="92"/>
      <c r="AR915" s="92"/>
      <c r="AS915" s="92"/>
      <c r="AT915" s="92"/>
      <c r="AU915" s="92"/>
    </row>
    <row r="916" spans="3:64" ht="12.95" customHeight="1">
      <c r="C916" s="14"/>
      <c r="D916" s="14"/>
      <c r="AA916" s="92"/>
      <c r="AB916" s="92"/>
      <c r="AC916" s="92"/>
      <c r="AD916" s="92"/>
      <c r="AE916" s="92"/>
      <c r="AG916" s="94"/>
      <c r="AN916" s="92"/>
      <c r="AO916" s="92"/>
      <c r="AP916" s="92"/>
      <c r="AQ916" s="92"/>
      <c r="AR916" s="92"/>
      <c r="AS916" s="92"/>
      <c r="AT916" s="92"/>
      <c r="AU916" s="92"/>
    </row>
    <row r="917" spans="3:64" ht="12.95" customHeight="1">
      <c r="C917" s="14"/>
      <c r="D917" s="14"/>
      <c r="AA917" s="92"/>
      <c r="AB917" s="92"/>
      <c r="AC917" s="92"/>
      <c r="AD917" s="92"/>
      <c r="AE917" s="92"/>
      <c r="AG917" s="94"/>
      <c r="AN917" s="92"/>
      <c r="AO917" s="92"/>
      <c r="AP917" s="92"/>
      <c r="AQ917" s="92"/>
      <c r="AR917" s="92"/>
      <c r="AS917" s="92"/>
      <c r="AT917" s="92"/>
      <c r="AU917" s="92"/>
    </row>
    <row r="918" spans="3:64" ht="12.95" customHeight="1">
      <c r="C918" s="14"/>
      <c r="D918" s="14"/>
      <c r="AA918" s="92"/>
      <c r="AB918" s="92"/>
      <c r="AC918" s="92"/>
      <c r="AD918" s="92"/>
      <c r="AE918" s="92"/>
      <c r="AG918" s="94"/>
      <c r="AN918" s="92"/>
      <c r="AO918" s="92"/>
      <c r="AP918" s="92"/>
      <c r="AQ918" s="92"/>
      <c r="AR918" s="92"/>
      <c r="AS918" s="92"/>
      <c r="AT918" s="92"/>
      <c r="AU918" s="92"/>
    </row>
    <row r="919" spans="3:64" ht="12.95" customHeight="1">
      <c r="C919" s="14"/>
      <c r="D919" s="14"/>
      <c r="AA919" s="92"/>
      <c r="AB919" s="92"/>
      <c r="AC919" s="92"/>
      <c r="AD919" s="92"/>
      <c r="AE919" s="92"/>
      <c r="AG919" s="94"/>
      <c r="AN919" s="92"/>
      <c r="AO919" s="92"/>
      <c r="AP919" s="92"/>
      <c r="AQ919" s="92"/>
      <c r="AR919" s="92"/>
      <c r="AS919" s="92"/>
      <c r="AT919" s="92"/>
      <c r="AU919" s="92"/>
    </row>
    <row r="920" spans="3:64" ht="12.95" customHeight="1">
      <c r="C920" s="14"/>
      <c r="D920" s="14"/>
      <c r="AA920" s="92"/>
      <c r="AB920" s="92"/>
      <c r="AC920" s="92"/>
      <c r="AD920" s="92"/>
      <c r="AE920" s="92"/>
      <c r="AG920" s="94"/>
      <c r="AN920" s="92"/>
      <c r="AO920" s="92"/>
      <c r="AP920" s="92"/>
      <c r="AQ920" s="92"/>
      <c r="AR920" s="92"/>
      <c r="AS920" s="92"/>
      <c r="AT920" s="92"/>
      <c r="AU920" s="92"/>
      <c r="AV920" s="92"/>
      <c r="AW920" s="92"/>
      <c r="AX920" s="92"/>
      <c r="AY920" s="92"/>
      <c r="AZ920" s="92"/>
      <c r="BA920" s="92"/>
      <c r="BB920" s="92"/>
      <c r="BC920" s="92"/>
      <c r="BD920" s="92"/>
      <c r="BE920" s="92"/>
      <c r="BF920" s="92"/>
      <c r="BG920" s="92"/>
      <c r="BH920" s="92"/>
      <c r="BI920" s="92"/>
      <c r="BJ920" s="92"/>
      <c r="BK920" s="92"/>
      <c r="BL920" s="92"/>
    </row>
    <row r="921" spans="3:64" ht="12.95" customHeight="1">
      <c r="C921" s="14"/>
      <c r="D921" s="14"/>
      <c r="AA921" s="92"/>
      <c r="AB921" s="92"/>
      <c r="AC921" s="92"/>
      <c r="AD921" s="92"/>
      <c r="AE921" s="92"/>
      <c r="AG921" s="94"/>
      <c r="AN921" s="92"/>
      <c r="AO921" s="92"/>
      <c r="AP921" s="92"/>
      <c r="AQ921" s="92"/>
      <c r="AR921" s="92"/>
      <c r="AS921" s="92"/>
      <c r="AT921" s="92"/>
      <c r="AU921" s="92"/>
    </row>
    <row r="922" spans="3:64" ht="12.95" customHeight="1">
      <c r="C922" s="14"/>
      <c r="D922" s="14"/>
      <c r="AA922" s="92"/>
      <c r="AB922" s="92"/>
      <c r="AC922" s="92"/>
      <c r="AD922" s="92"/>
      <c r="AE922" s="92"/>
      <c r="AG922" s="94"/>
      <c r="AN922" s="92"/>
      <c r="AO922" s="92"/>
      <c r="AP922" s="92"/>
      <c r="AQ922" s="92"/>
      <c r="AR922" s="92"/>
      <c r="AS922" s="92"/>
      <c r="AT922" s="92"/>
      <c r="AU922" s="92"/>
    </row>
    <row r="923" spans="3:64" ht="12.95" customHeight="1">
      <c r="C923" s="14"/>
      <c r="D923" s="14"/>
      <c r="AA923" s="92"/>
      <c r="AB923" s="92"/>
      <c r="AC923" s="92"/>
      <c r="AD923" s="92"/>
      <c r="AE923" s="92"/>
      <c r="AG923" s="94"/>
      <c r="AN923" s="92"/>
      <c r="AO923" s="92"/>
      <c r="AP923" s="92"/>
      <c r="AQ923" s="92"/>
      <c r="AR923" s="92"/>
      <c r="AS923" s="92"/>
      <c r="AT923" s="92"/>
      <c r="AU923" s="92"/>
    </row>
    <row r="924" spans="3:64" ht="12.95" customHeight="1">
      <c r="C924" s="14"/>
      <c r="D924" s="14"/>
      <c r="AA924" s="92"/>
      <c r="AB924" s="92"/>
      <c r="AC924" s="92"/>
      <c r="AD924" s="92"/>
      <c r="AE924" s="92"/>
      <c r="AG924" s="94"/>
      <c r="AN924" s="92"/>
      <c r="AO924" s="92"/>
      <c r="AP924" s="92"/>
      <c r="AQ924" s="92"/>
      <c r="AR924" s="92"/>
      <c r="AS924" s="92"/>
      <c r="AT924" s="92"/>
      <c r="AU924" s="92"/>
    </row>
    <row r="925" spans="3:64" ht="12.95" customHeight="1">
      <c r="C925" s="14"/>
      <c r="D925" s="14"/>
      <c r="AA925" s="92"/>
      <c r="AB925" s="92"/>
      <c r="AC925" s="92"/>
      <c r="AD925" s="92"/>
      <c r="AE925" s="92"/>
      <c r="AG925" s="94"/>
      <c r="AN925" s="92"/>
      <c r="AO925" s="92"/>
      <c r="AP925" s="92"/>
      <c r="AQ925" s="92"/>
      <c r="AR925" s="92"/>
      <c r="AS925" s="92"/>
      <c r="AT925" s="92"/>
      <c r="AU925" s="92"/>
    </row>
    <row r="926" spans="3:64" ht="12.95" customHeight="1">
      <c r="C926" s="14"/>
      <c r="D926" s="14"/>
      <c r="AA926" s="92"/>
      <c r="AB926" s="92"/>
      <c r="AC926" s="92"/>
      <c r="AD926" s="92"/>
      <c r="AE926" s="92"/>
      <c r="AG926" s="94"/>
      <c r="AN926" s="92"/>
      <c r="AO926" s="92"/>
      <c r="AP926" s="92"/>
      <c r="AQ926" s="92"/>
      <c r="AR926" s="92"/>
      <c r="AS926" s="92"/>
      <c r="AT926" s="92"/>
      <c r="AU926" s="92"/>
    </row>
    <row r="927" spans="3:64" ht="12.95" customHeight="1">
      <c r="C927" s="14"/>
      <c r="D927" s="14"/>
      <c r="AA927" s="92"/>
      <c r="AB927" s="92"/>
      <c r="AC927" s="92"/>
      <c r="AD927" s="92"/>
      <c r="AE927" s="92"/>
      <c r="AG927" s="94"/>
      <c r="AN927" s="92"/>
      <c r="AO927" s="92"/>
      <c r="AP927" s="92"/>
      <c r="AQ927" s="92"/>
      <c r="AR927" s="92"/>
      <c r="AS927" s="92"/>
      <c r="AT927" s="92"/>
      <c r="AU927" s="92"/>
    </row>
    <row r="928" spans="3:64" ht="12.95" customHeight="1">
      <c r="C928" s="14"/>
      <c r="D928" s="14"/>
      <c r="AA928" s="92"/>
      <c r="AB928" s="92"/>
      <c r="AC928" s="92"/>
      <c r="AD928" s="92"/>
      <c r="AE928" s="92"/>
      <c r="AG928" s="94"/>
      <c r="AN928" s="92"/>
      <c r="AO928" s="92"/>
      <c r="AP928" s="92"/>
      <c r="AQ928" s="92"/>
      <c r="AR928" s="92"/>
      <c r="AS928" s="92"/>
      <c r="AT928" s="92"/>
      <c r="AU928" s="92"/>
    </row>
    <row r="929" spans="3:64" ht="12.95" customHeight="1">
      <c r="C929" s="14"/>
      <c r="D929" s="14"/>
      <c r="AA929" s="92"/>
      <c r="AB929" s="92"/>
      <c r="AC929" s="92"/>
      <c r="AD929" s="92"/>
      <c r="AE929" s="92"/>
      <c r="AG929" s="94"/>
      <c r="AN929" s="92"/>
      <c r="AO929" s="92"/>
      <c r="AP929" s="92"/>
      <c r="AQ929" s="92"/>
      <c r="AR929" s="92"/>
      <c r="AS929" s="92"/>
      <c r="AT929" s="92"/>
      <c r="AU929" s="92"/>
    </row>
    <row r="930" spans="3:64" ht="12.95" customHeight="1">
      <c r="C930" s="14"/>
      <c r="D930" s="14"/>
      <c r="AA930" s="92"/>
      <c r="AB930" s="92"/>
      <c r="AC930" s="92"/>
      <c r="AD930" s="92"/>
      <c r="AE930" s="92"/>
      <c r="AG930" s="94"/>
      <c r="AN930" s="92"/>
      <c r="AO930" s="92"/>
      <c r="AP930" s="92"/>
      <c r="AQ930" s="92"/>
      <c r="AR930" s="92"/>
      <c r="AS930" s="92"/>
      <c r="AT930" s="92"/>
      <c r="AU930" s="92"/>
    </row>
    <row r="931" spans="3:64" ht="12.95" customHeight="1">
      <c r="C931" s="14"/>
      <c r="D931" s="14"/>
      <c r="AA931" s="92"/>
      <c r="AB931" s="92"/>
      <c r="AC931" s="92"/>
      <c r="AD931" s="92"/>
      <c r="AE931" s="92"/>
      <c r="AG931" s="94"/>
      <c r="AN931" s="92"/>
      <c r="AO931" s="92"/>
      <c r="AP931" s="92"/>
      <c r="AQ931" s="92"/>
      <c r="AR931" s="92"/>
      <c r="AS931" s="92"/>
      <c r="AT931" s="92"/>
      <c r="AU931" s="92"/>
    </row>
    <row r="932" spans="3:64" ht="12.95" customHeight="1">
      <c r="C932" s="14"/>
      <c r="D932" s="14"/>
      <c r="AA932" s="92"/>
      <c r="AB932" s="92"/>
      <c r="AC932" s="92"/>
      <c r="AD932" s="92"/>
      <c r="AE932" s="92"/>
      <c r="AG932" s="94"/>
      <c r="AN932" s="92"/>
      <c r="AO932" s="92"/>
      <c r="AP932" s="92"/>
      <c r="AQ932" s="92"/>
      <c r="AR932" s="92"/>
      <c r="AS932" s="92"/>
      <c r="AT932" s="92"/>
      <c r="AU932" s="92"/>
    </row>
    <row r="933" spans="3:64" ht="12.95" customHeight="1">
      <c r="C933" s="14"/>
      <c r="D933" s="14"/>
      <c r="AA933" s="92"/>
      <c r="AB933" s="92"/>
      <c r="AC933" s="92"/>
      <c r="AD933" s="92"/>
      <c r="AE933" s="92"/>
      <c r="AG933" s="94"/>
      <c r="AN933" s="92"/>
      <c r="AO933" s="92"/>
      <c r="AP933" s="92"/>
      <c r="AQ933" s="92"/>
      <c r="AR933" s="92"/>
      <c r="AS933" s="92"/>
      <c r="AT933" s="92"/>
      <c r="AU933" s="92"/>
    </row>
    <row r="934" spans="3:64" ht="12.95" customHeight="1">
      <c r="C934" s="14"/>
      <c r="D934" s="14"/>
      <c r="AA934" s="92"/>
      <c r="AB934" s="92"/>
      <c r="AC934" s="92"/>
      <c r="AD934" s="92"/>
      <c r="AE934" s="92"/>
      <c r="AG934" s="94"/>
      <c r="AN934" s="92"/>
      <c r="AO934" s="92"/>
      <c r="AP934" s="92"/>
      <c r="AQ934" s="92"/>
      <c r="AR934" s="92"/>
      <c r="AS934" s="92"/>
      <c r="AT934" s="92"/>
      <c r="AU934" s="92"/>
    </row>
    <row r="935" spans="3:64" ht="12.95" customHeight="1">
      <c r="C935" s="14"/>
      <c r="D935" s="14"/>
      <c r="AA935" s="92"/>
      <c r="AB935" s="92"/>
      <c r="AC935" s="92"/>
      <c r="AD935" s="92"/>
      <c r="AE935" s="92"/>
      <c r="AG935" s="94"/>
      <c r="AN935" s="92"/>
      <c r="AO935" s="92"/>
      <c r="AP935" s="92"/>
      <c r="AQ935" s="92"/>
      <c r="AR935" s="92"/>
      <c r="AS935" s="92"/>
      <c r="AT935" s="92"/>
      <c r="AU935" s="92"/>
    </row>
    <row r="936" spans="3:64" ht="12.95" customHeight="1">
      <c r="C936" s="14"/>
      <c r="D936" s="14"/>
      <c r="AA936" s="92"/>
      <c r="AB936" s="92"/>
      <c r="AC936" s="92"/>
      <c r="AD936" s="92"/>
      <c r="AE936" s="92"/>
      <c r="AG936" s="94"/>
      <c r="AN936" s="92"/>
      <c r="AO936" s="92"/>
      <c r="AP936" s="92"/>
      <c r="AQ936" s="92"/>
      <c r="AR936" s="92"/>
      <c r="AS936" s="92"/>
      <c r="AT936" s="92"/>
      <c r="AU936" s="92"/>
      <c r="AV936" s="92"/>
      <c r="AW936" s="92"/>
      <c r="AX936" s="92"/>
      <c r="AY936" s="92"/>
      <c r="AZ936" s="92"/>
      <c r="BA936" s="92"/>
      <c r="BB936" s="92"/>
      <c r="BC936" s="92"/>
      <c r="BD936" s="92"/>
      <c r="BE936" s="92"/>
      <c r="BF936" s="92"/>
      <c r="BG936" s="92"/>
      <c r="BH936" s="92"/>
      <c r="BI936" s="92"/>
      <c r="BJ936" s="92"/>
      <c r="BK936" s="92"/>
      <c r="BL936" s="92"/>
    </row>
    <row r="937" spans="3:64" ht="12.95" customHeight="1">
      <c r="C937" s="14"/>
      <c r="D937" s="14"/>
      <c r="AA937" s="92"/>
      <c r="AB937" s="92"/>
      <c r="AC937" s="92"/>
      <c r="AD937" s="92"/>
      <c r="AE937" s="92"/>
      <c r="AG937" s="94"/>
      <c r="AN937" s="92"/>
      <c r="AO937" s="92"/>
      <c r="AP937" s="92"/>
      <c r="AQ937" s="92"/>
      <c r="AR937" s="92"/>
      <c r="AS937" s="92"/>
      <c r="AT937" s="92"/>
      <c r="AU937" s="92"/>
    </row>
    <row r="938" spans="3:64" ht="12.95" customHeight="1">
      <c r="C938" s="14"/>
      <c r="D938" s="14"/>
      <c r="AA938" s="92"/>
      <c r="AB938" s="92"/>
      <c r="AC938" s="92"/>
      <c r="AD938" s="92"/>
      <c r="AE938" s="92"/>
      <c r="AG938" s="94"/>
      <c r="AN938" s="92"/>
      <c r="AO938" s="92"/>
      <c r="AP938" s="92"/>
      <c r="AQ938" s="92"/>
      <c r="AR938" s="92"/>
      <c r="AS938" s="92"/>
      <c r="AT938" s="92"/>
      <c r="AU938" s="92"/>
    </row>
    <row r="939" spans="3:64" ht="12.95" customHeight="1">
      <c r="C939" s="14"/>
      <c r="D939" s="14"/>
      <c r="AA939" s="92"/>
      <c r="AB939" s="92"/>
      <c r="AC939" s="92"/>
      <c r="AD939" s="92"/>
      <c r="AE939" s="92"/>
      <c r="AG939" s="94"/>
      <c r="AN939" s="92"/>
      <c r="AO939" s="92"/>
      <c r="AP939" s="92"/>
      <c r="AQ939" s="92"/>
      <c r="AR939" s="92"/>
      <c r="AS939" s="92"/>
      <c r="AT939" s="92"/>
      <c r="AU939" s="92"/>
    </row>
    <row r="940" spans="3:64" ht="12.95" customHeight="1">
      <c r="C940" s="14"/>
      <c r="D940" s="14"/>
      <c r="AA940" s="92"/>
      <c r="AB940" s="92"/>
      <c r="AC940" s="92"/>
      <c r="AD940" s="92"/>
      <c r="AE940" s="92"/>
      <c r="AG940" s="94"/>
      <c r="AN940" s="92"/>
      <c r="AO940" s="92"/>
      <c r="AP940" s="92"/>
      <c r="AQ940" s="92"/>
      <c r="AR940" s="92"/>
      <c r="AS940" s="92"/>
      <c r="AT940" s="92"/>
      <c r="AU940" s="92"/>
    </row>
    <row r="941" spans="3:64" ht="12.95" customHeight="1">
      <c r="C941" s="14"/>
      <c r="D941" s="14"/>
      <c r="AA941" s="92"/>
      <c r="AB941" s="92"/>
      <c r="AC941" s="92"/>
      <c r="AD941" s="92"/>
      <c r="AE941" s="92"/>
      <c r="AG941" s="94"/>
      <c r="AN941" s="92"/>
      <c r="AO941" s="92"/>
      <c r="AP941" s="92"/>
      <c r="AQ941" s="92"/>
      <c r="AR941" s="92"/>
      <c r="AS941" s="92"/>
      <c r="AT941" s="92"/>
      <c r="AU941" s="92"/>
    </row>
    <row r="942" spans="3:64" ht="12.95" customHeight="1">
      <c r="C942" s="14"/>
      <c r="D942" s="14"/>
      <c r="AA942" s="92"/>
      <c r="AB942" s="92"/>
      <c r="AC942" s="92"/>
      <c r="AD942" s="92"/>
      <c r="AE942" s="92"/>
      <c r="AG942" s="94"/>
      <c r="AN942" s="92"/>
      <c r="AO942" s="92"/>
      <c r="AP942" s="92"/>
      <c r="AQ942" s="92"/>
      <c r="AR942" s="92"/>
      <c r="AS942" s="92"/>
      <c r="AT942" s="92"/>
      <c r="AU942" s="92"/>
    </row>
    <row r="943" spans="3:64" ht="12.95" customHeight="1">
      <c r="C943" s="14"/>
      <c r="D943" s="14"/>
      <c r="AA943" s="92"/>
      <c r="AB943" s="92"/>
      <c r="AC943" s="92"/>
      <c r="AD943" s="92"/>
      <c r="AE943" s="92"/>
      <c r="AG943" s="94"/>
      <c r="AN943" s="92"/>
      <c r="AO943" s="92"/>
      <c r="AP943" s="92"/>
      <c r="AQ943" s="92"/>
      <c r="AR943" s="92"/>
      <c r="AS943" s="92"/>
      <c r="AT943" s="92"/>
      <c r="AU943" s="92"/>
      <c r="AV943" s="92"/>
      <c r="AW943" s="92"/>
      <c r="AX943" s="92"/>
      <c r="AY943" s="92"/>
      <c r="AZ943" s="92"/>
      <c r="BA943" s="92"/>
      <c r="BB943" s="92"/>
      <c r="BC943" s="92"/>
      <c r="BD943" s="92"/>
      <c r="BE943" s="92"/>
      <c r="BF943" s="92"/>
      <c r="BG943" s="92"/>
      <c r="BH943" s="92"/>
      <c r="BI943" s="92"/>
      <c r="BJ943" s="92"/>
      <c r="BK943" s="92"/>
      <c r="BL943" s="92"/>
    </row>
    <row r="944" spans="3:64" ht="12.95" customHeight="1">
      <c r="C944" s="14"/>
      <c r="D944" s="14"/>
      <c r="AA944" s="92"/>
      <c r="AB944" s="92"/>
      <c r="AC944" s="92"/>
      <c r="AD944" s="92"/>
      <c r="AE944" s="92"/>
      <c r="AG944" s="94"/>
      <c r="AN944" s="92"/>
      <c r="AO944" s="92"/>
      <c r="AP944" s="92"/>
      <c r="AQ944" s="92"/>
      <c r="AR944" s="92"/>
      <c r="AS944" s="92"/>
      <c r="AT944" s="92"/>
      <c r="AU944" s="92"/>
    </row>
    <row r="945" spans="3:64" ht="12.95" customHeight="1">
      <c r="C945" s="14"/>
      <c r="D945" s="14"/>
      <c r="AA945" s="92"/>
      <c r="AB945" s="92"/>
      <c r="AC945" s="92"/>
      <c r="AD945" s="92"/>
      <c r="AE945" s="92"/>
      <c r="AG945" s="94"/>
      <c r="AN945" s="92"/>
      <c r="AO945" s="92"/>
      <c r="AP945" s="92"/>
      <c r="AQ945" s="92"/>
      <c r="AR945" s="92"/>
      <c r="AS945" s="92"/>
      <c r="AT945" s="92"/>
      <c r="AU945" s="92"/>
    </row>
    <row r="946" spans="3:64" ht="12.95" customHeight="1">
      <c r="C946" s="14"/>
      <c r="D946" s="14"/>
      <c r="AA946" s="92"/>
      <c r="AB946" s="92"/>
      <c r="AC946" s="92"/>
      <c r="AD946" s="92"/>
      <c r="AE946" s="92"/>
      <c r="AG946" s="94"/>
      <c r="AN946" s="92"/>
      <c r="AO946" s="92"/>
      <c r="AP946" s="92"/>
      <c r="AQ946" s="92"/>
      <c r="AR946" s="92"/>
      <c r="AS946" s="92"/>
      <c r="AT946" s="92"/>
      <c r="AU946" s="92"/>
    </row>
    <row r="947" spans="3:64" ht="12.95" customHeight="1">
      <c r="C947" s="14"/>
      <c r="D947" s="14"/>
      <c r="AA947" s="92"/>
      <c r="AB947" s="92"/>
      <c r="AC947" s="92"/>
      <c r="AD947" s="92"/>
      <c r="AE947" s="92"/>
      <c r="AG947" s="94"/>
      <c r="AN947" s="92"/>
      <c r="AO947" s="92"/>
      <c r="AP947" s="92"/>
      <c r="AQ947" s="92"/>
      <c r="AR947" s="92"/>
      <c r="AS947" s="92"/>
      <c r="AT947" s="92"/>
      <c r="AU947" s="92"/>
    </row>
    <row r="948" spans="3:64" ht="12.95" customHeight="1">
      <c r="C948" s="14"/>
      <c r="D948" s="14"/>
      <c r="AA948" s="92"/>
      <c r="AB948" s="92"/>
      <c r="AC948" s="92"/>
      <c r="AD948" s="92"/>
      <c r="AE948" s="92"/>
      <c r="AG948" s="94"/>
      <c r="AN948" s="92"/>
      <c r="AO948" s="92"/>
      <c r="AP948" s="92"/>
      <c r="AQ948" s="92"/>
      <c r="AR948" s="92"/>
      <c r="AS948" s="92"/>
      <c r="AT948" s="92"/>
      <c r="AU948" s="92"/>
    </row>
    <row r="949" spans="3:64" ht="12.95" customHeight="1">
      <c r="C949" s="14"/>
      <c r="D949" s="14"/>
      <c r="AA949" s="92"/>
      <c r="AB949" s="92"/>
      <c r="AC949" s="92"/>
      <c r="AD949" s="92"/>
      <c r="AE949" s="92"/>
      <c r="AG949" s="94"/>
      <c r="AN949" s="92"/>
      <c r="AO949" s="92"/>
      <c r="AP949" s="92"/>
      <c r="AQ949" s="92"/>
      <c r="AR949" s="92"/>
      <c r="AS949" s="92"/>
      <c r="AT949" s="92"/>
      <c r="AU949" s="92"/>
      <c r="AV949" s="92"/>
      <c r="AW949" s="92"/>
      <c r="AX949" s="92"/>
      <c r="AY949" s="92"/>
      <c r="AZ949" s="92"/>
      <c r="BA949" s="92"/>
      <c r="BB949" s="92"/>
      <c r="BC949" s="92"/>
      <c r="BD949" s="92"/>
      <c r="BE949" s="92"/>
      <c r="BF949" s="92"/>
      <c r="BG949" s="92"/>
      <c r="BH949" s="92"/>
      <c r="BI949" s="92"/>
      <c r="BJ949" s="92"/>
      <c r="BK949" s="92"/>
      <c r="BL949" s="92"/>
    </row>
    <row r="950" spans="3:64" ht="12.95" customHeight="1">
      <c r="C950" s="14"/>
      <c r="D950" s="14"/>
      <c r="AA950" s="92"/>
      <c r="AB950" s="92"/>
      <c r="AC950" s="92"/>
      <c r="AD950" s="92"/>
      <c r="AE950" s="92"/>
      <c r="AG950" s="94"/>
      <c r="AN950" s="92"/>
      <c r="AO950" s="92"/>
      <c r="AP950" s="92"/>
      <c r="AQ950" s="92"/>
      <c r="AR950" s="92"/>
      <c r="AS950" s="92"/>
      <c r="AT950" s="92"/>
      <c r="AU950" s="92"/>
    </row>
    <row r="951" spans="3:64" ht="12.95" customHeight="1">
      <c r="C951" s="14"/>
      <c r="D951" s="14"/>
      <c r="AA951" s="92"/>
      <c r="AB951" s="92"/>
      <c r="AC951" s="92"/>
      <c r="AD951" s="92"/>
      <c r="AE951" s="92"/>
      <c r="AG951" s="94"/>
      <c r="AN951" s="92"/>
      <c r="AO951" s="92"/>
      <c r="AP951" s="92"/>
      <c r="AQ951" s="92"/>
      <c r="AR951" s="92"/>
      <c r="AS951" s="92"/>
      <c r="AT951" s="92"/>
      <c r="AU951" s="92"/>
      <c r="AV951" s="92"/>
      <c r="AW951" s="92"/>
      <c r="AX951" s="92"/>
      <c r="AY951" s="92"/>
      <c r="AZ951" s="92"/>
      <c r="BA951" s="92"/>
      <c r="BB951" s="92"/>
      <c r="BC951" s="92"/>
      <c r="BD951" s="92"/>
      <c r="BE951" s="92"/>
      <c r="BF951" s="92"/>
      <c r="BG951" s="92"/>
      <c r="BH951" s="92"/>
      <c r="BI951" s="92"/>
      <c r="BJ951" s="92"/>
      <c r="BK951" s="92"/>
      <c r="BL951" s="92"/>
    </row>
    <row r="952" spans="3:64" ht="12.95" customHeight="1">
      <c r="C952" s="14"/>
      <c r="D952" s="14"/>
      <c r="AA952" s="92"/>
      <c r="AB952" s="92"/>
      <c r="AC952" s="92"/>
      <c r="AD952" s="92"/>
      <c r="AE952" s="92"/>
      <c r="AG952" s="94"/>
      <c r="AN952" s="92"/>
      <c r="AO952" s="92"/>
      <c r="AP952" s="92"/>
      <c r="AQ952" s="92"/>
      <c r="AR952" s="92"/>
      <c r="AS952" s="92"/>
      <c r="AT952" s="92"/>
      <c r="AU952" s="92"/>
    </row>
    <row r="953" spans="3:64" ht="12.95" customHeight="1">
      <c r="C953" s="14"/>
      <c r="D953" s="14"/>
      <c r="AA953" s="92"/>
      <c r="AB953" s="92"/>
      <c r="AC953" s="92"/>
      <c r="AD953" s="92"/>
      <c r="AE953" s="92"/>
      <c r="AG953" s="94"/>
      <c r="AN953" s="92"/>
      <c r="AO953" s="92"/>
      <c r="AP953" s="92"/>
      <c r="AQ953" s="92"/>
      <c r="AR953" s="92"/>
      <c r="AS953" s="92"/>
      <c r="AT953" s="92"/>
      <c r="AU953" s="92"/>
      <c r="AV953" s="92"/>
    </row>
    <row r="954" spans="3:64" ht="12.95" customHeight="1">
      <c r="C954" s="14"/>
      <c r="D954" s="14"/>
      <c r="AA954" s="92"/>
      <c r="AB954" s="92"/>
      <c r="AC954" s="92"/>
      <c r="AD954" s="92"/>
      <c r="AE954" s="92"/>
      <c r="AG954" s="94"/>
      <c r="AN954" s="92"/>
      <c r="AO954" s="92"/>
      <c r="AP954" s="92"/>
      <c r="AQ954" s="92"/>
      <c r="AR954" s="92"/>
      <c r="AS954" s="92"/>
      <c r="AT954" s="92"/>
      <c r="AU954" s="92"/>
    </row>
    <row r="955" spans="3:64" ht="12.95" customHeight="1">
      <c r="C955" s="14"/>
      <c r="D955" s="14"/>
      <c r="AA955" s="92"/>
      <c r="AB955" s="92"/>
      <c r="AC955" s="92"/>
      <c r="AD955" s="92"/>
      <c r="AE955" s="92"/>
      <c r="AG955" s="94"/>
      <c r="AN955" s="92"/>
      <c r="AO955" s="92"/>
      <c r="AP955" s="92"/>
      <c r="AQ955" s="92"/>
      <c r="AR955" s="92"/>
      <c r="AS955" s="92"/>
      <c r="AT955" s="92"/>
      <c r="AU955" s="92"/>
    </row>
    <row r="956" spans="3:64" ht="12.95" customHeight="1">
      <c r="C956" s="14"/>
      <c r="D956" s="14"/>
      <c r="AA956" s="92"/>
      <c r="AB956" s="92"/>
      <c r="AC956" s="92"/>
      <c r="AD956" s="92"/>
      <c r="AE956" s="92"/>
      <c r="AG956" s="94"/>
      <c r="AN956" s="92"/>
      <c r="AO956" s="92"/>
      <c r="AP956" s="92"/>
      <c r="AQ956" s="92"/>
      <c r="AR956" s="92"/>
      <c r="AS956" s="92"/>
      <c r="AT956" s="92"/>
      <c r="AU956" s="92"/>
    </row>
    <row r="957" spans="3:64" ht="12.95" customHeight="1">
      <c r="C957" s="14"/>
      <c r="D957" s="14"/>
      <c r="AA957" s="92"/>
      <c r="AB957" s="92"/>
      <c r="AC957" s="92"/>
      <c r="AD957" s="92"/>
      <c r="AE957" s="92"/>
      <c r="AG957" s="94"/>
      <c r="AN957" s="92"/>
      <c r="AO957" s="92"/>
      <c r="AP957" s="92"/>
      <c r="AQ957" s="92"/>
      <c r="AR957" s="92"/>
      <c r="AS957" s="92"/>
      <c r="AT957" s="92"/>
      <c r="AU957" s="92"/>
    </row>
    <row r="958" spans="3:64" ht="12.95" customHeight="1">
      <c r="C958" s="14"/>
      <c r="D958" s="14"/>
      <c r="AA958" s="92"/>
      <c r="AB958" s="92"/>
      <c r="AC958" s="92"/>
      <c r="AD958" s="92"/>
      <c r="AE958" s="92"/>
      <c r="AG958" s="94"/>
      <c r="AN958" s="92"/>
      <c r="AO958" s="92"/>
      <c r="AP958" s="92"/>
      <c r="AQ958" s="92"/>
      <c r="AR958" s="92"/>
      <c r="AS958" s="92"/>
      <c r="AT958" s="92"/>
      <c r="AU958" s="92"/>
    </row>
    <row r="959" spans="3:64" ht="12.95" customHeight="1">
      <c r="C959" s="14"/>
      <c r="D959" s="14"/>
      <c r="AA959" s="92"/>
      <c r="AB959" s="92"/>
      <c r="AC959" s="92"/>
      <c r="AD959" s="92"/>
      <c r="AE959" s="92"/>
      <c r="AG959" s="94"/>
      <c r="AN959" s="92"/>
      <c r="AO959" s="92"/>
      <c r="AP959" s="92"/>
      <c r="AQ959" s="92"/>
      <c r="AR959" s="92"/>
      <c r="AS959" s="92"/>
      <c r="AT959" s="92"/>
      <c r="AU959" s="92"/>
      <c r="AV959" s="92"/>
    </row>
    <row r="960" spans="3:64" ht="12.95" customHeight="1">
      <c r="C960" s="14"/>
      <c r="D960" s="14"/>
      <c r="AA960" s="92"/>
      <c r="AB960" s="92"/>
      <c r="AC960" s="92"/>
      <c r="AD960" s="92"/>
      <c r="AE960" s="92"/>
      <c r="AG960" s="94"/>
      <c r="AN960" s="92"/>
      <c r="AO960" s="92"/>
      <c r="AP960" s="92"/>
      <c r="AQ960" s="92"/>
      <c r="AR960" s="92"/>
      <c r="AS960" s="92"/>
      <c r="AT960" s="92"/>
      <c r="AU960" s="92"/>
    </row>
    <row r="961" spans="3:48" ht="12.95" customHeight="1">
      <c r="C961" s="14"/>
      <c r="D961" s="14"/>
      <c r="AA961" s="92"/>
      <c r="AB961" s="92"/>
      <c r="AC961" s="92"/>
      <c r="AD961" s="92"/>
      <c r="AE961" s="92"/>
      <c r="AG961" s="94"/>
      <c r="AN961" s="92"/>
      <c r="AO961" s="92"/>
      <c r="AP961" s="92"/>
      <c r="AQ961" s="92"/>
      <c r="AR961" s="92"/>
      <c r="AS961" s="92"/>
      <c r="AT961" s="92"/>
      <c r="AU961" s="92"/>
    </row>
    <row r="962" spans="3:48" ht="12.95" customHeight="1">
      <c r="C962" s="14"/>
      <c r="D962" s="14"/>
      <c r="AA962" s="92"/>
      <c r="AB962" s="92"/>
      <c r="AC962" s="92"/>
      <c r="AD962" s="92"/>
      <c r="AE962" s="92"/>
      <c r="AG962" s="94"/>
      <c r="AN962" s="92"/>
      <c r="AO962" s="92"/>
      <c r="AP962" s="92"/>
      <c r="AQ962" s="92"/>
      <c r="AR962" s="92"/>
      <c r="AS962" s="92"/>
      <c r="AT962" s="92"/>
      <c r="AU962" s="92"/>
    </row>
    <row r="963" spans="3:48" ht="12.95" customHeight="1">
      <c r="C963" s="14"/>
      <c r="D963" s="14"/>
      <c r="AA963" s="92"/>
      <c r="AB963" s="92"/>
      <c r="AC963" s="92"/>
      <c r="AD963" s="92"/>
      <c r="AE963" s="92"/>
      <c r="AG963" s="94"/>
      <c r="AN963" s="92"/>
      <c r="AO963" s="92"/>
      <c r="AP963" s="92"/>
      <c r="AQ963" s="92"/>
      <c r="AR963" s="92"/>
      <c r="AS963" s="92"/>
      <c r="AT963" s="92"/>
      <c r="AU963" s="92"/>
    </row>
    <row r="964" spans="3:48" ht="12.95" customHeight="1">
      <c r="C964" s="14"/>
      <c r="D964" s="14"/>
      <c r="AA964" s="92"/>
      <c r="AB964" s="92"/>
      <c r="AC964" s="92"/>
      <c r="AD964" s="92"/>
      <c r="AE964" s="92"/>
      <c r="AG964" s="94"/>
      <c r="AN964" s="92"/>
      <c r="AO964" s="92"/>
      <c r="AP964" s="92"/>
      <c r="AQ964" s="92"/>
      <c r="AR964" s="92"/>
      <c r="AS964" s="92"/>
      <c r="AT964" s="92"/>
      <c r="AU964" s="92"/>
    </row>
    <row r="965" spans="3:48" ht="12.95" customHeight="1">
      <c r="C965" s="14"/>
      <c r="D965" s="14"/>
      <c r="AA965" s="92"/>
      <c r="AB965" s="92"/>
      <c r="AC965" s="92"/>
      <c r="AD965" s="92"/>
      <c r="AE965" s="92"/>
      <c r="AG965" s="94"/>
      <c r="AN965" s="92"/>
      <c r="AO965" s="92"/>
      <c r="AP965" s="92"/>
      <c r="AQ965" s="92"/>
      <c r="AR965" s="92"/>
      <c r="AS965" s="92"/>
      <c r="AT965" s="92"/>
      <c r="AU965" s="92"/>
    </row>
    <row r="966" spans="3:48" ht="12.95" customHeight="1">
      <c r="C966" s="14"/>
      <c r="D966" s="14"/>
      <c r="AA966" s="92"/>
      <c r="AB966" s="92"/>
      <c r="AC966" s="92"/>
      <c r="AD966" s="92"/>
      <c r="AE966" s="92"/>
      <c r="AG966" s="94"/>
      <c r="AN966" s="92"/>
      <c r="AO966" s="92"/>
      <c r="AP966" s="92"/>
      <c r="AQ966" s="92"/>
      <c r="AR966" s="92"/>
      <c r="AS966" s="92"/>
      <c r="AT966" s="92"/>
      <c r="AU966" s="92"/>
    </row>
    <row r="967" spans="3:48" ht="12.95" customHeight="1">
      <c r="C967" s="14"/>
      <c r="D967" s="14"/>
      <c r="AA967" s="92"/>
      <c r="AB967" s="92"/>
      <c r="AC967" s="92"/>
      <c r="AD967" s="92"/>
      <c r="AE967" s="92"/>
      <c r="AG967" s="94"/>
      <c r="AN967" s="92"/>
      <c r="AO967" s="92"/>
      <c r="AP967" s="92"/>
      <c r="AQ967" s="92"/>
      <c r="AR967" s="92"/>
      <c r="AS967" s="92"/>
      <c r="AT967" s="92"/>
      <c r="AU967" s="92"/>
    </row>
    <row r="968" spans="3:48" ht="12.95" customHeight="1">
      <c r="C968" s="14"/>
      <c r="D968" s="14"/>
      <c r="AA968" s="92"/>
      <c r="AB968" s="92"/>
      <c r="AC968" s="92"/>
      <c r="AD968" s="92"/>
      <c r="AE968" s="92"/>
      <c r="AG968" s="94"/>
      <c r="AN968" s="92"/>
      <c r="AO968" s="92"/>
      <c r="AP968" s="92"/>
      <c r="AQ968" s="92"/>
      <c r="AR968" s="92"/>
      <c r="AS968" s="92"/>
      <c r="AT968" s="92"/>
      <c r="AU968" s="92"/>
    </row>
    <row r="969" spans="3:48" ht="12.95" customHeight="1">
      <c r="C969" s="14"/>
      <c r="D969" s="14"/>
      <c r="AA969" s="92"/>
      <c r="AB969" s="92"/>
      <c r="AC969" s="92"/>
      <c r="AD969" s="92"/>
      <c r="AE969" s="92"/>
      <c r="AG969" s="94"/>
      <c r="AN969" s="92"/>
      <c r="AO969" s="92"/>
      <c r="AP969" s="92"/>
      <c r="AQ969" s="92"/>
      <c r="AR969" s="92"/>
      <c r="AS969" s="92"/>
      <c r="AT969" s="92"/>
      <c r="AU969" s="92"/>
    </row>
    <row r="970" spans="3:48" ht="12.95" customHeight="1">
      <c r="C970" s="14"/>
      <c r="D970" s="14"/>
      <c r="AA970" s="92"/>
      <c r="AB970" s="92"/>
      <c r="AC970" s="92"/>
      <c r="AD970" s="92"/>
      <c r="AE970" s="92"/>
      <c r="AG970" s="94"/>
      <c r="AN970" s="92"/>
      <c r="AO970" s="92"/>
      <c r="AP970" s="92"/>
      <c r="AQ970" s="92"/>
      <c r="AR970" s="92"/>
      <c r="AS970" s="92"/>
      <c r="AT970" s="92"/>
      <c r="AU970" s="92"/>
      <c r="AV970" s="92"/>
    </row>
    <row r="971" spans="3:48" ht="12.95" customHeight="1">
      <c r="C971" s="14"/>
      <c r="D971" s="14"/>
      <c r="AA971" s="92"/>
      <c r="AB971" s="92"/>
      <c r="AC971" s="92"/>
      <c r="AD971" s="92"/>
      <c r="AE971" s="92"/>
      <c r="AG971" s="94"/>
      <c r="AN971" s="92"/>
      <c r="AO971" s="92"/>
      <c r="AP971" s="92"/>
      <c r="AQ971" s="92"/>
      <c r="AR971" s="92"/>
      <c r="AS971" s="92"/>
      <c r="AT971" s="92"/>
      <c r="AU971" s="92"/>
    </row>
    <row r="972" spans="3:48" ht="12.95" customHeight="1">
      <c r="C972" s="14"/>
      <c r="D972" s="14"/>
      <c r="AA972" s="92"/>
      <c r="AB972" s="92"/>
      <c r="AC972" s="92"/>
      <c r="AD972" s="92"/>
      <c r="AE972" s="92"/>
      <c r="AG972" s="94"/>
      <c r="AN972" s="92"/>
      <c r="AO972" s="92"/>
      <c r="AP972" s="92"/>
      <c r="AQ972" s="92"/>
      <c r="AR972" s="92"/>
      <c r="AS972" s="92"/>
      <c r="AT972" s="92"/>
      <c r="AU972" s="92"/>
    </row>
    <row r="973" spans="3:48" ht="12.95" customHeight="1">
      <c r="C973" s="14"/>
      <c r="D973" s="14"/>
      <c r="AA973" s="92"/>
      <c r="AB973" s="92"/>
      <c r="AC973" s="92"/>
      <c r="AD973" s="92"/>
      <c r="AE973" s="92"/>
      <c r="AG973" s="94"/>
      <c r="AN973" s="92"/>
      <c r="AO973" s="92"/>
      <c r="AP973" s="92"/>
      <c r="AQ973" s="92"/>
      <c r="AR973" s="92"/>
      <c r="AS973" s="92"/>
      <c r="AT973" s="92"/>
      <c r="AU973" s="92"/>
    </row>
    <row r="974" spans="3:48" ht="12.95" customHeight="1">
      <c r="C974" s="14"/>
      <c r="D974" s="14"/>
      <c r="AA974" s="92"/>
      <c r="AB974" s="92"/>
      <c r="AC974" s="92"/>
      <c r="AD974" s="92"/>
      <c r="AE974" s="92"/>
      <c r="AG974" s="94"/>
      <c r="AN974" s="92"/>
      <c r="AO974" s="92"/>
      <c r="AP974" s="92"/>
      <c r="AQ974" s="92"/>
      <c r="AR974" s="92"/>
      <c r="AS974" s="92"/>
      <c r="AT974" s="92"/>
      <c r="AU974" s="92"/>
    </row>
    <row r="975" spans="3:48" ht="12.95" customHeight="1">
      <c r="C975" s="14"/>
      <c r="D975" s="14"/>
      <c r="AA975" s="92"/>
      <c r="AB975" s="92"/>
      <c r="AC975" s="92"/>
      <c r="AD975" s="92"/>
      <c r="AE975" s="92"/>
      <c r="AG975" s="94"/>
      <c r="AN975" s="92"/>
      <c r="AO975" s="92"/>
      <c r="AP975" s="92"/>
      <c r="AQ975" s="92"/>
      <c r="AR975" s="92"/>
      <c r="AS975" s="92"/>
      <c r="AT975" s="92"/>
      <c r="AU975" s="92"/>
    </row>
    <row r="976" spans="3:48" ht="12.95" customHeight="1">
      <c r="C976" s="14"/>
      <c r="D976" s="14"/>
      <c r="AA976" s="92"/>
      <c r="AB976" s="92"/>
      <c r="AC976" s="92"/>
      <c r="AD976" s="92"/>
      <c r="AE976" s="92"/>
      <c r="AG976" s="94"/>
      <c r="AN976" s="92"/>
      <c r="AO976" s="92"/>
      <c r="AP976" s="92"/>
      <c r="AQ976" s="92"/>
      <c r="AR976" s="92"/>
      <c r="AS976" s="92"/>
      <c r="AT976" s="92"/>
      <c r="AU976" s="92"/>
      <c r="AV976" s="92"/>
    </row>
    <row r="977" spans="3:64" ht="12.95" customHeight="1">
      <c r="C977" s="14"/>
      <c r="D977" s="14"/>
      <c r="AA977" s="92"/>
      <c r="AB977" s="92"/>
      <c r="AC977" s="92"/>
      <c r="AD977" s="92"/>
      <c r="AE977" s="92"/>
      <c r="AG977" s="94"/>
      <c r="AN977" s="92"/>
      <c r="AO977" s="92"/>
      <c r="AP977" s="92"/>
      <c r="AQ977" s="92"/>
      <c r="AR977" s="92"/>
      <c r="AS977" s="92"/>
      <c r="AT977" s="92"/>
      <c r="AU977" s="92"/>
    </row>
    <row r="978" spans="3:64" ht="12.95" customHeight="1">
      <c r="C978" s="14"/>
      <c r="D978" s="14"/>
      <c r="AA978" s="92"/>
      <c r="AB978" s="92"/>
      <c r="AC978" s="92"/>
      <c r="AD978" s="92"/>
      <c r="AE978" s="92"/>
      <c r="AG978" s="94"/>
      <c r="AN978" s="92"/>
      <c r="AO978" s="92"/>
      <c r="AP978" s="92"/>
      <c r="AQ978" s="92"/>
      <c r="AR978" s="92"/>
      <c r="AS978" s="92"/>
      <c r="AT978" s="92"/>
      <c r="AU978" s="92"/>
    </row>
    <row r="979" spans="3:64" ht="12.95" customHeight="1">
      <c r="C979" s="14"/>
      <c r="D979" s="14"/>
      <c r="AA979" s="92"/>
      <c r="AB979" s="92"/>
      <c r="AC979" s="92"/>
      <c r="AD979" s="92"/>
      <c r="AE979" s="92"/>
      <c r="AG979" s="94"/>
      <c r="AN979" s="92"/>
      <c r="AO979" s="92"/>
      <c r="AP979" s="92"/>
      <c r="AQ979" s="92"/>
      <c r="AR979" s="92"/>
      <c r="AS979" s="92"/>
      <c r="AT979" s="92"/>
      <c r="AU979" s="92"/>
    </row>
    <row r="980" spans="3:64" ht="12.95" customHeight="1">
      <c r="C980" s="14"/>
      <c r="D980" s="14"/>
      <c r="AA980" s="92"/>
      <c r="AB980" s="92"/>
      <c r="AC980" s="92"/>
      <c r="AD980" s="92"/>
      <c r="AE980" s="92"/>
      <c r="AG980" s="94"/>
      <c r="AN980" s="92"/>
      <c r="AO980" s="92"/>
      <c r="AP980" s="92"/>
      <c r="AQ980" s="92"/>
      <c r="AR980" s="92"/>
      <c r="AS980" s="92"/>
      <c r="AT980" s="92"/>
      <c r="AU980" s="92"/>
    </row>
    <row r="981" spans="3:64" ht="12.95" customHeight="1">
      <c r="C981" s="14"/>
      <c r="D981" s="14"/>
      <c r="AA981" s="92"/>
      <c r="AB981" s="92"/>
      <c r="AC981" s="92"/>
      <c r="AD981" s="92"/>
      <c r="AE981" s="92"/>
      <c r="AG981" s="94"/>
      <c r="AN981" s="92"/>
      <c r="AO981" s="92"/>
      <c r="AP981" s="92"/>
      <c r="AQ981" s="92"/>
      <c r="AR981" s="92"/>
      <c r="AS981" s="92"/>
      <c r="AT981" s="92"/>
      <c r="AU981" s="92"/>
    </row>
    <row r="982" spans="3:64" ht="12.95" customHeight="1">
      <c r="C982" s="14"/>
      <c r="D982" s="14"/>
      <c r="AA982" s="92"/>
      <c r="AB982" s="92"/>
      <c r="AC982" s="92"/>
      <c r="AD982" s="92"/>
      <c r="AE982" s="92"/>
      <c r="AG982" s="94"/>
      <c r="AN982" s="92"/>
      <c r="AO982" s="92"/>
      <c r="AP982" s="92"/>
      <c r="AQ982" s="92"/>
      <c r="AR982" s="92"/>
      <c r="AS982" s="92"/>
      <c r="AT982" s="92"/>
      <c r="AU982" s="92"/>
    </row>
    <row r="983" spans="3:64" ht="12.95" customHeight="1">
      <c r="C983" s="14"/>
      <c r="D983" s="14"/>
      <c r="AA983" s="92"/>
      <c r="AB983" s="92"/>
      <c r="AC983" s="92"/>
      <c r="AD983" s="92"/>
      <c r="AE983" s="92"/>
      <c r="AG983" s="94"/>
      <c r="AN983" s="92"/>
      <c r="AO983" s="92"/>
      <c r="AP983" s="92"/>
      <c r="AQ983" s="92"/>
      <c r="AR983" s="92"/>
      <c r="AS983" s="92"/>
      <c r="AT983" s="92"/>
      <c r="AU983" s="92"/>
    </row>
    <row r="984" spans="3:64" ht="12.95" customHeight="1">
      <c r="C984" s="14"/>
      <c r="D984" s="14"/>
      <c r="AA984" s="92"/>
      <c r="AB984" s="92"/>
      <c r="AC984" s="92"/>
      <c r="AD984" s="92"/>
      <c r="AE984" s="92"/>
      <c r="AG984" s="94"/>
      <c r="AN984" s="92"/>
      <c r="AO984" s="92"/>
      <c r="AP984" s="92"/>
      <c r="AQ984" s="92"/>
      <c r="AR984" s="92"/>
      <c r="AS984" s="92"/>
      <c r="AT984" s="92"/>
      <c r="AU984" s="92"/>
    </row>
    <row r="985" spans="3:64" ht="12.95" customHeight="1">
      <c r="C985" s="14"/>
      <c r="D985" s="14"/>
      <c r="AA985" s="92"/>
      <c r="AB985" s="92"/>
      <c r="AC985" s="92"/>
      <c r="AD985" s="92"/>
      <c r="AE985" s="92"/>
      <c r="AG985" s="94"/>
      <c r="AN985" s="92"/>
      <c r="AO985" s="92"/>
      <c r="AP985" s="92"/>
      <c r="AQ985" s="92"/>
      <c r="AR985" s="92"/>
      <c r="AS985" s="92"/>
      <c r="AT985" s="92"/>
      <c r="AU985" s="92"/>
    </row>
    <row r="986" spans="3:64" ht="12.95" customHeight="1">
      <c r="C986" s="14"/>
      <c r="D986" s="14"/>
      <c r="AA986" s="92"/>
      <c r="AB986" s="92"/>
      <c r="AC986" s="92"/>
      <c r="AD986" s="92"/>
      <c r="AE986" s="92"/>
      <c r="AG986" s="94"/>
      <c r="AN986" s="92"/>
      <c r="AO986" s="92"/>
      <c r="AP986" s="92"/>
      <c r="AQ986" s="92"/>
      <c r="AR986" s="92"/>
      <c r="AS986" s="92"/>
      <c r="AT986" s="92"/>
      <c r="AU986" s="92"/>
    </row>
    <row r="987" spans="3:64" ht="12.95" customHeight="1">
      <c r="C987" s="14"/>
      <c r="D987" s="14"/>
      <c r="AA987" s="92"/>
      <c r="AB987" s="92"/>
      <c r="AC987" s="92"/>
      <c r="AD987" s="92"/>
      <c r="AE987" s="92"/>
      <c r="AG987" s="94"/>
      <c r="AN987" s="92"/>
      <c r="AO987" s="92"/>
      <c r="AP987" s="92"/>
      <c r="AQ987" s="92"/>
      <c r="AR987" s="92"/>
      <c r="AS987" s="92"/>
      <c r="AT987" s="92"/>
      <c r="AU987" s="92"/>
    </row>
    <row r="988" spans="3:64" ht="12.95" customHeight="1">
      <c r="C988" s="14"/>
      <c r="D988" s="14"/>
      <c r="AA988" s="92"/>
      <c r="AB988" s="92"/>
      <c r="AC988" s="92"/>
      <c r="AD988" s="92"/>
      <c r="AE988" s="92"/>
      <c r="AG988" s="94"/>
      <c r="AN988" s="92"/>
      <c r="AO988" s="92"/>
      <c r="AP988" s="92"/>
      <c r="AQ988" s="92"/>
      <c r="AR988" s="92"/>
      <c r="AS988" s="92"/>
      <c r="AT988" s="92"/>
      <c r="AU988" s="92"/>
    </row>
    <row r="989" spans="3:64" ht="12.95" customHeight="1">
      <c r="C989" s="14"/>
      <c r="D989" s="14"/>
      <c r="AA989" s="92"/>
      <c r="AB989" s="92"/>
      <c r="AC989" s="92"/>
      <c r="AD989" s="92"/>
      <c r="AE989" s="92"/>
      <c r="AG989" s="94"/>
      <c r="AN989" s="92"/>
      <c r="AO989" s="92"/>
      <c r="AP989" s="92"/>
      <c r="AQ989" s="92"/>
      <c r="AR989" s="92"/>
      <c r="AS989" s="92"/>
      <c r="AT989" s="92"/>
      <c r="AU989" s="92"/>
      <c r="AV989" s="92"/>
      <c r="AW989" s="92"/>
      <c r="AX989" s="92"/>
      <c r="AY989" s="92"/>
      <c r="AZ989" s="92"/>
      <c r="BA989" s="92"/>
      <c r="BB989" s="92"/>
      <c r="BC989" s="92"/>
      <c r="BD989" s="92"/>
      <c r="BE989" s="92"/>
      <c r="BF989" s="92"/>
      <c r="BG989" s="92"/>
      <c r="BH989" s="92"/>
      <c r="BI989" s="92"/>
      <c r="BJ989" s="92"/>
      <c r="BK989" s="92"/>
      <c r="BL989" s="92"/>
    </row>
    <row r="990" spans="3:64" ht="12.95" customHeight="1">
      <c r="C990" s="14"/>
      <c r="D990" s="14"/>
      <c r="AA990" s="92"/>
      <c r="AB990" s="92"/>
      <c r="AC990" s="92"/>
      <c r="AD990" s="92"/>
      <c r="AE990" s="92"/>
      <c r="AG990" s="94"/>
      <c r="AN990" s="92"/>
      <c r="AO990" s="92"/>
      <c r="AP990" s="92"/>
      <c r="AQ990" s="92"/>
      <c r="AR990" s="92"/>
      <c r="AS990" s="92"/>
      <c r="AT990" s="92"/>
      <c r="AU990" s="92"/>
    </row>
    <row r="991" spans="3:64" ht="12.95" customHeight="1">
      <c r="C991" s="14"/>
      <c r="D991" s="14"/>
      <c r="AA991" s="92"/>
      <c r="AB991" s="92"/>
      <c r="AC991" s="92"/>
      <c r="AD991" s="92"/>
      <c r="AE991" s="92"/>
      <c r="AG991" s="94"/>
      <c r="AN991" s="92"/>
      <c r="AO991" s="92"/>
      <c r="AP991" s="92"/>
      <c r="AQ991" s="92"/>
      <c r="AR991" s="92"/>
      <c r="AS991" s="92"/>
      <c r="AT991" s="92"/>
      <c r="AU991" s="92"/>
    </row>
    <row r="992" spans="3:64" ht="12.95" customHeight="1">
      <c r="C992" s="14"/>
      <c r="D992" s="14"/>
      <c r="AA992" s="92"/>
      <c r="AB992" s="92"/>
      <c r="AC992" s="92"/>
      <c r="AD992" s="92"/>
      <c r="AE992" s="92"/>
      <c r="AG992" s="94"/>
      <c r="AN992" s="92"/>
      <c r="AO992" s="92"/>
      <c r="AP992" s="92"/>
      <c r="AQ992" s="92"/>
      <c r="AR992" s="92"/>
      <c r="AS992" s="92"/>
      <c r="AT992" s="92"/>
      <c r="AU992" s="92"/>
    </row>
    <row r="993" spans="3:64" ht="12.95" customHeight="1">
      <c r="C993" s="14"/>
      <c r="D993" s="14"/>
      <c r="AA993" s="92"/>
      <c r="AB993" s="92"/>
      <c r="AC993" s="92"/>
      <c r="AD993" s="92"/>
      <c r="AE993" s="92"/>
      <c r="AG993" s="94"/>
      <c r="AN993" s="92"/>
      <c r="AO993" s="92"/>
      <c r="AP993" s="92"/>
      <c r="AQ993" s="92"/>
      <c r="AR993" s="92"/>
      <c r="AS993" s="92"/>
      <c r="AT993" s="92"/>
      <c r="AU993" s="92"/>
    </row>
    <row r="994" spans="3:64" ht="12.95" customHeight="1">
      <c r="C994" s="14"/>
      <c r="D994" s="14"/>
      <c r="AA994" s="92"/>
      <c r="AB994" s="92"/>
      <c r="AC994" s="92"/>
      <c r="AD994" s="92"/>
      <c r="AE994" s="92"/>
      <c r="AG994" s="94"/>
      <c r="AN994" s="92"/>
      <c r="AO994" s="92"/>
      <c r="AP994" s="92"/>
      <c r="AQ994" s="92"/>
      <c r="AR994" s="92"/>
      <c r="AS994" s="92"/>
      <c r="AT994" s="92"/>
      <c r="AU994" s="92"/>
    </row>
    <row r="995" spans="3:64" ht="12.95" customHeight="1">
      <c r="C995" s="14"/>
      <c r="D995" s="14"/>
      <c r="AA995" s="92"/>
      <c r="AB995" s="92"/>
      <c r="AC995" s="92"/>
      <c r="AD995" s="92"/>
      <c r="AE995" s="92"/>
      <c r="AG995" s="94"/>
      <c r="AN995" s="92"/>
      <c r="AO995" s="92"/>
      <c r="AP995" s="92"/>
      <c r="AQ995" s="92"/>
      <c r="AR995" s="92"/>
      <c r="AS995" s="92"/>
      <c r="AT995" s="92"/>
      <c r="AU995" s="92"/>
    </row>
    <row r="996" spans="3:64" ht="12.95" customHeight="1">
      <c r="C996" s="14"/>
      <c r="D996" s="14"/>
      <c r="AA996" s="92"/>
      <c r="AB996" s="92"/>
      <c r="AC996" s="92"/>
      <c r="AD996" s="92"/>
      <c r="AE996" s="92"/>
      <c r="AG996" s="94"/>
      <c r="AN996" s="92"/>
      <c r="AO996" s="92"/>
      <c r="AP996" s="92"/>
      <c r="AQ996" s="92"/>
      <c r="AR996" s="92"/>
      <c r="AS996" s="92"/>
      <c r="AT996" s="92"/>
      <c r="AU996" s="92"/>
    </row>
    <row r="997" spans="3:64" ht="12.95" customHeight="1">
      <c r="C997" s="14"/>
      <c r="D997" s="14"/>
      <c r="AA997" s="92"/>
      <c r="AB997" s="92"/>
      <c r="AC997" s="92"/>
      <c r="AD997" s="92"/>
      <c r="AE997" s="92"/>
      <c r="AG997" s="94"/>
      <c r="AN997" s="92"/>
      <c r="AO997" s="92"/>
      <c r="AP997" s="92"/>
      <c r="AQ997" s="92"/>
      <c r="AR997" s="92"/>
      <c r="AS997" s="92"/>
      <c r="AT997" s="92"/>
      <c r="AU997" s="92"/>
    </row>
    <row r="998" spans="3:64" ht="12.95" customHeight="1">
      <c r="C998" s="14"/>
      <c r="D998" s="14"/>
      <c r="AA998" s="92"/>
      <c r="AB998" s="92"/>
      <c r="AC998" s="92"/>
      <c r="AD998" s="92"/>
      <c r="AE998" s="92"/>
      <c r="AG998" s="94"/>
      <c r="AN998" s="92"/>
      <c r="AO998" s="92"/>
      <c r="AP998" s="92"/>
      <c r="AQ998" s="92"/>
      <c r="AR998" s="92"/>
      <c r="AS998" s="92"/>
      <c r="AT998" s="92"/>
      <c r="AU998" s="92"/>
    </row>
    <row r="999" spans="3:64" ht="12.95" customHeight="1">
      <c r="C999" s="14"/>
      <c r="D999" s="14"/>
      <c r="AA999" s="92"/>
      <c r="AB999" s="92"/>
      <c r="AC999" s="92"/>
      <c r="AD999" s="92"/>
      <c r="AE999" s="92"/>
      <c r="AG999" s="94"/>
      <c r="AN999" s="92"/>
      <c r="AO999" s="92"/>
      <c r="AP999" s="92"/>
      <c r="AQ999" s="92"/>
      <c r="AR999" s="92"/>
      <c r="AS999" s="92"/>
      <c r="AT999" s="92"/>
      <c r="AU999" s="92"/>
    </row>
    <row r="1000" spans="3:64" ht="12.95" customHeight="1">
      <c r="C1000" s="14"/>
      <c r="D1000" s="14"/>
      <c r="AA1000" s="92"/>
      <c r="AB1000" s="92"/>
      <c r="AC1000" s="92"/>
      <c r="AD1000" s="92"/>
      <c r="AE1000" s="92"/>
      <c r="AG1000" s="94"/>
      <c r="AN1000" s="92"/>
      <c r="AO1000" s="92"/>
      <c r="AP1000" s="92"/>
      <c r="AQ1000" s="92"/>
      <c r="AR1000" s="92"/>
      <c r="AS1000" s="92"/>
      <c r="AT1000" s="92"/>
      <c r="AU1000" s="92"/>
    </row>
    <row r="1001" spans="3:64" ht="12.95" customHeight="1">
      <c r="C1001" s="14"/>
      <c r="D1001" s="14"/>
      <c r="AA1001" s="92"/>
      <c r="AB1001" s="92"/>
      <c r="AC1001" s="92"/>
      <c r="AD1001" s="92"/>
      <c r="AE1001" s="92"/>
      <c r="AG1001" s="94"/>
      <c r="AN1001" s="92"/>
      <c r="AO1001" s="92"/>
      <c r="AP1001" s="92"/>
      <c r="AQ1001" s="92"/>
      <c r="AR1001" s="92"/>
      <c r="AS1001" s="92"/>
      <c r="AT1001" s="92"/>
      <c r="AU1001" s="92"/>
    </row>
    <row r="1002" spans="3:64" ht="12.95" customHeight="1">
      <c r="C1002" s="14"/>
      <c r="D1002" s="14"/>
      <c r="AA1002" s="92"/>
      <c r="AB1002" s="92"/>
      <c r="AC1002" s="92"/>
      <c r="AD1002" s="92"/>
      <c r="AE1002" s="92"/>
      <c r="AG1002" s="94"/>
      <c r="AN1002" s="92"/>
      <c r="AO1002" s="92"/>
      <c r="AP1002" s="92"/>
      <c r="AQ1002" s="92"/>
      <c r="AR1002" s="92"/>
      <c r="AS1002" s="92"/>
      <c r="AT1002" s="92"/>
      <c r="AU1002" s="92"/>
    </row>
    <row r="1003" spans="3:64" ht="12.95" customHeight="1">
      <c r="C1003" s="14"/>
      <c r="D1003" s="14"/>
      <c r="AA1003" s="92"/>
      <c r="AB1003" s="92"/>
      <c r="AC1003" s="92"/>
      <c r="AD1003" s="92"/>
      <c r="AE1003" s="92"/>
      <c r="AG1003" s="94"/>
      <c r="AN1003" s="92"/>
      <c r="AO1003" s="92"/>
      <c r="AP1003" s="92"/>
      <c r="AQ1003" s="92"/>
      <c r="AR1003" s="92"/>
      <c r="AS1003" s="92"/>
      <c r="AT1003" s="92"/>
      <c r="AU1003" s="92"/>
    </row>
    <row r="1004" spans="3:64" ht="12.95" customHeight="1">
      <c r="C1004" s="14"/>
      <c r="D1004" s="14"/>
      <c r="AA1004" s="92"/>
      <c r="AB1004" s="92"/>
      <c r="AC1004" s="92"/>
      <c r="AD1004" s="92"/>
      <c r="AE1004" s="92"/>
      <c r="AG1004" s="94"/>
      <c r="AN1004" s="92"/>
      <c r="AO1004" s="92"/>
      <c r="AP1004" s="92"/>
      <c r="AQ1004" s="92"/>
      <c r="AR1004" s="92"/>
      <c r="AS1004" s="92"/>
      <c r="AT1004" s="92"/>
      <c r="AU1004" s="92"/>
    </row>
    <row r="1005" spans="3:64" ht="12.95" customHeight="1">
      <c r="C1005" s="14"/>
      <c r="D1005" s="14"/>
      <c r="AA1005" s="92"/>
      <c r="AB1005" s="92"/>
      <c r="AC1005" s="92"/>
      <c r="AD1005" s="92"/>
      <c r="AE1005" s="92"/>
      <c r="AG1005" s="94"/>
      <c r="AN1005" s="92"/>
      <c r="AO1005" s="92"/>
      <c r="AP1005" s="92"/>
      <c r="AQ1005" s="92"/>
      <c r="AR1005" s="92"/>
      <c r="AS1005" s="92"/>
      <c r="AT1005" s="92"/>
      <c r="AU1005" s="92"/>
    </row>
    <row r="1006" spans="3:64" ht="12.95" customHeight="1">
      <c r="C1006" s="14"/>
      <c r="D1006" s="14"/>
      <c r="AA1006" s="92"/>
      <c r="AB1006" s="92"/>
      <c r="AC1006" s="92"/>
      <c r="AD1006" s="92"/>
      <c r="AE1006" s="92"/>
      <c r="AG1006" s="94"/>
      <c r="AN1006" s="92"/>
      <c r="AO1006" s="92"/>
      <c r="AP1006" s="92"/>
      <c r="AQ1006" s="92"/>
      <c r="AR1006" s="92"/>
      <c r="AS1006" s="92"/>
      <c r="AT1006" s="92"/>
      <c r="AU1006" s="92"/>
    </row>
    <row r="1007" spans="3:64" ht="12.95" customHeight="1">
      <c r="C1007" s="14"/>
      <c r="D1007" s="14"/>
      <c r="AA1007" s="92"/>
      <c r="AB1007" s="92"/>
      <c r="AC1007" s="92"/>
      <c r="AD1007" s="92"/>
      <c r="AE1007" s="92"/>
      <c r="AG1007" s="94"/>
      <c r="AN1007" s="92"/>
      <c r="AO1007" s="92"/>
      <c r="AP1007" s="92"/>
      <c r="AQ1007" s="92"/>
      <c r="AR1007" s="92"/>
      <c r="AS1007" s="92"/>
      <c r="AT1007" s="92"/>
      <c r="AU1007" s="92"/>
      <c r="AV1007" s="92"/>
      <c r="AW1007" s="92"/>
      <c r="AX1007" s="92"/>
      <c r="AY1007" s="92"/>
      <c r="AZ1007" s="92"/>
      <c r="BA1007" s="92"/>
      <c r="BB1007" s="92"/>
      <c r="BC1007" s="92"/>
      <c r="BD1007" s="92"/>
      <c r="BE1007" s="92"/>
      <c r="BF1007" s="92"/>
      <c r="BG1007" s="92"/>
      <c r="BH1007" s="92"/>
      <c r="BI1007" s="92"/>
      <c r="BJ1007" s="92"/>
      <c r="BK1007" s="92"/>
      <c r="BL1007" s="92"/>
    </row>
    <row r="1008" spans="3:64" ht="12.95" customHeight="1">
      <c r="C1008" s="14"/>
      <c r="D1008" s="14"/>
      <c r="AA1008" s="92"/>
      <c r="AB1008" s="92"/>
      <c r="AC1008" s="92"/>
      <c r="AD1008" s="92"/>
      <c r="AE1008" s="92"/>
      <c r="AG1008" s="94"/>
      <c r="AN1008" s="92"/>
      <c r="AO1008" s="92"/>
      <c r="AP1008" s="92"/>
      <c r="AQ1008" s="92"/>
      <c r="AR1008" s="92"/>
      <c r="AS1008" s="92"/>
      <c r="AT1008" s="92"/>
      <c r="AU1008" s="92"/>
    </row>
    <row r="1009" spans="3:47" ht="12.95" customHeight="1">
      <c r="C1009" s="14"/>
      <c r="D1009" s="14"/>
      <c r="AA1009" s="92"/>
      <c r="AB1009" s="92"/>
      <c r="AC1009" s="92"/>
      <c r="AD1009" s="92"/>
      <c r="AE1009" s="92"/>
      <c r="AG1009" s="94"/>
      <c r="AN1009" s="92"/>
      <c r="AO1009" s="92"/>
      <c r="AP1009" s="92"/>
      <c r="AQ1009" s="92"/>
      <c r="AR1009" s="92"/>
      <c r="AS1009" s="92"/>
      <c r="AT1009" s="92"/>
      <c r="AU1009" s="92"/>
    </row>
    <row r="1010" spans="3:47" ht="12.95" customHeight="1">
      <c r="C1010" s="14"/>
      <c r="D1010" s="14"/>
      <c r="AA1010" s="92"/>
      <c r="AB1010" s="92"/>
      <c r="AC1010" s="92"/>
      <c r="AD1010" s="92"/>
      <c r="AE1010" s="92"/>
      <c r="AG1010" s="94"/>
      <c r="AN1010" s="92"/>
      <c r="AO1010" s="92"/>
      <c r="AP1010" s="92"/>
      <c r="AQ1010" s="92"/>
      <c r="AR1010" s="92"/>
      <c r="AS1010" s="92"/>
      <c r="AT1010" s="92"/>
      <c r="AU1010" s="92"/>
    </row>
    <row r="1011" spans="3:47" ht="12.95" customHeight="1">
      <c r="C1011" s="14"/>
      <c r="D1011" s="14"/>
      <c r="AA1011" s="92"/>
      <c r="AB1011" s="92"/>
      <c r="AC1011" s="92"/>
      <c r="AD1011" s="92"/>
      <c r="AE1011" s="92"/>
      <c r="AG1011" s="94"/>
      <c r="AN1011" s="92"/>
      <c r="AO1011" s="92"/>
      <c r="AP1011" s="92"/>
      <c r="AQ1011" s="92"/>
      <c r="AR1011" s="92"/>
      <c r="AS1011" s="92"/>
      <c r="AT1011" s="92"/>
      <c r="AU1011" s="92"/>
    </row>
    <row r="1012" spans="3:47" ht="12.95" customHeight="1">
      <c r="C1012" s="14"/>
      <c r="D1012" s="14"/>
      <c r="AA1012" s="92"/>
      <c r="AB1012" s="92"/>
      <c r="AC1012" s="92"/>
      <c r="AD1012" s="92"/>
      <c r="AE1012" s="92"/>
      <c r="AG1012" s="94"/>
      <c r="AN1012" s="92"/>
      <c r="AO1012" s="92"/>
      <c r="AP1012" s="92"/>
      <c r="AQ1012" s="92"/>
      <c r="AR1012" s="92"/>
      <c r="AS1012" s="92"/>
      <c r="AT1012" s="92"/>
      <c r="AU1012" s="92"/>
    </row>
    <row r="1013" spans="3:47" ht="12.95" customHeight="1">
      <c r="C1013" s="14"/>
      <c r="D1013" s="14"/>
      <c r="AA1013" s="92"/>
      <c r="AB1013" s="92"/>
      <c r="AC1013" s="92"/>
      <c r="AD1013" s="92"/>
      <c r="AE1013" s="92"/>
      <c r="AG1013" s="94"/>
      <c r="AN1013" s="92"/>
      <c r="AO1013" s="92"/>
      <c r="AP1013" s="92"/>
      <c r="AQ1013" s="92"/>
      <c r="AR1013" s="92"/>
      <c r="AS1013" s="92"/>
      <c r="AT1013" s="92"/>
      <c r="AU1013" s="92"/>
    </row>
    <row r="1014" spans="3:47" ht="12.95" customHeight="1">
      <c r="C1014" s="14"/>
      <c r="D1014" s="14"/>
      <c r="AA1014" s="92"/>
      <c r="AB1014" s="92"/>
      <c r="AC1014" s="92"/>
      <c r="AD1014" s="92"/>
      <c r="AE1014" s="92"/>
      <c r="AG1014" s="94"/>
      <c r="AN1014" s="92"/>
      <c r="AO1014" s="92"/>
      <c r="AP1014" s="92"/>
      <c r="AQ1014" s="92"/>
      <c r="AR1014" s="92"/>
      <c r="AS1014" s="92"/>
      <c r="AT1014" s="92"/>
      <c r="AU1014" s="92"/>
    </row>
    <row r="1015" spans="3:47" ht="12.95" customHeight="1">
      <c r="C1015" s="14"/>
      <c r="D1015" s="14"/>
      <c r="AA1015" s="92"/>
      <c r="AB1015" s="92"/>
      <c r="AC1015" s="92"/>
      <c r="AD1015" s="92"/>
      <c r="AE1015" s="92"/>
      <c r="AG1015" s="94"/>
      <c r="AN1015" s="92"/>
      <c r="AO1015" s="92"/>
      <c r="AP1015" s="92"/>
      <c r="AQ1015" s="92"/>
      <c r="AR1015" s="92"/>
      <c r="AS1015" s="92"/>
      <c r="AT1015" s="92"/>
      <c r="AU1015" s="92"/>
    </row>
    <row r="1016" spans="3:47" ht="12.95" customHeight="1">
      <c r="C1016" s="14"/>
      <c r="D1016" s="14"/>
      <c r="AA1016" s="92"/>
      <c r="AB1016" s="92"/>
      <c r="AC1016" s="92"/>
      <c r="AD1016" s="92"/>
      <c r="AE1016" s="92"/>
      <c r="AG1016" s="94"/>
      <c r="AN1016" s="92"/>
      <c r="AO1016" s="92"/>
      <c r="AP1016" s="92"/>
      <c r="AQ1016" s="92"/>
      <c r="AR1016" s="92"/>
      <c r="AS1016" s="92"/>
      <c r="AT1016" s="92"/>
      <c r="AU1016" s="92"/>
    </row>
    <row r="1017" spans="3:47" ht="12.95" customHeight="1">
      <c r="C1017" s="14"/>
      <c r="D1017" s="14"/>
      <c r="AA1017" s="92"/>
      <c r="AB1017" s="92"/>
      <c r="AC1017" s="92"/>
      <c r="AD1017" s="92"/>
      <c r="AE1017" s="92"/>
      <c r="AG1017" s="94"/>
      <c r="AN1017" s="92"/>
      <c r="AO1017" s="92"/>
      <c r="AP1017" s="92"/>
      <c r="AQ1017" s="92"/>
      <c r="AR1017" s="92"/>
      <c r="AS1017" s="92"/>
      <c r="AT1017" s="92"/>
      <c r="AU1017" s="92"/>
    </row>
    <row r="1018" spans="3:47" ht="12.95" customHeight="1">
      <c r="C1018" s="14"/>
      <c r="D1018" s="14"/>
      <c r="AA1018" s="92"/>
      <c r="AB1018" s="92"/>
      <c r="AC1018" s="92"/>
      <c r="AD1018" s="92"/>
      <c r="AE1018" s="92"/>
      <c r="AG1018" s="94"/>
      <c r="AN1018" s="92"/>
      <c r="AO1018" s="92"/>
      <c r="AP1018" s="92"/>
      <c r="AQ1018" s="92"/>
      <c r="AR1018" s="92"/>
      <c r="AS1018" s="92"/>
      <c r="AT1018" s="92"/>
      <c r="AU1018" s="92"/>
    </row>
    <row r="1019" spans="3:47" ht="12.95" customHeight="1">
      <c r="C1019" s="14"/>
      <c r="D1019" s="14"/>
      <c r="AA1019" s="92"/>
      <c r="AB1019" s="92"/>
      <c r="AC1019" s="92"/>
      <c r="AD1019" s="92"/>
      <c r="AE1019" s="92"/>
      <c r="AG1019" s="94"/>
      <c r="AN1019" s="92"/>
      <c r="AO1019" s="92"/>
      <c r="AP1019" s="92"/>
      <c r="AQ1019" s="92"/>
      <c r="AR1019" s="92"/>
      <c r="AS1019" s="92"/>
      <c r="AT1019" s="92"/>
      <c r="AU1019" s="92"/>
    </row>
    <row r="1020" spans="3:47" ht="12.95" customHeight="1">
      <c r="C1020" s="14"/>
      <c r="D1020" s="14"/>
      <c r="AA1020" s="92"/>
      <c r="AB1020" s="92"/>
      <c r="AC1020" s="92"/>
      <c r="AD1020" s="92"/>
      <c r="AE1020" s="92"/>
      <c r="AG1020" s="94"/>
      <c r="AN1020" s="92"/>
      <c r="AO1020" s="92"/>
      <c r="AP1020" s="92"/>
      <c r="AQ1020" s="92"/>
      <c r="AR1020" s="92"/>
      <c r="AS1020" s="92"/>
      <c r="AT1020" s="92"/>
      <c r="AU1020" s="92"/>
    </row>
    <row r="1021" spans="3:47" ht="12.95" customHeight="1">
      <c r="C1021" s="14"/>
      <c r="D1021" s="14"/>
      <c r="AA1021" s="92"/>
      <c r="AB1021" s="92"/>
      <c r="AC1021" s="92"/>
      <c r="AD1021" s="92"/>
      <c r="AE1021" s="92"/>
      <c r="AG1021" s="94"/>
      <c r="AN1021" s="92"/>
      <c r="AO1021" s="92"/>
      <c r="AP1021" s="92"/>
      <c r="AQ1021" s="92"/>
      <c r="AR1021" s="92"/>
      <c r="AS1021" s="92"/>
      <c r="AT1021" s="92"/>
      <c r="AU1021" s="92"/>
    </row>
    <row r="1022" spans="3:47" ht="12.95" customHeight="1">
      <c r="C1022" s="14"/>
      <c r="D1022" s="14"/>
      <c r="AA1022" s="92"/>
      <c r="AB1022" s="92"/>
      <c r="AC1022" s="92"/>
      <c r="AD1022" s="92"/>
      <c r="AE1022" s="92"/>
      <c r="AG1022" s="94"/>
      <c r="AN1022" s="92"/>
      <c r="AO1022" s="92"/>
      <c r="AP1022" s="92"/>
      <c r="AQ1022" s="92"/>
      <c r="AR1022" s="92"/>
      <c r="AS1022" s="92"/>
      <c r="AT1022" s="92"/>
      <c r="AU1022" s="92"/>
    </row>
    <row r="1023" spans="3:47" ht="12.95" customHeight="1">
      <c r="C1023" s="14"/>
      <c r="D1023" s="14"/>
      <c r="AA1023" s="92"/>
      <c r="AB1023" s="92"/>
      <c r="AC1023" s="92"/>
      <c r="AD1023" s="92"/>
      <c r="AE1023" s="92"/>
      <c r="AG1023" s="94"/>
      <c r="AN1023" s="92"/>
      <c r="AO1023" s="92"/>
      <c r="AP1023" s="92"/>
      <c r="AQ1023" s="92"/>
      <c r="AR1023" s="92"/>
      <c r="AS1023" s="92"/>
      <c r="AT1023" s="92"/>
      <c r="AU1023" s="92"/>
    </row>
    <row r="1024" spans="3:47" ht="12.95" customHeight="1">
      <c r="C1024" s="14"/>
      <c r="D1024" s="14"/>
      <c r="AA1024" s="92"/>
      <c r="AB1024" s="92"/>
      <c r="AC1024" s="92"/>
      <c r="AD1024" s="92"/>
      <c r="AE1024" s="92"/>
      <c r="AG1024" s="94"/>
      <c r="AN1024" s="92"/>
      <c r="AO1024" s="92"/>
      <c r="AP1024" s="92"/>
      <c r="AQ1024" s="92"/>
      <c r="AR1024" s="92"/>
      <c r="AS1024" s="92"/>
      <c r="AT1024" s="92"/>
      <c r="AU1024" s="92"/>
    </row>
    <row r="1025" spans="3:47" ht="12.95" customHeight="1">
      <c r="C1025" s="14"/>
      <c r="D1025" s="14"/>
      <c r="AA1025" s="92"/>
      <c r="AB1025" s="92"/>
      <c r="AC1025" s="92"/>
      <c r="AD1025" s="92"/>
      <c r="AE1025" s="92"/>
      <c r="AG1025" s="94"/>
      <c r="AN1025" s="92"/>
      <c r="AO1025" s="92"/>
      <c r="AP1025" s="92"/>
      <c r="AQ1025" s="92"/>
      <c r="AR1025" s="92"/>
      <c r="AS1025" s="92"/>
      <c r="AT1025" s="92"/>
      <c r="AU1025" s="92"/>
    </row>
    <row r="1026" spans="3:47" ht="12.95" customHeight="1">
      <c r="C1026" s="14"/>
      <c r="D1026" s="14"/>
      <c r="AA1026" s="92"/>
      <c r="AB1026" s="92"/>
      <c r="AC1026" s="92"/>
      <c r="AD1026" s="92"/>
      <c r="AE1026" s="92"/>
      <c r="AG1026" s="94"/>
      <c r="AN1026" s="92"/>
      <c r="AO1026" s="92"/>
      <c r="AP1026" s="92"/>
      <c r="AQ1026" s="92"/>
      <c r="AR1026" s="92"/>
      <c r="AS1026" s="92"/>
      <c r="AT1026" s="92"/>
      <c r="AU1026" s="92"/>
    </row>
    <row r="1027" spans="3:47" ht="12.95" customHeight="1">
      <c r="C1027" s="14"/>
      <c r="D1027" s="14"/>
      <c r="AA1027" s="92"/>
      <c r="AB1027" s="92"/>
      <c r="AC1027" s="92"/>
      <c r="AD1027" s="92"/>
      <c r="AE1027" s="92"/>
      <c r="AG1027" s="94"/>
      <c r="AN1027" s="92"/>
      <c r="AO1027" s="92"/>
      <c r="AP1027" s="92"/>
      <c r="AQ1027" s="92"/>
      <c r="AR1027" s="92"/>
      <c r="AS1027" s="92"/>
      <c r="AT1027" s="92"/>
      <c r="AU1027" s="92"/>
    </row>
    <row r="1028" spans="3:47" ht="12.95" customHeight="1">
      <c r="C1028" s="14"/>
      <c r="D1028" s="14"/>
      <c r="AA1028" s="92"/>
      <c r="AB1028" s="92"/>
      <c r="AC1028" s="92"/>
      <c r="AD1028" s="92"/>
      <c r="AE1028" s="92"/>
      <c r="AG1028" s="94"/>
      <c r="AN1028" s="92"/>
      <c r="AO1028" s="92"/>
      <c r="AP1028" s="92"/>
      <c r="AQ1028" s="92"/>
      <c r="AR1028" s="92"/>
      <c r="AS1028" s="92"/>
      <c r="AT1028" s="92"/>
      <c r="AU1028" s="92"/>
    </row>
    <row r="1029" spans="3:47" ht="12.95" customHeight="1">
      <c r="C1029" s="14"/>
      <c r="D1029" s="14"/>
      <c r="AA1029" s="92"/>
      <c r="AB1029" s="92"/>
      <c r="AC1029" s="92"/>
      <c r="AD1029" s="92"/>
      <c r="AE1029" s="92"/>
      <c r="AG1029" s="94"/>
      <c r="AN1029" s="92"/>
      <c r="AO1029" s="92"/>
      <c r="AP1029" s="92"/>
      <c r="AQ1029" s="92"/>
      <c r="AR1029" s="92"/>
      <c r="AS1029" s="92"/>
      <c r="AT1029" s="92"/>
      <c r="AU1029" s="92"/>
    </row>
    <row r="1030" spans="3:47" ht="12.95" customHeight="1">
      <c r="C1030" s="14"/>
      <c r="D1030" s="14"/>
      <c r="AA1030" s="92"/>
      <c r="AB1030" s="92"/>
      <c r="AC1030" s="92"/>
      <c r="AD1030" s="92"/>
      <c r="AE1030" s="92"/>
      <c r="AG1030" s="94"/>
      <c r="AN1030" s="92"/>
      <c r="AO1030" s="92"/>
      <c r="AP1030" s="92"/>
      <c r="AQ1030" s="92"/>
      <c r="AR1030" s="92"/>
      <c r="AS1030" s="92"/>
      <c r="AT1030" s="92"/>
      <c r="AU1030" s="92"/>
    </row>
    <row r="1031" spans="3:47" ht="12.95" customHeight="1">
      <c r="C1031" s="14"/>
      <c r="D1031" s="14"/>
      <c r="AA1031" s="92"/>
      <c r="AB1031" s="92"/>
      <c r="AC1031" s="92"/>
      <c r="AD1031" s="92"/>
      <c r="AE1031" s="92"/>
      <c r="AG1031" s="94"/>
      <c r="AN1031" s="92"/>
      <c r="AO1031" s="92"/>
      <c r="AP1031" s="92"/>
      <c r="AQ1031" s="92"/>
      <c r="AR1031" s="92"/>
      <c r="AS1031" s="92"/>
      <c r="AT1031" s="92"/>
      <c r="AU1031" s="92"/>
    </row>
    <row r="1032" spans="3:47" ht="12.95" customHeight="1">
      <c r="C1032" s="14"/>
      <c r="D1032" s="14"/>
      <c r="AA1032" s="92"/>
      <c r="AB1032" s="92"/>
      <c r="AC1032" s="92"/>
      <c r="AD1032" s="92"/>
      <c r="AE1032" s="92"/>
      <c r="AG1032" s="94"/>
      <c r="AN1032" s="92"/>
      <c r="AO1032" s="92"/>
      <c r="AP1032" s="92"/>
      <c r="AQ1032" s="92"/>
      <c r="AR1032" s="92"/>
      <c r="AS1032" s="92"/>
      <c r="AT1032" s="92"/>
      <c r="AU1032" s="92"/>
    </row>
    <row r="1033" spans="3:47" ht="12.95" customHeight="1">
      <c r="C1033" s="14"/>
      <c r="D1033" s="14"/>
      <c r="AA1033" s="92"/>
      <c r="AB1033" s="92"/>
      <c r="AC1033" s="92"/>
      <c r="AD1033" s="92"/>
      <c r="AE1033" s="92"/>
      <c r="AG1033" s="94"/>
      <c r="AN1033" s="92"/>
      <c r="AO1033" s="92"/>
      <c r="AP1033" s="92"/>
      <c r="AQ1033" s="92"/>
      <c r="AR1033" s="92"/>
      <c r="AS1033" s="92"/>
      <c r="AT1033" s="92"/>
      <c r="AU1033" s="92"/>
    </row>
    <row r="1034" spans="3:47" ht="12.95" customHeight="1">
      <c r="C1034" s="14"/>
      <c r="D1034" s="14"/>
      <c r="AA1034" s="92"/>
      <c r="AB1034" s="92"/>
      <c r="AC1034" s="92"/>
      <c r="AD1034" s="92"/>
      <c r="AE1034" s="92"/>
      <c r="AG1034" s="94"/>
      <c r="AN1034" s="92"/>
      <c r="AO1034" s="92"/>
      <c r="AP1034" s="92"/>
      <c r="AQ1034" s="92"/>
      <c r="AR1034" s="92"/>
      <c r="AS1034" s="92"/>
      <c r="AT1034" s="92"/>
      <c r="AU1034" s="92"/>
    </row>
    <row r="1035" spans="3:47" ht="12.95" customHeight="1">
      <c r="C1035" s="14"/>
      <c r="D1035" s="14"/>
      <c r="AA1035" s="92"/>
      <c r="AB1035" s="92"/>
      <c r="AC1035" s="92"/>
      <c r="AD1035" s="92"/>
      <c r="AE1035" s="92"/>
      <c r="AG1035" s="94"/>
      <c r="AN1035" s="92"/>
      <c r="AO1035" s="92"/>
      <c r="AP1035" s="92"/>
      <c r="AQ1035" s="92"/>
      <c r="AR1035" s="92"/>
      <c r="AS1035" s="92"/>
      <c r="AT1035" s="92"/>
      <c r="AU1035" s="92"/>
    </row>
    <row r="1036" spans="3:47" ht="12.95" customHeight="1">
      <c r="C1036" s="14"/>
      <c r="D1036" s="14"/>
      <c r="AA1036" s="92"/>
      <c r="AB1036" s="92"/>
      <c r="AC1036" s="92"/>
      <c r="AD1036" s="92"/>
      <c r="AE1036" s="92"/>
      <c r="AG1036" s="94"/>
      <c r="AN1036" s="92"/>
      <c r="AO1036" s="92"/>
      <c r="AP1036" s="92"/>
      <c r="AQ1036" s="92"/>
      <c r="AR1036" s="92"/>
      <c r="AS1036" s="92"/>
      <c r="AT1036" s="92"/>
      <c r="AU1036" s="92"/>
    </row>
    <row r="1037" spans="3:47" ht="12.95" customHeight="1">
      <c r="C1037" s="14"/>
      <c r="D1037" s="14"/>
      <c r="AA1037" s="92"/>
      <c r="AB1037" s="92"/>
      <c r="AC1037" s="92"/>
      <c r="AD1037" s="92"/>
      <c r="AE1037" s="92"/>
      <c r="AG1037" s="94"/>
      <c r="AN1037" s="92"/>
      <c r="AO1037" s="92"/>
      <c r="AP1037" s="92"/>
      <c r="AQ1037" s="92"/>
      <c r="AR1037" s="92"/>
      <c r="AS1037" s="92"/>
      <c r="AT1037" s="92"/>
      <c r="AU1037" s="92"/>
    </row>
    <row r="1038" spans="3:47" ht="12.95" customHeight="1">
      <c r="C1038" s="14"/>
      <c r="D1038" s="14"/>
      <c r="AA1038" s="92"/>
      <c r="AB1038" s="92"/>
      <c r="AC1038" s="92"/>
      <c r="AD1038" s="92"/>
      <c r="AE1038" s="92"/>
      <c r="AG1038" s="94"/>
      <c r="AN1038" s="92"/>
      <c r="AO1038" s="92"/>
      <c r="AP1038" s="92"/>
      <c r="AQ1038" s="92"/>
      <c r="AR1038" s="92"/>
      <c r="AS1038" s="92"/>
      <c r="AT1038" s="92"/>
      <c r="AU1038" s="92"/>
    </row>
    <row r="1039" spans="3:47" ht="12.95" customHeight="1">
      <c r="C1039" s="14"/>
      <c r="D1039" s="14"/>
      <c r="AA1039" s="92"/>
      <c r="AB1039" s="92"/>
      <c r="AC1039" s="92"/>
      <c r="AD1039" s="92"/>
      <c r="AE1039" s="92"/>
      <c r="AG1039" s="94"/>
      <c r="AN1039" s="92"/>
      <c r="AO1039" s="92"/>
      <c r="AP1039" s="92"/>
      <c r="AQ1039" s="92"/>
      <c r="AR1039" s="92"/>
      <c r="AS1039" s="92"/>
      <c r="AT1039" s="92"/>
      <c r="AU1039" s="92"/>
    </row>
    <row r="1040" spans="3:47" ht="12.95" customHeight="1">
      <c r="C1040" s="14"/>
      <c r="D1040" s="14"/>
      <c r="AA1040" s="92"/>
      <c r="AB1040" s="92"/>
      <c r="AC1040" s="92"/>
      <c r="AD1040" s="92"/>
      <c r="AE1040" s="92"/>
      <c r="AG1040" s="94"/>
      <c r="AN1040" s="92"/>
      <c r="AO1040" s="92"/>
      <c r="AP1040" s="92"/>
      <c r="AQ1040" s="92"/>
      <c r="AR1040" s="92"/>
      <c r="AS1040" s="92"/>
      <c r="AT1040" s="92"/>
      <c r="AU1040" s="92"/>
    </row>
    <row r="1041" spans="3:48" ht="12.95" customHeight="1">
      <c r="C1041" s="14"/>
      <c r="D1041" s="14"/>
      <c r="AA1041" s="92"/>
      <c r="AB1041" s="92"/>
      <c r="AC1041" s="92"/>
      <c r="AD1041" s="92"/>
      <c r="AE1041" s="92"/>
      <c r="AG1041" s="94"/>
      <c r="AN1041" s="92"/>
      <c r="AO1041" s="92"/>
      <c r="AP1041" s="92"/>
      <c r="AQ1041" s="92"/>
      <c r="AR1041" s="92"/>
      <c r="AS1041" s="92"/>
      <c r="AT1041" s="92"/>
      <c r="AU1041" s="92"/>
    </row>
    <row r="1042" spans="3:48" ht="12.95" customHeight="1">
      <c r="C1042" s="14"/>
      <c r="D1042" s="14"/>
      <c r="AA1042" s="92"/>
      <c r="AB1042" s="92"/>
      <c r="AC1042" s="92"/>
      <c r="AD1042" s="92"/>
      <c r="AE1042" s="92"/>
      <c r="AG1042" s="94"/>
      <c r="AN1042" s="92"/>
      <c r="AO1042" s="92"/>
      <c r="AP1042" s="92"/>
      <c r="AQ1042" s="92"/>
      <c r="AR1042" s="92"/>
      <c r="AS1042" s="92"/>
      <c r="AT1042" s="92"/>
      <c r="AU1042" s="92"/>
    </row>
    <row r="1043" spans="3:48" ht="12.95" customHeight="1">
      <c r="C1043" s="14"/>
      <c r="D1043" s="14"/>
      <c r="AA1043" s="92"/>
      <c r="AB1043" s="92"/>
      <c r="AC1043" s="92"/>
      <c r="AD1043" s="92"/>
      <c r="AE1043" s="92"/>
      <c r="AG1043" s="94"/>
      <c r="AN1043" s="92"/>
      <c r="AO1043" s="92"/>
      <c r="AP1043" s="92"/>
      <c r="AQ1043" s="92"/>
      <c r="AR1043" s="92"/>
      <c r="AS1043" s="92"/>
      <c r="AT1043" s="92"/>
      <c r="AU1043" s="92"/>
    </row>
    <row r="1044" spans="3:48" ht="12.95" customHeight="1">
      <c r="C1044" s="14"/>
      <c r="D1044" s="14"/>
      <c r="AA1044" s="92"/>
      <c r="AB1044" s="92"/>
      <c r="AC1044" s="92"/>
      <c r="AD1044" s="92"/>
      <c r="AE1044" s="92"/>
      <c r="AG1044" s="94"/>
      <c r="AN1044" s="92"/>
      <c r="AO1044" s="92"/>
      <c r="AP1044" s="92"/>
      <c r="AQ1044" s="92"/>
      <c r="AR1044" s="92"/>
      <c r="AS1044" s="92"/>
      <c r="AT1044" s="92"/>
      <c r="AU1044" s="92"/>
      <c r="AV1044" s="92"/>
    </row>
    <row r="1045" spans="3:48" ht="12.95" customHeight="1">
      <c r="C1045" s="14"/>
      <c r="D1045" s="14"/>
      <c r="AA1045" s="92"/>
      <c r="AB1045" s="92"/>
      <c r="AC1045" s="92"/>
      <c r="AD1045" s="92"/>
      <c r="AE1045" s="92"/>
      <c r="AG1045" s="94"/>
      <c r="AN1045" s="92"/>
      <c r="AO1045" s="92"/>
      <c r="AP1045" s="92"/>
      <c r="AQ1045" s="92"/>
      <c r="AR1045" s="92"/>
      <c r="AS1045" s="92"/>
      <c r="AT1045" s="92"/>
      <c r="AU1045" s="92"/>
      <c r="AV1045" s="92"/>
    </row>
    <row r="1046" spans="3:48" ht="12.95" customHeight="1">
      <c r="C1046" s="14"/>
      <c r="D1046" s="14"/>
      <c r="AA1046" s="92"/>
      <c r="AB1046" s="92"/>
      <c r="AC1046" s="92"/>
      <c r="AD1046" s="92"/>
      <c r="AE1046" s="92"/>
      <c r="AG1046" s="94"/>
      <c r="AN1046" s="92"/>
      <c r="AO1046" s="92"/>
      <c r="AP1046" s="92"/>
      <c r="AQ1046" s="92"/>
      <c r="AR1046" s="92"/>
      <c r="AS1046" s="92"/>
      <c r="AT1046" s="92"/>
      <c r="AU1046" s="92"/>
    </row>
    <row r="1047" spans="3:48" ht="12.95" customHeight="1">
      <c r="C1047" s="14"/>
      <c r="D1047" s="14"/>
      <c r="AA1047" s="92"/>
      <c r="AB1047" s="92"/>
      <c r="AC1047" s="92"/>
      <c r="AD1047" s="92"/>
      <c r="AE1047" s="92"/>
      <c r="AG1047" s="94"/>
      <c r="AN1047" s="92"/>
      <c r="AO1047" s="92"/>
      <c r="AP1047" s="92"/>
      <c r="AQ1047" s="92"/>
      <c r="AR1047" s="92"/>
      <c r="AS1047" s="92"/>
      <c r="AT1047" s="92"/>
      <c r="AU1047" s="92"/>
    </row>
    <row r="1048" spans="3:48" ht="12.95" customHeight="1">
      <c r="C1048" s="14"/>
      <c r="D1048" s="14"/>
      <c r="AA1048" s="92"/>
      <c r="AB1048" s="92"/>
      <c r="AC1048" s="92"/>
      <c r="AD1048" s="92"/>
      <c r="AE1048" s="92"/>
      <c r="AG1048" s="94"/>
      <c r="AN1048" s="92"/>
      <c r="AO1048" s="92"/>
      <c r="AP1048" s="92"/>
      <c r="AQ1048" s="92"/>
      <c r="AR1048" s="92"/>
      <c r="AS1048" s="92"/>
      <c r="AT1048" s="92"/>
      <c r="AU1048" s="92"/>
    </row>
    <row r="1049" spans="3:48" ht="12.95" customHeight="1">
      <c r="C1049" s="14"/>
      <c r="D1049" s="14"/>
      <c r="AA1049" s="92"/>
      <c r="AB1049" s="92"/>
      <c r="AC1049" s="92"/>
      <c r="AD1049" s="92"/>
      <c r="AE1049" s="92"/>
      <c r="AG1049" s="94"/>
      <c r="AN1049" s="92"/>
      <c r="AO1049" s="92"/>
      <c r="AP1049" s="92"/>
      <c r="AQ1049" s="92"/>
      <c r="AR1049" s="92"/>
      <c r="AS1049" s="92"/>
      <c r="AT1049" s="92"/>
      <c r="AU1049" s="92"/>
    </row>
    <row r="1050" spans="3:48" ht="12.95" customHeight="1">
      <c r="C1050" s="14"/>
      <c r="D1050" s="14"/>
      <c r="AA1050" s="92"/>
      <c r="AB1050" s="92"/>
      <c r="AC1050" s="92"/>
      <c r="AD1050" s="92"/>
      <c r="AE1050" s="92"/>
      <c r="AG1050" s="94"/>
      <c r="AN1050" s="92"/>
      <c r="AO1050" s="92"/>
      <c r="AP1050" s="92"/>
      <c r="AQ1050" s="92"/>
      <c r="AR1050" s="92"/>
      <c r="AS1050" s="92"/>
      <c r="AT1050" s="92"/>
      <c r="AU1050" s="92"/>
    </row>
    <row r="1051" spans="3:48" ht="12.95" customHeight="1">
      <c r="C1051" s="14"/>
      <c r="D1051" s="14"/>
      <c r="AA1051" s="92"/>
      <c r="AB1051" s="92"/>
      <c r="AC1051" s="92"/>
      <c r="AD1051" s="92"/>
      <c r="AE1051" s="92"/>
      <c r="AG1051" s="94"/>
      <c r="AN1051" s="92"/>
      <c r="AO1051" s="92"/>
      <c r="AP1051" s="92"/>
      <c r="AQ1051" s="92"/>
      <c r="AR1051" s="92"/>
      <c r="AS1051" s="92"/>
      <c r="AT1051" s="92"/>
      <c r="AU1051" s="92"/>
    </row>
    <row r="1052" spans="3:48" ht="12.95" customHeight="1">
      <c r="C1052" s="14"/>
      <c r="D1052" s="14"/>
      <c r="AA1052" s="92"/>
      <c r="AB1052" s="92"/>
      <c r="AC1052" s="92"/>
      <c r="AD1052" s="92"/>
      <c r="AE1052" s="92"/>
      <c r="AG1052" s="94"/>
      <c r="AN1052" s="92"/>
      <c r="AO1052" s="92"/>
      <c r="AP1052" s="92"/>
      <c r="AQ1052" s="92"/>
      <c r="AR1052" s="92"/>
      <c r="AS1052" s="92"/>
      <c r="AT1052" s="92"/>
      <c r="AU1052" s="92"/>
    </row>
    <row r="1053" spans="3:48" ht="12.95" customHeight="1">
      <c r="C1053" s="14"/>
      <c r="D1053" s="14"/>
      <c r="AA1053" s="92"/>
      <c r="AB1053" s="92"/>
      <c r="AC1053" s="92"/>
      <c r="AD1053" s="92"/>
      <c r="AE1053" s="92"/>
      <c r="AG1053" s="94"/>
      <c r="AN1053" s="92"/>
      <c r="AO1053" s="92"/>
      <c r="AP1053" s="92"/>
      <c r="AQ1053" s="92"/>
      <c r="AR1053" s="92"/>
      <c r="AS1053" s="92"/>
      <c r="AT1053" s="92"/>
      <c r="AU1053" s="92"/>
    </row>
    <row r="1054" spans="3:48" ht="12.95" customHeight="1">
      <c r="C1054" s="14"/>
      <c r="D1054" s="14"/>
      <c r="AA1054" s="92"/>
      <c r="AB1054" s="92"/>
      <c r="AC1054" s="92"/>
      <c r="AD1054" s="92"/>
      <c r="AE1054" s="92"/>
      <c r="AG1054" s="94"/>
      <c r="AN1054" s="92"/>
      <c r="AO1054" s="92"/>
      <c r="AP1054" s="92"/>
      <c r="AQ1054" s="92"/>
      <c r="AR1054" s="92"/>
      <c r="AS1054" s="92"/>
      <c r="AT1054" s="92"/>
      <c r="AU1054" s="92"/>
    </row>
    <row r="1055" spans="3:48" ht="12.95" customHeight="1">
      <c r="C1055" s="14"/>
      <c r="D1055" s="14"/>
      <c r="AA1055" s="92"/>
      <c r="AB1055" s="92"/>
      <c r="AC1055" s="92"/>
      <c r="AD1055" s="92"/>
      <c r="AE1055" s="92"/>
      <c r="AG1055" s="94"/>
      <c r="AN1055" s="92"/>
      <c r="AO1055" s="92"/>
      <c r="AP1055" s="92"/>
      <c r="AQ1055" s="92"/>
      <c r="AR1055" s="92"/>
      <c r="AS1055" s="92"/>
      <c r="AT1055" s="92"/>
      <c r="AU1055" s="92"/>
    </row>
    <row r="1056" spans="3:48" ht="12.95" customHeight="1">
      <c r="C1056" s="14"/>
      <c r="D1056" s="14"/>
      <c r="AA1056" s="92"/>
      <c r="AB1056" s="92"/>
      <c r="AC1056" s="92"/>
      <c r="AD1056" s="92"/>
      <c r="AE1056" s="92"/>
      <c r="AG1056" s="94"/>
      <c r="AN1056" s="92"/>
      <c r="AO1056" s="92"/>
      <c r="AP1056" s="92"/>
      <c r="AQ1056" s="92"/>
      <c r="AR1056" s="92"/>
      <c r="AS1056" s="92"/>
      <c r="AT1056" s="92"/>
      <c r="AU1056" s="92"/>
    </row>
    <row r="1057" spans="3:64" ht="12.95" customHeight="1">
      <c r="C1057" s="14"/>
      <c r="D1057" s="14"/>
      <c r="AA1057" s="92"/>
      <c r="AB1057" s="92"/>
      <c r="AC1057" s="92"/>
      <c r="AD1057" s="92"/>
      <c r="AE1057" s="92"/>
      <c r="AG1057" s="94"/>
      <c r="AN1057" s="92"/>
      <c r="AO1057" s="92"/>
      <c r="AP1057" s="92"/>
      <c r="AQ1057" s="92"/>
      <c r="AR1057" s="92"/>
      <c r="AS1057" s="92"/>
      <c r="AT1057" s="92"/>
      <c r="AU1057" s="92"/>
    </row>
    <row r="1058" spans="3:64" ht="12.95" customHeight="1">
      <c r="C1058" s="14"/>
      <c r="D1058" s="14"/>
      <c r="AA1058" s="92"/>
      <c r="AB1058" s="92"/>
      <c r="AC1058" s="92"/>
      <c r="AD1058" s="92"/>
      <c r="AE1058" s="92"/>
      <c r="AG1058" s="94"/>
      <c r="AN1058" s="92"/>
      <c r="AO1058" s="92"/>
      <c r="AP1058" s="92"/>
      <c r="AQ1058" s="92"/>
      <c r="AR1058" s="92"/>
      <c r="AS1058" s="92"/>
      <c r="AT1058" s="92"/>
      <c r="AU1058" s="92"/>
    </row>
    <row r="1059" spans="3:64" ht="12.95" customHeight="1">
      <c r="C1059" s="14"/>
      <c r="D1059" s="14"/>
      <c r="AA1059" s="92"/>
      <c r="AB1059" s="92"/>
      <c r="AC1059" s="92"/>
      <c r="AD1059" s="92"/>
      <c r="AE1059" s="92"/>
      <c r="AG1059" s="94"/>
      <c r="AN1059" s="92"/>
      <c r="AO1059" s="92"/>
      <c r="AP1059" s="92"/>
      <c r="AQ1059" s="92"/>
      <c r="AR1059" s="92"/>
      <c r="AS1059" s="92"/>
      <c r="AT1059" s="92"/>
      <c r="AU1059" s="92"/>
    </row>
    <row r="1060" spans="3:64" ht="12.95" customHeight="1">
      <c r="C1060" s="14"/>
      <c r="D1060" s="14"/>
      <c r="AA1060" s="92"/>
      <c r="AB1060" s="92"/>
      <c r="AC1060" s="92"/>
      <c r="AD1060" s="92"/>
      <c r="AE1060" s="92"/>
      <c r="AG1060" s="94"/>
      <c r="AN1060" s="92"/>
      <c r="AO1060" s="92"/>
      <c r="AP1060" s="92"/>
      <c r="AQ1060" s="92"/>
      <c r="AR1060" s="92"/>
      <c r="AS1060" s="92"/>
      <c r="AT1060" s="92"/>
      <c r="AU1060" s="92"/>
    </row>
    <row r="1061" spans="3:64" ht="12.95" customHeight="1">
      <c r="C1061" s="14"/>
      <c r="D1061" s="14"/>
      <c r="AA1061" s="92"/>
      <c r="AB1061" s="92"/>
      <c r="AC1061" s="92"/>
      <c r="AD1061" s="92"/>
      <c r="AE1061" s="92"/>
      <c r="AG1061" s="94"/>
      <c r="AN1061" s="92"/>
      <c r="AO1061" s="92"/>
      <c r="AP1061" s="92"/>
      <c r="AQ1061" s="92"/>
      <c r="AR1061" s="92"/>
      <c r="AS1061" s="92"/>
      <c r="AT1061" s="92"/>
      <c r="AU1061" s="92"/>
    </row>
    <row r="1062" spans="3:64" ht="12.95" customHeight="1">
      <c r="C1062" s="14"/>
      <c r="D1062" s="14"/>
      <c r="AA1062" s="92"/>
      <c r="AB1062" s="92"/>
      <c r="AC1062" s="92"/>
      <c r="AD1062" s="92"/>
      <c r="AE1062" s="92"/>
      <c r="AG1062" s="94"/>
      <c r="AN1062" s="92"/>
      <c r="AO1062" s="92"/>
      <c r="AP1062" s="92"/>
      <c r="AQ1062" s="92"/>
      <c r="AR1062" s="92"/>
      <c r="AS1062" s="92"/>
      <c r="AT1062" s="92"/>
      <c r="AU1062" s="92"/>
    </row>
    <row r="1063" spans="3:64" ht="12.95" customHeight="1">
      <c r="C1063" s="14"/>
      <c r="D1063" s="14"/>
      <c r="AA1063" s="92"/>
      <c r="AB1063" s="92"/>
      <c r="AC1063" s="92"/>
      <c r="AD1063" s="92"/>
      <c r="AE1063" s="92"/>
      <c r="AG1063" s="94"/>
      <c r="AN1063" s="92"/>
      <c r="AO1063" s="92"/>
      <c r="AP1063" s="92"/>
      <c r="AQ1063" s="92"/>
      <c r="AR1063" s="92"/>
      <c r="AS1063" s="92"/>
      <c r="AT1063" s="92"/>
      <c r="AU1063" s="92"/>
    </row>
    <row r="1064" spans="3:64" ht="12.95" customHeight="1">
      <c r="C1064" s="14"/>
      <c r="D1064" s="14"/>
      <c r="AA1064" s="92"/>
      <c r="AB1064" s="92"/>
      <c r="AC1064" s="92"/>
      <c r="AD1064" s="92"/>
      <c r="AE1064" s="92"/>
      <c r="AG1064" s="94"/>
      <c r="AN1064" s="92"/>
      <c r="AO1064" s="92"/>
      <c r="AP1064" s="92"/>
      <c r="AQ1064" s="92"/>
      <c r="AR1064" s="92"/>
      <c r="AS1064" s="92"/>
      <c r="AT1064" s="92"/>
      <c r="AU1064" s="92"/>
    </row>
    <row r="1065" spans="3:64" ht="12.95" customHeight="1">
      <c r="C1065" s="14"/>
      <c r="D1065" s="14"/>
      <c r="AA1065" s="92"/>
      <c r="AB1065" s="92"/>
      <c r="AC1065" s="92"/>
      <c r="AD1065" s="92"/>
      <c r="AE1065" s="92"/>
      <c r="AG1065" s="94"/>
      <c r="AN1065" s="92"/>
      <c r="AO1065" s="92"/>
      <c r="AP1065" s="92"/>
      <c r="AQ1065" s="92"/>
      <c r="AR1065" s="92"/>
      <c r="AS1065" s="92"/>
      <c r="AT1065" s="92"/>
      <c r="AU1065" s="92"/>
    </row>
    <row r="1066" spans="3:64" ht="12.95" customHeight="1">
      <c r="C1066" s="14"/>
      <c r="D1066" s="14"/>
      <c r="AA1066" s="92"/>
      <c r="AB1066" s="92"/>
      <c r="AC1066" s="92"/>
      <c r="AD1066" s="92"/>
      <c r="AE1066" s="92"/>
      <c r="AG1066" s="94"/>
      <c r="AN1066" s="92"/>
      <c r="AO1066" s="92"/>
      <c r="AP1066" s="92"/>
      <c r="AQ1066" s="92"/>
      <c r="AR1066" s="92"/>
      <c r="AS1066" s="92"/>
      <c r="AT1066" s="92"/>
      <c r="AU1066" s="92"/>
    </row>
    <row r="1067" spans="3:64" ht="12.95" customHeight="1">
      <c r="C1067" s="14"/>
      <c r="D1067" s="14"/>
      <c r="AA1067" s="92"/>
      <c r="AB1067" s="92"/>
      <c r="AC1067" s="92"/>
      <c r="AD1067" s="92"/>
      <c r="AE1067" s="92"/>
      <c r="AG1067" s="94"/>
      <c r="AN1067" s="92"/>
      <c r="AO1067" s="92"/>
      <c r="AP1067" s="92"/>
      <c r="AQ1067" s="92"/>
      <c r="AR1067" s="92"/>
      <c r="AS1067" s="92"/>
      <c r="AT1067" s="92"/>
      <c r="AU1067" s="92"/>
    </row>
    <row r="1068" spans="3:64" ht="12.95" customHeight="1">
      <c r="C1068" s="14"/>
      <c r="D1068" s="14"/>
      <c r="AA1068" s="92"/>
      <c r="AB1068" s="92"/>
      <c r="AC1068" s="92"/>
      <c r="AD1068" s="92"/>
      <c r="AE1068" s="92"/>
      <c r="AG1068" s="94"/>
      <c r="AN1068" s="92"/>
      <c r="AO1068" s="92"/>
      <c r="AP1068" s="92"/>
      <c r="AQ1068" s="92"/>
      <c r="AR1068" s="92"/>
      <c r="AS1068" s="92"/>
      <c r="AT1068" s="92"/>
      <c r="AU1068" s="92"/>
    </row>
    <row r="1069" spans="3:64" ht="12.95" customHeight="1">
      <c r="C1069" s="14"/>
      <c r="D1069" s="14"/>
      <c r="AA1069" s="92"/>
      <c r="AB1069" s="92"/>
      <c r="AC1069" s="92"/>
      <c r="AD1069" s="92"/>
      <c r="AE1069" s="92"/>
      <c r="AG1069" s="94"/>
      <c r="AN1069" s="92"/>
      <c r="AO1069" s="92"/>
      <c r="AP1069" s="92"/>
      <c r="AQ1069" s="92"/>
      <c r="AR1069" s="92"/>
      <c r="AS1069" s="92"/>
      <c r="AT1069" s="92"/>
      <c r="AU1069" s="92"/>
      <c r="AV1069" s="92"/>
      <c r="AW1069" s="92"/>
      <c r="AX1069" s="92"/>
      <c r="AY1069" s="92"/>
      <c r="AZ1069" s="92"/>
      <c r="BA1069" s="92"/>
      <c r="BB1069" s="92"/>
      <c r="BC1069" s="92"/>
      <c r="BD1069" s="92"/>
      <c r="BE1069" s="92"/>
      <c r="BF1069" s="92"/>
      <c r="BG1069" s="92"/>
      <c r="BH1069" s="92"/>
      <c r="BI1069" s="92"/>
      <c r="BJ1069" s="92"/>
      <c r="BK1069" s="92"/>
      <c r="BL1069" s="92"/>
    </row>
    <row r="1070" spans="3:64" ht="12.95" customHeight="1">
      <c r="C1070" s="14"/>
      <c r="D1070" s="14"/>
      <c r="AA1070" s="92"/>
      <c r="AB1070" s="92"/>
      <c r="AC1070" s="92"/>
      <c r="AD1070" s="92"/>
      <c r="AE1070" s="92"/>
      <c r="AG1070" s="94"/>
      <c r="AN1070" s="92"/>
      <c r="AO1070" s="92"/>
      <c r="AP1070" s="92"/>
      <c r="AQ1070" s="92"/>
      <c r="AR1070" s="92"/>
      <c r="AS1070" s="92"/>
      <c r="AT1070" s="92"/>
      <c r="AU1070" s="92"/>
    </row>
    <row r="1071" spans="3:64" ht="12.95" customHeight="1">
      <c r="C1071" s="14"/>
      <c r="D1071" s="14"/>
      <c r="AA1071" s="92"/>
      <c r="AB1071" s="92"/>
      <c r="AC1071" s="92"/>
      <c r="AD1071" s="92"/>
      <c r="AE1071" s="92"/>
      <c r="AG1071" s="94"/>
      <c r="AN1071" s="92"/>
      <c r="AO1071" s="92"/>
      <c r="AP1071" s="92"/>
      <c r="AQ1071" s="92"/>
      <c r="AR1071" s="92"/>
      <c r="AS1071" s="92"/>
      <c r="AT1071" s="92"/>
      <c r="AU1071" s="92"/>
    </row>
    <row r="1072" spans="3:64" ht="12.95" customHeight="1">
      <c r="C1072" s="14"/>
      <c r="D1072" s="14"/>
      <c r="AA1072" s="92"/>
      <c r="AB1072" s="92"/>
      <c r="AC1072" s="92"/>
      <c r="AD1072" s="92"/>
      <c r="AE1072" s="92"/>
      <c r="AG1072" s="94"/>
      <c r="AN1072" s="92"/>
      <c r="AO1072" s="92"/>
      <c r="AP1072" s="92"/>
      <c r="AQ1072" s="92"/>
      <c r="AR1072" s="92"/>
      <c r="AS1072" s="92"/>
      <c r="AT1072" s="92"/>
      <c r="AU1072" s="92"/>
    </row>
    <row r="1073" spans="3:48" ht="12.95" customHeight="1">
      <c r="C1073" s="14"/>
      <c r="D1073" s="14"/>
      <c r="AA1073" s="92"/>
      <c r="AB1073" s="92"/>
      <c r="AC1073" s="92"/>
      <c r="AD1073" s="92"/>
      <c r="AE1073" s="92"/>
      <c r="AG1073" s="94"/>
      <c r="AN1073" s="92"/>
      <c r="AO1073" s="92"/>
      <c r="AP1073" s="92"/>
      <c r="AQ1073" s="92"/>
      <c r="AR1073" s="92"/>
      <c r="AS1073" s="92"/>
      <c r="AT1073" s="92"/>
      <c r="AU1073" s="92"/>
    </row>
    <row r="1074" spans="3:48" ht="12.95" customHeight="1">
      <c r="C1074" s="14"/>
      <c r="D1074" s="14"/>
      <c r="AA1074" s="92"/>
      <c r="AB1074" s="92"/>
      <c r="AC1074" s="92"/>
      <c r="AD1074" s="92"/>
      <c r="AE1074" s="92"/>
      <c r="AG1074" s="94"/>
      <c r="AN1074" s="92"/>
      <c r="AO1074" s="92"/>
      <c r="AP1074" s="92"/>
      <c r="AQ1074" s="92"/>
      <c r="AR1074" s="92"/>
      <c r="AS1074" s="92"/>
      <c r="AT1074" s="92"/>
      <c r="AU1074" s="92"/>
    </row>
    <row r="1075" spans="3:48" ht="12.95" customHeight="1">
      <c r="C1075" s="14"/>
      <c r="D1075" s="14"/>
      <c r="AA1075" s="92"/>
      <c r="AB1075" s="92"/>
      <c r="AC1075" s="92"/>
      <c r="AD1075" s="92"/>
      <c r="AE1075" s="92"/>
      <c r="AG1075" s="94"/>
      <c r="AN1075" s="92"/>
      <c r="AO1075" s="92"/>
      <c r="AP1075" s="92"/>
      <c r="AQ1075" s="92"/>
      <c r="AR1075" s="92"/>
      <c r="AS1075" s="92"/>
      <c r="AT1075" s="92"/>
      <c r="AU1075" s="92"/>
    </row>
    <row r="1076" spans="3:48" ht="12.95" customHeight="1">
      <c r="C1076" s="14"/>
      <c r="D1076" s="14"/>
      <c r="AA1076" s="92"/>
      <c r="AB1076" s="92"/>
      <c r="AC1076" s="92"/>
      <c r="AD1076" s="92"/>
      <c r="AE1076" s="92"/>
      <c r="AG1076" s="94"/>
      <c r="AN1076" s="92"/>
      <c r="AO1076" s="92"/>
      <c r="AP1076" s="92"/>
      <c r="AQ1076" s="92"/>
      <c r="AR1076" s="92"/>
      <c r="AS1076" s="92"/>
      <c r="AT1076" s="92"/>
      <c r="AU1076" s="92"/>
    </row>
    <row r="1077" spans="3:48" ht="12.95" customHeight="1">
      <c r="C1077" s="14"/>
      <c r="D1077" s="14"/>
      <c r="AA1077" s="92"/>
      <c r="AB1077" s="92"/>
      <c r="AC1077" s="92"/>
      <c r="AD1077" s="92"/>
      <c r="AE1077" s="92"/>
      <c r="AG1077" s="94"/>
      <c r="AN1077" s="92"/>
      <c r="AO1077" s="92"/>
      <c r="AP1077" s="92"/>
      <c r="AQ1077" s="92"/>
      <c r="AR1077" s="92"/>
      <c r="AS1077" s="92"/>
      <c r="AT1077" s="92"/>
      <c r="AU1077" s="92"/>
    </row>
    <row r="1078" spans="3:48" ht="12.95" customHeight="1">
      <c r="C1078" s="14"/>
      <c r="D1078" s="14"/>
      <c r="AA1078" s="92"/>
      <c r="AB1078" s="92"/>
      <c r="AC1078" s="92"/>
      <c r="AD1078" s="92"/>
      <c r="AE1078" s="92"/>
      <c r="AG1078" s="94"/>
      <c r="AN1078" s="92"/>
      <c r="AO1078" s="92"/>
      <c r="AP1078" s="92"/>
      <c r="AQ1078" s="92"/>
      <c r="AR1078" s="92"/>
      <c r="AS1078" s="92"/>
      <c r="AT1078" s="92"/>
      <c r="AU1078" s="92"/>
    </row>
    <row r="1079" spans="3:48" ht="12.95" customHeight="1">
      <c r="C1079" s="14"/>
      <c r="D1079" s="14"/>
      <c r="AA1079" s="92"/>
      <c r="AB1079" s="92"/>
      <c r="AC1079" s="92"/>
      <c r="AD1079" s="92"/>
      <c r="AE1079" s="92"/>
      <c r="AG1079" s="94"/>
      <c r="AN1079" s="92"/>
      <c r="AO1079" s="92"/>
      <c r="AP1079" s="92"/>
      <c r="AQ1079" s="92"/>
      <c r="AR1079" s="92"/>
      <c r="AS1079" s="92"/>
      <c r="AT1079" s="92"/>
      <c r="AU1079" s="92"/>
    </row>
    <row r="1080" spans="3:48" ht="12.95" customHeight="1">
      <c r="C1080" s="14"/>
      <c r="D1080" s="14"/>
      <c r="AA1080" s="92"/>
      <c r="AB1080" s="92"/>
      <c r="AC1080" s="92"/>
      <c r="AD1080" s="92"/>
      <c r="AE1080" s="92"/>
      <c r="AG1080" s="94"/>
      <c r="AN1080" s="92"/>
      <c r="AO1080" s="92"/>
      <c r="AP1080" s="92"/>
      <c r="AQ1080" s="92"/>
      <c r="AR1080" s="92"/>
      <c r="AS1080" s="92"/>
      <c r="AT1080" s="92"/>
      <c r="AU1080" s="92"/>
    </row>
    <row r="1081" spans="3:48" ht="12.95" customHeight="1">
      <c r="C1081" s="14"/>
      <c r="D1081" s="14"/>
      <c r="AA1081" s="92"/>
      <c r="AB1081" s="92"/>
      <c r="AC1081" s="92"/>
      <c r="AD1081" s="92"/>
      <c r="AE1081" s="92"/>
      <c r="AG1081" s="94"/>
      <c r="AN1081" s="92"/>
      <c r="AO1081" s="92"/>
      <c r="AP1081" s="92"/>
      <c r="AQ1081" s="92"/>
      <c r="AR1081" s="92"/>
      <c r="AS1081" s="92"/>
      <c r="AT1081" s="92"/>
      <c r="AU1081" s="92"/>
      <c r="AV1081" s="92"/>
    </row>
    <row r="1082" spans="3:48" ht="12.95" customHeight="1">
      <c r="C1082" s="14"/>
      <c r="D1082" s="14"/>
      <c r="AA1082" s="92"/>
      <c r="AB1082" s="92"/>
      <c r="AC1082" s="92"/>
      <c r="AD1082" s="92"/>
      <c r="AE1082" s="92"/>
      <c r="AG1082" s="94"/>
      <c r="AN1082" s="92"/>
      <c r="AO1082" s="92"/>
      <c r="AP1082" s="92"/>
      <c r="AQ1082" s="92"/>
      <c r="AR1082" s="92"/>
      <c r="AS1082" s="92"/>
      <c r="AT1082" s="92"/>
      <c r="AU1082" s="92"/>
    </row>
    <row r="1083" spans="3:48" ht="12.95" customHeight="1">
      <c r="C1083" s="14"/>
      <c r="D1083" s="14"/>
      <c r="AA1083" s="92"/>
      <c r="AB1083" s="92"/>
      <c r="AC1083" s="92"/>
      <c r="AD1083" s="92"/>
      <c r="AE1083" s="92"/>
      <c r="AG1083" s="94"/>
      <c r="AN1083" s="92"/>
      <c r="AO1083" s="92"/>
      <c r="AP1083" s="92"/>
      <c r="AQ1083" s="92"/>
      <c r="AR1083" s="92"/>
      <c r="AS1083" s="92"/>
      <c r="AT1083" s="92"/>
      <c r="AU1083" s="92"/>
      <c r="AV1083" s="92"/>
    </row>
    <row r="1084" spans="3:48" ht="12.95" customHeight="1">
      <c r="C1084" s="14"/>
      <c r="D1084" s="14"/>
      <c r="AA1084" s="92"/>
      <c r="AB1084" s="92"/>
      <c r="AC1084" s="92"/>
      <c r="AD1084" s="92"/>
      <c r="AE1084" s="92"/>
      <c r="AG1084" s="94"/>
      <c r="AN1084" s="92"/>
      <c r="AO1084" s="92"/>
      <c r="AP1084" s="92"/>
      <c r="AQ1084" s="92"/>
      <c r="AR1084" s="92"/>
      <c r="AS1084" s="92"/>
      <c r="AT1084" s="92"/>
      <c r="AU1084" s="92"/>
    </row>
    <row r="1085" spans="3:48" ht="12.95" customHeight="1">
      <c r="C1085" s="14"/>
      <c r="D1085" s="14"/>
      <c r="AA1085" s="92"/>
      <c r="AB1085" s="92"/>
      <c r="AC1085" s="92"/>
      <c r="AD1085" s="92"/>
      <c r="AE1085" s="92"/>
      <c r="AG1085" s="94"/>
      <c r="AN1085" s="92"/>
      <c r="AO1085" s="92"/>
      <c r="AP1085" s="92"/>
      <c r="AQ1085" s="92"/>
      <c r="AR1085" s="92"/>
      <c r="AS1085" s="92"/>
      <c r="AT1085" s="92"/>
      <c r="AU1085" s="92"/>
    </row>
    <row r="1086" spans="3:48" ht="12.95" customHeight="1">
      <c r="C1086" s="14"/>
      <c r="D1086" s="14"/>
      <c r="AA1086" s="92"/>
      <c r="AB1086" s="92"/>
      <c r="AC1086" s="92"/>
      <c r="AD1086" s="92"/>
      <c r="AE1086" s="92"/>
      <c r="AG1086" s="94"/>
      <c r="AN1086" s="92"/>
      <c r="AO1086" s="92"/>
      <c r="AP1086" s="92"/>
      <c r="AQ1086" s="92"/>
      <c r="AR1086" s="92"/>
      <c r="AS1086" s="92"/>
      <c r="AT1086" s="92"/>
      <c r="AU1086" s="92"/>
    </row>
    <row r="1087" spans="3:48" ht="12.95" customHeight="1">
      <c r="C1087" s="14"/>
      <c r="D1087" s="14"/>
      <c r="AA1087" s="92"/>
      <c r="AB1087" s="92"/>
      <c r="AC1087" s="92"/>
      <c r="AD1087" s="92"/>
      <c r="AE1087" s="92"/>
      <c r="AG1087" s="94"/>
      <c r="AN1087" s="92"/>
      <c r="AO1087" s="92"/>
      <c r="AP1087" s="92"/>
      <c r="AQ1087" s="92"/>
      <c r="AR1087" s="92"/>
      <c r="AS1087" s="92"/>
      <c r="AT1087" s="92"/>
      <c r="AU1087" s="92"/>
    </row>
    <row r="1088" spans="3:48" ht="12.95" customHeight="1">
      <c r="C1088" s="14"/>
      <c r="D1088" s="14"/>
      <c r="AA1088" s="92"/>
      <c r="AB1088" s="92"/>
      <c r="AC1088" s="92"/>
      <c r="AD1088" s="92"/>
      <c r="AE1088" s="92"/>
      <c r="AG1088" s="94"/>
      <c r="AN1088" s="92"/>
      <c r="AO1088" s="92"/>
      <c r="AP1088" s="92"/>
      <c r="AQ1088" s="92"/>
      <c r="AR1088" s="92"/>
      <c r="AS1088" s="92"/>
      <c r="AT1088" s="92"/>
      <c r="AU1088" s="92"/>
    </row>
    <row r="1089" spans="3:47" ht="12.95" customHeight="1">
      <c r="C1089" s="14"/>
      <c r="D1089" s="14"/>
      <c r="AA1089" s="92"/>
      <c r="AB1089" s="92"/>
      <c r="AC1089" s="92"/>
      <c r="AD1089" s="92"/>
      <c r="AE1089" s="92"/>
      <c r="AG1089" s="94"/>
      <c r="AN1089" s="92"/>
      <c r="AO1089" s="92"/>
      <c r="AP1089" s="92"/>
      <c r="AQ1089" s="92"/>
      <c r="AR1089" s="92"/>
      <c r="AS1089" s="92"/>
      <c r="AT1089" s="92"/>
      <c r="AU1089" s="92"/>
    </row>
    <row r="1090" spans="3:47" ht="12.95" customHeight="1">
      <c r="C1090" s="14"/>
      <c r="D1090" s="14"/>
      <c r="AA1090" s="92"/>
      <c r="AB1090" s="92"/>
      <c r="AC1090" s="92"/>
      <c r="AD1090" s="92"/>
      <c r="AE1090" s="92"/>
      <c r="AG1090" s="94"/>
      <c r="AN1090" s="92"/>
      <c r="AO1090" s="92"/>
      <c r="AP1090" s="92"/>
      <c r="AQ1090" s="92"/>
      <c r="AR1090" s="92"/>
      <c r="AS1090" s="92"/>
      <c r="AT1090" s="92"/>
      <c r="AU1090" s="92"/>
    </row>
    <row r="1091" spans="3:47" ht="12.95" customHeight="1">
      <c r="C1091" s="14"/>
      <c r="D1091" s="14"/>
      <c r="AA1091" s="92"/>
      <c r="AB1091" s="92"/>
      <c r="AC1091" s="92"/>
      <c r="AD1091" s="92"/>
      <c r="AE1091" s="92"/>
      <c r="AG1091" s="94"/>
      <c r="AN1091" s="92"/>
      <c r="AO1091" s="92"/>
      <c r="AP1091" s="92"/>
      <c r="AQ1091" s="92"/>
      <c r="AR1091" s="92"/>
      <c r="AS1091" s="92"/>
      <c r="AT1091" s="92"/>
      <c r="AU1091" s="92"/>
    </row>
    <row r="1092" spans="3:47" ht="12.95" customHeight="1">
      <c r="C1092" s="14"/>
      <c r="D1092" s="14"/>
      <c r="AA1092" s="92"/>
      <c r="AB1092" s="92"/>
      <c r="AC1092" s="92"/>
      <c r="AD1092" s="92"/>
      <c r="AE1092" s="92"/>
      <c r="AG1092" s="94"/>
      <c r="AN1092" s="92"/>
      <c r="AO1092" s="92"/>
      <c r="AP1092" s="92"/>
      <c r="AQ1092" s="92"/>
      <c r="AR1092" s="92"/>
      <c r="AS1092" s="92"/>
      <c r="AT1092" s="92"/>
      <c r="AU1092" s="92"/>
    </row>
    <row r="1093" spans="3:47" ht="12.95" customHeight="1">
      <c r="C1093" s="14"/>
      <c r="D1093" s="14"/>
      <c r="AA1093" s="92"/>
      <c r="AB1093" s="92"/>
      <c r="AC1093" s="92"/>
      <c r="AD1093" s="92"/>
      <c r="AE1093" s="92"/>
      <c r="AG1093" s="94"/>
      <c r="AN1093" s="92"/>
      <c r="AO1093" s="92"/>
      <c r="AP1093" s="92"/>
      <c r="AQ1093" s="92"/>
      <c r="AR1093" s="92"/>
      <c r="AS1093" s="92"/>
      <c r="AT1093" s="92"/>
      <c r="AU1093" s="92"/>
    </row>
    <row r="1094" spans="3:47" ht="12.95" customHeight="1">
      <c r="C1094" s="14"/>
      <c r="D1094" s="14"/>
      <c r="AA1094" s="92"/>
      <c r="AB1094" s="92"/>
      <c r="AC1094" s="92"/>
      <c r="AD1094" s="92"/>
      <c r="AE1094" s="92"/>
      <c r="AG1094" s="94"/>
      <c r="AN1094" s="92"/>
      <c r="AO1094" s="92"/>
      <c r="AP1094" s="92"/>
      <c r="AQ1094" s="92"/>
      <c r="AR1094" s="92"/>
      <c r="AS1094" s="92"/>
      <c r="AT1094" s="92"/>
      <c r="AU1094" s="92"/>
    </row>
    <row r="1095" spans="3:47" ht="12.95" customHeight="1">
      <c r="C1095" s="14"/>
      <c r="D1095" s="14"/>
      <c r="AA1095" s="92"/>
      <c r="AB1095" s="92"/>
      <c r="AC1095" s="92"/>
      <c r="AD1095" s="92"/>
      <c r="AE1095" s="92"/>
      <c r="AG1095" s="94"/>
      <c r="AN1095" s="92"/>
      <c r="AO1095" s="92"/>
      <c r="AP1095" s="92"/>
      <c r="AQ1095" s="92"/>
      <c r="AR1095" s="92"/>
      <c r="AS1095" s="92"/>
      <c r="AT1095" s="92"/>
      <c r="AU1095" s="92"/>
    </row>
    <row r="1096" spans="3:47" ht="12.95" customHeight="1">
      <c r="C1096" s="14"/>
      <c r="D1096" s="14"/>
      <c r="AA1096" s="92"/>
      <c r="AB1096" s="92"/>
      <c r="AC1096" s="92"/>
      <c r="AD1096" s="92"/>
      <c r="AE1096" s="92"/>
      <c r="AG1096" s="94"/>
      <c r="AN1096" s="92"/>
      <c r="AO1096" s="92"/>
      <c r="AP1096" s="92"/>
      <c r="AQ1096" s="92"/>
      <c r="AR1096" s="92"/>
      <c r="AS1096" s="92"/>
      <c r="AT1096" s="92"/>
      <c r="AU1096" s="92"/>
    </row>
    <row r="1097" spans="3:47" ht="12.95" customHeight="1">
      <c r="C1097" s="14"/>
      <c r="D1097" s="14"/>
      <c r="AA1097" s="92"/>
      <c r="AB1097" s="92"/>
      <c r="AC1097" s="92"/>
      <c r="AD1097" s="92"/>
      <c r="AE1097" s="92"/>
      <c r="AG1097" s="94"/>
      <c r="AN1097" s="92"/>
      <c r="AO1097" s="92"/>
      <c r="AP1097" s="92"/>
      <c r="AQ1097" s="92"/>
      <c r="AR1097" s="92"/>
      <c r="AS1097" s="92"/>
      <c r="AT1097" s="92"/>
      <c r="AU1097" s="92"/>
    </row>
    <row r="1098" spans="3:47" ht="12.95" customHeight="1">
      <c r="C1098" s="14"/>
      <c r="D1098" s="14"/>
      <c r="AA1098" s="92"/>
      <c r="AB1098" s="92"/>
      <c r="AC1098" s="92"/>
      <c r="AD1098" s="92"/>
      <c r="AE1098" s="92"/>
      <c r="AG1098" s="94"/>
      <c r="AN1098" s="92"/>
      <c r="AO1098" s="92"/>
      <c r="AP1098" s="92"/>
      <c r="AQ1098" s="92"/>
      <c r="AR1098" s="92"/>
      <c r="AS1098" s="92"/>
      <c r="AT1098" s="92"/>
      <c r="AU1098" s="92"/>
    </row>
    <row r="1099" spans="3:47" ht="12.95" customHeight="1">
      <c r="C1099" s="14"/>
      <c r="D1099" s="14"/>
      <c r="AA1099" s="92"/>
      <c r="AB1099" s="92"/>
      <c r="AC1099" s="92"/>
      <c r="AD1099" s="92"/>
      <c r="AE1099" s="92"/>
      <c r="AG1099" s="94"/>
      <c r="AN1099" s="92"/>
      <c r="AO1099" s="92"/>
      <c r="AP1099" s="92"/>
      <c r="AQ1099" s="92"/>
      <c r="AR1099" s="92"/>
      <c r="AS1099" s="92"/>
      <c r="AT1099" s="92"/>
      <c r="AU1099" s="92"/>
    </row>
    <row r="1100" spans="3:47" ht="12.95" customHeight="1">
      <c r="C1100" s="14"/>
      <c r="D1100" s="14"/>
      <c r="AA1100" s="92"/>
      <c r="AB1100" s="92"/>
      <c r="AC1100" s="92"/>
      <c r="AD1100" s="92"/>
      <c r="AE1100" s="92"/>
      <c r="AG1100" s="94"/>
      <c r="AN1100" s="92"/>
      <c r="AO1100" s="92"/>
      <c r="AP1100" s="92"/>
      <c r="AQ1100" s="92"/>
      <c r="AR1100" s="92"/>
      <c r="AS1100" s="92"/>
      <c r="AT1100" s="92"/>
      <c r="AU1100" s="92"/>
    </row>
    <row r="1101" spans="3:47" ht="12.95" customHeight="1">
      <c r="C1101" s="14"/>
      <c r="D1101" s="14"/>
      <c r="AA1101" s="92"/>
      <c r="AB1101" s="92"/>
      <c r="AC1101" s="92"/>
      <c r="AD1101" s="92"/>
      <c r="AE1101" s="92"/>
      <c r="AG1101" s="94"/>
      <c r="AN1101" s="92"/>
      <c r="AO1101" s="92"/>
      <c r="AP1101" s="92"/>
      <c r="AQ1101" s="92"/>
      <c r="AR1101" s="92"/>
      <c r="AS1101" s="92"/>
      <c r="AT1101" s="92"/>
      <c r="AU1101" s="92"/>
    </row>
    <row r="1102" spans="3:47" ht="12.95" customHeight="1">
      <c r="C1102" s="14"/>
      <c r="D1102" s="14"/>
      <c r="AA1102" s="92"/>
      <c r="AB1102" s="92"/>
      <c r="AC1102" s="92"/>
      <c r="AD1102" s="92"/>
      <c r="AE1102" s="92"/>
      <c r="AG1102" s="94"/>
      <c r="AN1102" s="92"/>
      <c r="AO1102" s="92"/>
      <c r="AP1102" s="92"/>
      <c r="AQ1102" s="92"/>
      <c r="AR1102" s="92"/>
      <c r="AS1102" s="92"/>
      <c r="AT1102" s="92"/>
      <c r="AU1102" s="92"/>
    </row>
    <row r="1103" spans="3:47" ht="12.95" customHeight="1">
      <c r="C1103" s="14"/>
      <c r="D1103" s="14"/>
      <c r="AA1103" s="92"/>
      <c r="AB1103" s="92"/>
      <c r="AC1103" s="92"/>
      <c r="AD1103" s="92"/>
      <c r="AE1103" s="92"/>
      <c r="AG1103" s="94"/>
      <c r="AN1103" s="92"/>
      <c r="AO1103" s="92"/>
      <c r="AP1103" s="92"/>
      <c r="AQ1103" s="92"/>
      <c r="AR1103" s="92"/>
      <c r="AS1103" s="92"/>
      <c r="AT1103" s="92"/>
      <c r="AU1103" s="92"/>
    </row>
    <row r="1104" spans="3:47" ht="12.95" customHeight="1">
      <c r="C1104" s="14"/>
      <c r="D1104" s="14"/>
      <c r="AA1104" s="92"/>
      <c r="AB1104" s="92"/>
      <c r="AC1104" s="92"/>
      <c r="AD1104" s="92"/>
      <c r="AE1104" s="92"/>
      <c r="AG1104" s="94"/>
      <c r="AN1104" s="92"/>
      <c r="AO1104" s="92"/>
      <c r="AP1104" s="92"/>
      <c r="AQ1104" s="92"/>
      <c r="AR1104" s="92"/>
      <c r="AS1104" s="92"/>
      <c r="AT1104" s="92"/>
      <c r="AU1104" s="92"/>
    </row>
    <row r="1105" spans="3:47" ht="12.95" customHeight="1">
      <c r="C1105" s="14"/>
      <c r="D1105" s="14"/>
      <c r="AA1105" s="92"/>
      <c r="AB1105" s="92"/>
      <c r="AC1105" s="92"/>
      <c r="AD1105" s="92"/>
      <c r="AE1105" s="92"/>
      <c r="AG1105" s="94"/>
      <c r="AN1105" s="92"/>
      <c r="AO1105" s="92"/>
      <c r="AP1105" s="92"/>
      <c r="AQ1105" s="92"/>
      <c r="AR1105" s="92"/>
      <c r="AS1105" s="92"/>
      <c r="AT1105" s="92"/>
      <c r="AU1105" s="92"/>
    </row>
    <row r="1106" spans="3:47" ht="12.95" customHeight="1">
      <c r="C1106" s="14"/>
      <c r="D1106" s="14"/>
      <c r="AA1106" s="92"/>
      <c r="AB1106" s="92"/>
      <c r="AC1106" s="92"/>
      <c r="AD1106" s="92"/>
      <c r="AE1106" s="92"/>
      <c r="AG1106" s="94"/>
      <c r="AN1106" s="92"/>
      <c r="AO1106" s="92"/>
      <c r="AP1106" s="92"/>
      <c r="AQ1106" s="92"/>
      <c r="AR1106" s="92"/>
      <c r="AS1106" s="92"/>
      <c r="AT1106" s="92"/>
      <c r="AU1106" s="92"/>
    </row>
    <row r="1107" spans="3:47" ht="12.95" customHeight="1">
      <c r="C1107" s="14"/>
      <c r="D1107" s="14"/>
      <c r="AA1107" s="92"/>
      <c r="AB1107" s="92"/>
      <c r="AC1107" s="92"/>
      <c r="AD1107" s="92"/>
      <c r="AE1107" s="92"/>
      <c r="AG1107" s="94"/>
      <c r="AN1107" s="92"/>
      <c r="AO1107" s="92"/>
      <c r="AP1107" s="92"/>
      <c r="AQ1107" s="92"/>
      <c r="AR1107" s="92"/>
      <c r="AS1107" s="92"/>
      <c r="AT1107" s="92"/>
      <c r="AU1107" s="92"/>
    </row>
    <row r="1108" spans="3:47" ht="12.95" customHeight="1">
      <c r="C1108" s="14"/>
      <c r="D1108" s="14"/>
      <c r="AA1108" s="92"/>
      <c r="AB1108" s="92"/>
      <c r="AC1108" s="92"/>
      <c r="AD1108" s="92"/>
      <c r="AE1108" s="92"/>
      <c r="AG1108" s="94"/>
      <c r="AN1108" s="92"/>
      <c r="AO1108" s="92"/>
      <c r="AP1108" s="92"/>
      <c r="AQ1108" s="92"/>
      <c r="AR1108" s="92"/>
      <c r="AS1108" s="92"/>
      <c r="AT1108" s="92"/>
      <c r="AU1108" s="92"/>
    </row>
    <row r="1109" spans="3:47" ht="12.95" customHeight="1">
      <c r="C1109" s="14"/>
      <c r="D1109" s="14"/>
      <c r="AA1109" s="92"/>
      <c r="AB1109" s="92"/>
      <c r="AC1109" s="92"/>
      <c r="AD1109" s="92"/>
      <c r="AE1109" s="92"/>
      <c r="AG1109" s="94"/>
      <c r="AN1109" s="92"/>
      <c r="AO1109" s="92"/>
      <c r="AP1109" s="92"/>
      <c r="AQ1109" s="92"/>
      <c r="AR1109" s="92"/>
      <c r="AS1109" s="92"/>
      <c r="AT1109" s="92"/>
      <c r="AU1109" s="92"/>
    </row>
    <row r="1110" spans="3:47" ht="12.95" customHeight="1">
      <c r="C1110" s="14"/>
      <c r="D1110" s="14"/>
      <c r="AA1110" s="92"/>
      <c r="AB1110" s="92"/>
      <c r="AC1110" s="92"/>
      <c r="AD1110" s="92"/>
      <c r="AE1110" s="92"/>
      <c r="AG1110" s="94"/>
      <c r="AN1110" s="92"/>
      <c r="AO1110" s="92"/>
      <c r="AP1110" s="92"/>
      <c r="AQ1110" s="92"/>
      <c r="AR1110" s="92"/>
      <c r="AS1110" s="92"/>
      <c r="AT1110" s="92"/>
      <c r="AU1110" s="92"/>
    </row>
    <row r="1111" spans="3:47" ht="12.95" customHeight="1">
      <c r="C1111" s="14"/>
      <c r="D1111" s="14"/>
      <c r="AA1111" s="92"/>
      <c r="AB1111" s="92"/>
      <c r="AC1111" s="92"/>
      <c r="AD1111" s="92"/>
      <c r="AE1111" s="92"/>
      <c r="AG1111" s="94"/>
      <c r="AN1111" s="92"/>
      <c r="AO1111" s="92"/>
      <c r="AP1111" s="92"/>
      <c r="AQ1111" s="92"/>
      <c r="AR1111" s="92"/>
      <c r="AS1111" s="92"/>
      <c r="AT1111" s="92"/>
      <c r="AU1111" s="92"/>
    </row>
    <row r="1112" spans="3:47" ht="12.95" customHeight="1">
      <c r="C1112" s="14"/>
      <c r="D1112" s="14"/>
      <c r="AA1112" s="92"/>
      <c r="AB1112" s="92"/>
      <c r="AC1112" s="92"/>
      <c r="AD1112" s="92"/>
      <c r="AE1112" s="92"/>
      <c r="AG1112" s="94"/>
      <c r="AN1112" s="92"/>
      <c r="AO1112" s="92"/>
      <c r="AP1112" s="92"/>
      <c r="AQ1112" s="92"/>
      <c r="AR1112" s="92"/>
      <c r="AS1112" s="92"/>
      <c r="AT1112" s="92"/>
      <c r="AU1112" s="92"/>
    </row>
    <row r="1113" spans="3:47" ht="12.95" customHeight="1">
      <c r="C1113" s="14"/>
      <c r="D1113" s="14"/>
      <c r="AA1113" s="92"/>
      <c r="AB1113" s="92"/>
      <c r="AC1113" s="92"/>
      <c r="AD1113" s="92"/>
      <c r="AE1113" s="92"/>
      <c r="AG1113" s="94"/>
      <c r="AN1113" s="92"/>
      <c r="AO1113" s="92"/>
      <c r="AP1113" s="92"/>
      <c r="AQ1113" s="92"/>
      <c r="AR1113" s="92"/>
      <c r="AS1113" s="92"/>
      <c r="AT1113" s="92"/>
      <c r="AU1113" s="92"/>
    </row>
    <row r="1114" spans="3:47" ht="12.95" customHeight="1">
      <c r="C1114" s="14"/>
      <c r="D1114" s="14"/>
      <c r="AA1114" s="92"/>
      <c r="AB1114" s="92"/>
      <c r="AC1114" s="92"/>
      <c r="AD1114" s="92"/>
      <c r="AE1114" s="92"/>
      <c r="AG1114" s="94"/>
      <c r="AN1114" s="92"/>
      <c r="AO1114" s="92"/>
      <c r="AP1114" s="92"/>
      <c r="AQ1114" s="92"/>
      <c r="AR1114" s="92"/>
      <c r="AS1114" s="92"/>
      <c r="AT1114" s="92"/>
      <c r="AU1114" s="92"/>
    </row>
    <row r="1115" spans="3:47" ht="12.95" customHeight="1">
      <c r="C1115" s="14"/>
      <c r="D1115" s="14"/>
      <c r="AA1115" s="92"/>
      <c r="AB1115" s="92"/>
      <c r="AC1115" s="92"/>
      <c r="AD1115" s="92"/>
      <c r="AE1115" s="92"/>
      <c r="AG1115" s="94"/>
      <c r="AN1115" s="92"/>
      <c r="AO1115" s="92"/>
      <c r="AP1115" s="92"/>
      <c r="AQ1115" s="92"/>
      <c r="AR1115" s="92"/>
      <c r="AS1115" s="92"/>
      <c r="AT1115" s="92"/>
      <c r="AU1115" s="92"/>
    </row>
    <row r="1116" spans="3:47" ht="12.95" customHeight="1">
      <c r="C1116" s="14"/>
      <c r="D1116" s="14"/>
      <c r="AA1116" s="92"/>
      <c r="AB1116" s="92"/>
      <c r="AC1116" s="92"/>
      <c r="AD1116" s="92"/>
      <c r="AE1116" s="92"/>
      <c r="AG1116" s="94"/>
      <c r="AN1116" s="92"/>
      <c r="AO1116" s="92"/>
      <c r="AP1116" s="92"/>
      <c r="AQ1116" s="92"/>
      <c r="AR1116" s="92"/>
      <c r="AS1116" s="92"/>
      <c r="AT1116" s="92"/>
      <c r="AU1116" s="92"/>
    </row>
    <row r="1117" spans="3:47" ht="12.95" customHeight="1">
      <c r="C1117" s="14"/>
      <c r="D1117" s="14"/>
      <c r="AA1117" s="92"/>
      <c r="AB1117" s="92"/>
      <c r="AC1117" s="92"/>
      <c r="AD1117" s="92"/>
      <c r="AE1117" s="92"/>
      <c r="AG1117" s="94"/>
      <c r="AN1117" s="92"/>
      <c r="AO1117" s="92"/>
      <c r="AP1117" s="92"/>
      <c r="AQ1117" s="92"/>
      <c r="AR1117" s="92"/>
      <c r="AS1117" s="92"/>
      <c r="AT1117" s="92"/>
      <c r="AU1117" s="92"/>
    </row>
    <row r="1118" spans="3:47" ht="12.95" customHeight="1">
      <c r="C1118" s="14"/>
      <c r="D1118" s="14"/>
      <c r="AA1118" s="92"/>
      <c r="AB1118" s="92"/>
      <c r="AC1118" s="92"/>
      <c r="AD1118" s="92"/>
      <c r="AE1118" s="92"/>
      <c r="AG1118" s="94"/>
      <c r="AN1118" s="92"/>
      <c r="AO1118" s="92"/>
      <c r="AP1118" s="92"/>
      <c r="AQ1118" s="92"/>
      <c r="AR1118" s="92"/>
      <c r="AS1118" s="92"/>
      <c r="AT1118" s="92"/>
      <c r="AU1118" s="92"/>
    </row>
    <row r="1119" spans="3:47" ht="12.95" customHeight="1">
      <c r="C1119" s="14"/>
      <c r="D1119" s="14"/>
      <c r="AA1119" s="92"/>
      <c r="AB1119" s="92"/>
      <c r="AC1119" s="92"/>
      <c r="AD1119" s="92"/>
      <c r="AE1119" s="92"/>
      <c r="AG1119" s="94"/>
      <c r="AN1119" s="92"/>
      <c r="AO1119" s="92"/>
      <c r="AP1119" s="92"/>
      <c r="AQ1119" s="92"/>
      <c r="AR1119" s="92"/>
      <c r="AS1119" s="92"/>
      <c r="AT1119" s="92"/>
      <c r="AU1119" s="92"/>
    </row>
    <row r="1120" spans="3:47" ht="12.95" customHeight="1">
      <c r="C1120" s="14"/>
      <c r="D1120" s="14"/>
      <c r="AA1120" s="92"/>
      <c r="AB1120" s="92"/>
      <c r="AC1120" s="92"/>
      <c r="AD1120" s="92"/>
      <c r="AE1120" s="92"/>
      <c r="AG1120" s="94"/>
      <c r="AN1120" s="92"/>
      <c r="AO1120" s="92"/>
      <c r="AP1120" s="92"/>
      <c r="AQ1120" s="92"/>
      <c r="AR1120" s="92"/>
      <c r="AS1120" s="92"/>
      <c r="AT1120" s="92"/>
      <c r="AU1120" s="92"/>
    </row>
    <row r="1121" spans="3:47" ht="12.95" customHeight="1">
      <c r="C1121" s="14"/>
      <c r="D1121" s="14"/>
      <c r="AA1121" s="92"/>
      <c r="AB1121" s="92"/>
      <c r="AC1121" s="92"/>
      <c r="AD1121" s="92"/>
      <c r="AE1121" s="92"/>
      <c r="AG1121" s="94"/>
      <c r="AN1121" s="92"/>
      <c r="AO1121" s="92"/>
      <c r="AP1121" s="92"/>
      <c r="AQ1121" s="92"/>
      <c r="AR1121" s="92"/>
      <c r="AS1121" s="92"/>
      <c r="AT1121" s="92"/>
      <c r="AU1121" s="92"/>
    </row>
    <row r="1122" spans="3:47" ht="12.95" customHeight="1">
      <c r="C1122" s="14"/>
      <c r="D1122" s="14"/>
      <c r="AA1122" s="92"/>
      <c r="AB1122" s="92"/>
      <c r="AC1122" s="92"/>
      <c r="AD1122" s="92"/>
      <c r="AE1122" s="92"/>
      <c r="AG1122" s="94"/>
      <c r="AN1122" s="92"/>
      <c r="AO1122" s="92"/>
      <c r="AP1122" s="92"/>
      <c r="AQ1122" s="92"/>
      <c r="AR1122" s="92"/>
      <c r="AS1122" s="92"/>
      <c r="AT1122" s="92"/>
      <c r="AU1122" s="92"/>
    </row>
    <row r="1123" spans="3:47" ht="12.95" customHeight="1">
      <c r="C1123" s="14"/>
      <c r="D1123" s="14"/>
      <c r="AA1123" s="92"/>
      <c r="AB1123" s="92"/>
      <c r="AC1123" s="92"/>
      <c r="AD1123" s="92"/>
      <c r="AE1123" s="92"/>
      <c r="AG1123" s="94"/>
      <c r="AN1123" s="92"/>
      <c r="AO1123" s="92"/>
      <c r="AP1123" s="92"/>
      <c r="AQ1123" s="92"/>
      <c r="AR1123" s="92"/>
      <c r="AS1123" s="92"/>
      <c r="AT1123" s="92"/>
      <c r="AU1123" s="92"/>
    </row>
    <row r="1124" spans="3:47" ht="12.95" customHeight="1">
      <c r="C1124" s="14"/>
      <c r="D1124" s="14"/>
      <c r="AA1124" s="92"/>
      <c r="AB1124" s="92"/>
      <c r="AC1124" s="92"/>
      <c r="AD1124" s="92"/>
      <c r="AE1124" s="92"/>
      <c r="AG1124" s="94"/>
      <c r="AN1124" s="92"/>
      <c r="AO1124" s="92"/>
      <c r="AP1124" s="92"/>
      <c r="AQ1124" s="92"/>
      <c r="AR1124" s="92"/>
      <c r="AS1124" s="92"/>
      <c r="AT1124" s="92"/>
      <c r="AU1124" s="92"/>
    </row>
    <row r="1125" spans="3:47" ht="12.95" customHeight="1">
      <c r="C1125" s="14"/>
      <c r="D1125" s="14"/>
      <c r="AA1125" s="92"/>
      <c r="AB1125" s="92"/>
      <c r="AC1125" s="92"/>
      <c r="AD1125" s="92"/>
      <c r="AE1125" s="92"/>
      <c r="AG1125" s="94"/>
      <c r="AN1125" s="92"/>
      <c r="AO1125" s="92"/>
      <c r="AP1125" s="92"/>
      <c r="AQ1125" s="92"/>
      <c r="AR1125" s="92"/>
      <c r="AS1125" s="92"/>
      <c r="AT1125" s="92"/>
      <c r="AU1125" s="92"/>
    </row>
    <row r="1126" spans="3:47" ht="12.95" customHeight="1">
      <c r="C1126" s="14"/>
      <c r="D1126" s="14"/>
      <c r="AA1126" s="92"/>
      <c r="AB1126" s="92"/>
      <c r="AC1126" s="92"/>
      <c r="AD1126" s="92"/>
      <c r="AE1126" s="92"/>
      <c r="AG1126" s="94"/>
      <c r="AN1126" s="92"/>
      <c r="AO1126" s="92"/>
      <c r="AP1126" s="92"/>
      <c r="AQ1126" s="92"/>
      <c r="AR1126" s="92"/>
      <c r="AS1126" s="92"/>
      <c r="AT1126" s="92"/>
      <c r="AU1126" s="92"/>
    </row>
    <row r="1127" spans="3:47" ht="12.95" customHeight="1">
      <c r="C1127" s="14"/>
      <c r="D1127" s="14"/>
      <c r="AA1127" s="92"/>
      <c r="AB1127" s="92"/>
      <c r="AC1127" s="92"/>
      <c r="AD1127" s="92"/>
      <c r="AE1127" s="92"/>
      <c r="AG1127" s="94"/>
      <c r="AN1127" s="92"/>
      <c r="AO1127" s="92"/>
      <c r="AP1127" s="92"/>
      <c r="AQ1127" s="92"/>
      <c r="AR1127" s="92"/>
      <c r="AS1127" s="92"/>
      <c r="AT1127" s="92"/>
      <c r="AU1127" s="92"/>
    </row>
    <row r="1128" spans="3:47" ht="12.95" customHeight="1">
      <c r="C1128" s="14"/>
      <c r="D1128" s="14"/>
      <c r="AA1128" s="92"/>
      <c r="AB1128" s="92"/>
      <c r="AC1128" s="92"/>
      <c r="AD1128" s="92"/>
      <c r="AE1128" s="92"/>
      <c r="AG1128" s="94"/>
      <c r="AN1128" s="92"/>
      <c r="AO1128" s="92"/>
      <c r="AP1128" s="92"/>
      <c r="AQ1128" s="92"/>
      <c r="AR1128" s="92"/>
      <c r="AS1128" s="92"/>
      <c r="AT1128" s="92"/>
      <c r="AU1128" s="92"/>
    </row>
    <row r="1129" spans="3:47" ht="12.95" customHeight="1">
      <c r="C1129" s="14"/>
      <c r="D1129" s="14"/>
      <c r="AA1129" s="92"/>
      <c r="AB1129" s="92"/>
      <c r="AC1129" s="92"/>
      <c r="AD1129" s="92"/>
      <c r="AE1129" s="92"/>
      <c r="AG1129" s="94"/>
      <c r="AN1129" s="92"/>
      <c r="AO1129" s="92"/>
      <c r="AP1129" s="92"/>
      <c r="AQ1129" s="92"/>
      <c r="AR1129" s="92"/>
      <c r="AS1129" s="92"/>
      <c r="AT1129" s="92"/>
      <c r="AU1129" s="92"/>
    </row>
    <row r="1130" spans="3:47" ht="12.95" customHeight="1">
      <c r="C1130" s="14"/>
      <c r="D1130" s="14"/>
      <c r="AA1130" s="92"/>
      <c r="AB1130" s="92"/>
      <c r="AC1130" s="92"/>
      <c r="AD1130" s="92"/>
      <c r="AE1130" s="92"/>
      <c r="AG1130" s="94"/>
      <c r="AN1130" s="92"/>
      <c r="AO1130" s="92"/>
      <c r="AP1130" s="92"/>
      <c r="AQ1130" s="92"/>
      <c r="AR1130" s="92"/>
      <c r="AS1130" s="92"/>
      <c r="AT1130" s="92"/>
      <c r="AU1130" s="92"/>
    </row>
    <row r="1131" spans="3:47" ht="12.95" customHeight="1">
      <c r="C1131" s="14"/>
      <c r="D1131" s="14"/>
      <c r="AA1131" s="92"/>
      <c r="AB1131" s="92"/>
      <c r="AC1131" s="92"/>
      <c r="AD1131" s="92"/>
      <c r="AE1131" s="92"/>
      <c r="AG1131" s="94"/>
      <c r="AN1131" s="92"/>
      <c r="AO1131" s="92"/>
      <c r="AP1131" s="92"/>
      <c r="AQ1131" s="92"/>
      <c r="AR1131" s="92"/>
      <c r="AS1131" s="92"/>
      <c r="AT1131" s="92"/>
      <c r="AU1131" s="92"/>
    </row>
    <row r="1132" spans="3:47" ht="12.95" customHeight="1">
      <c r="C1132" s="14"/>
      <c r="D1132" s="14"/>
      <c r="AA1132" s="92"/>
      <c r="AB1132" s="92"/>
      <c r="AC1132" s="92"/>
      <c r="AD1132" s="92"/>
      <c r="AE1132" s="92"/>
      <c r="AG1132" s="94"/>
      <c r="AN1132" s="92"/>
      <c r="AO1132" s="92"/>
      <c r="AP1132" s="92"/>
      <c r="AQ1132" s="92"/>
      <c r="AR1132" s="92"/>
      <c r="AS1132" s="92"/>
      <c r="AT1132" s="92"/>
      <c r="AU1132" s="92"/>
    </row>
    <row r="1133" spans="3:47" ht="12.95" customHeight="1">
      <c r="C1133" s="14"/>
      <c r="D1133" s="14"/>
      <c r="AA1133" s="92"/>
      <c r="AB1133" s="92"/>
      <c r="AC1133" s="92"/>
      <c r="AD1133" s="92"/>
      <c r="AE1133" s="92"/>
      <c r="AG1133" s="94"/>
      <c r="AN1133" s="92"/>
      <c r="AO1133" s="92"/>
      <c r="AP1133" s="92"/>
      <c r="AQ1133" s="92"/>
      <c r="AR1133" s="92"/>
      <c r="AS1133" s="92"/>
      <c r="AT1133" s="92"/>
      <c r="AU1133" s="92"/>
    </row>
    <row r="1134" spans="3:47" ht="12.95" customHeight="1">
      <c r="C1134" s="14"/>
      <c r="D1134" s="14"/>
      <c r="AA1134" s="92"/>
      <c r="AB1134" s="92"/>
      <c r="AC1134" s="92"/>
      <c r="AD1134" s="92"/>
      <c r="AE1134" s="92"/>
      <c r="AG1134" s="94"/>
      <c r="AN1134" s="92"/>
      <c r="AO1134" s="92"/>
      <c r="AP1134" s="92"/>
      <c r="AQ1134" s="92"/>
      <c r="AR1134" s="92"/>
      <c r="AS1134" s="92"/>
      <c r="AT1134" s="92"/>
      <c r="AU1134" s="92"/>
    </row>
    <row r="1135" spans="3:47" ht="12.95" customHeight="1">
      <c r="C1135" s="14"/>
      <c r="D1135" s="14"/>
      <c r="AA1135" s="92"/>
      <c r="AB1135" s="92"/>
      <c r="AC1135" s="92"/>
      <c r="AD1135" s="92"/>
      <c r="AE1135" s="92"/>
      <c r="AG1135" s="94"/>
      <c r="AN1135" s="92"/>
      <c r="AO1135" s="92"/>
      <c r="AP1135" s="92"/>
      <c r="AQ1135" s="92"/>
      <c r="AR1135" s="92"/>
      <c r="AS1135" s="92"/>
      <c r="AT1135" s="92"/>
      <c r="AU1135" s="92"/>
    </row>
    <row r="1136" spans="3:47" ht="12.95" customHeight="1">
      <c r="C1136" s="14"/>
      <c r="D1136" s="14"/>
      <c r="AA1136" s="92"/>
      <c r="AB1136" s="92"/>
      <c r="AC1136" s="92"/>
      <c r="AD1136" s="92"/>
      <c r="AE1136" s="92"/>
      <c r="AG1136" s="94"/>
      <c r="AN1136" s="92"/>
      <c r="AO1136" s="92"/>
      <c r="AP1136" s="92"/>
      <c r="AQ1136" s="92"/>
      <c r="AR1136" s="92"/>
      <c r="AS1136" s="92"/>
      <c r="AT1136" s="92"/>
      <c r="AU1136" s="92"/>
    </row>
    <row r="1137" spans="3:47" ht="12.95" customHeight="1">
      <c r="C1137" s="14"/>
      <c r="D1137" s="14"/>
      <c r="AA1137" s="92"/>
      <c r="AB1137" s="92"/>
      <c r="AC1137" s="92"/>
      <c r="AD1137" s="92"/>
      <c r="AE1137" s="92"/>
      <c r="AG1137" s="94"/>
      <c r="AN1137" s="92"/>
      <c r="AO1137" s="92"/>
      <c r="AP1137" s="92"/>
      <c r="AQ1137" s="92"/>
      <c r="AR1137" s="92"/>
      <c r="AS1137" s="92"/>
      <c r="AT1137" s="92"/>
      <c r="AU1137" s="92"/>
    </row>
    <row r="1138" spans="3:47" ht="12.95" customHeight="1">
      <c r="C1138" s="14"/>
      <c r="D1138" s="14"/>
      <c r="AA1138" s="92"/>
      <c r="AB1138" s="92"/>
      <c r="AC1138" s="92"/>
      <c r="AD1138" s="92"/>
      <c r="AE1138" s="92"/>
      <c r="AG1138" s="94"/>
      <c r="AN1138" s="92"/>
      <c r="AO1138" s="92"/>
      <c r="AP1138" s="92"/>
      <c r="AQ1138" s="92"/>
      <c r="AR1138" s="92"/>
      <c r="AS1138" s="92"/>
      <c r="AT1138" s="92"/>
      <c r="AU1138" s="92"/>
    </row>
    <row r="1139" spans="3:47" ht="12.95" customHeight="1">
      <c r="C1139" s="14"/>
      <c r="D1139" s="14"/>
      <c r="AA1139" s="92"/>
      <c r="AB1139" s="92"/>
      <c r="AC1139" s="92"/>
      <c r="AD1139" s="92"/>
      <c r="AE1139" s="92"/>
      <c r="AG1139" s="94"/>
      <c r="AN1139" s="92"/>
      <c r="AO1139" s="92"/>
      <c r="AP1139" s="92"/>
      <c r="AQ1139" s="92"/>
      <c r="AR1139" s="92"/>
      <c r="AS1139" s="92"/>
      <c r="AT1139" s="92"/>
      <c r="AU1139" s="92"/>
    </row>
    <row r="1140" spans="3:47" ht="12.95" customHeight="1">
      <c r="C1140" s="14"/>
      <c r="D1140" s="14"/>
      <c r="AA1140" s="92"/>
      <c r="AB1140" s="92"/>
      <c r="AC1140" s="92"/>
      <c r="AD1140" s="92"/>
      <c r="AE1140" s="92"/>
      <c r="AG1140" s="94"/>
      <c r="AN1140" s="92"/>
      <c r="AO1140" s="92"/>
      <c r="AP1140" s="92"/>
      <c r="AQ1140" s="92"/>
      <c r="AR1140" s="92"/>
      <c r="AS1140" s="92"/>
      <c r="AT1140" s="92"/>
      <c r="AU1140" s="92"/>
    </row>
    <row r="1141" spans="3:47" ht="12.95" customHeight="1">
      <c r="C1141" s="14"/>
      <c r="D1141" s="14"/>
      <c r="AA1141" s="92"/>
      <c r="AB1141" s="92"/>
      <c r="AC1141" s="92"/>
      <c r="AD1141" s="92"/>
      <c r="AE1141" s="92"/>
      <c r="AG1141" s="94"/>
      <c r="AN1141" s="92"/>
      <c r="AO1141" s="92"/>
      <c r="AP1141" s="92"/>
      <c r="AQ1141" s="92"/>
      <c r="AR1141" s="92"/>
      <c r="AS1141" s="92"/>
      <c r="AT1141" s="92"/>
      <c r="AU1141" s="92"/>
    </row>
    <row r="1142" spans="3:47" ht="12.95" customHeight="1">
      <c r="C1142" s="14"/>
      <c r="D1142" s="14"/>
      <c r="AA1142" s="92"/>
      <c r="AB1142" s="92"/>
      <c r="AC1142" s="92"/>
      <c r="AD1142" s="92"/>
      <c r="AE1142" s="92"/>
      <c r="AG1142" s="94"/>
      <c r="AN1142" s="92"/>
      <c r="AO1142" s="92"/>
      <c r="AP1142" s="92"/>
      <c r="AQ1142" s="92"/>
      <c r="AR1142" s="92"/>
      <c r="AS1142" s="92"/>
      <c r="AT1142" s="92"/>
      <c r="AU1142" s="92"/>
    </row>
    <row r="1143" spans="3:47" ht="12.95" customHeight="1">
      <c r="C1143" s="14"/>
      <c r="D1143" s="14"/>
      <c r="AA1143" s="92"/>
      <c r="AB1143" s="92"/>
      <c r="AC1143" s="92"/>
      <c r="AD1143" s="92"/>
      <c r="AE1143" s="92"/>
      <c r="AG1143" s="94"/>
      <c r="AN1143" s="92"/>
      <c r="AO1143" s="92"/>
      <c r="AP1143" s="92"/>
      <c r="AQ1143" s="92"/>
      <c r="AR1143" s="92"/>
      <c r="AS1143" s="92"/>
      <c r="AT1143" s="92"/>
      <c r="AU1143" s="92"/>
    </row>
    <row r="1144" spans="3:47" ht="12.95" customHeight="1">
      <c r="C1144" s="14"/>
      <c r="D1144" s="14"/>
      <c r="AA1144" s="92"/>
      <c r="AB1144" s="92"/>
      <c r="AC1144" s="92"/>
      <c r="AD1144" s="92"/>
      <c r="AE1144" s="92"/>
      <c r="AG1144" s="94"/>
      <c r="AN1144" s="92"/>
      <c r="AO1144" s="92"/>
      <c r="AP1144" s="92"/>
      <c r="AQ1144" s="92"/>
      <c r="AR1144" s="92"/>
      <c r="AS1144" s="92"/>
      <c r="AT1144" s="92"/>
      <c r="AU1144" s="92"/>
    </row>
    <row r="1145" spans="3:47" ht="12.95" customHeight="1">
      <c r="C1145" s="14"/>
      <c r="D1145" s="14"/>
      <c r="AA1145" s="92"/>
      <c r="AB1145" s="92"/>
      <c r="AC1145" s="92"/>
      <c r="AD1145" s="92"/>
      <c r="AE1145" s="92"/>
      <c r="AG1145" s="94"/>
      <c r="AN1145" s="92"/>
      <c r="AO1145" s="92"/>
      <c r="AP1145" s="92"/>
      <c r="AQ1145" s="92"/>
      <c r="AR1145" s="92"/>
      <c r="AS1145" s="92"/>
      <c r="AT1145" s="92"/>
      <c r="AU1145" s="92"/>
    </row>
    <row r="1146" spans="3:47" ht="12.95" customHeight="1">
      <c r="C1146" s="14"/>
      <c r="D1146" s="14"/>
      <c r="AA1146" s="92"/>
      <c r="AB1146" s="92"/>
      <c r="AC1146" s="92"/>
      <c r="AD1146" s="92"/>
      <c r="AE1146" s="92"/>
      <c r="AG1146" s="94"/>
      <c r="AN1146" s="92"/>
      <c r="AO1146" s="92"/>
      <c r="AP1146" s="92"/>
      <c r="AQ1146" s="92"/>
      <c r="AR1146" s="92"/>
      <c r="AS1146" s="92"/>
      <c r="AT1146" s="92"/>
      <c r="AU1146" s="92"/>
    </row>
    <row r="1147" spans="3:47" ht="12.95" customHeight="1">
      <c r="C1147" s="14"/>
      <c r="D1147" s="14"/>
      <c r="AA1147" s="92"/>
      <c r="AB1147" s="92"/>
      <c r="AC1147" s="92"/>
      <c r="AD1147" s="92"/>
      <c r="AE1147" s="92"/>
      <c r="AG1147" s="94"/>
      <c r="AN1147" s="92"/>
      <c r="AO1147" s="92"/>
      <c r="AP1147" s="92"/>
      <c r="AQ1147" s="92"/>
      <c r="AR1147" s="92"/>
      <c r="AS1147" s="92"/>
      <c r="AT1147" s="92"/>
      <c r="AU1147" s="92"/>
    </row>
    <row r="1148" spans="3:47" ht="12.95" customHeight="1">
      <c r="C1148" s="14"/>
      <c r="D1148" s="14"/>
      <c r="AA1148" s="92"/>
      <c r="AB1148" s="92"/>
      <c r="AC1148" s="92"/>
      <c r="AD1148" s="92"/>
      <c r="AE1148" s="92"/>
      <c r="AG1148" s="94"/>
      <c r="AN1148" s="92"/>
      <c r="AO1148" s="92"/>
      <c r="AP1148" s="92"/>
      <c r="AQ1148" s="92"/>
      <c r="AR1148" s="92"/>
      <c r="AS1148" s="92"/>
      <c r="AT1148" s="92"/>
      <c r="AU1148" s="92"/>
    </row>
    <row r="1149" spans="3:47" ht="12.95" customHeight="1">
      <c r="C1149" s="14"/>
      <c r="D1149" s="14"/>
      <c r="AA1149" s="92"/>
      <c r="AB1149" s="92"/>
      <c r="AC1149" s="92"/>
      <c r="AD1149" s="92"/>
      <c r="AE1149" s="92"/>
      <c r="AG1149" s="94"/>
      <c r="AN1149" s="92"/>
      <c r="AO1149" s="92"/>
      <c r="AP1149" s="92"/>
      <c r="AQ1149" s="92"/>
      <c r="AR1149" s="92"/>
      <c r="AS1149" s="92"/>
      <c r="AT1149" s="92"/>
      <c r="AU1149" s="92"/>
    </row>
    <row r="1150" spans="3:47" ht="12.95" customHeight="1">
      <c r="C1150" s="14"/>
      <c r="D1150" s="14"/>
      <c r="AA1150" s="92"/>
      <c r="AB1150" s="92"/>
      <c r="AC1150" s="92"/>
      <c r="AD1150" s="92"/>
      <c r="AE1150" s="92"/>
      <c r="AG1150" s="94"/>
      <c r="AN1150" s="92"/>
      <c r="AO1150" s="92"/>
      <c r="AP1150" s="92"/>
      <c r="AQ1150" s="92"/>
      <c r="AR1150" s="92"/>
      <c r="AS1150" s="92"/>
      <c r="AT1150" s="92"/>
      <c r="AU1150" s="92"/>
    </row>
    <row r="1151" spans="3:47" ht="12.95" customHeight="1">
      <c r="C1151" s="14"/>
      <c r="D1151" s="14"/>
      <c r="AA1151" s="92"/>
      <c r="AB1151" s="92"/>
      <c r="AC1151" s="92"/>
      <c r="AD1151" s="92"/>
      <c r="AE1151" s="92"/>
      <c r="AG1151" s="94"/>
      <c r="AN1151" s="92"/>
      <c r="AO1151" s="92"/>
      <c r="AP1151" s="92"/>
      <c r="AQ1151" s="92"/>
      <c r="AR1151" s="92"/>
      <c r="AS1151" s="92"/>
      <c r="AT1151" s="92"/>
      <c r="AU1151" s="92"/>
    </row>
    <row r="1152" spans="3:47" ht="12.95" customHeight="1">
      <c r="C1152" s="14"/>
      <c r="D1152" s="14"/>
      <c r="AA1152" s="92"/>
      <c r="AB1152" s="92"/>
      <c r="AC1152" s="92"/>
      <c r="AD1152" s="92"/>
      <c r="AE1152" s="92"/>
      <c r="AG1152" s="94"/>
      <c r="AN1152" s="92"/>
      <c r="AO1152" s="92"/>
      <c r="AP1152" s="92"/>
      <c r="AQ1152" s="92"/>
      <c r="AR1152" s="92"/>
      <c r="AS1152" s="92"/>
      <c r="AT1152" s="92"/>
      <c r="AU1152" s="92"/>
    </row>
    <row r="1153" spans="3:48" ht="12.95" customHeight="1">
      <c r="C1153" s="14"/>
      <c r="D1153" s="14"/>
      <c r="AA1153" s="92"/>
      <c r="AB1153" s="92"/>
      <c r="AC1153" s="92"/>
      <c r="AD1153" s="92"/>
      <c r="AE1153" s="92"/>
      <c r="AG1153" s="94"/>
      <c r="AN1153" s="92"/>
      <c r="AO1153" s="92"/>
      <c r="AP1153" s="92"/>
      <c r="AQ1153" s="92"/>
      <c r="AR1153" s="92"/>
      <c r="AS1153" s="92"/>
      <c r="AT1153" s="92"/>
      <c r="AU1153" s="92"/>
    </row>
    <row r="1154" spans="3:48" ht="12.95" customHeight="1">
      <c r="C1154" s="14"/>
      <c r="D1154" s="14"/>
      <c r="AA1154" s="92"/>
      <c r="AB1154" s="92"/>
      <c r="AC1154" s="92"/>
      <c r="AD1154" s="92"/>
      <c r="AE1154" s="92"/>
      <c r="AG1154" s="94"/>
      <c r="AN1154" s="92"/>
      <c r="AO1154" s="92"/>
      <c r="AP1154" s="92"/>
      <c r="AQ1154" s="92"/>
      <c r="AR1154" s="92"/>
      <c r="AS1154" s="92"/>
      <c r="AT1154" s="92"/>
      <c r="AU1154" s="92"/>
    </row>
    <row r="1155" spans="3:48" ht="12.95" customHeight="1">
      <c r="C1155" s="14"/>
      <c r="D1155" s="14"/>
      <c r="AA1155" s="92"/>
      <c r="AB1155" s="92"/>
      <c r="AC1155" s="92"/>
      <c r="AD1155" s="92"/>
      <c r="AE1155" s="92"/>
      <c r="AG1155" s="94"/>
      <c r="AN1155" s="92"/>
      <c r="AO1155" s="92"/>
      <c r="AP1155" s="92"/>
      <c r="AQ1155" s="92"/>
      <c r="AR1155" s="92"/>
      <c r="AS1155" s="92"/>
      <c r="AT1155" s="92"/>
      <c r="AU1155" s="92"/>
    </row>
    <row r="1156" spans="3:48" ht="12.95" customHeight="1">
      <c r="C1156" s="14"/>
      <c r="D1156" s="14"/>
      <c r="AA1156" s="92"/>
      <c r="AB1156" s="92"/>
      <c r="AC1156" s="92"/>
      <c r="AD1156" s="92"/>
      <c r="AE1156" s="92"/>
      <c r="AG1156" s="94"/>
      <c r="AN1156" s="92"/>
      <c r="AO1156" s="92"/>
      <c r="AP1156" s="92"/>
      <c r="AQ1156" s="92"/>
      <c r="AR1156" s="92"/>
      <c r="AS1156" s="92"/>
      <c r="AT1156" s="92"/>
      <c r="AU1156" s="92"/>
    </row>
    <row r="1157" spans="3:48" ht="12.95" customHeight="1">
      <c r="C1157" s="14"/>
      <c r="D1157" s="14"/>
      <c r="AA1157" s="92"/>
      <c r="AB1157" s="92"/>
      <c r="AC1157" s="92"/>
      <c r="AD1157" s="92"/>
      <c r="AE1157" s="92"/>
      <c r="AG1157" s="94"/>
      <c r="AN1157" s="92"/>
      <c r="AO1157" s="92"/>
      <c r="AP1157" s="92"/>
      <c r="AQ1157" s="92"/>
      <c r="AR1157" s="92"/>
      <c r="AS1157" s="92"/>
      <c r="AT1157" s="92"/>
      <c r="AU1157" s="92"/>
      <c r="AV1157" s="92"/>
    </row>
    <row r="1158" spans="3:48" ht="12.95" customHeight="1">
      <c r="C1158" s="14"/>
      <c r="D1158" s="14"/>
      <c r="AA1158" s="92"/>
      <c r="AB1158" s="92"/>
      <c r="AC1158" s="92"/>
      <c r="AD1158" s="92"/>
      <c r="AE1158" s="92"/>
      <c r="AG1158" s="94"/>
      <c r="AN1158" s="92"/>
      <c r="AO1158" s="92"/>
      <c r="AP1158" s="92"/>
      <c r="AQ1158" s="92"/>
      <c r="AR1158" s="92"/>
      <c r="AS1158" s="92"/>
      <c r="AT1158" s="92"/>
      <c r="AU1158" s="92"/>
    </row>
    <row r="1159" spans="3:48" ht="12.95" customHeight="1">
      <c r="C1159" s="14"/>
      <c r="D1159" s="14"/>
      <c r="AA1159" s="92"/>
      <c r="AB1159" s="92"/>
      <c r="AC1159" s="92"/>
      <c r="AD1159" s="92"/>
      <c r="AE1159" s="92"/>
      <c r="AG1159" s="94"/>
      <c r="AN1159" s="92"/>
      <c r="AO1159" s="92"/>
      <c r="AP1159" s="92"/>
      <c r="AQ1159" s="92"/>
      <c r="AR1159" s="92"/>
      <c r="AS1159" s="92"/>
      <c r="AT1159" s="92"/>
      <c r="AU1159" s="92"/>
    </row>
    <row r="1160" spans="3:48" ht="12.95" customHeight="1">
      <c r="C1160" s="14"/>
      <c r="D1160" s="14"/>
      <c r="AA1160" s="92"/>
      <c r="AB1160" s="92"/>
      <c r="AC1160" s="92"/>
      <c r="AD1160" s="92"/>
      <c r="AE1160" s="92"/>
      <c r="AG1160" s="94"/>
      <c r="AN1160" s="92"/>
      <c r="AO1160" s="92"/>
      <c r="AP1160" s="92"/>
      <c r="AQ1160" s="92"/>
      <c r="AR1160" s="92"/>
      <c r="AS1160" s="92"/>
      <c r="AT1160" s="92"/>
      <c r="AU1160" s="92"/>
    </row>
    <row r="1161" spans="3:48" ht="12.95" customHeight="1">
      <c r="C1161" s="14"/>
      <c r="D1161" s="14"/>
      <c r="AA1161" s="92"/>
      <c r="AB1161" s="92"/>
      <c r="AC1161" s="92"/>
      <c r="AD1161" s="92"/>
      <c r="AE1161" s="92"/>
      <c r="AG1161" s="94"/>
      <c r="AN1161" s="92"/>
      <c r="AO1161" s="92"/>
      <c r="AP1161" s="92"/>
      <c r="AQ1161" s="92"/>
      <c r="AR1161" s="92"/>
      <c r="AS1161" s="92"/>
      <c r="AT1161" s="92"/>
      <c r="AU1161" s="92"/>
    </row>
    <row r="1162" spans="3:48" ht="12.95" customHeight="1">
      <c r="C1162" s="14"/>
      <c r="D1162" s="14"/>
      <c r="AA1162" s="92"/>
      <c r="AB1162" s="92"/>
      <c r="AC1162" s="92"/>
      <c r="AD1162" s="92"/>
      <c r="AE1162" s="92"/>
      <c r="AG1162" s="94"/>
      <c r="AN1162" s="92"/>
      <c r="AO1162" s="92"/>
      <c r="AP1162" s="92"/>
      <c r="AQ1162" s="92"/>
      <c r="AR1162" s="92"/>
      <c r="AS1162" s="92"/>
      <c r="AT1162" s="92"/>
      <c r="AU1162" s="92"/>
    </row>
    <row r="1163" spans="3:48" ht="12.95" customHeight="1">
      <c r="C1163" s="14"/>
      <c r="D1163" s="14"/>
      <c r="AA1163" s="92"/>
      <c r="AB1163" s="92"/>
      <c r="AC1163" s="92"/>
      <c r="AD1163" s="92"/>
      <c r="AE1163" s="92"/>
      <c r="AG1163" s="94"/>
      <c r="AN1163" s="92"/>
      <c r="AO1163" s="92"/>
      <c r="AP1163" s="92"/>
      <c r="AQ1163" s="92"/>
      <c r="AR1163" s="92"/>
      <c r="AS1163" s="92"/>
      <c r="AT1163" s="92"/>
      <c r="AU1163" s="92"/>
    </row>
    <row r="1164" spans="3:48" ht="12.95" customHeight="1">
      <c r="C1164" s="14"/>
      <c r="D1164" s="14"/>
      <c r="AA1164" s="92"/>
      <c r="AB1164" s="92"/>
      <c r="AC1164" s="92"/>
      <c r="AD1164" s="92"/>
      <c r="AE1164" s="92"/>
      <c r="AG1164" s="94"/>
      <c r="AN1164" s="92"/>
      <c r="AO1164" s="92"/>
      <c r="AP1164" s="92"/>
      <c r="AQ1164" s="92"/>
      <c r="AR1164" s="92"/>
      <c r="AS1164" s="92"/>
      <c r="AT1164" s="92"/>
      <c r="AU1164" s="92"/>
    </row>
    <row r="1165" spans="3:48" ht="12.95" customHeight="1">
      <c r="C1165" s="14"/>
      <c r="D1165" s="14"/>
      <c r="AA1165" s="92"/>
      <c r="AB1165" s="92"/>
      <c r="AC1165" s="92"/>
      <c r="AD1165" s="92"/>
      <c r="AE1165" s="92"/>
      <c r="AG1165" s="94"/>
      <c r="AN1165" s="92"/>
      <c r="AO1165" s="92"/>
      <c r="AP1165" s="92"/>
      <c r="AQ1165" s="92"/>
      <c r="AR1165" s="92"/>
      <c r="AS1165" s="92"/>
      <c r="AT1165" s="92"/>
      <c r="AU1165" s="92"/>
    </row>
    <row r="1166" spans="3:48" ht="12.95" customHeight="1">
      <c r="C1166" s="14"/>
      <c r="D1166" s="14"/>
      <c r="AA1166" s="92"/>
      <c r="AB1166" s="92"/>
      <c r="AC1166" s="92"/>
      <c r="AD1166" s="92"/>
      <c r="AE1166" s="92"/>
      <c r="AG1166" s="94"/>
      <c r="AN1166" s="92"/>
      <c r="AO1166" s="92"/>
      <c r="AP1166" s="92"/>
      <c r="AQ1166" s="92"/>
      <c r="AR1166" s="92"/>
      <c r="AS1166" s="92"/>
      <c r="AT1166" s="92"/>
      <c r="AU1166" s="92"/>
    </row>
    <row r="1167" spans="3:48" ht="12.95" customHeight="1">
      <c r="C1167" s="14"/>
      <c r="D1167" s="14"/>
      <c r="AA1167" s="92"/>
      <c r="AB1167" s="92"/>
      <c r="AC1167" s="92"/>
      <c r="AD1167" s="92"/>
      <c r="AE1167" s="92"/>
      <c r="AG1167" s="94"/>
      <c r="AN1167" s="92"/>
      <c r="AO1167" s="92"/>
      <c r="AP1167" s="92"/>
      <c r="AQ1167" s="92"/>
      <c r="AR1167" s="92"/>
      <c r="AS1167" s="92"/>
      <c r="AT1167" s="92"/>
      <c r="AU1167" s="92"/>
    </row>
    <row r="1168" spans="3:48" ht="12.95" customHeight="1">
      <c r="C1168" s="14"/>
      <c r="D1168" s="14"/>
      <c r="AA1168" s="92"/>
      <c r="AB1168" s="92"/>
      <c r="AC1168" s="92"/>
      <c r="AD1168" s="92"/>
      <c r="AE1168" s="92"/>
      <c r="AG1168" s="94"/>
      <c r="AN1168" s="92"/>
      <c r="AO1168" s="92"/>
      <c r="AP1168" s="92"/>
      <c r="AQ1168" s="92"/>
      <c r="AR1168" s="92"/>
      <c r="AS1168" s="92"/>
      <c r="AT1168" s="92"/>
      <c r="AU1168" s="92"/>
    </row>
    <row r="1169" spans="3:64" ht="12.95" customHeight="1">
      <c r="C1169" s="14"/>
      <c r="D1169" s="14"/>
      <c r="AA1169" s="92"/>
      <c r="AB1169" s="92"/>
      <c r="AC1169" s="92"/>
      <c r="AD1169" s="92"/>
      <c r="AE1169" s="92"/>
      <c r="AG1169" s="94"/>
      <c r="AN1169" s="92"/>
      <c r="AO1169" s="92"/>
      <c r="AP1169" s="92"/>
      <c r="AQ1169" s="92"/>
      <c r="AR1169" s="92"/>
      <c r="AS1169" s="92"/>
      <c r="AT1169" s="92"/>
      <c r="AU1169" s="92"/>
    </row>
    <row r="1170" spans="3:64" ht="12.95" customHeight="1">
      <c r="C1170" s="14"/>
      <c r="D1170" s="14"/>
      <c r="AA1170" s="92"/>
      <c r="AB1170" s="92"/>
      <c r="AC1170" s="92"/>
      <c r="AD1170" s="92"/>
      <c r="AE1170" s="92"/>
      <c r="AG1170" s="94"/>
      <c r="AN1170" s="92"/>
      <c r="AO1170" s="92"/>
      <c r="AP1170" s="92"/>
      <c r="AQ1170" s="92"/>
      <c r="AR1170" s="92"/>
      <c r="AS1170" s="92"/>
      <c r="AT1170" s="92"/>
      <c r="AU1170" s="92"/>
    </row>
    <row r="1171" spans="3:64" ht="12.95" customHeight="1">
      <c r="C1171" s="14"/>
      <c r="D1171" s="14"/>
      <c r="AA1171" s="92"/>
      <c r="AB1171" s="92"/>
      <c r="AC1171" s="92"/>
      <c r="AD1171" s="92"/>
      <c r="AE1171" s="92"/>
      <c r="AG1171" s="94"/>
      <c r="AN1171" s="92"/>
      <c r="AO1171" s="92"/>
      <c r="AP1171" s="92"/>
      <c r="AQ1171" s="92"/>
      <c r="AR1171" s="92"/>
      <c r="AS1171" s="92"/>
      <c r="AT1171" s="92"/>
      <c r="AU1171" s="92"/>
    </row>
    <row r="1172" spans="3:64" ht="12.95" customHeight="1">
      <c r="C1172" s="14"/>
      <c r="D1172" s="14"/>
      <c r="AA1172" s="92"/>
      <c r="AB1172" s="92"/>
      <c r="AC1172" s="92"/>
      <c r="AD1172" s="92"/>
      <c r="AE1172" s="92"/>
      <c r="AG1172" s="94"/>
      <c r="AN1172" s="92"/>
      <c r="AO1172" s="92"/>
      <c r="AP1172" s="92"/>
      <c r="AQ1172" s="92"/>
      <c r="AR1172" s="92"/>
      <c r="AS1172" s="92"/>
      <c r="AT1172" s="92"/>
      <c r="AU1172" s="92"/>
    </row>
    <row r="1173" spans="3:64" ht="12.95" customHeight="1">
      <c r="C1173" s="14"/>
      <c r="D1173" s="14"/>
      <c r="AA1173" s="92"/>
      <c r="AB1173" s="92"/>
      <c r="AC1173" s="92"/>
      <c r="AD1173" s="92"/>
      <c r="AE1173" s="92"/>
      <c r="AG1173" s="94"/>
      <c r="AN1173" s="92"/>
      <c r="AO1173" s="92"/>
      <c r="AP1173" s="92"/>
      <c r="AQ1173" s="92"/>
      <c r="AR1173" s="92"/>
      <c r="AS1173" s="92"/>
      <c r="AT1173" s="92"/>
      <c r="AU1173" s="92"/>
    </row>
    <row r="1174" spans="3:64" ht="12.95" customHeight="1">
      <c r="C1174" s="14"/>
      <c r="D1174" s="14"/>
      <c r="AA1174" s="92"/>
      <c r="AB1174" s="92"/>
      <c r="AC1174" s="92"/>
      <c r="AD1174" s="92"/>
      <c r="AE1174" s="92"/>
      <c r="AG1174" s="94"/>
      <c r="AN1174" s="92"/>
      <c r="AO1174" s="92"/>
      <c r="AP1174" s="92"/>
      <c r="AQ1174" s="92"/>
      <c r="AR1174" s="92"/>
      <c r="AS1174" s="92"/>
      <c r="AT1174" s="92"/>
      <c r="AU1174" s="92"/>
    </row>
    <row r="1175" spans="3:64" ht="12.95" customHeight="1">
      <c r="C1175" s="14"/>
      <c r="D1175" s="14"/>
      <c r="AA1175" s="92"/>
      <c r="AB1175" s="92"/>
      <c r="AC1175" s="92"/>
      <c r="AD1175" s="92"/>
      <c r="AE1175" s="92"/>
      <c r="AG1175" s="94"/>
      <c r="AN1175" s="92"/>
      <c r="AO1175" s="92"/>
      <c r="AP1175" s="92"/>
      <c r="AQ1175" s="92"/>
      <c r="AR1175" s="92"/>
      <c r="AS1175" s="92"/>
      <c r="AT1175" s="92"/>
      <c r="AU1175" s="92"/>
    </row>
    <row r="1176" spans="3:64" ht="12.95" customHeight="1">
      <c r="C1176" s="14"/>
      <c r="D1176" s="14"/>
      <c r="AA1176" s="92"/>
      <c r="AB1176" s="92"/>
      <c r="AC1176" s="92"/>
      <c r="AD1176" s="92"/>
      <c r="AE1176" s="92"/>
      <c r="AG1176" s="94"/>
      <c r="AN1176" s="92"/>
      <c r="AO1176" s="92"/>
      <c r="AP1176" s="92"/>
      <c r="AQ1176" s="92"/>
      <c r="AR1176" s="92"/>
      <c r="AS1176" s="92"/>
      <c r="AT1176" s="92"/>
      <c r="AU1176" s="92"/>
    </row>
    <row r="1177" spans="3:64" ht="12.95" customHeight="1">
      <c r="C1177" s="14"/>
      <c r="D1177" s="14"/>
      <c r="AA1177" s="92"/>
      <c r="AB1177" s="92"/>
      <c r="AC1177" s="92"/>
      <c r="AD1177" s="92"/>
      <c r="AE1177" s="92"/>
      <c r="AG1177" s="94"/>
      <c r="AN1177" s="92"/>
      <c r="AO1177" s="92"/>
      <c r="AP1177" s="92"/>
      <c r="AQ1177" s="92"/>
      <c r="AR1177" s="92"/>
      <c r="AS1177" s="92"/>
      <c r="AT1177" s="92"/>
      <c r="AU1177" s="92"/>
      <c r="AV1177" s="92"/>
      <c r="AW1177" s="92"/>
      <c r="AX1177" s="92"/>
      <c r="AY1177" s="92"/>
      <c r="AZ1177" s="92"/>
      <c r="BA1177" s="92"/>
      <c r="BB1177" s="92"/>
      <c r="BC1177" s="92"/>
      <c r="BD1177" s="92"/>
      <c r="BE1177" s="92"/>
      <c r="BF1177" s="92"/>
      <c r="BG1177" s="92"/>
      <c r="BH1177" s="92"/>
      <c r="BI1177" s="92"/>
      <c r="BJ1177" s="92"/>
      <c r="BK1177" s="92"/>
      <c r="BL1177" s="92"/>
    </row>
    <row r="1178" spans="3:64" ht="12.95" customHeight="1">
      <c r="C1178" s="14"/>
      <c r="D1178" s="14"/>
      <c r="AA1178" s="92"/>
      <c r="AB1178" s="92"/>
      <c r="AC1178" s="92"/>
      <c r="AD1178" s="92"/>
      <c r="AE1178" s="92"/>
      <c r="AG1178" s="94"/>
      <c r="AN1178" s="92"/>
      <c r="AO1178" s="92"/>
      <c r="AP1178" s="92"/>
      <c r="AQ1178" s="92"/>
      <c r="AR1178" s="92"/>
      <c r="AS1178" s="92"/>
      <c r="AT1178" s="92"/>
      <c r="AU1178" s="92"/>
    </row>
    <row r="1179" spans="3:64" ht="12.95" customHeight="1">
      <c r="C1179" s="14"/>
      <c r="D1179" s="14"/>
      <c r="AA1179" s="92"/>
      <c r="AB1179" s="92"/>
      <c r="AC1179" s="92"/>
      <c r="AD1179" s="92"/>
      <c r="AE1179" s="92"/>
      <c r="AG1179" s="94"/>
      <c r="AN1179" s="92"/>
      <c r="AO1179" s="92"/>
      <c r="AP1179" s="92"/>
      <c r="AQ1179" s="92"/>
      <c r="AR1179" s="92"/>
      <c r="AS1179" s="92"/>
      <c r="AT1179" s="92"/>
      <c r="AU1179" s="92"/>
    </row>
    <row r="1180" spans="3:64" ht="12.95" customHeight="1">
      <c r="C1180" s="14"/>
      <c r="D1180" s="14"/>
      <c r="AA1180" s="92"/>
      <c r="AB1180" s="92"/>
      <c r="AC1180" s="92"/>
      <c r="AD1180" s="92"/>
      <c r="AE1180" s="92"/>
      <c r="AG1180" s="94"/>
      <c r="AN1180" s="92"/>
      <c r="AO1180" s="92"/>
      <c r="AP1180" s="92"/>
      <c r="AQ1180" s="92"/>
      <c r="AR1180" s="92"/>
      <c r="AS1180" s="92"/>
      <c r="AT1180" s="92"/>
      <c r="AU1180" s="92"/>
    </row>
    <row r="1181" spans="3:64" ht="12.95" customHeight="1">
      <c r="C1181" s="14"/>
      <c r="D1181" s="14"/>
      <c r="AA1181" s="92"/>
      <c r="AB1181" s="92"/>
      <c r="AC1181" s="92"/>
      <c r="AD1181" s="92"/>
      <c r="AE1181" s="92"/>
      <c r="AG1181" s="94"/>
      <c r="AN1181" s="92"/>
      <c r="AO1181" s="92"/>
      <c r="AP1181" s="92"/>
      <c r="AQ1181" s="92"/>
      <c r="AR1181" s="92"/>
      <c r="AS1181" s="92"/>
      <c r="AT1181" s="92"/>
      <c r="AU1181" s="92"/>
    </row>
    <row r="1182" spans="3:64" ht="12.95" customHeight="1">
      <c r="C1182" s="14"/>
      <c r="D1182" s="14"/>
      <c r="AA1182" s="92"/>
      <c r="AB1182" s="92"/>
      <c r="AC1182" s="92"/>
      <c r="AD1182" s="92"/>
      <c r="AE1182" s="92"/>
      <c r="AG1182" s="94"/>
      <c r="AN1182" s="92"/>
      <c r="AO1182" s="92"/>
      <c r="AP1182" s="92"/>
      <c r="AQ1182" s="92"/>
      <c r="AR1182" s="92"/>
      <c r="AS1182" s="92"/>
      <c r="AT1182" s="92"/>
      <c r="AU1182" s="92"/>
    </row>
    <row r="1183" spans="3:64" ht="12.95" customHeight="1">
      <c r="C1183" s="14"/>
      <c r="D1183" s="14"/>
      <c r="AA1183" s="92"/>
      <c r="AB1183" s="92"/>
      <c r="AC1183" s="92"/>
      <c r="AD1183" s="92"/>
      <c r="AE1183" s="92"/>
      <c r="AG1183" s="94"/>
      <c r="AN1183" s="92"/>
      <c r="AO1183" s="92"/>
      <c r="AP1183" s="92"/>
      <c r="AQ1183" s="92"/>
      <c r="AR1183" s="92"/>
      <c r="AS1183" s="92"/>
      <c r="AT1183" s="92"/>
      <c r="AU1183" s="92"/>
    </row>
    <row r="1184" spans="3:64" ht="12.95" customHeight="1">
      <c r="C1184" s="14"/>
      <c r="D1184" s="14"/>
      <c r="AA1184" s="92"/>
      <c r="AB1184" s="92"/>
      <c r="AC1184" s="92"/>
      <c r="AD1184" s="92"/>
      <c r="AE1184" s="92"/>
      <c r="AG1184" s="94"/>
      <c r="AN1184" s="92"/>
      <c r="AO1184" s="92"/>
      <c r="AP1184" s="92"/>
      <c r="AQ1184" s="92"/>
      <c r="AR1184" s="92"/>
      <c r="AS1184" s="92"/>
      <c r="AT1184" s="92"/>
      <c r="AU1184" s="92"/>
    </row>
    <row r="1185" spans="3:48" ht="12.95" customHeight="1">
      <c r="C1185" s="14"/>
      <c r="D1185" s="14"/>
      <c r="AA1185" s="92"/>
      <c r="AB1185" s="92"/>
      <c r="AC1185" s="92"/>
      <c r="AD1185" s="92"/>
      <c r="AE1185" s="92"/>
      <c r="AG1185" s="94"/>
      <c r="AN1185" s="92"/>
      <c r="AO1185" s="92"/>
      <c r="AP1185" s="92"/>
      <c r="AQ1185" s="92"/>
      <c r="AR1185" s="92"/>
      <c r="AS1185" s="92"/>
      <c r="AT1185" s="92"/>
      <c r="AU1185" s="92"/>
    </row>
    <row r="1186" spans="3:48" ht="12.95" customHeight="1">
      <c r="C1186" s="14"/>
      <c r="D1186" s="14"/>
      <c r="AA1186" s="92"/>
      <c r="AB1186" s="92"/>
      <c r="AC1186" s="92"/>
      <c r="AD1186" s="92"/>
      <c r="AE1186" s="92"/>
      <c r="AG1186" s="94"/>
      <c r="AN1186" s="92"/>
      <c r="AO1186" s="92"/>
      <c r="AP1186" s="92"/>
      <c r="AQ1186" s="92"/>
      <c r="AR1186" s="92"/>
      <c r="AS1186" s="92"/>
      <c r="AT1186" s="92"/>
      <c r="AU1186" s="92"/>
    </row>
    <row r="1187" spans="3:48" ht="12.95" customHeight="1">
      <c r="C1187" s="14"/>
      <c r="D1187" s="14"/>
      <c r="AA1187" s="92"/>
      <c r="AB1187" s="92"/>
      <c r="AC1187" s="92"/>
      <c r="AD1187" s="92"/>
      <c r="AE1187" s="92"/>
      <c r="AG1187" s="94"/>
      <c r="AN1187" s="92"/>
      <c r="AO1187" s="92"/>
      <c r="AP1187" s="92"/>
      <c r="AQ1187" s="92"/>
      <c r="AR1187" s="92"/>
      <c r="AS1187" s="92"/>
      <c r="AT1187" s="92"/>
      <c r="AU1187" s="92"/>
    </row>
    <row r="1188" spans="3:48" ht="12.95" customHeight="1">
      <c r="C1188" s="14"/>
      <c r="D1188" s="14"/>
      <c r="AA1188" s="92"/>
      <c r="AB1188" s="92"/>
      <c r="AC1188" s="92"/>
      <c r="AD1188" s="92"/>
      <c r="AE1188" s="92"/>
      <c r="AG1188" s="94"/>
      <c r="AN1188" s="92"/>
      <c r="AO1188" s="92"/>
      <c r="AP1188" s="92"/>
      <c r="AQ1188" s="92"/>
      <c r="AR1188" s="92"/>
      <c r="AS1188" s="92"/>
      <c r="AT1188" s="92"/>
      <c r="AU1188" s="92"/>
    </row>
    <row r="1189" spans="3:48" ht="12.95" customHeight="1">
      <c r="C1189" s="14"/>
      <c r="D1189" s="14"/>
      <c r="AA1189" s="92"/>
      <c r="AB1189" s="92"/>
      <c r="AC1189" s="92"/>
      <c r="AD1189" s="92"/>
      <c r="AE1189" s="92"/>
      <c r="AG1189" s="94"/>
      <c r="AN1189" s="92"/>
      <c r="AO1189" s="92"/>
      <c r="AP1189" s="92"/>
      <c r="AQ1189" s="92"/>
      <c r="AR1189" s="92"/>
      <c r="AS1189" s="92"/>
      <c r="AT1189" s="92"/>
      <c r="AU1189" s="92"/>
    </row>
    <row r="1190" spans="3:48" ht="12.95" customHeight="1">
      <c r="C1190" s="14"/>
      <c r="D1190" s="14"/>
      <c r="AA1190" s="92"/>
      <c r="AB1190" s="92"/>
      <c r="AC1190" s="92"/>
      <c r="AD1190" s="92"/>
      <c r="AE1190" s="92"/>
      <c r="AG1190" s="94"/>
      <c r="AN1190" s="92"/>
      <c r="AO1190" s="92"/>
      <c r="AP1190" s="92"/>
      <c r="AQ1190" s="92"/>
      <c r="AR1190" s="92"/>
      <c r="AS1190" s="92"/>
      <c r="AT1190" s="92"/>
      <c r="AU1190" s="92"/>
      <c r="AV1190" s="92"/>
    </row>
    <row r="1191" spans="3:48" ht="12.95" customHeight="1">
      <c r="C1191" s="14"/>
      <c r="D1191" s="14"/>
      <c r="AA1191" s="92"/>
      <c r="AB1191" s="92"/>
      <c r="AC1191" s="92"/>
      <c r="AD1191" s="92"/>
      <c r="AE1191" s="92"/>
      <c r="AG1191" s="94"/>
      <c r="AN1191" s="92"/>
      <c r="AO1191" s="92"/>
      <c r="AP1191" s="92"/>
      <c r="AQ1191" s="92"/>
      <c r="AR1191" s="92"/>
      <c r="AS1191" s="92"/>
      <c r="AT1191" s="92"/>
      <c r="AU1191" s="92"/>
    </row>
    <row r="1192" spans="3:48" ht="12.95" customHeight="1">
      <c r="C1192" s="14"/>
      <c r="D1192" s="14"/>
      <c r="AA1192" s="92"/>
      <c r="AB1192" s="92"/>
      <c r="AC1192" s="92"/>
      <c r="AD1192" s="92"/>
      <c r="AE1192" s="92"/>
      <c r="AG1192" s="94"/>
      <c r="AN1192" s="92"/>
      <c r="AO1192" s="92"/>
      <c r="AP1192" s="92"/>
      <c r="AQ1192" s="92"/>
      <c r="AR1192" s="92"/>
      <c r="AS1192" s="92"/>
      <c r="AT1192" s="92"/>
      <c r="AU1192" s="92"/>
    </row>
    <row r="1193" spans="3:48" ht="12.95" customHeight="1">
      <c r="C1193" s="14"/>
      <c r="D1193" s="14"/>
      <c r="AA1193" s="92"/>
      <c r="AB1193" s="92"/>
      <c r="AC1193" s="92"/>
      <c r="AD1193" s="92"/>
      <c r="AE1193" s="92"/>
      <c r="AG1193" s="94"/>
      <c r="AN1193" s="92"/>
      <c r="AO1193" s="92"/>
      <c r="AP1193" s="92"/>
      <c r="AQ1193" s="92"/>
      <c r="AR1193" s="92"/>
      <c r="AS1193" s="92"/>
      <c r="AT1193" s="92"/>
      <c r="AU1193" s="92"/>
      <c r="AV1193" s="92"/>
    </row>
    <row r="1194" spans="3:48" ht="12.95" customHeight="1">
      <c r="C1194" s="14"/>
      <c r="D1194" s="14"/>
      <c r="AA1194" s="92"/>
      <c r="AB1194" s="92"/>
      <c r="AC1194" s="92"/>
      <c r="AD1194" s="92"/>
      <c r="AE1194" s="92"/>
      <c r="AG1194" s="94"/>
      <c r="AN1194" s="92"/>
      <c r="AO1194" s="92"/>
      <c r="AP1194" s="92"/>
      <c r="AQ1194" s="92"/>
      <c r="AR1194" s="92"/>
      <c r="AS1194" s="92"/>
      <c r="AT1194" s="92"/>
      <c r="AU1194" s="92"/>
    </row>
    <row r="1195" spans="3:48" ht="12.95" customHeight="1">
      <c r="C1195" s="14"/>
      <c r="D1195" s="14"/>
      <c r="AA1195" s="92"/>
      <c r="AB1195" s="92"/>
      <c r="AC1195" s="92"/>
      <c r="AD1195" s="92"/>
      <c r="AE1195" s="92"/>
      <c r="AG1195" s="94"/>
      <c r="AN1195" s="92"/>
      <c r="AO1195" s="92"/>
      <c r="AP1195" s="92"/>
      <c r="AQ1195" s="92"/>
      <c r="AR1195" s="92"/>
      <c r="AS1195" s="92"/>
      <c r="AT1195" s="92"/>
      <c r="AU1195" s="92"/>
    </row>
    <row r="1196" spans="3:48" ht="12.95" customHeight="1">
      <c r="C1196" s="14"/>
      <c r="D1196" s="14"/>
      <c r="AA1196" s="92"/>
      <c r="AB1196" s="92"/>
      <c r="AC1196" s="92"/>
      <c r="AD1196" s="92"/>
      <c r="AE1196" s="92"/>
      <c r="AG1196" s="94"/>
      <c r="AN1196" s="92"/>
      <c r="AO1196" s="92"/>
      <c r="AP1196" s="92"/>
      <c r="AQ1196" s="92"/>
      <c r="AR1196" s="92"/>
      <c r="AS1196" s="92"/>
      <c r="AT1196" s="92"/>
      <c r="AU1196" s="92"/>
    </row>
    <row r="1197" spans="3:48" ht="12.95" customHeight="1">
      <c r="C1197" s="14"/>
      <c r="D1197" s="14"/>
      <c r="AA1197" s="92"/>
      <c r="AB1197" s="92"/>
      <c r="AC1197" s="92"/>
      <c r="AD1197" s="92"/>
      <c r="AE1197" s="92"/>
      <c r="AG1197" s="94"/>
      <c r="AN1197" s="92"/>
      <c r="AO1197" s="92"/>
      <c r="AP1197" s="92"/>
      <c r="AQ1197" s="92"/>
      <c r="AR1197" s="92"/>
      <c r="AS1197" s="92"/>
      <c r="AT1197" s="92"/>
      <c r="AU1197" s="92"/>
    </row>
    <row r="1198" spans="3:48" ht="12.95" customHeight="1">
      <c r="C1198" s="14"/>
      <c r="D1198" s="14"/>
      <c r="AA1198" s="92"/>
      <c r="AB1198" s="92"/>
      <c r="AC1198" s="92"/>
      <c r="AD1198" s="92"/>
      <c r="AE1198" s="92"/>
      <c r="AG1198" s="94"/>
      <c r="AN1198" s="92"/>
      <c r="AO1198" s="92"/>
      <c r="AP1198" s="92"/>
      <c r="AQ1198" s="92"/>
      <c r="AR1198" s="92"/>
      <c r="AS1198" s="92"/>
      <c r="AT1198" s="92"/>
      <c r="AU1198" s="92"/>
    </row>
    <row r="1199" spans="3:48" ht="12.95" customHeight="1">
      <c r="C1199" s="14"/>
      <c r="D1199" s="14"/>
      <c r="AA1199" s="92"/>
      <c r="AB1199" s="92"/>
      <c r="AC1199" s="92"/>
      <c r="AD1199" s="92"/>
      <c r="AE1199" s="92"/>
      <c r="AG1199" s="94"/>
      <c r="AN1199" s="92"/>
      <c r="AO1199" s="92"/>
      <c r="AP1199" s="92"/>
      <c r="AQ1199" s="92"/>
      <c r="AR1199" s="92"/>
      <c r="AS1199" s="92"/>
      <c r="AT1199" s="92"/>
      <c r="AU1199" s="92"/>
    </row>
    <row r="1200" spans="3:48" ht="12.95" customHeight="1">
      <c r="C1200" s="14"/>
      <c r="D1200" s="14"/>
      <c r="AA1200" s="92"/>
      <c r="AB1200" s="92"/>
      <c r="AC1200" s="92"/>
      <c r="AD1200" s="92"/>
      <c r="AE1200" s="92"/>
      <c r="AG1200" s="94"/>
      <c r="AN1200" s="92"/>
      <c r="AO1200" s="92"/>
      <c r="AP1200" s="92"/>
      <c r="AQ1200" s="92"/>
      <c r="AR1200" s="92"/>
      <c r="AS1200" s="92"/>
      <c r="AT1200" s="92"/>
      <c r="AU1200" s="92"/>
    </row>
    <row r="1201" spans="3:48" ht="12.95" customHeight="1">
      <c r="C1201" s="14"/>
      <c r="D1201" s="14"/>
      <c r="AA1201" s="92"/>
      <c r="AB1201" s="92"/>
      <c r="AC1201" s="92"/>
      <c r="AD1201" s="92"/>
      <c r="AE1201" s="92"/>
      <c r="AG1201" s="94"/>
      <c r="AN1201" s="92"/>
      <c r="AO1201" s="92"/>
      <c r="AP1201" s="92"/>
      <c r="AQ1201" s="92"/>
      <c r="AR1201" s="92"/>
      <c r="AS1201" s="92"/>
      <c r="AT1201" s="92"/>
      <c r="AU1201" s="92"/>
    </row>
    <row r="1202" spans="3:48" ht="12.95" customHeight="1">
      <c r="C1202" s="14"/>
      <c r="D1202" s="14"/>
      <c r="AA1202" s="92"/>
      <c r="AB1202" s="92"/>
      <c r="AC1202" s="92"/>
      <c r="AD1202" s="92"/>
      <c r="AE1202" s="92"/>
      <c r="AG1202" s="94"/>
      <c r="AN1202" s="92"/>
      <c r="AO1202" s="92"/>
      <c r="AP1202" s="92"/>
      <c r="AQ1202" s="92"/>
      <c r="AR1202" s="92"/>
      <c r="AS1202" s="92"/>
      <c r="AT1202" s="92"/>
      <c r="AU1202" s="92"/>
    </row>
    <row r="1203" spans="3:48" ht="12.95" customHeight="1">
      <c r="C1203" s="14"/>
      <c r="D1203" s="14"/>
      <c r="AA1203" s="92"/>
      <c r="AB1203" s="92"/>
      <c r="AC1203" s="92"/>
      <c r="AD1203" s="92"/>
      <c r="AE1203" s="92"/>
      <c r="AG1203" s="94"/>
      <c r="AN1203" s="92"/>
      <c r="AO1203" s="92"/>
      <c r="AP1203" s="92"/>
      <c r="AQ1203" s="92"/>
      <c r="AR1203" s="92"/>
      <c r="AS1203" s="92"/>
      <c r="AT1203" s="92"/>
      <c r="AU1203" s="92"/>
    </row>
    <row r="1204" spans="3:48" ht="12.95" customHeight="1">
      <c r="C1204" s="14"/>
      <c r="D1204" s="14"/>
      <c r="AA1204" s="92"/>
      <c r="AB1204" s="92"/>
      <c r="AC1204" s="92"/>
      <c r="AD1204" s="92"/>
      <c r="AE1204" s="92"/>
      <c r="AG1204" s="94"/>
      <c r="AN1204" s="92"/>
      <c r="AO1204" s="92"/>
      <c r="AP1204" s="92"/>
      <c r="AQ1204" s="92"/>
      <c r="AR1204" s="92"/>
      <c r="AS1204" s="92"/>
      <c r="AT1204" s="92"/>
      <c r="AU1204" s="92"/>
    </row>
    <row r="1205" spans="3:48" ht="12.95" customHeight="1">
      <c r="C1205" s="14"/>
      <c r="D1205" s="14"/>
      <c r="AA1205" s="92"/>
      <c r="AB1205" s="92"/>
      <c r="AC1205" s="92"/>
      <c r="AD1205" s="92"/>
      <c r="AE1205" s="92"/>
      <c r="AG1205" s="94"/>
      <c r="AN1205" s="92"/>
      <c r="AO1205" s="92"/>
      <c r="AP1205" s="92"/>
      <c r="AQ1205" s="92"/>
      <c r="AR1205" s="92"/>
      <c r="AS1205" s="92"/>
      <c r="AT1205" s="92"/>
      <c r="AU1205" s="92"/>
      <c r="AV1205" s="92"/>
    </row>
    <row r="1206" spans="3:48" ht="12.95" customHeight="1">
      <c r="C1206" s="14"/>
      <c r="D1206" s="14"/>
      <c r="AA1206" s="92"/>
      <c r="AB1206" s="92"/>
      <c r="AC1206" s="92"/>
      <c r="AD1206" s="92"/>
      <c r="AE1206" s="92"/>
      <c r="AG1206" s="94"/>
      <c r="AN1206" s="92"/>
      <c r="AO1206" s="92"/>
      <c r="AP1206" s="92"/>
      <c r="AQ1206" s="92"/>
      <c r="AR1206" s="92"/>
      <c r="AS1206" s="92"/>
      <c r="AT1206" s="92"/>
      <c r="AU1206" s="92"/>
    </row>
    <row r="1207" spans="3:48" ht="12.95" customHeight="1">
      <c r="C1207" s="14"/>
      <c r="D1207" s="14"/>
      <c r="AA1207" s="92"/>
      <c r="AB1207" s="92"/>
      <c r="AC1207" s="92"/>
      <c r="AD1207" s="92"/>
      <c r="AE1207" s="92"/>
      <c r="AG1207" s="94"/>
      <c r="AN1207" s="92"/>
      <c r="AO1207" s="92"/>
      <c r="AP1207" s="92"/>
      <c r="AQ1207" s="92"/>
      <c r="AR1207" s="92"/>
      <c r="AS1207" s="92"/>
      <c r="AT1207" s="92"/>
      <c r="AU1207" s="92"/>
    </row>
    <row r="1208" spans="3:48" ht="12.95" customHeight="1">
      <c r="C1208" s="14"/>
      <c r="D1208" s="14"/>
      <c r="AA1208" s="92"/>
      <c r="AB1208" s="92"/>
      <c r="AC1208" s="92"/>
      <c r="AD1208" s="92"/>
      <c r="AE1208" s="92"/>
      <c r="AG1208" s="94"/>
      <c r="AN1208" s="92"/>
      <c r="AO1208" s="92"/>
      <c r="AP1208" s="92"/>
      <c r="AQ1208" s="92"/>
      <c r="AR1208" s="92"/>
      <c r="AS1208" s="92"/>
      <c r="AT1208" s="92"/>
      <c r="AU1208" s="92"/>
    </row>
    <row r="1209" spans="3:48" ht="12.95" customHeight="1">
      <c r="C1209" s="14"/>
      <c r="D1209" s="14"/>
      <c r="AA1209" s="92"/>
      <c r="AB1209" s="92"/>
      <c r="AC1209" s="92"/>
      <c r="AD1209" s="92"/>
      <c r="AE1209" s="92"/>
      <c r="AG1209" s="94"/>
      <c r="AN1209" s="92"/>
      <c r="AO1209" s="92"/>
      <c r="AP1209" s="92"/>
      <c r="AQ1209" s="92"/>
      <c r="AR1209" s="92"/>
      <c r="AS1209" s="92"/>
      <c r="AT1209" s="92"/>
      <c r="AU1209" s="92"/>
    </row>
    <row r="1210" spans="3:48" ht="12.95" customHeight="1">
      <c r="C1210" s="14"/>
      <c r="D1210" s="14"/>
      <c r="AA1210" s="92"/>
      <c r="AB1210" s="92"/>
      <c r="AC1210" s="92"/>
      <c r="AD1210" s="92"/>
      <c r="AE1210" s="92"/>
      <c r="AG1210" s="94"/>
      <c r="AN1210" s="92"/>
      <c r="AO1210" s="92"/>
      <c r="AP1210" s="92"/>
      <c r="AQ1210" s="92"/>
      <c r="AR1210" s="92"/>
      <c r="AS1210" s="92"/>
      <c r="AT1210" s="92"/>
      <c r="AU1210" s="92"/>
    </row>
    <row r="1211" spans="3:48" ht="12.95" customHeight="1">
      <c r="C1211" s="14"/>
      <c r="D1211" s="14"/>
      <c r="AA1211" s="92"/>
      <c r="AB1211" s="92"/>
      <c r="AC1211" s="92"/>
      <c r="AD1211" s="92"/>
      <c r="AE1211" s="92"/>
      <c r="AG1211" s="94"/>
      <c r="AN1211" s="92"/>
      <c r="AO1211" s="92"/>
      <c r="AP1211" s="92"/>
      <c r="AQ1211" s="92"/>
      <c r="AR1211" s="92"/>
      <c r="AS1211" s="92"/>
      <c r="AT1211" s="92"/>
      <c r="AU1211" s="92"/>
    </row>
    <row r="1212" spans="3:48" ht="12.95" customHeight="1">
      <c r="C1212" s="14"/>
      <c r="D1212" s="14"/>
      <c r="AA1212" s="92"/>
      <c r="AB1212" s="92"/>
      <c r="AC1212" s="92"/>
      <c r="AD1212" s="92"/>
      <c r="AE1212" s="92"/>
      <c r="AG1212" s="94"/>
      <c r="AN1212" s="92"/>
      <c r="AO1212" s="92"/>
      <c r="AP1212" s="92"/>
      <c r="AQ1212" s="92"/>
      <c r="AR1212" s="92"/>
      <c r="AS1212" s="92"/>
      <c r="AT1212" s="92"/>
      <c r="AU1212" s="92"/>
    </row>
    <row r="1213" spans="3:48" ht="12.95" customHeight="1">
      <c r="C1213" s="14"/>
      <c r="D1213" s="14"/>
      <c r="AA1213" s="92"/>
      <c r="AB1213" s="92"/>
      <c r="AC1213" s="92"/>
      <c r="AD1213" s="92"/>
      <c r="AE1213" s="92"/>
      <c r="AG1213" s="94"/>
      <c r="AN1213" s="92"/>
      <c r="AO1213" s="92"/>
      <c r="AP1213" s="92"/>
      <c r="AQ1213" s="92"/>
      <c r="AR1213" s="92"/>
      <c r="AS1213" s="92"/>
      <c r="AT1213" s="92"/>
      <c r="AU1213" s="92"/>
    </row>
    <row r="1214" spans="3:48" ht="12.95" customHeight="1">
      <c r="C1214" s="14"/>
      <c r="D1214" s="14"/>
      <c r="AA1214" s="92"/>
      <c r="AB1214" s="92"/>
      <c r="AC1214" s="92"/>
      <c r="AD1214" s="92"/>
      <c r="AE1214" s="92"/>
      <c r="AG1214" s="94"/>
      <c r="AN1214" s="92"/>
      <c r="AO1214" s="92"/>
      <c r="AP1214" s="92"/>
      <c r="AQ1214" s="92"/>
      <c r="AR1214" s="92"/>
      <c r="AS1214" s="92"/>
      <c r="AT1214" s="92"/>
      <c r="AU1214" s="92"/>
    </row>
    <row r="1215" spans="3:48" ht="12.95" customHeight="1">
      <c r="C1215" s="14"/>
      <c r="D1215" s="14"/>
      <c r="AA1215" s="92"/>
      <c r="AB1215" s="92"/>
      <c r="AC1215" s="92"/>
      <c r="AD1215" s="92"/>
      <c r="AE1215" s="92"/>
      <c r="AG1215" s="94"/>
      <c r="AN1215" s="92"/>
      <c r="AO1215" s="92"/>
      <c r="AP1215" s="92"/>
      <c r="AQ1215" s="92"/>
      <c r="AR1215" s="92"/>
      <c r="AS1215" s="92"/>
      <c r="AT1215" s="92"/>
      <c r="AU1215" s="92"/>
    </row>
    <row r="1216" spans="3:48" ht="12.95" customHeight="1">
      <c r="C1216" s="14"/>
      <c r="D1216" s="14"/>
      <c r="AA1216" s="92"/>
      <c r="AB1216" s="92"/>
      <c r="AC1216" s="92"/>
      <c r="AD1216" s="92"/>
      <c r="AE1216" s="92"/>
      <c r="AG1216" s="94"/>
      <c r="AN1216" s="92"/>
      <c r="AO1216" s="92"/>
      <c r="AP1216" s="92"/>
      <c r="AQ1216" s="92"/>
      <c r="AR1216" s="92"/>
      <c r="AS1216" s="92"/>
      <c r="AT1216" s="92"/>
      <c r="AU1216" s="92"/>
    </row>
    <row r="1217" spans="3:64" ht="12.95" customHeight="1">
      <c r="C1217" s="14"/>
      <c r="D1217" s="14"/>
      <c r="AA1217" s="92"/>
      <c r="AB1217" s="92"/>
      <c r="AC1217" s="92"/>
      <c r="AD1217" s="92"/>
      <c r="AE1217" s="92"/>
      <c r="AG1217" s="94"/>
      <c r="AN1217" s="92"/>
      <c r="AO1217" s="92"/>
      <c r="AP1217" s="92"/>
      <c r="AQ1217" s="92"/>
      <c r="AR1217" s="92"/>
      <c r="AS1217" s="92"/>
      <c r="AT1217" s="92"/>
      <c r="AU1217" s="92"/>
    </row>
    <row r="1218" spans="3:64" ht="12.95" customHeight="1">
      <c r="C1218" s="14"/>
      <c r="D1218" s="14"/>
      <c r="AA1218" s="92"/>
      <c r="AB1218" s="92"/>
      <c r="AC1218" s="92"/>
      <c r="AD1218" s="92"/>
      <c r="AE1218" s="92"/>
      <c r="AG1218" s="94"/>
      <c r="AN1218" s="92"/>
      <c r="AO1218" s="92"/>
      <c r="AP1218" s="92"/>
      <c r="AQ1218" s="92"/>
      <c r="AR1218" s="92"/>
      <c r="AS1218" s="92"/>
      <c r="AT1218" s="92"/>
      <c r="AU1218" s="92"/>
    </row>
    <row r="1219" spans="3:64" ht="12.95" customHeight="1">
      <c r="C1219" s="14"/>
      <c r="D1219" s="14"/>
      <c r="AA1219" s="92"/>
      <c r="AB1219" s="92"/>
      <c r="AC1219" s="92"/>
      <c r="AD1219" s="92"/>
      <c r="AE1219" s="92"/>
      <c r="AG1219" s="94"/>
      <c r="AN1219" s="92"/>
      <c r="AO1219" s="92"/>
      <c r="AP1219" s="92"/>
      <c r="AQ1219" s="92"/>
      <c r="AR1219" s="92"/>
      <c r="AS1219" s="92"/>
      <c r="AT1219" s="92"/>
      <c r="AU1219" s="92"/>
    </row>
    <row r="1220" spans="3:64" ht="12.95" customHeight="1">
      <c r="C1220" s="14"/>
      <c r="D1220" s="14"/>
      <c r="AA1220" s="92"/>
      <c r="AB1220" s="92"/>
      <c r="AC1220" s="92"/>
      <c r="AD1220" s="92"/>
      <c r="AE1220" s="92"/>
      <c r="AG1220" s="94"/>
      <c r="AN1220" s="92"/>
      <c r="AO1220" s="92"/>
      <c r="AP1220" s="92"/>
      <c r="AQ1220" s="92"/>
      <c r="AR1220" s="92"/>
      <c r="AS1220" s="92"/>
      <c r="AT1220" s="92"/>
      <c r="AU1220" s="92"/>
    </row>
    <row r="1221" spans="3:64" ht="12.95" customHeight="1">
      <c r="C1221" s="14"/>
      <c r="D1221" s="14"/>
      <c r="AA1221" s="92"/>
      <c r="AB1221" s="92"/>
      <c r="AC1221" s="92"/>
      <c r="AD1221" s="92"/>
      <c r="AE1221" s="92"/>
      <c r="AG1221" s="94"/>
      <c r="AN1221" s="92"/>
      <c r="AO1221" s="92"/>
      <c r="AP1221" s="92"/>
      <c r="AQ1221" s="92"/>
      <c r="AR1221" s="92"/>
      <c r="AS1221" s="92"/>
      <c r="AT1221" s="92"/>
      <c r="AU1221" s="92"/>
    </row>
    <row r="1222" spans="3:64" ht="12.95" customHeight="1">
      <c r="C1222" s="14"/>
      <c r="D1222" s="14"/>
      <c r="AA1222" s="92"/>
      <c r="AB1222" s="92"/>
      <c r="AC1222" s="92"/>
      <c r="AD1222" s="92"/>
      <c r="AE1222" s="92"/>
      <c r="AG1222" s="94"/>
      <c r="AN1222" s="92"/>
      <c r="AO1222" s="92"/>
      <c r="AP1222" s="92"/>
      <c r="AQ1222" s="92"/>
      <c r="AR1222" s="92"/>
      <c r="AS1222" s="92"/>
      <c r="AT1222" s="92"/>
      <c r="AU1222" s="92"/>
    </row>
    <row r="1223" spans="3:64" ht="12.95" customHeight="1">
      <c r="C1223" s="14"/>
      <c r="D1223" s="14"/>
      <c r="AA1223" s="92"/>
      <c r="AB1223" s="92"/>
      <c r="AC1223" s="92"/>
      <c r="AD1223" s="92"/>
      <c r="AE1223" s="92"/>
      <c r="AG1223" s="94"/>
      <c r="AN1223" s="92"/>
      <c r="AO1223" s="92"/>
      <c r="AP1223" s="92"/>
      <c r="AQ1223" s="92"/>
      <c r="AR1223" s="92"/>
      <c r="AS1223" s="92"/>
      <c r="AT1223" s="92"/>
      <c r="AU1223" s="92"/>
    </row>
    <row r="1224" spans="3:64" ht="12.95" customHeight="1">
      <c r="C1224" s="14"/>
      <c r="D1224" s="14"/>
      <c r="AA1224" s="92"/>
      <c r="AB1224" s="92"/>
      <c r="AC1224" s="92"/>
      <c r="AD1224" s="92"/>
      <c r="AE1224" s="92"/>
      <c r="AG1224" s="94"/>
      <c r="AN1224" s="92"/>
      <c r="AO1224" s="92"/>
      <c r="AP1224" s="92"/>
      <c r="AQ1224" s="92"/>
      <c r="AR1224" s="92"/>
      <c r="AS1224" s="92"/>
      <c r="AT1224" s="92"/>
      <c r="AU1224" s="92"/>
    </row>
    <row r="1225" spans="3:64" ht="12.95" customHeight="1">
      <c r="C1225" s="14"/>
      <c r="D1225" s="14"/>
      <c r="AA1225" s="92"/>
      <c r="AB1225" s="92"/>
      <c r="AC1225" s="92"/>
      <c r="AD1225" s="92"/>
      <c r="AE1225" s="92"/>
      <c r="AG1225" s="94"/>
      <c r="AN1225" s="92"/>
      <c r="AO1225" s="92"/>
      <c r="AP1225" s="92"/>
      <c r="AQ1225" s="92"/>
      <c r="AR1225" s="92"/>
      <c r="AS1225" s="92"/>
      <c r="AT1225" s="92"/>
      <c r="AU1225" s="92"/>
    </row>
    <row r="1226" spans="3:64" ht="12.95" customHeight="1">
      <c r="C1226" s="14"/>
      <c r="D1226" s="14"/>
      <c r="AA1226" s="92"/>
      <c r="AB1226" s="92"/>
      <c r="AC1226" s="92"/>
      <c r="AD1226" s="92"/>
      <c r="AE1226" s="92"/>
      <c r="AG1226" s="94"/>
      <c r="AN1226" s="92"/>
      <c r="AO1226" s="92"/>
      <c r="AP1226" s="92"/>
      <c r="AQ1226" s="92"/>
      <c r="AR1226" s="92"/>
      <c r="AS1226" s="92"/>
      <c r="AT1226" s="92"/>
      <c r="AU1226" s="92"/>
    </row>
    <row r="1227" spans="3:64" ht="12.95" customHeight="1">
      <c r="C1227" s="14"/>
      <c r="D1227" s="14"/>
      <c r="AA1227" s="92"/>
      <c r="AB1227" s="92"/>
      <c r="AC1227" s="92"/>
      <c r="AD1227" s="92"/>
      <c r="AE1227" s="92"/>
      <c r="AG1227" s="94"/>
      <c r="AN1227" s="92"/>
      <c r="AO1227" s="92"/>
      <c r="AP1227" s="92"/>
      <c r="AQ1227" s="92"/>
      <c r="AR1227" s="92"/>
      <c r="AS1227" s="92"/>
      <c r="AT1227" s="92"/>
      <c r="AU1227" s="92"/>
    </row>
    <row r="1228" spans="3:64" ht="12.95" customHeight="1">
      <c r="C1228" s="14"/>
      <c r="D1228" s="14"/>
      <c r="AA1228" s="92"/>
      <c r="AB1228" s="92"/>
      <c r="AC1228" s="92"/>
      <c r="AD1228" s="92"/>
      <c r="AE1228" s="92"/>
      <c r="AG1228" s="94"/>
      <c r="AN1228" s="92"/>
      <c r="AO1228" s="92"/>
      <c r="AP1228" s="92"/>
      <c r="AQ1228" s="92"/>
      <c r="AR1228" s="92"/>
      <c r="AS1228" s="92"/>
      <c r="AT1228" s="92"/>
      <c r="AU1228" s="92"/>
    </row>
    <row r="1229" spans="3:64" ht="12.95" customHeight="1">
      <c r="C1229" s="14"/>
      <c r="D1229" s="14"/>
      <c r="AA1229" s="92"/>
      <c r="AB1229" s="92"/>
      <c r="AC1229" s="92"/>
      <c r="AD1229" s="92"/>
      <c r="AE1229" s="92"/>
      <c r="AG1229" s="94"/>
      <c r="AN1229" s="92"/>
      <c r="AO1229" s="92"/>
      <c r="AP1229" s="92"/>
      <c r="AQ1229" s="92"/>
      <c r="AR1229" s="92"/>
      <c r="AS1229" s="92"/>
      <c r="AT1229" s="92"/>
      <c r="AU1229" s="92"/>
    </row>
    <row r="1230" spans="3:64" ht="12.95" customHeight="1">
      <c r="C1230" s="14"/>
      <c r="D1230" s="14"/>
      <c r="AA1230" s="92"/>
      <c r="AB1230" s="92"/>
      <c r="AC1230" s="92"/>
      <c r="AD1230" s="92"/>
      <c r="AE1230" s="92"/>
      <c r="AG1230" s="94"/>
      <c r="AN1230" s="92"/>
      <c r="AO1230" s="92"/>
      <c r="AP1230" s="92"/>
      <c r="AQ1230" s="92"/>
      <c r="AR1230" s="92"/>
      <c r="AS1230" s="92"/>
      <c r="AT1230" s="92"/>
      <c r="AU1230" s="92"/>
    </row>
    <row r="1231" spans="3:64" ht="12.95" customHeight="1">
      <c r="C1231" s="14"/>
      <c r="D1231" s="14"/>
      <c r="AA1231" s="92"/>
      <c r="AB1231" s="92"/>
      <c r="AC1231" s="92"/>
      <c r="AD1231" s="92"/>
      <c r="AE1231" s="92"/>
      <c r="AG1231" s="94"/>
      <c r="AN1231" s="92"/>
      <c r="AO1231" s="92"/>
      <c r="AP1231" s="92"/>
      <c r="AQ1231" s="92"/>
      <c r="AR1231" s="92"/>
      <c r="AS1231" s="92"/>
      <c r="AT1231" s="92"/>
      <c r="AU1231" s="92"/>
    </row>
    <row r="1232" spans="3:64" ht="12.95" customHeight="1">
      <c r="C1232" s="14"/>
      <c r="D1232" s="14"/>
      <c r="AA1232" s="92"/>
      <c r="AB1232" s="92"/>
      <c r="AC1232" s="92"/>
      <c r="AD1232" s="92"/>
      <c r="AE1232" s="92"/>
      <c r="AG1232" s="94"/>
      <c r="AN1232" s="92"/>
      <c r="AO1232" s="92"/>
      <c r="AP1232" s="92"/>
      <c r="AQ1232" s="92"/>
      <c r="AR1232" s="92"/>
      <c r="AS1232" s="92"/>
      <c r="AT1232" s="92"/>
      <c r="AU1232" s="92"/>
      <c r="AV1232" s="92"/>
      <c r="AW1232" s="92"/>
      <c r="AX1232" s="92"/>
      <c r="AY1232" s="92"/>
      <c r="AZ1232" s="92"/>
      <c r="BA1232" s="92"/>
      <c r="BB1232" s="92"/>
      <c r="BC1232" s="92"/>
      <c r="BD1232" s="92"/>
      <c r="BE1232" s="92"/>
      <c r="BF1232" s="92"/>
      <c r="BG1232" s="92"/>
      <c r="BH1232" s="92"/>
      <c r="BI1232" s="92"/>
      <c r="BJ1232" s="92"/>
      <c r="BK1232" s="92"/>
      <c r="BL1232" s="92"/>
    </row>
    <row r="1233" spans="3:47" ht="12.95" customHeight="1">
      <c r="C1233" s="14"/>
      <c r="D1233" s="14"/>
      <c r="AA1233" s="92"/>
      <c r="AB1233" s="92"/>
      <c r="AC1233" s="92"/>
      <c r="AD1233" s="92"/>
      <c r="AE1233" s="92"/>
      <c r="AG1233" s="94"/>
      <c r="AN1233" s="92"/>
      <c r="AO1233" s="92"/>
      <c r="AP1233" s="92"/>
      <c r="AQ1233" s="92"/>
      <c r="AR1233" s="92"/>
      <c r="AS1233" s="92"/>
      <c r="AT1233" s="92"/>
      <c r="AU1233" s="92"/>
    </row>
    <row r="1234" spans="3:47" ht="12.95" customHeight="1">
      <c r="C1234" s="14"/>
      <c r="D1234" s="14"/>
      <c r="AA1234" s="92"/>
      <c r="AB1234" s="92"/>
      <c r="AC1234" s="92"/>
      <c r="AD1234" s="92"/>
      <c r="AE1234" s="92"/>
      <c r="AG1234" s="94"/>
      <c r="AN1234" s="92"/>
      <c r="AO1234" s="92"/>
      <c r="AP1234" s="92"/>
      <c r="AQ1234" s="92"/>
      <c r="AR1234" s="92"/>
      <c r="AS1234" s="92"/>
      <c r="AT1234" s="92"/>
      <c r="AU1234" s="92"/>
    </row>
    <row r="1235" spans="3:47" ht="12.95" customHeight="1">
      <c r="C1235" s="14"/>
      <c r="D1235" s="14"/>
      <c r="AA1235" s="92"/>
      <c r="AB1235" s="92"/>
      <c r="AC1235" s="92"/>
      <c r="AD1235" s="92"/>
      <c r="AE1235" s="92"/>
      <c r="AG1235" s="94"/>
      <c r="AN1235" s="92"/>
      <c r="AO1235" s="92"/>
      <c r="AP1235" s="92"/>
      <c r="AQ1235" s="92"/>
      <c r="AR1235" s="92"/>
      <c r="AS1235" s="92"/>
      <c r="AT1235" s="92"/>
      <c r="AU1235" s="92"/>
    </row>
    <row r="1236" spans="3:47" ht="12.95" customHeight="1">
      <c r="C1236" s="14"/>
      <c r="D1236" s="14"/>
      <c r="AA1236" s="92"/>
      <c r="AB1236" s="92"/>
      <c r="AC1236" s="92"/>
      <c r="AD1236" s="92"/>
      <c r="AE1236" s="92"/>
      <c r="AG1236" s="94"/>
      <c r="AN1236" s="92"/>
      <c r="AO1236" s="92"/>
      <c r="AP1236" s="92"/>
      <c r="AQ1236" s="92"/>
      <c r="AR1236" s="92"/>
      <c r="AS1236" s="92"/>
      <c r="AT1236" s="92"/>
      <c r="AU1236" s="92"/>
    </row>
    <row r="1237" spans="3:47" ht="12.95" customHeight="1">
      <c r="C1237" s="14"/>
      <c r="D1237" s="14"/>
      <c r="AA1237" s="92"/>
      <c r="AB1237" s="92"/>
      <c r="AC1237" s="92"/>
      <c r="AD1237" s="92"/>
      <c r="AE1237" s="92"/>
      <c r="AG1237" s="94"/>
      <c r="AN1237" s="92"/>
      <c r="AO1237" s="92"/>
      <c r="AP1237" s="92"/>
      <c r="AQ1237" s="92"/>
      <c r="AR1237" s="92"/>
      <c r="AS1237" s="92"/>
      <c r="AT1237" s="92"/>
      <c r="AU1237" s="92"/>
    </row>
    <row r="1238" spans="3:47" ht="12.95" customHeight="1">
      <c r="C1238" s="14"/>
      <c r="D1238" s="14"/>
      <c r="AA1238" s="92"/>
      <c r="AB1238" s="92"/>
      <c r="AC1238" s="92"/>
      <c r="AD1238" s="92"/>
      <c r="AE1238" s="92"/>
      <c r="AG1238" s="94"/>
      <c r="AN1238" s="92"/>
      <c r="AO1238" s="92"/>
      <c r="AP1238" s="92"/>
      <c r="AQ1238" s="92"/>
      <c r="AR1238" s="92"/>
      <c r="AS1238" s="92"/>
      <c r="AT1238" s="92"/>
      <c r="AU1238" s="92"/>
    </row>
    <row r="1239" spans="3:47" ht="12.95" customHeight="1">
      <c r="C1239" s="14"/>
      <c r="D1239" s="14"/>
      <c r="AA1239" s="92"/>
      <c r="AB1239" s="92"/>
      <c r="AC1239" s="92"/>
      <c r="AD1239" s="92"/>
      <c r="AE1239" s="92"/>
      <c r="AG1239" s="94"/>
      <c r="AN1239" s="92"/>
      <c r="AO1239" s="92"/>
      <c r="AP1239" s="92"/>
      <c r="AQ1239" s="92"/>
      <c r="AR1239" s="92"/>
      <c r="AS1239" s="92"/>
      <c r="AT1239" s="92"/>
      <c r="AU1239" s="92"/>
    </row>
    <row r="1240" spans="3:47" ht="12.95" customHeight="1">
      <c r="C1240" s="14"/>
      <c r="D1240" s="14"/>
      <c r="AA1240" s="92"/>
      <c r="AB1240" s="92"/>
      <c r="AC1240" s="92"/>
      <c r="AD1240" s="92"/>
      <c r="AE1240" s="92"/>
      <c r="AG1240" s="94"/>
      <c r="AN1240" s="92"/>
      <c r="AO1240" s="92"/>
      <c r="AP1240" s="92"/>
      <c r="AQ1240" s="92"/>
      <c r="AR1240" s="92"/>
      <c r="AS1240" s="92"/>
      <c r="AT1240" s="92"/>
      <c r="AU1240" s="92"/>
    </row>
    <row r="1241" spans="3:47" ht="12.95" customHeight="1">
      <c r="C1241" s="14"/>
      <c r="D1241" s="14"/>
      <c r="AA1241" s="92"/>
      <c r="AB1241" s="92"/>
      <c r="AC1241" s="92"/>
      <c r="AD1241" s="92"/>
      <c r="AE1241" s="92"/>
      <c r="AG1241" s="94"/>
      <c r="AN1241" s="92"/>
      <c r="AO1241" s="92"/>
      <c r="AP1241" s="92"/>
      <c r="AQ1241" s="92"/>
      <c r="AR1241" s="92"/>
      <c r="AS1241" s="92"/>
      <c r="AT1241" s="92"/>
      <c r="AU1241" s="92"/>
    </row>
    <row r="1242" spans="3:47" ht="12.95" customHeight="1">
      <c r="C1242" s="14"/>
      <c r="D1242" s="14"/>
      <c r="AA1242" s="92"/>
      <c r="AB1242" s="92"/>
      <c r="AC1242" s="92"/>
      <c r="AD1242" s="92"/>
      <c r="AE1242" s="92"/>
      <c r="AG1242" s="94"/>
      <c r="AN1242" s="92"/>
      <c r="AO1242" s="92"/>
      <c r="AP1242" s="92"/>
      <c r="AQ1242" s="92"/>
      <c r="AR1242" s="92"/>
      <c r="AS1242" s="92"/>
      <c r="AT1242" s="92"/>
      <c r="AU1242" s="92"/>
    </row>
    <row r="1243" spans="3:47" ht="12.95" customHeight="1">
      <c r="C1243" s="14"/>
      <c r="D1243" s="14"/>
      <c r="AA1243" s="92"/>
      <c r="AB1243" s="92"/>
      <c r="AC1243" s="92"/>
      <c r="AD1243" s="92"/>
      <c r="AE1243" s="92"/>
      <c r="AG1243" s="94"/>
      <c r="AN1243" s="92"/>
      <c r="AO1243" s="92"/>
      <c r="AP1243" s="92"/>
      <c r="AQ1243" s="92"/>
      <c r="AR1243" s="92"/>
      <c r="AS1243" s="92"/>
      <c r="AT1243" s="92"/>
      <c r="AU1243" s="92"/>
    </row>
    <row r="1244" spans="3:47" ht="12.95" customHeight="1">
      <c r="C1244" s="14"/>
      <c r="D1244" s="14"/>
      <c r="AA1244" s="92"/>
      <c r="AB1244" s="92"/>
      <c r="AC1244" s="92"/>
      <c r="AD1244" s="92"/>
      <c r="AE1244" s="92"/>
      <c r="AG1244" s="94"/>
      <c r="AN1244" s="92"/>
      <c r="AO1244" s="92"/>
      <c r="AP1244" s="92"/>
      <c r="AQ1244" s="92"/>
      <c r="AR1244" s="92"/>
      <c r="AS1244" s="92"/>
      <c r="AT1244" s="92"/>
      <c r="AU1244" s="92"/>
    </row>
    <row r="1245" spans="3:47" ht="12.95" customHeight="1">
      <c r="C1245" s="14"/>
      <c r="D1245" s="14"/>
      <c r="AA1245" s="92"/>
      <c r="AB1245" s="92"/>
      <c r="AC1245" s="92"/>
      <c r="AD1245" s="92"/>
      <c r="AE1245" s="92"/>
      <c r="AG1245" s="94"/>
      <c r="AN1245" s="92"/>
      <c r="AO1245" s="92"/>
      <c r="AP1245" s="92"/>
      <c r="AQ1245" s="92"/>
      <c r="AR1245" s="92"/>
      <c r="AS1245" s="92"/>
      <c r="AT1245" s="92"/>
      <c r="AU1245" s="92"/>
    </row>
    <row r="1246" spans="3:47" ht="12.95" customHeight="1">
      <c r="C1246" s="14"/>
      <c r="D1246" s="14"/>
      <c r="AA1246" s="92"/>
      <c r="AB1246" s="92"/>
      <c r="AC1246" s="92"/>
      <c r="AD1246" s="92"/>
      <c r="AE1246" s="92"/>
      <c r="AG1246" s="94"/>
      <c r="AN1246" s="92"/>
      <c r="AO1246" s="92"/>
      <c r="AP1246" s="92"/>
      <c r="AQ1246" s="92"/>
      <c r="AR1246" s="92"/>
      <c r="AS1246" s="92"/>
      <c r="AT1246" s="92"/>
      <c r="AU1246" s="92"/>
    </row>
    <row r="1247" spans="3:47" ht="12.95" customHeight="1">
      <c r="C1247" s="14"/>
      <c r="D1247" s="14"/>
      <c r="AA1247" s="92"/>
      <c r="AB1247" s="92"/>
      <c r="AC1247" s="92"/>
      <c r="AD1247" s="92"/>
      <c r="AE1247" s="92"/>
      <c r="AG1247" s="94"/>
      <c r="AN1247" s="92"/>
      <c r="AO1247" s="92"/>
      <c r="AP1247" s="92"/>
      <c r="AQ1247" s="92"/>
      <c r="AR1247" s="92"/>
      <c r="AS1247" s="92"/>
      <c r="AT1247" s="92"/>
      <c r="AU1247" s="92"/>
    </row>
    <row r="1248" spans="3:47" ht="12.95" customHeight="1">
      <c r="C1248" s="14"/>
      <c r="D1248" s="14"/>
      <c r="AA1248" s="92"/>
      <c r="AB1248" s="92"/>
      <c r="AC1248" s="92"/>
      <c r="AD1248" s="92"/>
      <c r="AE1248" s="92"/>
      <c r="AG1248" s="94"/>
      <c r="AN1248" s="92"/>
      <c r="AO1248" s="92"/>
      <c r="AP1248" s="92"/>
      <c r="AQ1248" s="92"/>
      <c r="AR1248" s="92"/>
      <c r="AS1248" s="92"/>
      <c r="AT1248" s="92"/>
      <c r="AU1248" s="92"/>
    </row>
    <row r="1249" spans="3:64" ht="12.95" customHeight="1">
      <c r="C1249" s="14"/>
      <c r="D1249" s="14"/>
      <c r="AA1249" s="92"/>
      <c r="AB1249" s="92"/>
      <c r="AC1249" s="92"/>
      <c r="AD1249" s="92"/>
      <c r="AE1249" s="92"/>
      <c r="AG1249" s="94"/>
      <c r="AN1249" s="92"/>
      <c r="AO1249" s="92"/>
      <c r="AP1249" s="92"/>
      <c r="AQ1249" s="92"/>
      <c r="AR1249" s="92"/>
      <c r="AS1249" s="92"/>
      <c r="AT1249" s="92"/>
      <c r="AU1249" s="92"/>
      <c r="AV1249" s="92"/>
      <c r="AW1249" s="92"/>
      <c r="AX1249" s="92"/>
      <c r="AY1249" s="92"/>
      <c r="AZ1249" s="92"/>
      <c r="BA1249" s="92"/>
      <c r="BB1249" s="92"/>
      <c r="BC1249" s="92"/>
      <c r="BD1249" s="92"/>
      <c r="BE1249" s="92"/>
      <c r="BF1249" s="92"/>
      <c r="BG1249" s="92"/>
      <c r="BH1249" s="92"/>
      <c r="BI1249" s="92"/>
      <c r="BJ1249" s="92"/>
      <c r="BK1249" s="92"/>
      <c r="BL1249" s="92"/>
    </row>
    <row r="1250" spans="3:64" ht="12.95" customHeight="1">
      <c r="C1250" s="14"/>
      <c r="D1250" s="14"/>
      <c r="AA1250" s="92"/>
      <c r="AB1250" s="92"/>
      <c r="AC1250" s="92"/>
      <c r="AD1250" s="92"/>
      <c r="AE1250" s="92"/>
      <c r="AG1250" s="94"/>
      <c r="AN1250" s="92"/>
      <c r="AO1250" s="92"/>
      <c r="AP1250" s="92"/>
      <c r="AQ1250" s="92"/>
      <c r="AR1250" s="92"/>
      <c r="AS1250" s="92"/>
      <c r="AT1250" s="92"/>
      <c r="AU1250" s="92"/>
    </row>
    <row r="1251" spans="3:64" ht="12.95" customHeight="1">
      <c r="C1251" s="14"/>
      <c r="D1251" s="14"/>
      <c r="AA1251" s="92"/>
      <c r="AB1251" s="92"/>
      <c r="AC1251" s="92"/>
      <c r="AD1251" s="92"/>
      <c r="AE1251" s="92"/>
      <c r="AG1251" s="94"/>
      <c r="AN1251" s="92"/>
      <c r="AO1251" s="92"/>
      <c r="AP1251" s="92"/>
      <c r="AQ1251" s="92"/>
      <c r="AR1251" s="92"/>
      <c r="AS1251" s="92"/>
      <c r="AT1251" s="92"/>
      <c r="AU1251" s="92"/>
    </row>
    <row r="1252" spans="3:64" ht="12.95" customHeight="1">
      <c r="C1252" s="14"/>
      <c r="D1252" s="14"/>
      <c r="AA1252" s="92"/>
      <c r="AB1252" s="92"/>
      <c r="AC1252" s="92"/>
      <c r="AD1252" s="92"/>
      <c r="AE1252" s="92"/>
      <c r="AG1252" s="94"/>
      <c r="AN1252" s="92"/>
      <c r="AO1252" s="92"/>
      <c r="AP1252" s="92"/>
      <c r="AQ1252" s="92"/>
      <c r="AR1252" s="92"/>
      <c r="AS1252" s="92"/>
      <c r="AT1252" s="92"/>
      <c r="AU1252" s="92"/>
    </row>
    <row r="1253" spans="3:64" ht="12.95" customHeight="1">
      <c r="C1253" s="14"/>
      <c r="D1253" s="14"/>
      <c r="AA1253" s="92"/>
      <c r="AB1253" s="92"/>
      <c r="AC1253" s="92"/>
      <c r="AD1253" s="92"/>
      <c r="AE1253" s="92"/>
      <c r="AG1253" s="94"/>
      <c r="AN1253" s="92"/>
      <c r="AO1253" s="92"/>
      <c r="AP1253" s="92"/>
      <c r="AQ1253" s="92"/>
      <c r="AR1253" s="92"/>
      <c r="AS1253" s="92"/>
      <c r="AT1253" s="92"/>
      <c r="AU1253" s="92"/>
    </row>
    <row r="1254" spans="3:64" ht="12.95" customHeight="1">
      <c r="C1254" s="14"/>
      <c r="D1254" s="14"/>
      <c r="AA1254" s="92"/>
      <c r="AB1254" s="92"/>
      <c r="AC1254" s="92"/>
      <c r="AD1254" s="92"/>
      <c r="AE1254" s="92"/>
      <c r="AG1254" s="94"/>
      <c r="AN1254" s="92"/>
      <c r="AO1254" s="92"/>
      <c r="AP1254" s="92"/>
      <c r="AQ1254" s="92"/>
      <c r="AR1254" s="92"/>
      <c r="AS1254" s="92"/>
      <c r="AT1254" s="92"/>
      <c r="AU1254" s="92"/>
    </row>
    <row r="1255" spans="3:64" ht="12.95" customHeight="1">
      <c r="C1255" s="14"/>
      <c r="D1255" s="14"/>
      <c r="AA1255" s="92"/>
      <c r="AB1255" s="92"/>
      <c r="AC1255" s="92"/>
      <c r="AD1255" s="92"/>
      <c r="AE1255" s="92"/>
      <c r="AG1255" s="94"/>
      <c r="AN1255" s="92"/>
      <c r="AO1255" s="92"/>
      <c r="AP1255" s="92"/>
      <c r="AQ1255" s="92"/>
      <c r="AR1255" s="92"/>
      <c r="AS1255" s="92"/>
      <c r="AT1255" s="92"/>
      <c r="AU1255" s="92"/>
    </row>
    <row r="1256" spans="3:64" ht="12.95" customHeight="1">
      <c r="C1256" s="14"/>
      <c r="D1256" s="14"/>
      <c r="AA1256" s="92"/>
      <c r="AB1256" s="92"/>
      <c r="AC1256" s="92"/>
      <c r="AD1256" s="92"/>
      <c r="AE1256" s="92"/>
      <c r="AG1256" s="94"/>
      <c r="AN1256" s="92"/>
      <c r="AO1256" s="92"/>
      <c r="AP1256" s="92"/>
      <c r="AQ1256" s="92"/>
      <c r="AR1256" s="92"/>
      <c r="AS1256" s="92"/>
      <c r="AT1256" s="92"/>
      <c r="AU1256" s="92"/>
    </row>
    <row r="1257" spans="3:64" ht="12.95" customHeight="1">
      <c r="C1257" s="14"/>
      <c r="D1257" s="14"/>
      <c r="AA1257" s="92"/>
      <c r="AB1257" s="92"/>
      <c r="AC1257" s="92"/>
      <c r="AD1257" s="92"/>
      <c r="AE1257" s="92"/>
      <c r="AG1257" s="94"/>
      <c r="AN1257" s="92"/>
      <c r="AO1257" s="92"/>
      <c r="AP1257" s="92"/>
      <c r="AQ1257" s="92"/>
      <c r="AR1257" s="92"/>
      <c r="AS1257" s="92"/>
      <c r="AT1257" s="92"/>
      <c r="AU1257" s="92"/>
    </row>
    <row r="1258" spans="3:64" ht="12.95" customHeight="1">
      <c r="C1258" s="14"/>
      <c r="D1258" s="14"/>
      <c r="AA1258" s="92"/>
      <c r="AB1258" s="92"/>
      <c r="AC1258" s="92"/>
      <c r="AD1258" s="92"/>
      <c r="AE1258" s="92"/>
      <c r="AG1258" s="94"/>
      <c r="AN1258" s="92"/>
      <c r="AO1258" s="92"/>
      <c r="AP1258" s="92"/>
      <c r="AQ1258" s="92"/>
      <c r="AR1258" s="92"/>
      <c r="AS1258" s="92"/>
      <c r="AT1258" s="92"/>
      <c r="AU1258" s="92"/>
      <c r="AV1258" s="92"/>
      <c r="AW1258" s="92"/>
      <c r="AX1258" s="92"/>
      <c r="AY1258" s="92"/>
      <c r="AZ1258" s="92"/>
      <c r="BA1258" s="92"/>
      <c r="BB1258" s="92"/>
      <c r="BC1258" s="92"/>
      <c r="BD1258" s="92"/>
      <c r="BE1258" s="92"/>
      <c r="BF1258" s="92"/>
      <c r="BG1258" s="92"/>
      <c r="BH1258" s="92"/>
      <c r="BI1258" s="92"/>
      <c r="BJ1258" s="92"/>
      <c r="BK1258" s="92"/>
      <c r="BL1258" s="92"/>
    </row>
    <row r="1259" spans="3:64" ht="12.95" customHeight="1">
      <c r="C1259" s="14"/>
      <c r="D1259" s="14"/>
      <c r="AA1259" s="92"/>
      <c r="AB1259" s="92"/>
      <c r="AC1259" s="92"/>
      <c r="AD1259" s="92"/>
      <c r="AE1259" s="92"/>
      <c r="AG1259" s="94"/>
      <c r="AN1259" s="92"/>
      <c r="AO1259" s="92"/>
      <c r="AP1259" s="92"/>
      <c r="AQ1259" s="92"/>
      <c r="AR1259" s="92"/>
      <c r="AS1259" s="92"/>
      <c r="AT1259" s="92"/>
      <c r="AU1259" s="92"/>
    </row>
    <row r="1260" spans="3:64" ht="12.95" customHeight="1">
      <c r="C1260" s="14"/>
      <c r="D1260" s="14"/>
      <c r="AA1260" s="92"/>
      <c r="AB1260" s="92"/>
      <c r="AC1260" s="92"/>
      <c r="AD1260" s="92"/>
      <c r="AE1260" s="92"/>
      <c r="AG1260" s="94"/>
      <c r="AN1260" s="92"/>
      <c r="AO1260" s="92"/>
      <c r="AP1260" s="92"/>
      <c r="AQ1260" s="92"/>
      <c r="AR1260" s="92"/>
      <c r="AS1260" s="92"/>
      <c r="AT1260" s="92"/>
      <c r="AU1260" s="92"/>
    </row>
    <row r="1261" spans="3:64" ht="12.95" customHeight="1">
      <c r="C1261" s="14"/>
      <c r="D1261" s="14"/>
      <c r="AA1261" s="92"/>
      <c r="AB1261" s="92"/>
      <c r="AC1261" s="92"/>
      <c r="AD1261" s="92"/>
      <c r="AE1261" s="92"/>
      <c r="AG1261" s="94"/>
      <c r="AN1261" s="92"/>
      <c r="AO1261" s="92"/>
      <c r="AP1261" s="92"/>
      <c r="AQ1261" s="92"/>
      <c r="AR1261" s="92"/>
      <c r="AS1261" s="92"/>
      <c r="AT1261" s="92"/>
      <c r="AU1261" s="92"/>
    </row>
    <row r="1262" spans="3:64" ht="12.95" customHeight="1">
      <c r="C1262" s="14"/>
      <c r="D1262" s="14"/>
      <c r="AA1262" s="92"/>
      <c r="AB1262" s="92"/>
      <c r="AC1262" s="92"/>
      <c r="AD1262" s="92"/>
      <c r="AE1262" s="92"/>
      <c r="AG1262" s="94"/>
      <c r="AN1262" s="92"/>
      <c r="AO1262" s="92"/>
      <c r="AP1262" s="92"/>
      <c r="AQ1262" s="92"/>
      <c r="AR1262" s="92"/>
      <c r="AS1262" s="92"/>
      <c r="AT1262" s="92"/>
      <c r="AU1262" s="92"/>
    </row>
    <row r="1263" spans="3:64" ht="12.95" customHeight="1">
      <c r="C1263" s="14"/>
      <c r="D1263" s="14"/>
      <c r="AA1263" s="92"/>
      <c r="AB1263" s="92"/>
      <c r="AC1263" s="92"/>
      <c r="AD1263" s="92"/>
      <c r="AE1263" s="92"/>
      <c r="AG1263" s="94"/>
      <c r="AN1263" s="92"/>
      <c r="AO1263" s="92"/>
      <c r="AP1263" s="92"/>
      <c r="AQ1263" s="92"/>
      <c r="AR1263" s="92"/>
      <c r="AS1263" s="92"/>
      <c r="AT1263" s="92"/>
      <c r="AU1263" s="92"/>
    </row>
    <row r="1264" spans="3:64" ht="12.95" customHeight="1">
      <c r="C1264" s="14"/>
      <c r="D1264" s="14"/>
      <c r="AA1264" s="92"/>
      <c r="AB1264" s="92"/>
      <c r="AC1264" s="92"/>
      <c r="AD1264" s="92"/>
      <c r="AE1264" s="92"/>
      <c r="AG1264" s="94"/>
      <c r="AN1264" s="92"/>
      <c r="AO1264" s="92"/>
      <c r="AP1264" s="92"/>
      <c r="AQ1264" s="92"/>
      <c r="AR1264" s="92"/>
      <c r="AS1264" s="92"/>
      <c r="AT1264" s="92"/>
      <c r="AU1264" s="92"/>
    </row>
    <row r="1265" spans="3:47" ht="12.95" customHeight="1">
      <c r="C1265" s="14"/>
      <c r="D1265" s="14"/>
      <c r="AA1265" s="92"/>
      <c r="AB1265" s="92"/>
      <c r="AC1265" s="92"/>
      <c r="AD1265" s="92"/>
      <c r="AE1265" s="92"/>
      <c r="AG1265" s="94"/>
      <c r="AN1265" s="92"/>
      <c r="AO1265" s="92"/>
      <c r="AP1265" s="92"/>
      <c r="AQ1265" s="92"/>
      <c r="AR1265" s="92"/>
      <c r="AS1265" s="92"/>
      <c r="AT1265" s="92"/>
      <c r="AU1265" s="92"/>
    </row>
    <row r="1266" spans="3:47" ht="12.95" customHeight="1">
      <c r="C1266" s="14"/>
      <c r="D1266" s="14"/>
      <c r="AA1266" s="92"/>
      <c r="AB1266" s="92"/>
      <c r="AC1266" s="92"/>
      <c r="AD1266" s="92"/>
      <c r="AE1266" s="92"/>
      <c r="AG1266" s="94"/>
      <c r="AN1266" s="92"/>
      <c r="AO1266" s="92"/>
      <c r="AP1266" s="92"/>
      <c r="AQ1266" s="92"/>
      <c r="AR1266" s="92"/>
      <c r="AS1266" s="92"/>
      <c r="AT1266" s="92"/>
      <c r="AU1266" s="92"/>
    </row>
    <row r="1267" spans="3:47" ht="12.95" customHeight="1">
      <c r="C1267" s="14"/>
      <c r="D1267" s="14"/>
      <c r="AA1267" s="92"/>
      <c r="AB1267" s="92"/>
      <c r="AC1267" s="92"/>
      <c r="AD1267" s="92"/>
      <c r="AE1267" s="92"/>
      <c r="AG1267" s="94"/>
      <c r="AN1267" s="92"/>
      <c r="AO1267" s="92"/>
      <c r="AP1267" s="92"/>
      <c r="AQ1267" s="92"/>
      <c r="AR1267" s="92"/>
      <c r="AS1267" s="92"/>
      <c r="AT1267" s="92"/>
      <c r="AU1267" s="92"/>
    </row>
    <row r="1268" spans="3:47" ht="12.95" customHeight="1">
      <c r="C1268" s="14"/>
      <c r="D1268" s="14"/>
      <c r="AA1268" s="92"/>
      <c r="AB1268" s="92"/>
      <c r="AC1268" s="92"/>
      <c r="AD1268" s="92"/>
      <c r="AE1268" s="92"/>
      <c r="AG1268" s="94"/>
      <c r="AN1268" s="92"/>
      <c r="AO1268" s="92"/>
      <c r="AP1268" s="92"/>
      <c r="AQ1268" s="92"/>
      <c r="AR1268" s="92"/>
      <c r="AS1268" s="92"/>
      <c r="AT1268" s="92"/>
      <c r="AU1268" s="92"/>
    </row>
    <row r="1269" spans="3:47" ht="12.95" customHeight="1">
      <c r="C1269" s="14"/>
      <c r="D1269" s="14"/>
      <c r="AA1269" s="92"/>
      <c r="AB1269" s="92"/>
      <c r="AC1269" s="92"/>
      <c r="AD1269" s="92"/>
      <c r="AE1269" s="92"/>
      <c r="AG1269" s="94"/>
      <c r="AN1269" s="92"/>
      <c r="AO1269" s="92"/>
      <c r="AP1269" s="92"/>
      <c r="AQ1269" s="92"/>
      <c r="AR1269" s="92"/>
      <c r="AS1269" s="92"/>
      <c r="AT1269" s="92"/>
      <c r="AU1269" s="92"/>
    </row>
    <row r="1270" spans="3:47" ht="12.95" customHeight="1">
      <c r="C1270" s="14"/>
      <c r="D1270" s="14"/>
      <c r="AA1270" s="92"/>
      <c r="AB1270" s="92"/>
      <c r="AC1270" s="92"/>
      <c r="AD1270" s="92"/>
      <c r="AE1270" s="92"/>
      <c r="AG1270" s="94"/>
      <c r="AN1270" s="92"/>
      <c r="AO1270" s="92"/>
      <c r="AP1270" s="92"/>
      <c r="AQ1270" s="92"/>
      <c r="AR1270" s="92"/>
      <c r="AS1270" s="92"/>
      <c r="AT1270" s="92"/>
      <c r="AU1270" s="92"/>
    </row>
    <row r="1271" spans="3:47" ht="12.95" customHeight="1">
      <c r="C1271" s="14"/>
      <c r="D1271" s="14"/>
      <c r="AA1271" s="92"/>
      <c r="AB1271" s="92"/>
      <c r="AC1271" s="92"/>
      <c r="AD1271" s="92"/>
      <c r="AE1271" s="92"/>
      <c r="AG1271" s="94"/>
      <c r="AN1271" s="92"/>
      <c r="AO1271" s="92"/>
      <c r="AP1271" s="92"/>
      <c r="AQ1271" s="92"/>
      <c r="AR1271" s="92"/>
      <c r="AS1271" s="92"/>
      <c r="AT1271" s="92"/>
      <c r="AU1271" s="92"/>
    </row>
    <row r="1272" spans="3:47" ht="12.95" customHeight="1">
      <c r="C1272" s="14"/>
      <c r="D1272" s="14"/>
      <c r="AA1272" s="92"/>
      <c r="AB1272" s="92"/>
      <c r="AC1272" s="92"/>
      <c r="AD1272" s="92"/>
      <c r="AE1272" s="92"/>
      <c r="AG1272" s="94"/>
      <c r="AN1272" s="92"/>
      <c r="AO1272" s="92"/>
      <c r="AP1272" s="92"/>
      <c r="AQ1272" s="92"/>
      <c r="AR1272" s="92"/>
      <c r="AS1272" s="92"/>
      <c r="AT1272" s="92"/>
      <c r="AU1272" s="92"/>
    </row>
    <row r="1273" spans="3:47" ht="12.95" customHeight="1">
      <c r="C1273" s="14"/>
      <c r="D1273" s="14"/>
      <c r="AA1273" s="92"/>
      <c r="AB1273" s="92"/>
      <c r="AC1273" s="92"/>
      <c r="AD1273" s="92"/>
      <c r="AE1273" s="92"/>
      <c r="AG1273" s="94"/>
      <c r="AN1273" s="92"/>
      <c r="AO1273" s="92"/>
      <c r="AP1273" s="92"/>
      <c r="AQ1273" s="92"/>
      <c r="AR1273" s="92"/>
      <c r="AS1273" s="92"/>
      <c r="AT1273" s="92"/>
      <c r="AU1273" s="92"/>
    </row>
    <row r="1274" spans="3:47" ht="12.95" customHeight="1">
      <c r="C1274" s="14"/>
      <c r="D1274" s="14"/>
      <c r="AA1274" s="92"/>
      <c r="AB1274" s="92"/>
      <c r="AC1274" s="92"/>
      <c r="AD1274" s="92"/>
      <c r="AE1274" s="92"/>
      <c r="AG1274" s="94"/>
      <c r="AN1274" s="92"/>
      <c r="AO1274" s="92"/>
      <c r="AP1274" s="92"/>
      <c r="AQ1274" s="92"/>
      <c r="AR1274" s="92"/>
      <c r="AS1274" s="92"/>
      <c r="AT1274" s="92"/>
      <c r="AU1274" s="92"/>
    </row>
    <row r="1275" spans="3:47" ht="12.95" customHeight="1">
      <c r="C1275" s="14"/>
      <c r="D1275" s="14"/>
      <c r="AA1275" s="92"/>
      <c r="AB1275" s="92"/>
      <c r="AC1275" s="92"/>
      <c r="AD1275" s="92"/>
      <c r="AE1275" s="92"/>
      <c r="AG1275" s="94"/>
      <c r="AN1275" s="92"/>
      <c r="AO1275" s="92"/>
      <c r="AP1275" s="92"/>
      <c r="AQ1275" s="92"/>
      <c r="AR1275" s="92"/>
      <c r="AS1275" s="92"/>
      <c r="AT1275" s="92"/>
      <c r="AU1275" s="92"/>
    </row>
    <row r="1276" spans="3:47" ht="12.95" customHeight="1">
      <c r="C1276" s="14"/>
      <c r="D1276" s="14"/>
      <c r="AA1276" s="92"/>
      <c r="AB1276" s="92"/>
      <c r="AC1276" s="92"/>
      <c r="AD1276" s="92"/>
      <c r="AE1276" s="92"/>
      <c r="AG1276" s="94"/>
      <c r="AN1276" s="92"/>
      <c r="AO1276" s="92"/>
      <c r="AP1276" s="92"/>
      <c r="AQ1276" s="92"/>
      <c r="AR1276" s="92"/>
      <c r="AS1276" s="92"/>
      <c r="AT1276" s="92"/>
      <c r="AU1276" s="92"/>
    </row>
    <row r="1277" spans="3:47" ht="12.95" customHeight="1">
      <c r="C1277" s="14"/>
      <c r="D1277" s="14"/>
      <c r="AA1277" s="92"/>
      <c r="AB1277" s="92"/>
      <c r="AC1277" s="92"/>
      <c r="AD1277" s="92"/>
      <c r="AE1277" s="92"/>
      <c r="AG1277" s="94"/>
      <c r="AN1277" s="92"/>
      <c r="AO1277" s="92"/>
      <c r="AP1277" s="92"/>
      <c r="AQ1277" s="92"/>
      <c r="AR1277" s="92"/>
      <c r="AS1277" s="92"/>
      <c r="AT1277" s="92"/>
      <c r="AU1277" s="92"/>
    </row>
    <row r="1278" spans="3:47" ht="12.95" customHeight="1">
      <c r="C1278" s="14"/>
      <c r="D1278" s="14"/>
      <c r="AA1278" s="92"/>
      <c r="AB1278" s="92"/>
      <c r="AC1278" s="92"/>
      <c r="AD1278" s="92"/>
      <c r="AE1278" s="92"/>
      <c r="AG1278" s="94"/>
      <c r="AN1278" s="92"/>
      <c r="AO1278" s="92"/>
      <c r="AP1278" s="92"/>
      <c r="AQ1278" s="92"/>
      <c r="AR1278" s="92"/>
      <c r="AS1278" s="92"/>
      <c r="AT1278" s="92"/>
      <c r="AU1278" s="92"/>
    </row>
    <row r="1279" spans="3:47" ht="12.95" customHeight="1">
      <c r="C1279" s="14"/>
      <c r="D1279" s="14"/>
      <c r="AA1279" s="92"/>
      <c r="AB1279" s="92"/>
      <c r="AC1279" s="92"/>
      <c r="AD1279" s="92"/>
      <c r="AE1279" s="92"/>
      <c r="AG1279" s="94"/>
      <c r="AN1279" s="92"/>
      <c r="AO1279" s="92"/>
      <c r="AP1279" s="92"/>
      <c r="AQ1279" s="92"/>
      <c r="AR1279" s="92"/>
      <c r="AS1279" s="92"/>
      <c r="AT1279" s="92"/>
      <c r="AU1279" s="92"/>
    </row>
    <row r="1280" spans="3:47" ht="12.95" customHeight="1">
      <c r="C1280" s="14"/>
      <c r="D1280" s="14"/>
      <c r="AA1280" s="92"/>
      <c r="AB1280" s="92"/>
      <c r="AC1280" s="92"/>
      <c r="AD1280" s="92"/>
      <c r="AE1280" s="92"/>
      <c r="AG1280" s="94"/>
      <c r="AN1280" s="92"/>
      <c r="AO1280" s="92"/>
      <c r="AP1280" s="92"/>
      <c r="AQ1280" s="92"/>
      <c r="AR1280" s="92"/>
      <c r="AS1280" s="92"/>
      <c r="AT1280" s="92"/>
      <c r="AU1280" s="92"/>
    </row>
    <row r="1281" spans="3:64" ht="12.95" customHeight="1">
      <c r="C1281" s="14"/>
      <c r="D1281" s="14"/>
      <c r="AA1281" s="92"/>
      <c r="AB1281" s="92"/>
      <c r="AC1281" s="92"/>
      <c r="AD1281" s="92"/>
      <c r="AE1281" s="92"/>
      <c r="AG1281" s="94"/>
      <c r="AN1281" s="92"/>
      <c r="AO1281" s="92"/>
      <c r="AP1281" s="92"/>
      <c r="AQ1281" s="92"/>
      <c r="AR1281" s="92"/>
      <c r="AS1281" s="92"/>
      <c r="AT1281" s="92"/>
      <c r="AU1281" s="92"/>
    </row>
    <row r="1282" spans="3:64" ht="12.95" customHeight="1">
      <c r="C1282" s="14"/>
      <c r="D1282" s="14"/>
      <c r="AA1282" s="92"/>
      <c r="AB1282" s="92"/>
      <c r="AC1282" s="92"/>
      <c r="AD1282" s="92"/>
      <c r="AE1282" s="92"/>
      <c r="AG1282" s="94"/>
      <c r="AN1282" s="92"/>
      <c r="AO1282" s="92"/>
      <c r="AP1282" s="92"/>
      <c r="AQ1282" s="92"/>
      <c r="AR1282" s="92"/>
      <c r="AS1282" s="92"/>
      <c r="AT1282" s="92"/>
      <c r="AU1282" s="92"/>
    </row>
    <row r="1283" spans="3:64" ht="12.95" customHeight="1">
      <c r="C1283" s="14"/>
      <c r="D1283" s="14"/>
      <c r="AA1283" s="92"/>
      <c r="AB1283" s="92"/>
      <c r="AC1283" s="92"/>
      <c r="AD1283" s="92"/>
      <c r="AE1283" s="92"/>
      <c r="AG1283" s="94"/>
      <c r="AN1283" s="92"/>
      <c r="AO1283" s="92"/>
      <c r="AP1283" s="92"/>
      <c r="AQ1283" s="92"/>
      <c r="AR1283" s="92"/>
      <c r="AS1283" s="92"/>
      <c r="AT1283" s="92"/>
      <c r="AU1283" s="92"/>
    </row>
    <row r="1284" spans="3:64" ht="12.95" customHeight="1">
      <c r="C1284" s="14"/>
      <c r="D1284" s="14"/>
      <c r="AA1284" s="92"/>
      <c r="AB1284" s="92"/>
      <c r="AC1284" s="92"/>
      <c r="AD1284" s="92"/>
      <c r="AE1284" s="92"/>
      <c r="AG1284" s="94"/>
      <c r="AN1284" s="92"/>
      <c r="AO1284" s="92"/>
      <c r="AP1284" s="92"/>
      <c r="AQ1284" s="92"/>
      <c r="AR1284" s="92"/>
      <c r="AS1284" s="92"/>
      <c r="AT1284" s="92"/>
      <c r="AU1284" s="92"/>
    </row>
    <row r="1285" spans="3:64" ht="12.95" customHeight="1">
      <c r="C1285" s="14"/>
      <c r="D1285" s="14"/>
      <c r="AA1285" s="92"/>
      <c r="AB1285" s="92"/>
      <c r="AC1285" s="92"/>
      <c r="AD1285" s="92"/>
      <c r="AE1285" s="92"/>
      <c r="AG1285" s="94"/>
      <c r="AN1285" s="92"/>
      <c r="AO1285" s="92"/>
      <c r="AP1285" s="92"/>
      <c r="AQ1285" s="92"/>
      <c r="AR1285" s="92"/>
      <c r="AS1285" s="92"/>
      <c r="AT1285" s="92"/>
      <c r="AU1285" s="92"/>
    </row>
    <row r="1286" spans="3:64" ht="12.95" customHeight="1">
      <c r="C1286" s="14"/>
      <c r="D1286" s="14"/>
      <c r="AA1286" s="92"/>
      <c r="AB1286" s="92"/>
      <c r="AC1286" s="92"/>
      <c r="AD1286" s="92"/>
      <c r="AE1286" s="92"/>
      <c r="AG1286" s="94"/>
      <c r="AN1286" s="92"/>
      <c r="AO1286" s="92"/>
      <c r="AP1286" s="92"/>
      <c r="AQ1286" s="92"/>
      <c r="AR1286" s="92"/>
      <c r="AS1286" s="92"/>
      <c r="AT1286" s="92"/>
      <c r="AU1286" s="92"/>
    </row>
    <row r="1287" spans="3:64" ht="12.95" customHeight="1">
      <c r="C1287" s="14"/>
      <c r="D1287" s="14"/>
      <c r="AA1287" s="92"/>
      <c r="AB1287" s="92"/>
      <c r="AC1287" s="92"/>
      <c r="AD1287" s="92"/>
      <c r="AE1287" s="92"/>
      <c r="AG1287" s="94"/>
      <c r="AN1287" s="92"/>
      <c r="AO1287" s="92"/>
      <c r="AP1287" s="92"/>
      <c r="AQ1287" s="92"/>
      <c r="AR1287" s="92"/>
      <c r="AS1287" s="92"/>
      <c r="AT1287" s="92"/>
      <c r="AU1287" s="92"/>
    </row>
    <row r="1288" spans="3:64" ht="12.95" customHeight="1">
      <c r="C1288" s="14"/>
      <c r="D1288" s="14"/>
      <c r="AA1288" s="92"/>
      <c r="AB1288" s="92"/>
      <c r="AC1288" s="92"/>
      <c r="AD1288" s="92"/>
      <c r="AE1288" s="92"/>
      <c r="AG1288" s="94"/>
      <c r="AN1288" s="92"/>
      <c r="AO1288" s="92"/>
      <c r="AP1288" s="92"/>
      <c r="AQ1288" s="92"/>
      <c r="AR1288" s="92"/>
      <c r="AS1288" s="92"/>
      <c r="AT1288" s="92"/>
      <c r="AU1288" s="92"/>
    </row>
    <row r="1289" spans="3:64" ht="12.95" customHeight="1">
      <c r="C1289" s="14"/>
      <c r="D1289" s="14"/>
      <c r="AA1289" s="92"/>
      <c r="AB1289" s="92"/>
      <c r="AC1289" s="92"/>
      <c r="AD1289" s="92"/>
      <c r="AE1289" s="92"/>
      <c r="AG1289" s="94"/>
      <c r="AN1289" s="92"/>
      <c r="AO1289" s="92"/>
      <c r="AP1289" s="92"/>
      <c r="AQ1289" s="92"/>
      <c r="AR1289" s="92"/>
      <c r="AS1289" s="92"/>
      <c r="AT1289" s="92"/>
      <c r="AU1289" s="92"/>
    </row>
    <row r="1290" spans="3:64" ht="12.95" customHeight="1">
      <c r="C1290" s="14"/>
      <c r="D1290" s="14"/>
      <c r="AA1290" s="92"/>
      <c r="AB1290" s="92"/>
      <c r="AC1290" s="92"/>
      <c r="AD1290" s="92"/>
      <c r="AE1290" s="92"/>
      <c r="AG1290" s="94"/>
      <c r="AN1290" s="92"/>
      <c r="AO1290" s="92"/>
      <c r="AP1290" s="92"/>
      <c r="AQ1290" s="92"/>
      <c r="AR1290" s="92"/>
      <c r="AS1290" s="92"/>
      <c r="AT1290" s="92"/>
      <c r="AU1290" s="92"/>
    </row>
    <row r="1291" spans="3:64" ht="12.95" customHeight="1">
      <c r="C1291" s="14"/>
      <c r="D1291" s="14"/>
      <c r="AA1291" s="92"/>
      <c r="AB1291" s="92"/>
      <c r="AC1291" s="92"/>
      <c r="AD1291" s="92"/>
      <c r="AE1291" s="92"/>
      <c r="AG1291" s="94"/>
      <c r="AN1291" s="92"/>
      <c r="AO1291" s="92"/>
      <c r="AP1291" s="92"/>
      <c r="AQ1291" s="92"/>
      <c r="AR1291" s="92"/>
      <c r="AS1291" s="92"/>
      <c r="AT1291" s="92"/>
      <c r="AU1291" s="92"/>
      <c r="AV1291" s="92"/>
      <c r="AW1291" s="92"/>
      <c r="AX1291" s="92"/>
      <c r="AY1291" s="92"/>
      <c r="AZ1291" s="92"/>
      <c r="BA1291" s="92"/>
      <c r="BB1291" s="92"/>
      <c r="BC1291" s="92"/>
      <c r="BD1291" s="92"/>
      <c r="BE1291" s="92"/>
      <c r="BF1291" s="92"/>
      <c r="BG1291" s="92"/>
      <c r="BH1291" s="92"/>
      <c r="BI1291" s="92"/>
      <c r="BJ1291" s="92"/>
      <c r="BK1291" s="92"/>
      <c r="BL1291" s="92"/>
    </row>
    <row r="1292" spans="3:64" ht="12.95" customHeight="1">
      <c r="C1292" s="14"/>
      <c r="D1292" s="14"/>
      <c r="AA1292" s="92"/>
      <c r="AB1292" s="92"/>
      <c r="AC1292" s="92"/>
      <c r="AD1292" s="92"/>
      <c r="AE1292" s="92"/>
      <c r="AG1292" s="94"/>
      <c r="AN1292" s="92"/>
      <c r="AO1292" s="92"/>
      <c r="AP1292" s="92"/>
      <c r="AQ1292" s="92"/>
      <c r="AR1292" s="92"/>
      <c r="AS1292" s="92"/>
      <c r="AT1292" s="92"/>
      <c r="AU1292" s="92"/>
    </row>
    <row r="1293" spans="3:64" ht="12.95" customHeight="1">
      <c r="C1293" s="14"/>
      <c r="D1293" s="14"/>
      <c r="AA1293" s="92"/>
      <c r="AB1293" s="92"/>
      <c r="AC1293" s="92"/>
      <c r="AD1293" s="92"/>
      <c r="AE1293" s="92"/>
      <c r="AG1293" s="94"/>
      <c r="AN1293" s="92"/>
      <c r="AO1293" s="92"/>
      <c r="AP1293" s="92"/>
      <c r="AQ1293" s="92"/>
      <c r="AR1293" s="92"/>
      <c r="AS1293" s="92"/>
      <c r="AT1293" s="92"/>
      <c r="AU1293" s="92"/>
      <c r="AV1293" s="92"/>
      <c r="AW1293" s="92"/>
      <c r="AX1293" s="92"/>
      <c r="AY1293" s="92"/>
      <c r="AZ1293" s="92"/>
      <c r="BA1293" s="92"/>
      <c r="BB1293" s="92"/>
      <c r="BC1293" s="92"/>
      <c r="BD1293" s="92"/>
      <c r="BE1293" s="92"/>
      <c r="BF1293" s="92"/>
      <c r="BG1293" s="92"/>
      <c r="BH1293" s="92"/>
      <c r="BI1293" s="92"/>
      <c r="BJ1293" s="92"/>
      <c r="BK1293" s="92"/>
      <c r="BL1293" s="92"/>
    </row>
    <row r="1294" spans="3:64" ht="12.95" customHeight="1">
      <c r="C1294" s="14"/>
      <c r="D1294" s="14"/>
      <c r="AA1294" s="92"/>
      <c r="AB1294" s="92"/>
      <c r="AC1294" s="92"/>
      <c r="AD1294" s="92"/>
      <c r="AE1294" s="92"/>
      <c r="AG1294" s="94"/>
      <c r="AN1294" s="92"/>
      <c r="AO1294" s="92"/>
      <c r="AP1294" s="92"/>
      <c r="AQ1294" s="92"/>
      <c r="AR1294" s="92"/>
      <c r="AS1294" s="92"/>
      <c r="AT1294" s="92"/>
      <c r="AU1294" s="92"/>
    </row>
    <row r="1295" spans="3:64" ht="12.95" customHeight="1">
      <c r="C1295" s="14"/>
      <c r="D1295" s="14"/>
      <c r="AA1295" s="92"/>
      <c r="AB1295" s="92"/>
      <c r="AC1295" s="92"/>
      <c r="AD1295" s="92"/>
      <c r="AE1295" s="92"/>
      <c r="AG1295" s="94"/>
      <c r="AN1295" s="92"/>
      <c r="AO1295" s="92"/>
      <c r="AP1295" s="92"/>
      <c r="AQ1295" s="92"/>
      <c r="AR1295" s="92"/>
      <c r="AS1295" s="92"/>
      <c r="AT1295" s="92"/>
      <c r="AU1295" s="92"/>
      <c r="AV1295" s="92"/>
    </row>
    <row r="1296" spans="3:64" ht="12.95" customHeight="1">
      <c r="C1296" s="14"/>
      <c r="D1296" s="14"/>
      <c r="AA1296" s="92"/>
      <c r="AB1296" s="92"/>
      <c r="AC1296" s="92"/>
      <c r="AD1296" s="92"/>
      <c r="AE1296" s="92"/>
      <c r="AG1296" s="94"/>
      <c r="AN1296" s="92"/>
      <c r="AO1296" s="92"/>
      <c r="AP1296" s="92"/>
      <c r="AQ1296" s="92"/>
      <c r="AR1296" s="92"/>
      <c r="AS1296" s="92"/>
      <c r="AT1296" s="92"/>
      <c r="AU1296" s="92"/>
    </row>
    <row r="1297" spans="3:64" ht="12.95" customHeight="1">
      <c r="C1297" s="14"/>
      <c r="D1297" s="14"/>
      <c r="AA1297" s="92"/>
      <c r="AB1297" s="92"/>
      <c r="AC1297" s="92"/>
      <c r="AD1297" s="92"/>
      <c r="AE1297" s="92"/>
      <c r="AG1297" s="94"/>
      <c r="AN1297" s="92"/>
      <c r="AO1297" s="92"/>
      <c r="AP1297" s="92"/>
      <c r="AQ1297" s="92"/>
      <c r="AR1297" s="92"/>
      <c r="AS1297" s="92"/>
      <c r="AT1297" s="92"/>
      <c r="AU1297" s="92"/>
      <c r="AV1297" s="92"/>
      <c r="AW1297" s="92"/>
      <c r="AX1297" s="92"/>
      <c r="AY1297" s="92"/>
      <c r="AZ1297" s="92"/>
      <c r="BA1297" s="92"/>
      <c r="BB1297" s="92"/>
      <c r="BC1297" s="92"/>
      <c r="BD1297" s="92"/>
      <c r="BE1297" s="92"/>
      <c r="BF1297" s="92"/>
      <c r="BG1297" s="92"/>
      <c r="BH1297" s="92"/>
      <c r="BI1297" s="92"/>
      <c r="BJ1297" s="92"/>
      <c r="BK1297" s="92"/>
      <c r="BL1297" s="92"/>
    </row>
    <row r="1298" spans="3:64" ht="12.95" customHeight="1">
      <c r="C1298" s="14"/>
      <c r="D1298" s="14"/>
      <c r="AA1298" s="92"/>
      <c r="AB1298" s="92"/>
      <c r="AC1298" s="92"/>
      <c r="AD1298" s="92"/>
      <c r="AE1298" s="92"/>
      <c r="AG1298" s="94"/>
      <c r="AN1298" s="92"/>
      <c r="AO1298" s="92"/>
      <c r="AP1298" s="92"/>
      <c r="AQ1298" s="92"/>
      <c r="AR1298" s="92"/>
      <c r="AS1298" s="92"/>
      <c r="AT1298" s="92"/>
      <c r="AU1298" s="92"/>
    </row>
    <row r="1299" spans="3:64" ht="12.95" customHeight="1">
      <c r="C1299" s="14"/>
      <c r="D1299" s="14"/>
      <c r="AA1299" s="92"/>
      <c r="AB1299" s="92"/>
      <c r="AC1299" s="92"/>
      <c r="AD1299" s="92"/>
      <c r="AE1299" s="92"/>
      <c r="AG1299" s="94"/>
      <c r="AN1299" s="92"/>
      <c r="AO1299" s="92"/>
      <c r="AP1299" s="92"/>
      <c r="AQ1299" s="92"/>
      <c r="AR1299" s="92"/>
      <c r="AS1299" s="92"/>
      <c r="AT1299" s="92"/>
      <c r="AU1299" s="92"/>
    </row>
    <row r="1300" spans="3:64" ht="12.95" customHeight="1">
      <c r="C1300" s="14"/>
      <c r="D1300" s="14"/>
      <c r="AA1300" s="92"/>
      <c r="AB1300" s="92"/>
      <c r="AC1300" s="92"/>
      <c r="AD1300" s="92"/>
      <c r="AE1300" s="92"/>
      <c r="AG1300" s="94"/>
      <c r="AN1300" s="92"/>
      <c r="AO1300" s="92"/>
      <c r="AP1300" s="92"/>
      <c r="AQ1300" s="92"/>
      <c r="AR1300" s="92"/>
      <c r="AS1300" s="92"/>
      <c r="AT1300" s="92"/>
      <c r="AU1300" s="92"/>
    </row>
    <row r="1301" spans="3:64" ht="12.95" customHeight="1">
      <c r="C1301" s="14"/>
      <c r="D1301" s="14"/>
      <c r="AA1301" s="92"/>
      <c r="AB1301" s="92"/>
      <c r="AC1301" s="92"/>
      <c r="AD1301" s="92"/>
      <c r="AE1301" s="92"/>
      <c r="AG1301" s="94"/>
      <c r="AN1301" s="92"/>
      <c r="AO1301" s="92"/>
      <c r="AP1301" s="92"/>
      <c r="AQ1301" s="92"/>
      <c r="AR1301" s="92"/>
      <c r="AS1301" s="92"/>
      <c r="AT1301" s="92"/>
      <c r="AU1301" s="92"/>
      <c r="AV1301" s="92"/>
    </row>
    <row r="1302" spans="3:64" ht="12.95" customHeight="1">
      <c r="C1302" s="14"/>
      <c r="D1302" s="14"/>
      <c r="AA1302" s="92"/>
      <c r="AB1302" s="92"/>
      <c r="AC1302" s="92"/>
      <c r="AD1302" s="92"/>
      <c r="AE1302" s="92"/>
      <c r="AG1302" s="94"/>
      <c r="AN1302" s="92"/>
      <c r="AO1302" s="92"/>
      <c r="AP1302" s="92"/>
      <c r="AQ1302" s="92"/>
      <c r="AR1302" s="92"/>
      <c r="AS1302" s="92"/>
      <c r="AT1302" s="92"/>
      <c r="AU1302" s="92"/>
    </row>
    <row r="1303" spans="3:64" ht="12.95" customHeight="1">
      <c r="C1303" s="14"/>
      <c r="D1303" s="14"/>
      <c r="AA1303" s="92"/>
      <c r="AB1303" s="92"/>
      <c r="AC1303" s="92"/>
      <c r="AD1303" s="92"/>
      <c r="AE1303" s="92"/>
      <c r="AG1303" s="94"/>
      <c r="AN1303" s="92"/>
      <c r="AO1303" s="92"/>
      <c r="AP1303" s="92"/>
      <c r="AQ1303" s="92"/>
      <c r="AR1303" s="92"/>
      <c r="AS1303" s="92"/>
      <c r="AT1303" s="92"/>
      <c r="AU1303" s="92"/>
    </row>
    <row r="1304" spans="3:64" ht="12.95" customHeight="1">
      <c r="C1304" s="14"/>
      <c r="D1304" s="14"/>
      <c r="AA1304" s="92"/>
      <c r="AB1304" s="92"/>
      <c r="AC1304" s="92"/>
      <c r="AD1304" s="92"/>
      <c r="AE1304" s="92"/>
      <c r="AG1304" s="94"/>
      <c r="AN1304" s="92"/>
      <c r="AO1304" s="92"/>
      <c r="AP1304" s="92"/>
      <c r="AQ1304" s="92"/>
      <c r="AR1304" s="92"/>
      <c r="AS1304" s="92"/>
      <c r="AT1304" s="92"/>
      <c r="AU1304" s="92"/>
    </row>
    <row r="1305" spans="3:64" ht="12.95" customHeight="1">
      <c r="C1305" s="14"/>
      <c r="D1305" s="14"/>
      <c r="AA1305" s="92"/>
      <c r="AB1305" s="92"/>
      <c r="AC1305" s="92"/>
      <c r="AD1305" s="92"/>
      <c r="AE1305" s="92"/>
      <c r="AG1305" s="94"/>
      <c r="AN1305" s="92"/>
      <c r="AO1305" s="92"/>
      <c r="AP1305" s="92"/>
      <c r="AQ1305" s="92"/>
      <c r="AR1305" s="92"/>
      <c r="AS1305" s="92"/>
      <c r="AT1305" s="92"/>
      <c r="AU1305" s="92"/>
    </row>
    <row r="1306" spans="3:64" ht="12.95" customHeight="1">
      <c r="C1306" s="14"/>
      <c r="D1306" s="14"/>
      <c r="AA1306" s="92"/>
      <c r="AB1306" s="92"/>
      <c r="AC1306" s="92"/>
      <c r="AD1306" s="92"/>
      <c r="AE1306" s="92"/>
      <c r="AG1306" s="94"/>
      <c r="AN1306" s="92"/>
      <c r="AO1306" s="92"/>
      <c r="AP1306" s="92"/>
      <c r="AQ1306" s="92"/>
      <c r="AR1306" s="92"/>
      <c r="AS1306" s="92"/>
      <c r="AT1306" s="92"/>
      <c r="AU1306" s="92"/>
    </row>
    <row r="1307" spans="3:64" ht="12.95" customHeight="1">
      <c r="C1307" s="14"/>
      <c r="D1307" s="14"/>
      <c r="AA1307" s="92"/>
      <c r="AB1307" s="92"/>
      <c r="AC1307" s="92"/>
      <c r="AD1307" s="92"/>
      <c r="AE1307" s="92"/>
      <c r="AG1307" s="94"/>
      <c r="AN1307" s="92"/>
      <c r="AO1307" s="92"/>
      <c r="AP1307" s="92"/>
      <c r="AQ1307" s="92"/>
      <c r="AR1307" s="92"/>
      <c r="AS1307" s="92"/>
      <c r="AT1307" s="92"/>
      <c r="AU1307" s="92"/>
    </row>
    <row r="1308" spans="3:64" ht="12.95" customHeight="1">
      <c r="C1308" s="14"/>
      <c r="D1308" s="14"/>
      <c r="AA1308" s="92"/>
      <c r="AB1308" s="92"/>
      <c r="AC1308" s="92"/>
      <c r="AD1308" s="92"/>
      <c r="AE1308" s="92"/>
      <c r="AG1308" s="94"/>
      <c r="AN1308" s="92"/>
      <c r="AO1308" s="92"/>
      <c r="AP1308" s="92"/>
      <c r="AQ1308" s="92"/>
      <c r="AR1308" s="92"/>
      <c r="AS1308" s="92"/>
      <c r="AT1308" s="92"/>
      <c r="AU1308" s="92"/>
    </row>
    <row r="1309" spans="3:64" ht="12.95" customHeight="1">
      <c r="C1309" s="14"/>
      <c r="D1309" s="14"/>
      <c r="AA1309" s="92"/>
      <c r="AB1309" s="92"/>
      <c r="AC1309" s="92"/>
      <c r="AD1309" s="92"/>
      <c r="AE1309" s="92"/>
      <c r="AG1309" s="94"/>
      <c r="AN1309" s="92"/>
      <c r="AO1309" s="92"/>
      <c r="AP1309" s="92"/>
      <c r="AQ1309" s="92"/>
      <c r="AR1309" s="92"/>
      <c r="AS1309" s="92"/>
      <c r="AT1309" s="92"/>
      <c r="AU1309" s="92"/>
    </row>
    <row r="1310" spans="3:64" ht="12.95" customHeight="1">
      <c r="C1310" s="14"/>
      <c r="D1310" s="14"/>
      <c r="AA1310" s="92"/>
      <c r="AB1310" s="92"/>
      <c r="AC1310" s="92"/>
      <c r="AD1310" s="92"/>
      <c r="AE1310" s="92"/>
      <c r="AG1310" s="94"/>
      <c r="AN1310" s="92"/>
      <c r="AO1310" s="92"/>
      <c r="AP1310" s="92"/>
      <c r="AQ1310" s="92"/>
      <c r="AR1310" s="92"/>
      <c r="AS1310" s="92"/>
      <c r="AT1310" s="92"/>
      <c r="AU1310" s="92"/>
    </row>
    <row r="1311" spans="3:64" ht="12.95" customHeight="1">
      <c r="C1311" s="14"/>
      <c r="D1311" s="14"/>
      <c r="AA1311" s="92"/>
      <c r="AB1311" s="92"/>
      <c r="AC1311" s="92"/>
      <c r="AD1311" s="92"/>
      <c r="AE1311" s="92"/>
      <c r="AG1311" s="94"/>
      <c r="AN1311" s="92"/>
      <c r="AO1311" s="92"/>
      <c r="AP1311" s="92"/>
      <c r="AQ1311" s="92"/>
      <c r="AR1311" s="92"/>
      <c r="AS1311" s="92"/>
      <c r="AT1311" s="92"/>
      <c r="AU1311" s="92"/>
    </row>
    <row r="1312" spans="3:64" ht="12.95" customHeight="1">
      <c r="C1312" s="14"/>
      <c r="D1312" s="14"/>
      <c r="AA1312" s="92"/>
      <c r="AB1312" s="92"/>
      <c r="AC1312" s="92"/>
      <c r="AD1312" s="92"/>
      <c r="AE1312" s="92"/>
      <c r="AG1312" s="94"/>
      <c r="AN1312" s="92"/>
      <c r="AO1312" s="92"/>
      <c r="AP1312" s="92"/>
      <c r="AQ1312" s="92"/>
      <c r="AR1312" s="92"/>
      <c r="AS1312" s="92"/>
      <c r="AT1312" s="92"/>
      <c r="AU1312" s="92"/>
    </row>
    <row r="1313" spans="3:64" ht="12.95" customHeight="1">
      <c r="C1313" s="14"/>
      <c r="D1313" s="14"/>
      <c r="AA1313" s="92"/>
      <c r="AB1313" s="92"/>
      <c r="AC1313" s="92"/>
      <c r="AD1313" s="92"/>
      <c r="AE1313" s="92"/>
      <c r="AG1313" s="94"/>
      <c r="AN1313" s="92"/>
      <c r="AO1313" s="92"/>
      <c r="AP1313" s="92"/>
      <c r="AQ1313" s="92"/>
      <c r="AR1313" s="92"/>
      <c r="AS1313" s="92"/>
      <c r="AT1313" s="92"/>
      <c r="AU1313" s="92"/>
    </row>
    <row r="1314" spans="3:64" ht="12.95" customHeight="1">
      <c r="C1314" s="14"/>
      <c r="D1314" s="14"/>
      <c r="AA1314" s="92"/>
      <c r="AB1314" s="92"/>
      <c r="AC1314" s="92"/>
      <c r="AD1314" s="92"/>
      <c r="AE1314" s="92"/>
      <c r="AG1314" s="94"/>
      <c r="AN1314" s="92"/>
      <c r="AO1314" s="92"/>
      <c r="AP1314" s="92"/>
      <c r="AQ1314" s="92"/>
      <c r="AR1314" s="92"/>
      <c r="AS1314" s="92"/>
      <c r="AT1314" s="92"/>
      <c r="AU1314" s="92"/>
    </row>
    <row r="1315" spans="3:64" ht="12.95" customHeight="1">
      <c r="C1315" s="14"/>
      <c r="D1315" s="14"/>
      <c r="AA1315" s="92"/>
      <c r="AB1315" s="92"/>
      <c r="AC1315" s="92"/>
      <c r="AD1315" s="92"/>
      <c r="AE1315" s="92"/>
      <c r="AG1315" s="94"/>
      <c r="AN1315" s="92"/>
      <c r="AO1315" s="92"/>
      <c r="AP1315" s="92"/>
      <c r="AQ1315" s="92"/>
      <c r="AR1315" s="92"/>
      <c r="AS1315" s="92"/>
      <c r="AT1315" s="92"/>
      <c r="AU1315" s="92"/>
    </row>
    <row r="1316" spans="3:64" ht="12.95" customHeight="1">
      <c r="C1316" s="14"/>
      <c r="D1316" s="14"/>
      <c r="AA1316" s="92"/>
      <c r="AB1316" s="92"/>
      <c r="AC1316" s="92"/>
      <c r="AD1316" s="92"/>
      <c r="AE1316" s="92"/>
      <c r="AG1316" s="94"/>
      <c r="AN1316" s="92"/>
      <c r="AO1316" s="92"/>
      <c r="AP1316" s="92"/>
      <c r="AQ1316" s="92"/>
      <c r="AR1316" s="92"/>
      <c r="AS1316" s="92"/>
      <c r="AT1316" s="92"/>
      <c r="AU1316" s="92"/>
    </row>
    <row r="1317" spans="3:64" ht="12.95" customHeight="1">
      <c r="C1317" s="14"/>
      <c r="D1317" s="14"/>
      <c r="AA1317" s="92"/>
      <c r="AB1317" s="92"/>
      <c r="AC1317" s="92"/>
      <c r="AD1317" s="92"/>
      <c r="AE1317" s="92"/>
      <c r="AG1317" s="94"/>
      <c r="AN1317" s="92"/>
      <c r="AO1317" s="92"/>
      <c r="AP1317" s="92"/>
      <c r="AQ1317" s="92"/>
      <c r="AR1317" s="92"/>
      <c r="AS1317" s="92"/>
      <c r="AT1317" s="92"/>
      <c r="AU1317" s="92"/>
    </row>
    <row r="1318" spans="3:64" ht="12.95" customHeight="1">
      <c r="C1318" s="14"/>
      <c r="D1318" s="14"/>
      <c r="AA1318" s="92"/>
      <c r="AB1318" s="92"/>
      <c r="AC1318" s="92"/>
      <c r="AD1318" s="92"/>
      <c r="AE1318" s="92"/>
      <c r="AG1318" s="94"/>
      <c r="AN1318" s="92"/>
      <c r="AO1318" s="92"/>
      <c r="AP1318" s="92"/>
      <c r="AQ1318" s="92"/>
      <c r="AR1318" s="92"/>
      <c r="AS1318" s="92"/>
      <c r="AT1318" s="92"/>
      <c r="AU1318" s="92"/>
    </row>
    <row r="1319" spans="3:64" ht="12.95" customHeight="1">
      <c r="C1319" s="14"/>
      <c r="D1319" s="14"/>
      <c r="AA1319" s="92"/>
      <c r="AB1319" s="92"/>
      <c r="AC1319" s="92"/>
      <c r="AD1319" s="92"/>
      <c r="AE1319" s="92"/>
      <c r="AG1319" s="94"/>
      <c r="AN1319" s="92"/>
      <c r="AO1319" s="92"/>
      <c r="AP1319" s="92"/>
      <c r="AQ1319" s="92"/>
      <c r="AR1319" s="92"/>
      <c r="AS1319" s="92"/>
      <c r="AT1319" s="92"/>
      <c r="AU1319" s="92"/>
    </row>
    <row r="1320" spans="3:64" ht="12.95" customHeight="1">
      <c r="C1320" s="14"/>
      <c r="D1320" s="14"/>
      <c r="AA1320" s="92"/>
      <c r="AB1320" s="92"/>
      <c r="AC1320" s="92"/>
      <c r="AD1320" s="92"/>
      <c r="AE1320" s="92"/>
      <c r="AG1320" s="94"/>
      <c r="AN1320" s="92"/>
      <c r="AO1320" s="92"/>
      <c r="AP1320" s="92"/>
      <c r="AQ1320" s="92"/>
      <c r="AR1320" s="92"/>
      <c r="AS1320" s="92"/>
      <c r="AT1320" s="92"/>
      <c r="AU1320" s="92"/>
    </row>
    <row r="1321" spans="3:64" ht="12.95" customHeight="1">
      <c r="C1321" s="14"/>
      <c r="D1321" s="14"/>
      <c r="AA1321" s="92"/>
      <c r="AB1321" s="92"/>
      <c r="AC1321" s="92"/>
      <c r="AD1321" s="92"/>
      <c r="AE1321" s="92"/>
      <c r="AG1321" s="94"/>
      <c r="AN1321" s="92"/>
      <c r="AO1321" s="92"/>
      <c r="AP1321" s="92"/>
      <c r="AQ1321" s="92"/>
      <c r="AR1321" s="92"/>
      <c r="AS1321" s="92"/>
      <c r="AT1321" s="92"/>
      <c r="AU1321" s="92"/>
    </row>
    <row r="1322" spans="3:64" ht="12.95" customHeight="1">
      <c r="C1322" s="14"/>
      <c r="D1322" s="14"/>
      <c r="AA1322" s="92"/>
      <c r="AB1322" s="92"/>
      <c r="AC1322" s="92"/>
      <c r="AD1322" s="92"/>
      <c r="AE1322" s="92"/>
      <c r="AG1322" s="94"/>
      <c r="AN1322" s="92"/>
      <c r="AO1322" s="92"/>
      <c r="AP1322" s="92"/>
      <c r="AQ1322" s="92"/>
      <c r="AR1322" s="92"/>
      <c r="AS1322" s="92"/>
      <c r="AT1322" s="92"/>
      <c r="AU1322" s="92"/>
    </row>
    <row r="1323" spans="3:64" ht="12.95" customHeight="1">
      <c r="C1323" s="14"/>
      <c r="D1323" s="14"/>
      <c r="AA1323" s="92"/>
      <c r="AB1323" s="92"/>
      <c r="AC1323" s="92"/>
      <c r="AD1323" s="92"/>
      <c r="AE1323" s="92"/>
      <c r="AG1323" s="94"/>
      <c r="AN1323" s="92"/>
      <c r="AO1323" s="92"/>
      <c r="AP1323" s="92"/>
      <c r="AQ1323" s="92"/>
      <c r="AR1323" s="92"/>
      <c r="AS1323" s="92"/>
      <c r="AT1323" s="92"/>
      <c r="AU1323" s="92"/>
    </row>
    <row r="1324" spans="3:64" ht="12.95" customHeight="1">
      <c r="C1324" s="14"/>
      <c r="D1324" s="14"/>
      <c r="AA1324" s="92"/>
      <c r="AB1324" s="92"/>
      <c r="AC1324" s="92"/>
      <c r="AD1324" s="92"/>
      <c r="AE1324" s="92"/>
      <c r="AG1324" s="94"/>
      <c r="AN1324" s="92"/>
      <c r="AO1324" s="92"/>
      <c r="AP1324" s="92"/>
      <c r="AQ1324" s="92"/>
      <c r="AR1324" s="92"/>
      <c r="AS1324" s="92"/>
      <c r="AT1324" s="92"/>
      <c r="AU1324" s="92"/>
    </row>
    <row r="1325" spans="3:64" ht="12.95" customHeight="1">
      <c r="C1325" s="14"/>
      <c r="D1325" s="14"/>
      <c r="AA1325" s="92"/>
      <c r="AB1325" s="92"/>
      <c r="AC1325" s="92"/>
      <c r="AD1325" s="92"/>
      <c r="AE1325" s="92"/>
      <c r="AG1325" s="94"/>
      <c r="AN1325" s="92"/>
      <c r="AO1325" s="92"/>
      <c r="AP1325" s="92"/>
      <c r="AQ1325" s="92"/>
      <c r="AR1325" s="92"/>
      <c r="AS1325" s="92"/>
      <c r="AT1325" s="92"/>
      <c r="AU1325" s="92"/>
      <c r="AV1325" s="92"/>
      <c r="AW1325" s="92"/>
      <c r="AX1325" s="92"/>
      <c r="AY1325" s="92"/>
      <c r="AZ1325" s="92"/>
      <c r="BA1325" s="92"/>
      <c r="BB1325" s="92"/>
      <c r="BC1325" s="92"/>
      <c r="BD1325" s="92"/>
      <c r="BE1325" s="92"/>
      <c r="BF1325" s="92"/>
      <c r="BG1325" s="92"/>
      <c r="BH1325" s="92"/>
      <c r="BI1325" s="92"/>
      <c r="BJ1325" s="92"/>
      <c r="BK1325" s="92"/>
      <c r="BL1325" s="92"/>
    </row>
    <row r="1326" spans="3:64" ht="12.95" customHeight="1">
      <c r="C1326" s="14"/>
      <c r="D1326" s="14"/>
      <c r="AA1326" s="92"/>
      <c r="AB1326" s="92"/>
      <c r="AC1326" s="92"/>
      <c r="AD1326" s="92"/>
      <c r="AE1326" s="92"/>
      <c r="AG1326" s="94"/>
      <c r="AN1326" s="92"/>
      <c r="AO1326" s="92"/>
      <c r="AP1326" s="92"/>
      <c r="AQ1326" s="92"/>
      <c r="AR1326" s="92"/>
      <c r="AS1326" s="92"/>
      <c r="AT1326" s="92"/>
      <c r="AU1326" s="92"/>
    </row>
    <row r="1327" spans="3:64" ht="12.95" customHeight="1">
      <c r="C1327" s="14"/>
      <c r="D1327" s="14"/>
      <c r="AA1327" s="92"/>
      <c r="AB1327" s="92"/>
      <c r="AC1327" s="92"/>
      <c r="AD1327" s="92"/>
      <c r="AE1327" s="92"/>
      <c r="AG1327" s="94"/>
      <c r="AN1327" s="92"/>
      <c r="AO1327" s="92"/>
      <c r="AP1327" s="92"/>
      <c r="AQ1327" s="92"/>
      <c r="AR1327" s="92"/>
      <c r="AS1327" s="92"/>
      <c r="AT1327" s="92"/>
      <c r="AU1327" s="92"/>
      <c r="AV1327" s="92"/>
      <c r="AW1327" s="92"/>
      <c r="AX1327" s="92"/>
      <c r="AY1327" s="92"/>
      <c r="AZ1327" s="92"/>
      <c r="BA1327" s="92"/>
      <c r="BB1327" s="92"/>
      <c r="BC1327" s="92"/>
      <c r="BD1327" s="92"/>
      <c r="BE1327" s="92"/>
      <c r="BF1327" s="92"/>
      <c r="BG1327" s="92"/>
      <c r="BH1327" s="92"/>
      <c r="BI1327" s="92"/>
      <c r="BJ1327" s="92"/>
      <c r="BK1327" s="92"/>
      <c r="BL1327" s="92"/>
    </row>
    <row r="1328" spans="3:64" ht="12.95" customHeight="1">
      <c r="C1328" s="14"/>
      <c r="D1328" s="14"/>
      <c r="AA1328" s="92"/>
      <c r="AB1328" s="92"/>
      <c r="AC1328" s="92"/>
      <c r="AD1328" s="92"/>
      <c r="AE1328" s="92"/>
      <c r="AG1328" s="94"/>
      <c r="AN1328" s="92"/>
      <c r="AO1328" s="92"/>
      <c r="AP1328" s="92"/>
      <c r="AQ1328" s="92"/>
      <c r="AR1328" s="92"/>
      <c r="AS1328" s="92"/>
      <c r="AT1328" s="92"/>
      <c r="AU1328" s="92"/>
    </row>
    <row r="1329" spans="3:64" ht="12.95" customHeight="1">
      <c r="C1329" s="14"/>
      <c r="D1329" s="14"/>
      <c r="AA1329" s="92"/>
      <c r="AB1329" s="92"/>
      <c r="AC1329" s="92"/>
      <c r="AD1329" s="92"/>
      <c r="AE1329" s="92"/>
      <c r="AG1329" s="94"/>
      <c r="AN1329" s="92"/>
      <c r="AO1329" s="92"/>
      <c r="AP1329" s="92"/>
      <c r="AQ1329" s="92"/>
      <c r="AR1329" s="92"/>
      <c r="AS1329" s="92"/>
      <c r="AT1329" s="92"/>
      <c r="AU1329" s="92"/>
      <c r="AV1329" s="92"/>
      <c r="AW1329" s="92"/>
      <c r="AX1329" s="92"/>
      <c r="AY1329" s="92"/>
      <c r="AZ1329" s="92"/>
      <c r="BA1329" s="92"/>
      <c r="BB1329" s="92"/>
      <c r="BC1329" s="92"/>
      <c r="BD1329" s="92"/>
      <c r="BE1329" s="92"/>
      <c r="BF1329" s="92"/>
      <c r="BG1329" s="92"/>
      <c r="BH1329" s="92"/>
      <c r="BI1329" s="92"/>
      <c r="BJ1329" s="92"/>
      <c r="BK1329" s="92"/>
      <c r="BL1329" s="92"/>
    </row>
    <row r="1330" spans="3:64" ht="12.95" customHeight="1">
      <c r="C1330" s="14"/>
      <c r="D1330" s="14"/>
      <c r="AA1330" s="92"/>
      <c r="AB1330" s="92"/>
      <c r="AC1330" s="92"/>
      <c r="AD1330" s="92"/>
      <c r="AE1330" s="92"/>
      <c r="AG1330" s="94"/>
      <c r="AN1330" s="92"/>
      <c r="AO1330" s="92"/>
      <c r="AP1330" s="92"/>
      <c r="AQ1330" s="92"/>
      <c r="AR1330" s="92"/>
      <c r="AS1330" s="92"/>
      <c r="AT1330" s="92"/>
      <c r="AU1330" s="92"/>
    </row>
    <row r="1331" spans="3:64" ht="12.95" customHeight="1">
      <c r="C1331" s="14"/>
      <c r="D1331" s="14"/>
      <c r="AA1331" s="92"/>
      <c r="AB1331" s="92"/>
      <c r="AC1331" s="92"/>
      <c r="AD1331" s="92"/>
      <c r="AE1331" s="92"/>
      <c r="AG1331" s="94"/>
      <c r="AN1331" s="92"/>
      <c r="AO1331" s="92"/>
      <c r="AP1331" s="92"/>
      <c r="AQ1331" s="92"/>
      <c r="AR1331" s="92"/>
      <c r="AS1331" s="92"/>
      <c r="AT1331" s="92"/>
      <c r="AU1331" s="92"/>
    </row>
    <row r="1332" spans="3:64" ht="12.95" customHeight="1">
      <c r="C1332" s="14"/>
      <c r="D1332" s="14"/>
      <c r="AA1332" s="92"/>
      <c r="AB1332" s="92"/>
      <c r="AC1332" s="92"/>
      <c r="AD1332" s="92"/>
      <c r="AE1332" s="92"/>
      <c r="AG1332" s="94"/>
      <c r="AN1332" s="92"/>
      <c r="AO1332" s="92"/>
      <c r="AP1332" s="92"/>
      <c r="AQ1332" s="92"/>
      <c r="AR1332" s="92"/>
      <c r="AS1332" s="92"/>
      <c r="AT1332" s="92"/>
      <c r="AU1332" s="92"/>
    </row>
    <row r="1333" spans="3:64" ht="12.95" customHeight="1">
      <c r="C1333" s="14"/>
      <c r="D1333" s="14"/>
      <c r="AA1333" s="92"/>
      <c r="AB1333" s="92"/>
      <c r="AC1333" s="92"/>
      <c r="AD1333" s="92"/>
      <c r="AE1333" s="92"/>
      <c r="AG1333" s="94"/>
      <c r="AN1333" s="92"/>
      <c r="AO1333" s="92"/>
      <c r="AP1333" s="92"/>
      <c r="AQ1333" s="92"/>
      <c r="AR1333" s="92"/>
      <c r="AS1333" s="92"/>
      <c r="AT1333" s="92"/>
      <c r="AU1333" s="92"/>
    </row>
    <row r="1334" spans="3:64" ht="12.95" customHeight="1">
      <c r="C1334" s="14"/>
      <c r="D1334" s="14"/>
      <c r="AA1334" s="92"/>
      <c r="AB1334" s="92"/>
      <c r="AC1334" s="92"/>
      <c r="AD1334" s="92"/>
      <c r="AE1334" s="92"/>
      <c r="AG1334" s="94"/>
      <c r="AN1334" s="92"/>
      <c r="AO1334" s="92"/>
      <c r="AP1334" s="92"/>
      <c r="AQ1334" s="92"/>
      <c r="AR1334" s="92"/>
      <c r="AS1334" s="92"/>
      <c r="AT1334" s="92"/>
      <c r="AU1334" s="92"/>
    </row>
    <row r="1335" spans="3:64" ht="12.95" customHeight="1">
      <c r="C1335" s="14"/>
      <c r="D1335" s="14"/>
      <c r="AA1335" s="92"/>
      <c r="AB1335" s="92"/>
      <c r="AC1335" s="92"/>
      <c r="AD1335" s="92"/>
      <c r="AE1335" s="92"/>
      <c r="AG1335" s="94"/>
      <c r="AN1335" s="92"/>
      <c r="AO1335" s="92"/>
      <c r="AP1335" s="92"/>
      <c r="AQ1335" s="92"/>
      <c r="AR1335" s="92"/>
      <c r="AS1335" s="92"/>
      <c r="AT1335" s="92"/>
      <c r="AU1335" s="92"/>
    </row>
    <row r="1336" spans="3:64" ht="12.95" customHeight="1">
      <c r="C1336" s="14"/>
      <c r="D1336" s="14"/>
      <c r="AA1336" s="92"/>
      <c r="AB1336" s="92"/>
      <c r="AC1336" s="92"/>
      <c r="AD1336" s="92"/>
      <c r="AE1336" s="92"/>
      <c r="AG1336" s="94"/>
      <c r="AN1336" s="92"/>
      <c r="AO1336" s="92"/>
      <c r="AP1336" s="92"/>
      <c r="AQ1336" s="92"/>
      <c r="AR1336" s="92"/>
      <c r="AS1336" s="92"/>
      <c r="AT1336" s="92"/>
      <c r="AU1336" s="92"/>
    </row>
    <row r="1337" spans="3:64" ht="12.95" customHeight="1">
      <c r="C1337" s="14"/>
      <c r="D1337" s="14"/>
      <c r="AA1337" s="92"/>
      <c r="AB1337" s="92"/>
      <c r="AC1337" s="92"/>
      <c r="AD1337" s="92"/>
      <c r="AE1337" s="92"/>
      <c r="AG1337" s="94"/>
      <c r="AN1337" s="92"/>
      <c r="AO1337" s="92"/>
      <c r="AP1337" s="92"/>
      <c r="AQ1337" s="92"/>
      <c r="AR1337" s="92"/>
      <c r="AS1337" s="92"/>
      <c r="AT1337" s="92"/>
      <c r="AU1337" s="92"/>
    </row>
    <row r="1338" spans="3:64" ht="12.95" customHeight="1">
      <c r="C1338" s="14"/>
      <c r="D1338" s="14"/>
      <c r="AA1338" s="92"/>
      <c r="AB1338" s="92"/>
      <c r="AC1338" s="92"/>
      <c r="AD1338" s="92"/>
      <c r="AE1338" s="92"/>
      <c r="AG1338" s="94"/>
      <c r="AN1338" s="92"/>
      <c r="AO1338" s="92"/>
      <c r="AP1338" s="92"/>
      <c r="AQ1338" s="92"/>
      <c r="AR1338" s="92"/>
      <c r="AS1338" s="92"/>
      <c r="AT1338" s="92"/>
      <c r="AU1338" s="92"/>
      <c r="AV1338" s="92"/>
    </row>
    <row r="1339" spans="3:64" ht="12.95" customHeight="1">
      <c r="C1339" s="14"/>
      <c r="D1339" s="14"/>
      <c r="AA1339" s="92"/>
      <c r="AB1339" s="92"/>
      <c r="AC1339" s="92"/>
      <c r="AD1339" s="92"/>
      <c r="AE1339" s="92"/>
      <c r="AG1339" s="94"/>
      <c r="AN1339" s="92"/>
      <c r="AO1339" s="92"/>
      <c r="AP1339" s="92"/>
      <c r="AQ1339" s="92"/>
      <c r="AR1339" s="92"/>
      <c r="AS1339" s="92"/>
      <c r="AT1339" s="92"/>
      <c r="AU1339" s="92"/>
    </row>
    <row r="1340" spans="3:64" ht="12.95" customHeight="1">
      <c r="C1340" s="14"/>
      <c r="D1340" s="14"/>
      <c r="AA1340" s="92"/>
      <c r="AB1340" s="92"/>
      <c r="AC1340" s="92"/>
      <c r="AD1340" s="92"/>
      <c r="AE1340" s="92"/>
      <c r="AG1340" s="94"/>
      <c r="AN1340" s="92"/>
      <c r="AO1340" s="92"/>
      <c r="AP1340" s="92"/>
      <c r="AQ1340" s="92"/>
      <c r="AR1340" s="92"/>
      <c r="AS1340" s="92"/>
      <c r="AT1340" s="92"/>
      <c r="AU1340" s="92"/>
      <c r="AV1340" s="92"/>
    </row>
    <row r="1341" spans="3:64" ht="12.95" customHeight="1">
      <c r="C1341" s="14"/>
      <c r="D1341" s="14"/>
      <c r="AA1341" s="92"/>
      <c r="AB1341" s="92"/>
      <c r="AC1341" s="92"/>
      <c r="AD1341" s="92"/>
      <c r="AE1341" s="92"/>
      <c r="AG1341" s="94"/>
      <c r="AN1341" s="92"/>
      <c r="AO1341" s="92"/>
      <c r="AP1341" s="92"/>
      <c r="AQ1341" s="92"/>
      <c r="AR1341" s="92"/>
      <c r="AS1341" s="92"/>
      <c r="AT1341" s="92"/>
      <c r="AU1341" s="92"/>
      <c r="AV1341" s="92"/>
      <c r="AW1341" s="92"/>
      <c r="AX1341" s="92"/>
      <c r="AY1341" s="92"/>
      <c r="AZ1341" s="92"/>
      <c r="BA1341" s="92"/>
      <c r="BB1341" s="92"/>
      <c r="BC1341" s="92"/>
      <c r="BD1341" s="92"/>
      <c r="BE1341" s="92"/>
      <c r="BF1341" s="92"/>
      <c r="BG1341" s="92"/>
      <c r="BH1341" s="92"/>
      <c r="BI1341" s="92"/>
      <c r="BJ1341" s="92"/>
      <c r="BK1341" s="92"/>
      <c r="BL1341" s="92"/>
    </row>
    <row r="1342" spans="3:64" ht="12.95" customHeight="1">
      <c r="C1342" s="14"/>
      <c r="D1342" s="14"/>
      <c r="AA1342" s="92"/>
      <c r="AB1342" s="92"/>
      <c r="AC1342" s="92"/>
      <c r="AD1342" s="92"/>
      <c r="AE1342" s="92"/>
      <c r="AG1342" s="94"/>
      <c r="AN1342" s="92"/>
      <c r="AO1342" s="92"/>
      <c r="AP1342" s="92"/>
      <c r="AQ1342" s="92"/>
      <c r="AR1342" s="92"/>
      <c r="AS1342" s="92"/>
      <c r="AT1342" s="92"/>
      <c r="AU1342" s="92"/>
    </row>
    <row r="1343" spans="3:64" ht="12.95" customHeight="1">
      <c r="C1343" s="14"/>
      <c r="D1343" s="14"/>
      <c r="AA1343" s="92"/>
      <c r="AB1343" s="92"/>
      <c r="AC1343" s="92"/>
      <c r="AD1343" s="92"/>
      <c r="AE1343" s="92"/>
      <c r="AG1343" s="94"/>
      <c r="AN1343" s="92"/>
      <c r="AO1343" s="92"/>
      <c r="AP1343" s="92"/>
      <c r="AQ1343" s="92"/>
      <c r="AR1343" s="92"/>
      <c r="AS1343" s="92"/>
      <c r="AT1343" s="92"/>
      <c r="AU1343" s="92"/>
    </row>
    <row r="1344" spans="3:64" ht="12.95" customHeight="1">
      <c r="C1344" s="14"/>
      <c r="D1344" s="14"/>
      <c r="AA1344" s="92"/>
      <c r="AB1344" s="92"/>
      <c r="AC1344" s="92"/>
      <c r="AD1344" s="92"/>
      <c r="AE1344" s="92"/>
      <c r="AG1344" s="94"/>
      <c r="AN1344" s="92"/>
      <c r="AO1344" s="92"/>
      <c r="AP1344" s="92"/>
      <c r="AQ1344" s="92"/>
      <c r="AR1344" s="92"/>
      <c r="AS1344" s="92"/>
      <c r="AT1344" s="92"/>
      <c r="AU1344" s="92"/>
    </row>
    <row r="1345" spans="3:64" ht="12.95" customHeight="1">
      <c r="C1345" s="14"/>
      <c r="D1345" s="14"/>
      <c r="AA1345" s="92"/>
      <c r="AB1345" s="92"/>
      <c r="AC1345" s="92"/>
      <c r="AD1345" s="92"/>
      <c r="AE1345" s="92"/>
      <c r="AG1345" s="94"/>
      <c r="AN1345" s="92"/>
      <c r="AO1345" s="92"/>
      <c r="AP1345" s="92"/>
      <c r="AQ1345" s="92"/>
      <c r="AR1345" s="92"/>
      <c r="AS1345" s="92"/>
      <c r="AT1345" s="92"/>
      <c r="AU1345" s="92"/>
    </row>
    <row r="1346" spans="3:64" ht="12.95" customHeight="1">
      <c r="C1346" s="14"/>
      <c r="D1346" s="14"/>
      <c r="AA1346" s="92"/>
      <c r="AB1346" s="92"/>
      <c r="AC1346" s="92"/>
      <c r="AD1346" s="92"/>
      <c r="AE1346" s="92"/>
      <c r="AG1346" s="94"/>
      <c r="AN1346" s="92"/>
      <c r="AO1346" s="92"/>
      <c r="AP1346" s="92"/>
      <c r="AQ1346" s="92"/>
      <c r="AR1346" s="92"/>
      <c r="AS1346" s="92"/>
      <c r="AT1346" s="92"/>
      <c r="AU1346" s="92"/>
    </row>
    <row r="1347" spans="3:64" ht="12.95" customHeight="1">
      <c r="C1347" s="14"/>
      <c r="D1347" s="14"/>
      <c r="AA1347" s="92"/>
      <c r="AB1347" s="92"/>
      <c r="AC1347" s="92"/>
      <c r="AD1347" s="92"/>
      <c r="AE1347" s="92"/>
      <c r="AG1347" s="94"/>
      <c r="AN1347" s="92"/>
      <c r="AO1347" s="92"/>
      <c r="AP1347" s="92"/>
      <c r="AQ1347" s="92"/>
      <c r="AR1347" s="92"/>
      <c r="AS1347" s="92"/>
      <c r="AT1347" s="92"/>
      <c r="AU1347" s="92"/>
    </row>
    <row r="1348" spans="3:64" ht="12.95" customHeight="1">
      <c r="C1348" s="14"/>
      <c r="D1348" s="14"/>
      <c r="AA1348" s="92"/>
      <c r="AB1348" s="92"/>
      <c r="AC1348" s="92"/>
      <c r="AD1348" s="92"/>
      <c r="AE1348" s="92"/>
      <c r="AG1348" s="94"/>
      <c r="AN1348" s="92"/>
      <c r="AO1348" s="92"/>
      <c r="AP1348" s="92"/>
      <c r="AQ1348" s="92"/>
      <c r="AR1348" s="92"/>
      <c r="AS1348" s="92"/>
      <c r="AT1348" s="92"/>
      <c r="AU1348" s="92"/>
      <c r="AV1348" s="92"/>
      <c r="AW1348" s="92"/>
      <c r="AX1348" s="92"/>
      <c r="AY1348" s="92"/>
      <c r="AZ1348" s="92"/>
      <c r="BA1348" s="92"/>
      <c r="BB1348" s="92"/>
      <c r="BC1348" s="92"/>
      <c r="BD1348" s="92"/>
      <c r="BE1348" s="92"/>
      <c r="BF1348" s="92"/>
      <c r="BG1348" s="92"/>
      <c r="BH1348" s="92"/>
      <c r="BI1348" s="92"/>
      <c r="BJ1348" s="92"/>
      <c r="BK1348" s="92"/>
      <c r="BL1348" s="92"/>
    </row>
    <row r="1349" spans="3:64" ht="12.95" customHeight="1">
      <c r="C1349" s="14"/>
      <c r="D1349" s="14"/>
      <c r="AA1349" s="92"/>
      <c r="AB1349" s="92"/>
      <c r="AC1349" s="92"/>
      <c r="AD1349" s="92"/>
      <c r="AE1349" s="92"/>
      <c r="AG1349" s="94"/>
      <c r="AN1349" s="92"/>
      <c r="AO1349" s="92"/>
      <c r="AP1349" s="92"/>
      <c r="AQ1349" s="92"/>
      <c r="AR1349" s="92"/>
      <c r="AS1349" s="92"/>
      <c r="AT1349" s="92"/>
      <c r="AU1349" s="92"/>
      <c r="AV1349" s="92"/>
      <c r="AX1349" s="92"/>
    </row>
    <row r="1350" spans="3:64" ht="12.95" customHeight="1">
      <c r="C1350" s="14"/>
      <c r="D1350" s="14"/>
      <c r="AA1350" s="92"/>
      <c r="AB1350" s="92"/>
      <c r="AC1350" s="92"/>
      <c r="AD1350" s="92"/>
      <c r="AE1350" s="92"/>
      <c r="AG1350" s="94"/>
      <c r="AN1350" s="92"/>
      <c r="AO1350" s="92"/>
      <c r="AP1350" s="92"/>
      <c r="AQ1350" s="92"/>
      <c r="AR1350" s="92"/>
      <c r="AS1350" s="92"/>
      <c r="AT1350" s="92"/>
      <c r="AU1350" s="92"/>
      <c r="AV1350" s="92"/>
      <c r="AW1350" s="92"/>
      <c r="AX1350" s="92"/>
      <c r="AY1350" s="92"/>
      <c r="AZ1350" s="92"/>
      <c r="BA1350" s="92"/>
      <c r="BB1350" s="92"/>
      <c r="BC1350" s="92"/>
      <c r="BD1350" s="92"/>
      <c r="BE1350" s="92"/>
      <c r="BF1350" s="92"/>
      <c r="BG1350" s="92"/>
      <c r="BH1350" s="92"/>
      <c r="BI1350" s="92"/>
      <c r="BJ1350" s="92"/>
      <c r="BK1350" s="92"/>
      <c r="BL1350" s="92"/>
    </row>
    <row r="1351" spans="3:64" ht="12.95" customHeight="1">
      <c r="C1351" s="14"/>
      <c r="D1351" s="14"/>
      <c r="AA1351" s="92"/>
      <c r="AB1351" s="92"/>
      <c r="AC1351" s="92"/>
      <c r="AD1351" s="92"/>
      <c r="AE1351" s="92"/>
      <c r="AG1351" s="94"/>
      <c r="AN1351" s="92"/>
      <c r="AO1351" s="92"/>
      <c r="AP1351" s="92"/>
      <c r="AQ1351" s="92"/>
      <c r="AR1351" s="92"/>
      <c r="AS1351" s="92"/>
      <c r="AT1351" s="92"/>
      <c r="AU1351" s="92"/>
      <c r="AV1351" s="92"/>
      <c r="AW1351" s="92"/>
      <c r="AX1351" s="92"/>
      <c r="AY1351" s="92"/>
      <c r="AZ1351" s="92"/>
      <c r="BA1351" s="92"/>
      <c r="BB1351" s="92"/>
      <c r="BC1351" s="92"/>
      <c r="BD1351" s="92"/>
      <c r="BE1351" s="92"/>
      <c r="BF1351" s="92"/>
      <c r="BG1351" s="92"/>
      <c r="BH1351" s="92"/>
      <c r="BI1351" s="92"/>
      <c r="BJ1351" s="92"/>
      <c r="BK1351" s="92"/>
      <c r="BL1351" s="92"/>
    </row>
    <row r="1352" spans="3:64" ht="12.95" customHeight="1">
      <c r="C1352" s="14"/>
      <c r="D1352" s="14"/>
      <c r="AA1352" s="92"/>
      <c r="AB1352" s="92"/>
      <c r="AC1352" s="92"/>
      <c r="AD1352" s="92"/>
      <c r="AE1352" s="92"/>
      <c r="AG1352" s="94"/>
      <c r="AN1352" s="92"/>
      <c r="AO1352" s="92"/>
      <c r="AP1352" s="92"/>
      <c r="AQ1352" s="92"/>
      <c r="AR1352" s="92"/>
      <c r="AS1352" s="92"/>
      <c r="AT1352" s="92"/>
      <c r="AU1352" s="92"/>
    </row>
    <row r="1353" spans="3:64" ht="12.95" customHeight="1">
      <c r="C1353" s="14"/>
      <c r="D1353" s="14"/>
      <c r="AA1353" s="92"/>
      <c r="AB1353" s="92"/>
      <c r="AC1353" s="92"/>
      <c r="AD1353" s="92"/>
      <c r="AE1353" s="92"/>
      <c r="AG1353" s="94"/>
      <c r="AN1353" s="92"/>
      <c r="AO1353" s="92"/>
      <c r="AP1353" s="92"/>
      <c r="AQ1353" s="92"/>
      <c r="AR1353" s="92"/>
      <c r="AS1353" s="92"/>
      <c r="AT1353" s="92"/>
      <c r="AU1353" s="92"/>
    </row>
    <row r="1354" spans="3:64" ht="12.95" customHeight="1">
      <c r="C1354" s="14"/>
      <c r="D1354" s="14"/>
      <c r="AA1354" s="92"/>
      <c r="AB1354" s="92"/>
      <c r="AC1354" s="92"/>
      <c r="AD1354" s="92"/>
      <c r="AE1354" s="92"/>
      <c r="AG1354" s="94"/>
      <c r="AN1354" s="92"/>
      <c r="AO1354" s="92"/>
      <c r="AP1354" s="92"/>
      <c r="AQ1354" s="92"/>
      <c r="AR1354" s="92"/>
      <c r="AS1354" s="92"/>
      <c r="AT1354" s="92"/>
      <c r="AU1354" s="92"/>
    </row>
    <row r="1355" spans="3:64" ht="12.95" customHeight="1">
      <c r="C1355" s="14"/>
      <c r="D1355" s="14"/>
      <c r="AA1355" s="92"/>
      <c r="AB1355" s="92"/>
      <c r="AC1355" s="92"/>
      <c r="AD1355" s="92"/>
      <c r="AE1355" s="92"/>
      <c r="AG1355" s="94"/>
      <c r="AN1355" s="92"/>
      <c r="AO1355" s="92"/>
      <c r="AP1355" s="92"/>
      <c r="AQ1355" s="92"/>
      <c r="AR1355" s="92"/>
      <c r="AS1355" s="92"/>
      <c r="AT1355" s="92"/>
      <c r="AU1355" s="92"/>
    </row>
    <row r="1356" spans="3:64" ht="12.95" customHeight="1">
      <c r="C1356" s="14"/>
      <c r="D1356" s="14"/>
      <c r="AA1356" s="92"/>
      <c r="AB1356" s="92"/>
      <c r="AC1356" s="92"/>
      <c r="AD1356" s="92"/>
      <c r="AE1356" s="92"/>
      <c r="AG1356" s="94"/>
      <c r="AN1356" s="92"/>
      <c r="AO1356" s="92"/>
      <c r="AP1356" s="92"/>
      <c r="AQ1356" s="92"/>
      <c r="AR1356" s="92"/>
      <c r="AS1356" s="92"/>
      <c r="AT1356" s="92"/>
      <c r="AU1356" s="92"/>
    </row>
    <row r="1357" spans="3:64" ht="12.95" customHeight="1">
      <c r="C1357" s="14"/>
      <c r="D1357" s="14"/>
      <c r="AA1357" s="92"/>
      <c r="AB1357" s="92"/>
      <c r="AC1357" s="92"/>
      <c r="AD1357" s="92"/>
      <c r="AE1357" s="92"/>
      <c r="AG1357" s="94"/>
      <c r="AN1357" s="92"/>
      <c r="AO1357" s="92"/>
      <c r="AP1357" s="92"/>
      <c r="AQ1357" s="92"/>
      <c r="AR1357" s="92"/>
      <c r="AS1357" s="92"/>
      <c r="AT1357" s="92"/>
      <c r="AU1357" s="92"/>
    </row>
    <row r="1358" spans="3:64" ht="12.95" customHeight="1">
      <c r="C1358" s="14"/>
      <c r="D1358" s="14"/>
      <c r="AA1358" s="92"/>
      <c r="AB1358" s="92"/>
      <c r="AC1358" s="92"/>
      <c r="AD1358" s="92"/>
      <c r="AE1358" s="92"/>
      <c r="AG1358" s="94"/>
      <c r="AN1358" s="92"/>
      <c r="AO1358" s="92"/>
      <c r="AP1358" s="92"/>
      <c r="AQ1358" s="92"/>
      <c r="AR1358" s="92"/>
      <c r="AS1358" s="92"/>
      <c r="AT1358" s="92"/>
      <c r="AU1358" s="92"/>
    </row>
    <row r="1359" spans="3:64" ht="12.95" customHeight="1">
      <c r="C1359" s="14"/>
      <c r="D1359" s="14"/>
      <c r="AA1359" s="92"/>
      <c r="AB1359" s="92"/>
      <c r="AC1359" s="92"/>
      <c r="AD1359" s="92"/>
      <c r="AE1359" s="92"/>
      <c r="AG1359" s="94"/>
      <c r="AN1359" s="92"/>
      <c r="AO1359" s="92"/>
      <c r="AP1359" s="92"/>
      <c r="AQ1359" s="92"/>
      <c r="AR1359" s="92"/>
      <c r="AS1359" s="92"/>
      <c r="AT1359" s="92"/>
      <c r="AU1359" s="92"/>
    </row>
    <row r="1360" spans="3:64" ht="12.95" customHeight="1">
      <c r="C1360" s="14"/>
      <c r="D1360" s="14"/>
      <c r="AA1360" s="92"/>
      <c r="AB1360" s="92"/>
      <c r="AC1360" s="92"/>
      <c r="AD1360" s="92"/>
      <c r="AE1360" s="92"/>
      <c r="AG1360" s="94"/>
      <c r="AN1360" s="92"/>
      <c r="AO1360" s="92"/>
      <c r="AP1360" s="92"/>
      <c r="AQ1360" s="92"/>
      <c r="AR1360" s="92"/>
      <c r="AS1360" s="92"/>
      <c r="AT1360" s="92"/>
      <c r="AU1360" s="92"/>
    </row>
    <row r="1361" spans="3:64" ht="12.95" customHeight="1">
      <c r="C1361" s="14"/>
      <c r="D1361" s="14"/>
      <c r="AA1361" s="92"/>
      <c r="AB1361" s="92"/>
      <c r="AC1361" s="92"/>
      <c r="AD1361" s="92"/>
      <c r="AE1361" s="92"/>
      <c r="AG1361" s="94"/>
      <c r="AN1361" s="92"/>
      <c r="AO1361" s="92"/>
      <c r="AP1361" s="92"/>
      <c r="AQ1361" s="92"/>
      <c r="AR1361" s="92"/>
      <c r="AS1361" s="92"/>
      <c r="AT1361" s="92"/>
      <c r="AU1361" s="92"/>
    </row>
    <row r="1362" spans="3:64" ht="12.95" customHeight="1">
      <c r="C1362" s="14"/>
      <c r="D1362" s="14"/>
      <c r="AA1362" s="92"/>
      <c r="AB1362" s="92"/>
      <c r="AC1362" s="92"/>
      <c r="AD1362" s="92"/>
      <c r="AE1362" s="92"/>
      <c r="AG1362" s="94"/>
      <c r="AN1362" s="92"/>
      <c r="AO1362" s="92"/>
      <c r="AP1362" s="92"/>
      <c r="AQ1362" s="92"/>
      <c r="AR1362" s="92"/>
      <c r="AS1362" s="92"/>
      <c r="AT1362" s="92"/>
      <c r="AU1362" s="92"/>
    </row>
    <row r="1363" spans="3:64" ht="12.95" customHeight="1">
      <c r="C1363" s="14"/>
      <c r="D1363" s="14"/>
      <c r="AA1363" s="92"/>
      <c r="AB1363" s="92"/>
      <c r="AC1363" s="92"/>
      <c r="AD1363" s="92"/>
      <c r="AE1363" s="92"/>
      <c r="AG1363" s="94"/>
      <c r="AN1363" s="92"/>
      <c r="AO1363" s="92"/>
      <c r="AP1363" s="92"/>
      <c r="AQ1363" s="92"/>
      <c r="AR1363" s="92"/>
      <c r="AS1363" s="92"/>
      <c r="AT1363" s="92"/>
      <c r="AU1363" s="92"/>
    </row>
    <row r="1364" spans="3:64" ht="12.95" customHeight="1">
      <c r="C1364" s="14"/>
      <c r="D1364" s="14"/>
      <c r="AA1364" s="92"/>
      <c r="AB1364" s="92"/>
      <c r="AC1364" s="92"/>
      <c r="AD1364" s="92"/>
      <c r="AE1364" s="92"/>
      <c r="AG1364" s="94"/>
      <c r="AN1364" s="92"/>
      <c r="AO1364" s="92"/>
      <c r="AP1364" s="92"/>
      <c r="AQ1364" s="92"/>
      <c r="AR1364" s="92"/>
      <c r="AS1364" s="92"/>
      <c r="AT1364" s="92"/>
      <c r="AU1364" s="92"/>
    </row>
    <row r="1365" spans="3:64" ht="12.95" customHeight="1">
      <c r="C1365" s="14"/>
      <c r="D1365" s="14"/>
      <c r="AA1365" s="92"/>
      <c r="AB1365" s="92"/>
      <c r="AC1365" s="92"/>
      <c r="AD1365" s="92"/>
      <c r="AE1365" s="92"/>
      <c r="AG1365" s="94"/>
      <c r="AN1365" s="92"/>
      <c r="AO1365" s="92"/>
      <c r="AP1365" s="92"/>
      <c r="AQ1365" s="92"/>
      <c r="AR1365" s="92"/>
      <c r="AS1365" s="92"/>
      <c r="AT1365" s="92"/>
      <c r="AU1365" s="92"/>
    </row>
    <row r="1366" spans="3:64" ht="12.95" customHeight="1">
      <c r="C1366" s="14"/>
      <c r="D1366" s="14"/>
      <c r="AA1366" s="92"/>
      <c r="AB1366" s="92"/>
      <c r="AC1366" s="92"/>
      <c r="AD1366" s="92"/>
      <c r="AE1366" s="92"/>
      <c r="AG1366" s="94"/>
      <c r="AN1366" s="92"/>
      <c r="AO1366" s="92"/>
      <c r="AP1366" s="92"/>
      <c r="AQ1366" s="92"/>
      <c r="AR1366" s="92"/>
      <c r="AS1366" s="92"/>
      <c r="AT1366" s="92"/>
      <c r="AU1366" s="92"/>
    </row>
    <row r="1367" spans="3:64" ht="12.95" customHeight="1">
      <c r="C1367" s="14"/>
      <c r="D1367" s="14"/>
      <c r="AA1367" s="92"/>
      <c r="AB1367" s="92"/>
      <c r="AC1367" s="92"/>
      <c r="AD1367" s="92"/>
      <c r="AE1367" s="92"/>
      <c r="AG1367" s="94"/>
      <c r="AN1367" s="92"/>
      <c r="AO1367" s="92"/>
      <c r="AP1367" s="92"/>
      <c r="AQ1367" s="92"/>
      <c r="AR1367" s="92"/>
      <c r="AS1367" s="92"/>
      <c r="AT1367" s="92"/>
      <c r="AU1367" s="92"/>
    </row>
    <row r="1368" spans="3:64" ht="12.95" customHeight="1">
      <c r="C1368" s="14"/>
      <c r="D1368" s="14"/>
      <c r="AA1368" s="92"/>
      <c r="AB1368" s="92"/>
      <c r="AC1368" s="92"/>
      <c r="AD1368" s="92"/>
      <c r="AE1368" s="92"/>
      <c r="AG1368" s="94"/>
      <c r="AN1368" s="92"/>
      <c r="AO1368" s="92"/>
      <c r="AP1368" s="92"/>
      <c r="AQ1368" s="92"/>
      <c r="AR1368" s="92"/>
      <c r="AS1368" s="92"/>
      <c r="AT1368" s="92"/>
      <c r="AU1368" s="92"/>
    </row>
    <row r="1369" spans="3:64" ht="12.95" customHeight="1">
      <c r="C1369" s="14"/>
      <c r="D1369" s="14"/>
      <c r="AA1369" s="92"/>
      <c r="AB1369" s="92"/>
      <c r="AC1369" s="92"/>
      <c r="AD1369" s="92"/>
      <c r="AE1369" s="92"/>
      <c r="AG1369" s="94"/>
      <c r="AN1369" s="92"/>
      <c r="AO1369" s="92"/>
      <c r="AP1369" s="92"/>
      <c r="AQ1369" s="92"/>
      <c r="AR1369" s="92"/>
      <c r="AS1369" s="92"/>
      <c r="AT1369" s="92"/>
      <c r="AU1369" s="92"/>
      <c r="AV1369" s="92"/>
      <c r="AX1369" s="92"/>
      <c r="AY1369" s="92"/>
      <c r="AZ1369" s="92"/>
      <c r="BA1369" s="92"/>
      <c r="BB1369" s="92"/>
      <c r="BC1369" s="92"/>
      <c r="BD1369" s="92"/>
      <c r="BE1369" s="92"/>
      <c r="BF1369" s="92"/>
      <c r="BG1369" s="92"/>
      <c r="BH1369" s="92"/>
      <c r="BI1369" s="92"/>
      <c r="BJ1369" s="92"/>
      <c r="BK1369" s="92"/>
      <c r="BL1369" s="92"/>
    </row>
    <row r="1370" spans="3:64" ht="12.95" customHeight="1">
      <c r="C1370" s="14"/>
      <c r="D1370" s="14"/>
      <c r="AA1370" s="92"/>
      <c r="AB1370" s="92"/>
      <c r="AC1370" s="92"/>
      <c r="AD1370" s="92"/>
      <c r="AE1370" s="92"/>
      <c r="AG1370" s="94"/>
      <c r="AN1370" s="92"/>
      <c r="AO1370" s="92"/>
      <c r="AP1370" s="92"/>
      <c r="AQ1370" s="92"/>
      <c r="AR1370" s="92"/>
      <c r="AS1370" s="92"/>
      <c r="AT1370" s="92"/>
      <c r="AU1370" s="92"/>
    </row>
    <row r="1371" spans="3:64" ht="12.95" customHeight="1">
      <c r="C1371" s="14"/>
      <c r="D1371" s="14"/>
      <c r="AA1371" s="92"/>
      <c r="AB1371" s="92"/>
      <c r="AC1371" s="92"/>
      <c r="AD1371" s="92"/>
      <c r="AE1371" s="92"/>
      <c r="AG1371" s="94"/>
      <c r="AN1371" s="92"/>
      <c r="AO1371" s="92"/>
      <c r="AP1371" s="92"/>
      <c r="AQ1371" s="92"/>
      <c r="AR1371" s="92"/>
      <c r="AS1371" s="92"/>
      <c r="AT1371" s="92"/>
      <c r="AU1371" s="92"/>
    </row>
    <row r="1372" spans="3:64" ht="12.95" customHeight="1">
      <c r="C1372" s="14"/>
      <c r="D1372" s="14"/>
      <c r="AA1372" s="92"/>
      <c r="AB1372" s="92"/>
      <c r="AC1372" s="92"/>
      <c r="AD1372" s="92"/>
      <c r="AE1372" s="92"/>
      <c r="AG1372" s="94"/>
      <c r="AN1372" s="92"/>
      <c r="AO1372" s="92"/>
      <c r="AP1372" s="92"/>
      <c r="AQ1372" s="92"/>
      <c r="AR1372" s="92"/>
      <c r="AS1372" s="92"/>
      <c r="AT1372" s="92"/>
      <c r="AU1372" s="92"/>
    </row>
    <row r="1373" spans="3:64" ht="12.95" customHeight="1">
      <c r="C1373" s="14"/>
      <c r="D1373" s="14"/>
      <c r="AA1373" s="92"/>
      <c r="AB1373" s="92"/>
      <c r="AC1373" s="92"/>
      <c r="AD1373" s="92"/>
      <c r="AE1373" s="92"/>
      <c r="AG1373" s="94"/>
      <c r="AN1373" s="92"/>
      <c r="AO1373" s="92"/>
      <c r="AP1373" s="92"/>
      <c r="AQ1373" s="92"/>
      <c r="AR1373" s="92"/>
      <c r="AS1373" s="92"/>
      <c r="AT1373" s="92"/>
      <c r="AU1373" s="92"/>
      <c r="AV1373" s="92"/>
      <c r="AX1373" s="92"/>
    </row>
    <row r="1374" spans="3:64" ht="12.95" customHeight="1">
      <c r="C1374" s="14"/>
      <c r="D1374" s="14"/>
      <c r="AA1374" s="92"/>
      <c r="AB1374" s="92"/>
      <c r="AC1374" s="92"/>
      <c r="AD1374" s="92"/>
      <c r="AE1374" s="92"/>
      <c r="AG1374" s="94"/>
      <c r="AN1374" s="92"/>
      <c r="AO1374" s="92"/>
      <c r="AP1374" s="92"/>
      <c r="AQ1374" s="92"/>
      <c r="AR1374" s="92"/>
      <c r="AS1374" s="92"/>
      <c r="AT1374" s="92"/>
      <c r="AU1374" s="92"/>
    </row>
    <row r="1375" spans="3:64" ht="12.95" customHeight="1">
      <c r="C1375" s="14"/>
      <c r="D1375" s="14"/>
      <c r="AA1375" s="92"/>
      <c r="AB1375" s="92"/>
      <c r="AC1375" s="92"/>
      <c r="AD1375" s="92"/>
      <c r="AE1375" s="92"/>
      <c r="AG1375" s="94"/>
      <c r="AN1375" s="92"/>
      <c r="AO1375" s="92"/>
      <c r="AP1375" s="92"/>
      <c r="AQ1375" s="92"/>
      <c r="AR1375" s="92"/>
      <c r="AS1375" s="92"/>
      <c r="AT1375" s="92"/>
      <c r="AU1375" s="92"/>
      <c r="AV1375" s="92"/>
      <c r="AX1375" s="92"/>
      <c r="AY1375" s="92"/>
      <c r="AZ1375" s="92"/>
      <c r="BA1375" s="92"/>
      <c r="BB1375" s="92"/>
      <c r="BC1375" s="92"/>
      <c r="BD1375" s="92"/>
      <c r="BE1375" s="92"/>
      <c r="BF1375" s="92"/>
      <c r="BG1375" s="92"/>
      <c r="BH1375" s="92"/>
      <c r="BI1375" s="92"/>
      <c r="BJ1375" s="92"/>
      <c r="BK1375" s="92"/>
      <c r="BL1375" s="92"/>
    </row>
    <row r="1376" spans="3:64" ht="12.95" customHeight="1">
      <c r="C1376" s="14"/>
      <c r="D1376" s="14"/>
      <c r="AA1376" s="92"/>
      <c r="AB1376" s="92"/>
      <c r="AC1376" s="92"/>
      <c r="AD1376" s="92"/>
      <c r="AE1376" s="92"/>
      <c r="AG1376" s="94"/>
      <c r="AN1376" s="92"/>
      <c r="AO1376" s="92"/>
      <c r="AP1376" s="92"/>
      <c r="AQ1376" s="92"/>
      <c r="AR1376" s="92"/>
      <c r="AS1376" s="92"/>
      <c r="AT1376" s="92"/>
      <c r="AU1376" s="92"/>
    </row>
    <row r="1377" spans="3:64" ht="12.95" customHeight="1">
      <c r="C1377" s="14"/>
      <c r="D1377" s="14"/>
      <c r="AA1377" s="92"/>
      <c r="AB1377" s="92"/>
      <c r="AC1377" s="92"/>
      <c r="AD1377" s="92"/>
      <c r="AE1377" s="92"/>
      <c r="AG1377" s="94"/>
      <c r="AN1377" s="92"/>
      <c r="AO1377" s="92"/>
      <c r="AP1377" s="92"/>
      <c r="AQ1377" s="92"/>
      <c r="AR1377" s="92"/>
      <c r="AS1377" s="92"/>
      <c r="AT1377" s="92"/>
      <c r="AU1377" s="92"/>
    </row>
    <row r="1378" spans="3:64" ht="12.95" customHeight="1">
      <c r="C1378" s="14"/>
      <c r="D1378" s="14"/>
      <c r="AA1378" s="92"/>
      <c r="AB1378" s="92"/>
      <c r="AC1378" s="92"/>
      <c r="AD1378" s="92"/>
      <c r="AE1378" s="92"/>
      <c r="AG1378" s="94"/>
      <c r="AN1378" s="92"/>
      <c r="AO1378" s="92"/>
      <c r="AP1378" s="92"/>
      <c r="AQ1378" s="92"/>
      <c r="AR1378" s="92"/>
      <c r="AS1378" s="92"/>
      <c r="AT1378" s="92"/>
      <c r="AU1378" s="92"/>
      <c r="AV1378" s="92"/>
    </row>
    <row r="1379" spans="3:64" ht="12.95" customHeight="1">
      <c r="C1379" s="14"/>
      <c r="D1379" s="14"/>
      <c r="AA1379" s="92"/>
      <c r="AB1379" s="92"/>
      <c r="AC1379" s="92"/>
      <c r="AD1379" s="92"/>
      <c r="AE1379" s="92"/>
      <c r="AG1379" s="94"/>
      <c r="AN1379" s="92"/>
      <c r="AO1379" s="92"/>
      <c r="AP1379" s="92"/>
      <c r="AQ1379" s="92"/>
      <c r="AR1379" s="92"/>
      <c r="AS1379" s="92"/>
      <c r="AT1379" s="92"/>
      <c r="AU1379" s="92"/>
      <c r="AV1379" s="92"/>
    </row>
    <row r="1380" spans="3:64" ht="12.95" customHeight="1">
      <c r="C1380" s="14"/>
      <c r="D1380" s="14"/>
      <c r="AA1380" s="92"/>
      <c r="AB1380" s="92"/>
      <c r="AC1380" s="92"/>
      <c r="AD1380" s="92"/>
      <c r="AE1380" s="92"/>
      <c r="AG1380" s="94"/>
      <c r="AN1380" s="92"/>
      <c r="AO1380" s="92"/>
      <c r="AP1380" s="92"/>
      <c r="AQ1380" s="92"/>
      <c r="AR1380" s="92"/>
      <c r="AS1380" s="92"/>
      <c r="AT1380" s="92"/>
      <c r="AU1380" s="92"/>
      <c r="AV1380" s="92"/>
      <c r="AW1380" s="92"/>
      <c r="AX1380" s="92"/>
      <c r="AY1380" s="92"/>
      <c r="AZ1380" s="92"/>
      <c r="BA1380" s="92"/>
      <c r="BB1380" s="92"/>
      <c r="BC1380" s="92"/>
      <c r="BD1380" s="92"/>
      <c r="BE1380" s="92"/>
      <c r="BF1380" s="92"/>
      <c r="BG1380" s="92"/>
      <c r="BH1380" s="92"/>
      <c r="BI1380" s="92"/>
      <c r="BJ1380" s="92"/>
      <c r="BK1380" s="92"/>
      <c r="BL1380" s="92"/>
    </row>
    <row r="1381" spans="3:64" ht="12.95" customHeight="1">
      <c r="C1381" s="14"/>
      <c r="D1381" s="14"/>
      <c r="AA1381" s="92"/>
      <c r="AB1381" s="92"/>
      <c r="AC1381" s="92"/>
      <c r="AD1381" s="92"/>
      <c r="AE1381" s="92"/>
      <c r="AG1381" s="94"/>
      <c r="AN1381" s="92"/>
      <c r="AO1381" s="92"/>
      <c r="AP1381" s="92"/>
      <c r="AQ1381" s="92"/>
      <c r="AR1381" s="92"/>
      <c r="AS1381" s="92"/>
      <c r="AT1381" s="92"/>
      <c r="AU1381" s="92"/>
    </row>
    <row r="1382" spans="3:64" ht="12.95" customHeight="1">
      <c r="C1382" s="14"/>
      <c r="D1382" s="14"/>
      <c r="AA1382" s="92"/>
      <c r="AB1382" s="92"/>
      <c r="AC1382" s="92"/>
      <c r="AD1382" s="92"/>
      <c r="AE1382" s="92"/>
      <c r="AG1382" s="94"/>
      <c r="AN1382" s="92"/>
      <c r="AO1382" s="92"/>
      <c r="AP1382" s="92"/>
      <c r="AQ1382" s="92"/>
      <c r="AR1382" s="92"/>
      <c r="AS1382" s="92"/>
      <c r="AT1382" s="92"/>
      <c r="AU1382" s="92"/>
    </row>
    <row r="1383" spans="3:64" ht="12.95" customHeight="1">
      <c r="C1383" s="14"/>
      <c r="D1383" s="14"/>
      <c r="AA1383" s="92"/>
      <c r="AB1383" s="92"/>
      <c r="AC1383" s="92"/>
      <c r="AD1383" s="92"/>
      <c r="AE1383" s="92"/>
      <c r="AG1383" s="94"/>
      <c r="AN1383" s="92"/>
      <c r="AO1383" s="92"/>
      <c r="AP1383" s="92"/>
      <c r="AQ1383" s="92"/>
      <c r="AR1383" s="92"/>
      <c r="AS1383" s="92"/>
      <c r="AT1383" s="92"/>
      <c r="AU1383" s="92"/>
      <c r="AV1383" s="92"/>
      <c r="AX1383" s="92"/>
      <c r="AY1383" s="92"/>
      <c r="AZ1383" s="92"/>
      <c r="BA1383" s="92"/>
      <c r="BB1383" s="92"/>
      <c r="BC1383" s="92"/>
      <c r="BD1383" s="92"/>
      <c r="BE1383" s="92"/>
      <c r="BF1383" s="92"/>
      <c r="BG1383" s="92"/>
      <c r="BH1383" s="92"/>
      <c r="BI1383" s="92"/>
      <c r="BJ1383" s="92"/>
      <c r="BK1383" s="92"/>
      <c r="BL1383" s="92"/>
    </row>
    <row r="1384" spans="3:64" ht="12.95" customHeight="1">
      <c r="C1384" s="14"/>
      <c r="D1384" s="14"/>
      <c r="AA1384" s="92"/>
      <c r="AB1384" s="92"/>
      <c r="AC1384" s="92"/>
      <c r="AD1384" s="92"/>
      <c r="AE1384" s="92"/>
      <c r="AG1384" s="94"/>
      <c r="AN1384" s="92"/>
      <c r="AO1384" s="92"/>
      <c r="AP1384" s="92"/>
      <c r="AQ1384" s="92"/>
      <c r="AR1384" s="92"/>
      <c r="AS1384" s="92"/>
      <c r="AT1384" s="92"/>
      <c r="AU1384" s="92"/>
      <c r="AV1384" s="92"/>
      <c r="AW1384" s="92"/>
      <c r="AX1384" s="92"/>
      <c r="AY1384" s="92"/>
      <c r="AZ1384" s="92"/>
      <c r="BA1384" s="92"/>
      <c r="BB1384" s="92"/>
      <c r="BC1384" s="92"/>
      <c r="BD1384" s="92"/>
      <c r="BE1384" s="92"/>
      <c r="BF1384" s="92"/>
      <c r="BG1384" s="92"/>
      <c r="BH1384" s="92"/>
      <c r="BI1384" s="92"/>
      <c r="BJ1384" s="92"/>
      <c r="BK1384" s="92"/>
      <c r="BL1384" s="92"/>
    </row>
    <row r="1385" spans="3:64" ht="12.95" customHeight="1">
      <c r="C1385" s="14"/>
      <c r="D1385" s="14"/>
      <c r="AA1385" s="92"/>
      <c r="AB1385" s="92"/>
      <c r="AC1385" s="92"/>
      <c r="AD1385" s="92"/>
      <c r="AE1385" s="92"/>
      <c r="AG1385" s="94"/>
      <c r="AN1385" s="92"/>
      <c r="AO1385" s="92"/>
      <c r="AP1385" s="92"/>
      <c r="AQ1385" s="92"/>
      <c r="AR1385" s="92"/>
      <c r="AS1385" s="92"/>
      <c r="AT1385" s="92"/>
      <c r="AU1385" s="92"/>
    </row>
    <row r="1386" spans="3:64" ht="12.95" customHeight="1">
      <c r="C1386" s="14"/>
      <c r="D1386" s="14"/>
      <c r="AA1386" s="92"/>
      <c r="AB1386" s="92"/>
      <c r="AC1386" s="92"/>
      <c r="AD1386" s="92"/>
      <c r="AE1386" s="92"/>
      <c r="AG1386" s="94"/>
      <c r="AN1386" s="92"/>
      <c r="AO1386" s="92"/>
      <c r="AP1386" s="92"/>
      <c r="AQ1386" s="92"/>
      <c r="AR1386" s="92"/>
      <c r="AS1386" s="92"/>
      <c r="AT1386" s="92"/>
      <c r="AU1386" s="92"/>
    </row>
    <row r="1387" spans="3:64" ht="12.95" customHeight="1">
      <c r="C1387" s="14"/>
      <c r="D1387" s="14"/>
      <c r="AA1387" s="92"/>
      <c r="AB1387" s="92"/>
      <c r="AC1387" s="92"/>
      <c r="AD1387" s="92"/>
      <c r="AE1387" s="92"/>
      <c r="AG1387" s="94"/>
      <c r="AN1387" s="92"/>
      <c r="AO1387" s="92"/>
      <c r="AP1387" s="92"/>
      <c r="AQ1387" s="92"/>
      <c r="AR1387" s="92"/>
      <c r="AS1387" s="92"/>
      <c r="AT1387" s="92"/>
      <c r="AU1387" s="92"/>
    </row>
    <row r="1388" spans="3:64" ht="12.95" customHeight="1">
      <c r="C1388" s="14"/>
      <c r="D1388" s="14"/>
      <c r="AA1388" s="92"/>
      <c r="AB1388" s="92"/>
      <c r="AC1388" s="92"/>
      <c r="AD1388" s="92"/>
      <c r="AE1388" s="92"/>
      <c r="AG1388" s="94"/>
      <c r="AN1388" s="92"/>
      <c r="AO1388" s="92"/>
      <c r="AP1388" s="92"/>
      <c r="AQ1388" s="92"/>
      <c r="AR1388" s="92"/>
      <c r="AS1388" s="92"/>
      <c r="AT1388" s="92"/>
      <c r="AU1388" s="92"/>
    </row>
    <row r="1389" spans="3:64" ht="12.95" customHeight="1">
      <c r="C1389" s="14"/>
      <c r="D1389" s="14"/>
      <c r="AA1389" s="92"/>
      <c r="AB1389" s="92"/>
      <c r="AC1389" s="92"/>
      <c r="AD1389" s="92"/>
      <c r="AE1389" s="92"/>
      <c r="AG1389" s="94"/>
      <c r="AN1389" s="92"/>
      <c r="AO1389" s="92"/>
      <c r="AP1389" s="92"/>
      <c r="AQ1389" s="92"/>
      <c r="AR1389" s="92"/>
      <c r="AS1389" s="92"/>
      <c r="AT1389" s="92"/>
      <c r="AU1389" s="92"/>
      <c r="AV1389" s="92"/>
      <c r="AX1389" s="92"/>
      <c r="AY1389" s="92"/>
      <c r="AZ1389" s="92"/>
      <c r="BA1389" s="92"/>
      <c r="BB1389" s="92"/>
      <c r="BC1389" s="92"/>
      <c r="BD1389" s="92"/>
      <c r="BE1389" s="92"/>
      <c r="BF1389" s="92"/>
      <c r="BG1389" s="92"/>
      <c r="BH1389" s="92"/>
      <c r="BI1389" s="92"/>
      <c r="BJ1389" s="92"/>
      <c r="BK1389" s="92"/>
      <c r="BL1389" s="92"/>
    </row>
    <row r="1390" spans="3:64" ht="12.95" customHeight="1">
      <c r="C1390" s="14"/>
      <c r="D1390" s="14"/>
      <c r="AA1390" s="92"/>
      <c r="AB1390" s="92"/>
      <c r="AC1390" s="92"/>
      <c r="AD1390" s="92"/>
      <c r="AE1390" s="92"/>
      <c r="AG1390" s="94"/>
      <c r="AN1390" s="92"/>
      <c r="AO1390" s="92"/>
      <c r="AP1390" s="92"/>
      <c r="AQ1390" s="92"/>
      <c r="AR1390" s="92"/>
      <c r="AS1390" s="92"/>
      <c r="AT1390" s="92"/>
      <c r="AU1390" s="92"/>
      <c r="AV1390" s="92"/>
      <c r="AX1390" s="92"/>
      <c r="AY1390" s="92"/>
      <c r="AZ1390" s="92"/>
      <c r="BA1390" s="92"/>
      <c r="BB1390" s="92"/>
      <c r="BC1390" s="92"/>
      <c r="BD1390" s="92"/>
      <c r="BE1390" s="92"/>
      <c r="BF1390" s="92"/>
      <c r="BG1390" s="92"/>
      <c r="BH1390" s="92"/>
      <c r="BI1390" s="92"/>
      <c r="BJ1390" s="92"/>
      <c r="BK1390" s="92"/>
      <c r="BL1390" s="92"/>
    </row>
    <row r="1391" spans="3:64" ht="12.95" customHeight="1">
      <c r="C1391" s="14"/>
      <c r="D1391" s="14"/>
      <c r="AA1391" s="92"/>
      <c r="AB1391" s="92"/>
      <c r="AC1391" s="92"/>
      <c r="AD1391" s="92"/>
      <c r="AE1391" s="92"/>
      <c r="AG1391" s="94"/>
      <c r="AN1391" s="92"/>
      <c r="AO1391" s="92"/>
      <c r="AP1391" s="92"/>
      <c r="AQ1391" s="92"/>
      <c r="AR1391" s="92"/>
      <c r="AS1391" s="92"/>
      <c r="AT1391" s="92"/>
      <c r="AU1391" s="92"/>
    </row>
    <row r="1392" spans="3:64" ht="12.95" customHeight="1">
      <c r="C1392" s="14"/>
      <c r="D1392" s="14"/>
      <c r="AA1392" s="92"/>
      <c r="AB1392" s="92"/>
      <c r="AC1392" s="92"/>
      <c r="AD1392" s="92"/>
      <c r="AE1392" s="92"/>
      <c r="AG1392" s="94"/>
      <c r="AN1392" s="92"/>
      <c r="AO1392" s="92"/>
      <c r="AP1392" s="92"/>
      <c r="AQ1392" s="92"/>
      <c r="AR1392" s="92"/>
      <c r="AS1392" s="92"/>
      <c r="AT1392" s="92"/>
      <c r="AU1392" s="92"/>
    </row>
    <row r="1393" spans="3:64" ht="12.95" customHeight="1">
      <c r="C1393" s="14"/>
      <c r="D1393" s="14"/>
      <c r="AA1393" s="92"/>
      <c r="AB1393" s="92"/>
      <c r="AC1393" s="92"/>
      <c r="AD1393" s="92"/>
      <c r="AE1393" s="92"/>
      <c r="AG1393" s="94"/>
      <c r="AN1393" s="92"/>
      <c r="AO1393" s="92"/>
      <c r="AP1393" s="92"/>
      <c r="AQ1393" s="92"/>
      <c r="AR1393" s="92"/>
      <c r="AS1393" s="92"/>
      <c r="AT1393" s="92"/>
      <c r="AU1393" s="92"/>
    </row>
    <row r="1394" spans="3:64" ht="12.95" customHeight="1">
      <c r="C1394" s="14"/>
      <c r="D1394" s="14"/>
      <c r="AA1394" s="92"/>
      <c r="AB1394" s="92"/>
      <c r="AC1394" s="92"/>
      <c r="AD1394" s="92"/>
      <c r="AE1394" s="92"/>
      <c r="AG1394" s="94"/>
      <c r="AN1394" s="92"/>
      <c r="AO1394" s="92"/>
      <c r="AP1394" s="92"/>
      <c r="AQ1394" s="92"/>
      <c r="AR1394" s="92"/>
      <c r="AS1394" s="92"/>
      <c r="AT1394" s="92"/>
      <c r="AU1394" s="92"/>
    </row>
    <row r="1395" spans="3:64" ht="12.95" customHeight="1">
      <c r="C1395" s="14"/>
      <c r="D1395" s="14"/>
      <c r="AA1395" s="92"/>
      <c r="AB1395" s="92"/>
      <c r="AC1395" s="92"/>
      <c r="AD1395" s="92"/>
      <c r="AE1395" s="92"/>
      <c r="AG1395" s="94"/>
      <c r="AN1395" s="92"/>
      <c r="AO1395" s="92"/>
      <c r="AP1395" s="92"/>
      <c r="AQ1395" s="92"/>
      <c r="AR1395" s="92"/>
      <c r="AS1395" s="92"/>
      <c r="AT1395" s="92"/>
      <c r="AU1395" s="92"/>
    </row>
    <row r="1396" spans="3:64" ht="12.95" customHeight="1">
      <c r="C1396" s="14"/>
      <c r="D1396" s="14"/>
      <c r="AA1396" s="92"/>
      <c r="AB1396" s="92"/>
      <c r="AC1396" s="92"/>
      <c r="AD1396" s="92"/>
      <c r="AE1396" s="92"/>
      <c r="AG1396" s="94"/>
      <c r="AN1396" s="92"/>
      <c r="AO1396" s="92"/>
      <c r="AP1396" s="92"/>
      <c r="AQ1396" s="92"/>
      <c r="AR1396" s="92"/>
      <c r="AS1396" s="92"/>
      <c r="AT1396" s="92"/>
      <c r="AU1396" s="92"/>
    </row>
    <row r="1397" spans="3:64" ht="12.95" customHeight="1">
      <c r="C1397" s="14"/>
      <c r="D1397" s="14"/>
      <c r="AA1397" s="92"/>
      <c r="AB1397" s="92"/>
      <c r="AC1397" s="92"/>
      <c r="AD1397" s="92"/>
      <c r="AE1397" s="92"/>
      <c r="AG1397" s="94"/>
      <c r="AN1397" s="92"/>
      <c r="AO1397" s="92"/>
      <c r="AP1397" s="92"/>
      <c r="AQ1397" s="92"/>
      <c r="AR1397" s="92"/>
      <c r="AS1397" s="92"/>
      <c r="AT1397" s="92"/>
      <c r="AU1397" s="92"/>
    </row>
    <row r="1398" spans="3:64" ht="12.95" customHeight="1">
      <c r="C1398" s="14"/>
      <c r="D1398" s="14"/>
      <c r="AA1398" s="92"/>
      <c r="AB1398" s="92"/>
      <c r="AC1398" s="92"/>
      <c r="AD1398" s="92"/>
      <c r="AE1398" s="92"/>
      <c r="AG1398" s="94"/>
      <c r="AN1398" s="92"/>
      <c r="AO1398" s="92"/>
      <c r="AP1398" s="92"/>
      <c r="AQ1398" s="92"/>
      <c r="AR1398" s="92"/>
      <c r="AS1398" s="92"/>
      <c r="AT1398" s="92"/>
      <c r="AU1398" s="92"/>
      <c r="AV1398" s="92"/>
      <c r="AX1398" s="92"/>
      <c r="AY1398" s="92"/>
      <c r="AZ1398" s="92"/>
      <c r="BA1398" s="92"/>
      <c r="BB1398" s="92"/>
      <c r="BC1398" s="92"/>
      <c r="BD1398" s="92"/>
      <c r="BE1398" s="92"/>
      <c r="BF1398" s="92"/>
      <c r="BG1398" s="92"/>
      <c r="BH1398" s="92"/>
      <c r="BI1398" s="92"/>
      <c r="BJ1398" s="92"/>
      <c r="BK1398" s="92"/>
      <c r="BL1398" s="92"/>
    </row>
    <row r="1399" spans="3:64" ht="12.95" customHeight="1">
      <c r="C1399" s="14"/>
      <c r="D1399" s="14"/>
      <c r="AA1399" s="92"/>
      <c r="AB1399" s="92"/>
      <c r="AC1399" s="92"/>
      <c r="AD1399" s="92"/>
      <c r="AE1399" s="92"/>
      <c r="AG1399" s="94"/>
      <c r="AN1399" s="92"/>
      <c r="AO1399" s="92"/>
      <c r="AP1399" s="92"/>
      <c r="AQ1399" s="92"/>
      <c r="AR1399" s="92"/>
      <c r="AS1399" s="92"/>
      <c r="AT1399" s="92"/>
      <c r="AU1399" s="92"/>
    </row>
    <row r="1400" spans="3:64" ht="12.95" customHeight="1">
      <c r="C1400" s="14"/>
      <c r="D1400" s="14"/>
      <c r="AA1400" s="92"/>
      <c r="AB1400" s="92"/>
      <c r="AC1400" s="92"/>
      <c r="AD1400" s="92"/>
      <c r="AE1400" s="92"/>
      <c r="AG1400" s="94"/>
      <c r="AN1400" s="92"/>
      <c r="AO1400" s="92"/>
      <c r="AP1400" s="92"/>
      <c r="AQ1400" s="92"/>
      <c r="AR1400" s="92"/>
      <c r="AS1400" s="92"/>
      <c r="AT1400" s="92"/>
      <c r="AU1400" s="92"/>
    </row>
    <row r="1401" spans="3:64" ht="12.95" customHeight="1">
      <c r="C1401" s="14"/>
      <c r="D1401" s="14"/>
      <c r="AA1401" s="92"/>
      <c r="AB1401" s="92"/>
      <c r="AC1401" s="92"/>
      <c r="AD1401" s="92"/>
      <c r="AE1401" s="92"/>
      <c r="AG1401" s="94"/>
      <c r="AN1401" s="92"/>
      <c r="AO1401" s="92"/>
      <c r="AP1401" s="92"/>
      <c r="AQ1401" s="92"/>
      <c r="AR1401" s="92"/>
      <c r="AS1401" s="92"/>
      <c r="AT1401" s="92"/>
      <c r="AU1401" s="92"/>
    </row>
    <row r="1402" spans="3:64" ht="12.95" customHeight="1">
      <c r="C1402" s="14"/>
      <c r="D1402" s="14"/>
      <c r="AA1402" s="92"/>
      <c r="AB1402" s="92"/>
      <c r="AC1402" s="92"/>
      <c r="AD1402" s="92"/>
      <c r="AE1402" s="92"/>
      <c r="AG1402" s="94"/>
      <c r="AN1402" s="92"/>
      <c r="AO1402" s="92"/>
      <c r="AP1402" s="92"/>
      <c r="AQ1402" s="92"/>
      <c r="AR1402" s="92"/>
      <c r="AS1402" s="92"/>
      <c r="AT1402" s="92"/>
      <c r="AU1402" s="92"/>
    </row>
    <row r="1403" spans="3:64" ht="12.95" customHeight="1">
      <c r="C1403" s="14"/>
      <c r="D1403" s="14"/>
      <c r="AA1403" s="92"/>
      <c r="AB1403" s="92"/>
      <c r="AC1403" s="92"/>
      <c r="AD1403" s="92"/>
      <c r="AE1403" s="92"/>
      <c r="AG1403" s="94"/>
      <c r="AN1403" s="92"/>
      <c r="AO1403" s="92"/>
      <c r="AP1403" s="92"/>
      <c r="AQ1403" s="92"/>
      <c r="AR1403" s="92"/>
      <c r="AS1403" s="92"/>
      <c r="AT1403" s="92"/>
      <c r="AU1403" s="92"/>
    </row>
    <row r="1404" spans="3:64" ht="12.95" customHeight="1">
      <c r="C1404" s="14"/>
      <c r="D1404" s="14"/>
      <c r="AA1404" s="92"/>
      <c r="AB1404" s="92"/>
      <c r="AC1404" s="92"/>
      <c r="AD1404" s="92"/>
      <c r="AE1404" s="92"/>
      <c r="AG1404" s="94"/>
      <c r="AN1404" s="92"/>
      <c r="AO1404" s="92"/>
      <c r="AP1404" s="92"/>
      <c r="AQ1404" s="92"/>
      <c r="AR1404" s="92"/>
      <c r="AS1404" s="92"/>
      <c r="AT1404" s="92"/>
      <c r="AU1404" s="92"/>
      <c r="AV1404" s="92"/>
      <c r="AW1404" s="92"/>
      <c r="AX1404" s="92"/>
      <c r="AY1404" s="92"/>
      <c r="AZ1404" s="92"/>
      <c r="BA1404" s="92"/>
      <c r="BB1404" s="92"/>
      <c r="BC1404" s="92"/>
      <c r="BD1404" s="92"/>
      <c r="BE1404" s="92"/>
      <c r="BF1404" s="92"/>
      <c r="BG1404" s="92"/>
      <c r="BH1404" s="92"/>
      <c r="BI1404" s="92"/>
      <c r="BJ1404" s="92"/>
      <c r="BK1404" s="92"/>
      <c r="BL1404" s="92"/>
    </row>
    <row r="1405" spans="3:64" ht="12.95" customHeight="1">
      <c r="C1405" s="14"/>
      <c r="D1405" s="14"/>
      <c r="AA1405" s="92"/>
      <c r="AB1405" s="92"/>
      <c r="AC1405" s="92"/>
      <c r="AD1405" s="92"/>
      <c r="AE1405" s="92"/>
      <c r="AG1405" s="94"/>
      <c r="AN1405" s="92"/>
      <c r="AO1405" s="92"/>
      <c r="AP1405" s="92"/>
      <c r="AQ1405" s="92"/>
      <c r="AR1405" s="92"/>
      <c r="AS1405" s="92"/>
      <c r="AT1405" s="92"/>
      <c r="AU1405" s="92"/>
    </row>
    <row r="1406" spans="3:64" ht="12.95" customHeight="1">
      <c r="C1406" s="14"/>
      <c r="D1406" s="14"/>
      <c r="AA1406" s="92"/>
      <c r="AB1406" s="92"/>
      <c r="AC1406" s="92"/>
      <c r="AD1406" s="92"/>
      <c r="AE1406" s="92"/>
      <c r="AG1406" s="94"/>
      <c r="AN1406" s="92"/>
      <c r="AO1406" s="92"/>
      <c r="AP1406" s="92"/>
      <c r="AQ1406" s="92"/>
      <c r="AR1406" s="92"/>
      <c r="AS1406" s="92"/>
      <c r="AT1406" s="92"/>
      <c r="AU1406" s="92"/>
    </row>
    <row r="1407" spans="3:64" ht="12.95" customHeight="1">
      <c r="C1407" s="14"/>
      <c r="D1407" s="14"/>
      <c r="AA1407" s="92"/>
      <c r="AB1407" s="92"/>
      <c r="AC1407" s="92"/>
      <c r="AD1407" s="92"/>
      <c r="AE1407" s="92"/>
      <c r="AG1407" s="94"/>
      <c r="AN1407" s="92"/>
      <c r="AO1407" s="92"/>
      <c r="AP1407" s="92"/>
      <c r="AQ1407" s="92"/>
      <c r="AR1407" s="92"/>
      <c r="AS1407" s="92"/>
      <c r="AT1407" s="92"/>
      <c r="AU1407" s="92"/>
    </row>
    <row r="1408" spans="3:64" ht="12.95" customHeight="1">
      <c r="C1408" s="14"/>
      <c r="D1408" s="14"/>
      <c r="AA1408" s="92"/>
      <c r="AB1408" s="92"/>
      <c r="AC1408" s="92"/>
      <c r="AD1408" s="92"/>
      <c r="AE1408" s="92"/>
      <c r="AG1408" s="94"/>
      <c r="AN1408" s="92"/>
      <c r="AO1408" s="92"/>
      <c r="AP1408" s="92"/>
      <c r="AQ1408" s="92"/>
      <c r="AR1408" s="92"/>
      <c r="AS1408" s="92"/>
      <c r="AT1408" s="92"/>
      <c r="AU1408" s="92"/>
    </row>
    <row r="1409" spans="3:64" ht="12.95" customHeight="1">
      <c r="C1409" s="14"/>
      <c r="D1409" s="14"/>
      <c r="AA1409" s="92"/>
      <c r="AB1409" s="92"/>
      <c r="AC1409" s="92"/>
      <c r="AD1409" s="92"/>
      <c r="AE1409" s="92"/>
      <c r="AG1409" s="94"/>
      <c r="AN1409" s="92"/>
      <c r="AO1409" s="92"/>
      <c r="AP1409" s="92"/>
      <c r="AQ1409" s="92"/>
      <c r="AR1409" s="92"/>
      <c r="AS1409" s="92"/>
      <c r="AT1409" s="92"/>
      <c r="AU1409" s="92"/>
    </row>
    <row r="1410" spans="3:64" ht="12.95" customHeight="1">
      <c r="C1410" s="14"/>
      <c r="D1410" s="14"/>
      <c r="AA1410" s="92"/>
      <c r="AB1410" s="92"/>
      <c r="AC1410" s="92"/>
      <c r="AD1410" s="92"/>
      <c r="AE1410" s="92"/>
      <c r="AG1410" s="94"/>
      <c r="AN1410" s="92"/>
      <c r="AO1410" s="92"/>
      <c r="AP1410" s="92"/>
      <c r="AQ1410" s="92"/>
      <c r="AR1410" s="92"/>
      <c r="AS1410" s="92"/>
      <c r="AT1410" s="92"/>
      <c r="AU1410" s="92"/>
    </row>
    <row r="1411" spans="3:64" ht="12.95" customHeight="1">
      <c r="C1411" s="14"/>
      <c r="D1411" s="14"/>
      <c r="AA1411" s="92"/>
      <c r="AB1411" s="92"/>
      <c r="AC1411" s="92"/>
      <c r="AD1411" s="92"/>
      <c r="AE1411" s="92"/>
      <c r="AG1411" s="94"/>
      <c r="AN1411" s="92"/>
      <c r="AO1411" s="92"/>
      <c r="AP1411" s="92"/>
      <c r="AQ1411" s="92"/>
      <c r="AR1411" s="92"/>
      <c r="AS1411" s="92"/>
      <c r="AT1411" s="92"/>
      <c r="AU1411" s="92"/>
    </row>
    <row r="1412" spans="3:64" ht="12.95" customHeight="1">
      <c r="C1412" s="14"/>
      <c r="D1412" s="14"/>
      <c r="AA1412" s="92"/>
      <c r="AB1412" s="92"/>
      <c r="AC1412" s="92"/>
      <c r="AD1412" s="92"/>
      <c r="AE1412" s="92"/>
      <c r="AG1412" s="94"/>
      <c r="AN1412" s="92"/>
      <c r="AO1412" s="92"/>
      <c r="AP1412" s="92"/>
      <c r="AQ1412" s="92"/>
      <c r="AR1412" s="92"/>
      <c r="AS1412" s="92"/>
      <c r="AT1412" s="92"/>
      <c r="AU1412" s="92"/>
    </row>
    <row r="1413" spans="3:64" ht="12.95" customHeight="1">
      <c r="C1413" s="14"/>
      <c r="D1413" s="14"/>
      <c r="AA1413" s="92"/>
      <c r="AB1413" s="92"/>
      <c r="AC1413" s="92"/>
      <c r="AD1413" s="92"/>
      <c r="AE1413" s="92"/>
      <c r="AG1413" s="94"/>
      <c r="AN1413" s="92"/>
      <c r="AO1413" s="92"/>
      <c r="AP1413" s="92"/>
      <c r="AQ1413" s="92"/>
      <c r="AR1413" s="92"/>
      <c r="AS1413" s="92"/>
      <c r="AT1413" s="92"/>
      <c r="AU1413" s="92"/>
    </row>
    <row r="1414" spans="3:64" ht="12.95" customHeight="1">
      <c r="C1414" s="14"/>
      <c r="D1414" s="14"/>
      <c r="AA1414" s="92"/>
      <c r="AB1414" s="92"/>
      <c r="AC1414" s="92"/>
      <c r="AD1414" s="92"/>
      <c r="AE1414" s="92"/>
      <c r="AG1414" s="94"/>
      <c r="AN1414" s="92"/>
      <c r="AO1414" s="92"/>
      <c r="AP1414" s="92"/>
      <c r="AQ1414" s="92"/>
      <c r="AR1414" s="92"/>
      <c r="AS1414" s="92"/>
      <c r="AT1414" s="92"/>
      <c r="AU1414" s="92"/>
    </row>
    <row r="1415" spans="3:64" ht="12.95" customHeight="1">
      <c r="C1415" s="14"/>
      <c r="D1415" s="14"/>
      <c r="AA1415" s="92"/>
      <c r="AB1415" s="92"/>
      <c r="AC1415" s="92"/>
      <c r="AD1415" s="92"/>
      <c r="AE1415" s="92"/>
      <c r="AG1415" s="94"/>
      <c r="AN1415" s="92"/>
      <c r="AO1415" s="92"/>
      <c r="AP1415" s="92"/>
      <c r="AQ1415" s="92"/>
      <c r="AR1415" s="92"/>
      <c r="AS1415" s="92"/>
      <c r="AT1415" s="92"/>
      <c r="AU1415" s="92"/>
    </row>
    <row r="1416" spans="3:64" ht="12.95" customHeight="1">
      <c r="C1416" s="14"/>
      <c r="D1416" s="14"/>
      <c r="AA1416" s="92"/>
      <c r="AB1416" s="92"/>
      <c r="AC1416" s="92"/>
      <c r="AD1416" s="92"/>
      <c r="AE1416" s="92"/>
      <c r="AG1416" s="94"/>
      <c r="AN1416" s="92"/>
      <c r="AO1416" s="92"/>
      <c r="AP1416" s="92"/>
      <c r="AQ1416" s="92"/>
      <c r="AR1416" s="92"/>
      <c r="AS1416" s="92"/>
      <c r="AT1416" s="92"/>
      <c r="AU1416" s="92"/>
    </row>
    <row r="1417" spans="3:64" ht="12.95" customHeight="1">
      <c r="C1417" s="14"/>
      <c r="D1417" s="14"/>
      <c r="AA1417" s="92"/>
      <c r="AB1417" s="92"/>
      <c r="AC1417" s="92"/>
      <c r="AD1417" s="92"/>
      <c r="AE1417" s="92"/>
      <c r="AG1417" s="94"/>
      <c r="AN1417" s="92"/>
      <c r="AO1417" s="92"/>
      <c r="AP1417" s="92"/>
      <c r="AQ1417" s="92"/>
      <c r="AR1417" s="92"/>
      <c r="AS1417" s="92"/>
      <c r="AT1417" s="92"/>
      <c r="AU1417" s="92"/>
    </row>
    <row r="1418" spans="3:64" ht="12.95" customHeight="1">
      <c r="C1418" s="14"/>
      <c r="D1418" s="14"/>
      <c r="AA1418" s="92"/>
      <c r="AB1418" s="92"/>
      <c r="AC1418" s="92"/>
      <c r="AD1418" s="92"/>
      <c r="AE1418" s="92"/>
      <c r="AG1418" s="94"/>
      <c r="AN1418" s="92"/>
      <c r="AO1418" s="92"/>
      <c r="AP1418" s="92"/>
      <c r="AQ1418" s="92"/>
      <c r="AR1418" s="92"/>
      <c r="AS1418" s="92"/>
      <c r="AT1418" s="92"/>
      <c r="AU1418" s="92"/>
      <c r="AV1418" s="92"/>
      <c r="AW1418" s="92"/>
      <c r="AX1418" s="92"/>
      <c r="AY1418" s="92"/>
      <c r="AZ1418" s="92"/>
      <c r="BA1418" s="92"/>
      <c r="BB1418" s="92"/>
      <c r="BC1418" s="92"/>
      <c r="BD1418" s="92"/>
      <c r="BE1418" s="92"/>
      <c r="BF1418" s="92"/>
      <c r="BG1418" s="92"/>
      <c r="BH1418" s="92"/>
      <c r="BI1418" s="92"/>
      <c r="BJ1418" s="92"/>
      <c r="BK1418" s="92"/>
      <c r="BL1418" s="92"/>
    </row>
    <row r="1419" spans="3:64" ht="12.95" customHeight="1">
      <c r="C1419" s="14"/>
      <c r="D1419" s="14"/>
      <c r="AA1419" s="92"/>
      <c r="AB1419" s="92"/>
      <c r="AC1419" s="92"/>
      <c r="AD1419" s="92"/>
      <c r="AE1419" s="92"/>
      <c r="AG1419" s="94"/>
      <c r="AN1419" s="92"/>
      <c r="AO1419" s="92"/>
      <c r="AP1419" s="92"/>
      <c r="AQ1419" s="92"/>
      <c r="AR1419" s="92"/>
      <c r="AS1419" s="92"/>
      <c r="AT1419" s="92"/>
      <c r="AU1419" s="92"/>
    </row>
    <row r="1420" spans="3:64" ht="12.95" customHeight="1">
      <c r="C1420" s="14"/>
      <c r="D1420" s="14"/>
      <c r="AA1420" s="92"/>
      <c r="AB1420" s="92"/>
      <c r="AC1420" s="92"/>
      <c r="AD1420" s="92"/>
      <c r="AE1420" s="92"/>
      <c r="AG1420" s="94"/>
      <c r="AN1420" s="92"/>
      <c r="AO1420" s="92"/>
      <c r="AP1420" s="92"/>
      <c r="AQ1420" s="92"/>
      <c r="AR1420" s="92"/>
      <c r="AS1420" s="92"/>
      <c r="AT1420" s="92"/>
      <c r="AU1420" s="92"/>
    </row>
    <row r="1421" spans="3:64" ht="12.95" customHeight="1">
      <c r="C1421" s="14"/>
      <c r="D1421" s="14"/>
      <c r="AA1421" s="92"/>
      <c r="AB1421" s="92"/>
      <c r="AC1421" s="92"/>
      <c r="AD1421" s="92"/>
      <c r="AE1421" s="92"/>
      <c r="AG1421" s="94"/>
      <c r="AN1421" s="92"/>
      <c r="AO1421" s="92"/>
      <c r="AP1421" s="92"/>
      <c r="AQ1421" s="92"/>
      <c r="AR1421" s="92"/>
      <c r="AS1421" s="92"/>
      <c r="AT1421" s="92"/>
      <c r="AU1421" s="92"/>
    </row>
    <row r="1422" spans="3:64" ht="12.95" customHeight="1">
      <c r="C1422" s="14"/>
      <c r="D1422" s="14"/>
      <c r="AA1422" s="92"/>
      <c r="AB1422" s="92"/>
      <c r="AC1422" s="92"/>
      <c r="AD1422" s="92"/>
      <c r="AE1422" s="92"/>
      <c r="AG1422" s="94"/>
      <c r="AN1422" s="92"/>
      <c r="AO1422" s="92"/>
      <c r="AP1422" s="92"/>
      <c r="AQ1422" s="92"/>
      <c r="AR1422" s="92"/>
      <c r="AS1422" s="92"/>
      <c r="AT1422" s="92"/>
      <c r="AU1422" s="92"/>
    </row>
    <row r="1423" spans="3:64" ht="12.95" customHeight="1">
      <c r="C1423" s="14"/>
      <c r="D1423" s="14"/>
      <c r="AA1423" s="92"/>
      <c r="AB1423" s="92"/>
      <c r="AC1423" s="92"/>
      <c r="AD1423" s="92"/>
      <c r="AE1423" s="92"/>
      <c r="AG1423" s="94"/>
      <c r="AN1423" s="92"/>
      <c r="AO1423" s="92"/>
      <c r="AP1423" s="92"/>
      <c r="AQ1423" s="92"/>
      <c r="AR1423" s="92"/>
      <c r="AS1423" s="92"/>
      <c r="AT1423" s="92"/>
      <c r="AU1423" s="92"/>
    </row>
    <row r="1424" spans="3:64" ht="12.95" customHeight="1">
      <c r="C1424" s="14"/>
      <c r="D1424" s="14"/>
      <c r="AA1424" s="92"/>
      <c r="AB1424" s="92"/>
      <c r="AC1424" s="92"/>
      <c r="AD1424" s="92"/>
      <c r="AE1424" s="92"/>
      <c r="AG1424" s="94"/>
      <c r="AN1424" s="92"/>
      <c r="AO1424" s="92"/>
      <c r="AP1424" s="92"/>
      <c r="AQ1424" s="92"/>
      <c r="AR1424" s="92"/>
      <c r="AS1424" s="92"/>
      <c r="AT1424" s="92"/>
      <c r="AU1424" s="92"/>
    </row>
    <row r="1425" spans="3:64" ht="12.95" customHeight="1">
      <c r="C1425" s="14"/>
      <c r="D1425" s="14"/>
      <c r="AA1425" s="92"/>
      <c r="AB1425" s="92"/>
      <c r="AC1425" s="92"/>
      <c r="AD1425" s="92"/>
      <c r="AE1425" s="92"/>
      <c r="AG1425" s="94"/>
      <c r="AN1425" s="92"/>
      <c r="AO1425" s="92"/>
      <c r="AP1425" s="92"/>
      <c r="AQ1425" s="92"/>
      <c r="AR1425" s="92"/>
      <c r="AS1425" s="92"/>
      <c r="AT1425" s="92"/>
      <c r="AU1425" s="92"/>
    </row>
    <row r="1426" spans="3:64" ht="12.95" customHeight="1">
      <c r="C1426" s="14"/>
      <c r="D1426" s="14"/>
      <c r="AA1426" s="92"/>
      <c r="AB1426" s="92"/>
      <c r="AC1426" s="92"/>
      <c r="AD1426" s="92"/>
      <c r="AE1426" s="92"/>
      <c r="AG1426" s="94"/>
      <c r="AN1426" s="92"/>
      <c r="AO1426" s="92"/>
      <c r="AP1426" s="92"/>
      <c r="AQ1426" s="92"/>
      <c r="AR1426" s="92"/>
      <c r="AS1426" s="92"/>
      <c r="AT1426" s="92"/>
      <c r="AU1426" s="92"/>
    </row>
    <row r="1427" spans="3:64" ht="12.95" customHeight="1">
      <c r="C1427" s="14"/>
      <c r="D1427" s="14"/>
      <c r="AA1427" s="92"/>
      <c r="AB1427" s="92"/>
      <c r="AC1427" s="92"/>
      <c r="AD1427" s="92"/>
      <c r="AE1427" s="92"/>
      <c r="AG1427" s="94"/>
      <c r="AN1427" s="92"/>
      <c r="AO1427" s="92"/>
      <c r="AP1427" s="92"/>
      <c r="AQ1427" s="92"/>
      <c r="AR1427" s="92"/>
      <c r="AS1427" s="92"/>
      <c r="AT1427" s="92"/>
      <c r="AU1427" s="92"/>
    </row>
    <row r="1428" spans="3:64" ht="12.95" customHeight="1">
      <c r="C1428" s="14"/>
      <c r="D1428" s="14"/>
      <c r="AA1428" s="92"/>
      <c r="AB1428" s="92"/>
      <c r="AC1428" s="92"/>
      <c r="AD1428" s="92"/>
      <c r="AE1428" s="92"/>
      <c r="AG1428" s="94"/>
      <c r="AN1428" s="92"/>
      <c r="AO1428" s="92"/>
      <c r="AP1428" s="92"/>
      <c r="AQ1428" s="92"/>
      <c r="AR1428" s="92"/>
      <c r="AS1428" s="92"/>
      <c r="AT1428" s="92"/>
      <c r="AU1428" s="92"/>
    </row>
    <row r="1429" spans="3:64" ht="12.95" customHeight="1">
      <c r="C1429" s="14"/>
      <c r="D1429" s="14"/>
      <c r="AA1429" s="92"/>
      <c r="AB1429" s="92"/>
      <c r="AC1429" s="92"/>
      <c r="AD1429" s="92"/>
      <c r="AE1429" s="92"/>
      <c r="AG1429" s="94"/>
      <c r="AN1429" s="92"/>
      <c r="AO1429" s="92"/>
      <c r="AP1429" s="92"/>
      <c r="AQ1429" s="92"/>
      <c r="AR1429" s="92"/>
      <c r="AS1429" s="92"/>
      <c r="AT1429" s="92"/>
      <c r="AU1429" s="92"/>
    </row>
    <row r="1430" spans="3:64" ht="12.95" customHeight="1">
      <c r="C1430" s="14"/>
      <c r="D1430" s="14"/>
      <c r="AA1430" s="92"/>
      <c r="AB1430" s="92"/>
      <c r="AC1430" s="92"/>
      <c r="AD1430" s="92"/>
      <c r="AE1430" s="92"/>
      <c r="AG1430" s="94"/>
      <c r="AN1430" s="92"/>
      <c r="AO1430" s="92"/>
      <c r="AP1430" s="92"/>
      <c r="AQ1430" s="92"/>
      <c r="AR1430" s="92"/>
      <c r="AS1430" s="92"/>
      <c r="AT1430" s="92"/>
      <c r="AU1430" s="92"/>
    </row>
    <row r="1431" spans="3:64" ht="12.95" customHeight="1">
      <c r="C1431" s="14"/>
      <c r="D1431" s="14"/>
      <c r="AA1431" s="92"/>
      <c r="AB1431" s="92"/>
      <c r="AC1431" s="92"/>
      <c r="AD1431" s="92"/>
      <c r="AE1431" s="92"/>
      <c r="AG1431" s="94"/>
      <c r="AN1431" s="92"/>
      <c r="AO1431" s="92"/>
      <c r="AP1431" s="92"/>
      <c r="AQ1431" s="92"/>
      <c r="AR1431" s="92"/>
      <c r="AS1431" s="92"/>
      <c r="AT1431" s="92"/>
      <c r="AU1431" s="92"/>
    </row>
    <row r="1432" spans="3:64" ht="12.95" customHeight="1">
      <c r="C1432" s="14"/>
      <c r="D1432" s="14"/>
      <c r="AA1432" s="92"/>
      <c r="AB1432" s="92"/>
      <c r="AC1432" s="92"/>
      <c r="AD1432" s="92"/>
      <c r="AE1432" s="92"/>
      <c r="AG1432" s="94"/>
      <c r="AN1432" s="92"/>
      <c r="AO1432" s="92"/>
      <c r="AP1432" s="92"/>
      <c r="AQ1432" s="92"/>
      <c r="AR1432" s="92"/>
      <c r="AS1432" s="92"/>
      <c r="AT1432" s="92"/>
      <c r="AU1432" s="92"/>
    </row>
    <row r="1433" spans="3:64" ht="12.95" customHeight="1">
      <c r="C1433" s="14"/>
      <c r="D1433" s="14"/>
      <c r="AA1433" s="92"/>
      <c r="AB1433" s="92"/>
      <c r="AC1433" s="92"/>
      <c r="AD1433" s="92"/>
      <c r="AE1433" s="92"/>
      <c r="AG1433" s="94"/>
      <c r="AN1433" s="92"/>
      <c r="AO1433" s="92"/>
      <c r="AP1433" s="92"/>
      <c r="AQ1433" s="92"/>
      <c r="AR1433" s="92"/>
      <c r="AS1433" s="92"/>
      <c r="AT1433" s="92"/>
      <c r="AU1433" s="92"/>
    </row>
    <row r="1434" spans="3:64" ht="12.95" customHeight="1">
      <c r="C1434" s="14"/>
      <c r="D1434" s="14"/>
      <c r="AA1434" s="92"/>
      <c r="AB1434" s="92"/>
      <c r="AC1434" s="92"/>
      <c r="AD1434" s="92"/>
      <c r="AE1434" s="92"/>
      <c r="AG1434" s="94"/>
      <c r="AN1434" s="92"/>
      <c r="AO1434" s="92"/>
      <c r="AP1434" s="92"/>
      <c r="AQ1434" s="92"/>
      <c r="AR1434" s="92"/>
      <c r="AS1434" s="92"/>
      <c r="AT1434" s="92"/>
      <c r="AU1434" s="92"/>
    </row>
    <row r="1435" spans="3:64" ht="12.95" customHeight="1">
      <c r="C1435" s="14"/>
      <c r="D1435" s="14"/>
      <c r="AA1435" s="92"/>
      <c r="AB1435" s="92"/>
      <c r="AC1435" s="92"/>
      <c r="AD1435" s="92"/>
      <c r="AE1435" s="92"/>
      <c r="AG1435" s="94"/>
      <c r="AN1435" s="92"/>
      <c r="AO1435" s="92"/>
      <c r="AP1435" s="92"/>
      <c r="AQ1435" s="92"/>
      <c r="AR1435" s="92"/>
      <c r="AS1435" s="92"/>
      <c r="AT1435" s="92"/>
      <c r="AU1435" s="92"/>
      <c r="AV1435" s="92"/>
      <c r="AW1435" s="92"/>
      <c r="AX1435" s="92"/>
      <c r="AY1435" s="92"/>
      <c r="AZ1435" s="92"/>
      <c r="BA1435" s="92"/>
      <c r="BB1435" s="92"/>
      <c r="BC1435" s="92"/>
      <c r="BD1435" s="92"/>
      <c r="BE1435" s="92"/>
      <c r="BF1435" s="92"/>
      <c r="BG1435" s="92"/>
      <c r="BH1435" s="92"/>
      <c r="BI1435" s="92"/>
      <c r="BJ1435" s="92"/>
      <c r="BK1435" s="92"/>
      <c r="BL1435" s="92"/>
    </row>
    <row r="1436" spans="3:64" ht="12.95" customHeight="1">
      <c r="C1436" s="14"/>
      <c r="D1436" s="14"/>
      <c r="AA1436" s="92"/>
      <c r="AB1436" s="92"/>
      <c r="AC1436" s="92"/>
      <c r="AD1436" s="92"/>
      <c r="AE1436" s="92"/>
      <c r="AG1436" s="94"/>
      <c r="AN1436" s="92"/>
      <c r="AO1436" s="92"/>
      <c r="AP1436" s="92"/>
      <c r="AQ1436" s="92"/>
      <c r="AR1436" s="92"/>
      <c r="AS1436" s="92"/>
      <c r="AT1436" s="92"/>
      <c r="AU1436" s="92"/>
    </row>
    <row r="1437" spans="3:64" ht="12.95" customHeight="1">
      <c r="C1437" s="14"/>
      <c r="D1437" s="14"/>
      <c r="AA1437" s="92"/>
      <c r="AB1437" s="92"/>
      <c r="AC1437" s="92"/>
      <c r="AD1437" s="92"/>
      <c r="AE1437" s="92"/>
      <c r="AG1437" s="94"/>
      <c r="AN1437" s="92"/>
      <c r="AO1437" s="92"/>
      <c r="AP1437" s="92"/>
      <c r="AQ1437" s="92"/>
      <c r="AR1437" s="92"/>
      <c r="AS1437" s="92"/>
      <c r="AT1437" s="92"/>
      <c r="AU1437" s="92"/>
      <c r="AV1437" s="92"/>
    </row>
    <row r="1438" spans="3:64" ht="12.95" customHeight="1">
      <c r="C1438" s="14"/>
      <c r="D1438" s="14"/>
      <c r="AA1438" s="92"/>
      <c r="AB1438" s="92"/>
      <c r="AC1438" s="92"/>
      <c r="AD1438" s="92"/>
      <c r="AE1438" s="92"/>
      <c r="AG1438" s="94"/>
      <c r="AN1438" s="92"/>
      <c r="AO1438" s="92"/>
      <c r="AP1438" s="92"/>
      <c r="AQ1438" s="92"/>
      <c r="AR1438" s="92"/>
      <c r="AS1438" s="92"/>
      <c r="AT1438" s="92"/>
      <c r="AU1438" s="92"/>
      <c r="AV1438" s="92"/>
    </row>
    <row r="1439" spans="3:64" ht="12.95" customHeight="1">
      <c r="C1439" s="14"/>
      <c r="D1439" s="14"/>
      <c r="AA1439" s="92"/>
      <c r="AB1439" s="92"/>
      <c r="AC1439" s="92"/>
      <c r="AD1439" s="92"/>
      <c r="AE1439" s="92"/>
      <c r="AG1439" s="94"/>
      <c r="AN1439" s="92"/>
      <c r="AO1439" s="92"/>
      <c r="AP1439" s="92"/>
      <c r="AQ1439" s="92"/>
      <c r="AR1439" s="92"/>
      <c r="AS1439" s="92"/>
      <c r="AT1439" s="92"/>
      <c r="AU1439" s="92"/>
      <c r="AV1439" s="92"/>
    </row>
    <row r="1440" spans="3:64" ht="12.95" customHeight="1">
      <c r="C1440" s="14"/>
      <c r="D1440" s="14"/>
      <c r="AA1440" s="92"/>
      <c r="AB1440" s="92"/>
      <c r="AC1440" s="92"/>
      <c r="AD1440" s="92"/>
      <c r="AE1440" s="92"/>
      <c r="AG1440" s="94"/>
      <c r="AN1440" s="92"/>
      <c r="AO1440" s="92"/>
      <c r="AP1440" s="92"/>
      <c r="AQ1440" s="92"/>
      <c r="AR1440" s="92"/>
      <c r="AS1440" s="92"/>
      <c r="AT1440" s="92"/>
      <c r="AU1440" s="92"/>
      <c r="AV1440" s="92"/>
      <c r="AX1440" s="92"/>
    </row>
    <row r="1441" spans="3:64" ht="12.95" customHeight="1">
      <c r="C1441" s="14"/>
      <c r="D1441" s="14"/>
      <c r="AA1441" s="92"/>
      <c r="AB1441" s="92"/>
      <c r="AC1441" s="92"/>
      <c r="AD1441" s="92"/>
      <c r="AE1441" s="92"/>
      <c r="AG1441" s="94"/>
      <c r="AN1441" s="92"/>
      <c r="AO1441" s="92"/>
      <c r="AP1441" s="92"/>
      <c r="AQ1441" s="92"/>
      <c r="AR1441" s="92"/>
      <c r="AS1441" s="92"/>
      <c r="AT1441" s="92"/>
      <c r="AU1441" s="92"/>
      <c r="AV1441" s="92"/>
      <c r="AX1441" s="92"/>
    </row>
    <row r="1442" spans="3:64" ht="12.95" customHeight="1">
      <c r="C1442" s="14"/>
      <c r="D1442" s="14"/>
      <c r="AA1442" s="92"/>
      <c r="AB1442" s="92"/>
      <c r="AC1442" s="92"/>
      <c r="AD1442" s="92"/>
      <c r="AE1442" s="92"/>
      <c r="AG1442" s="94"/>
      <c r="AN1442" s="92"/>
      <c r="AO1442" s="92"/>
      <c r="AP1442" s="92"/>
      <c r="AQ1442" s="92"/>
      <c r="AR1442" s="92"/>
      <c r="AS1442" s="92"/>
      <c r="AT1442" s="92"/>
      <c r="AU1442" s="92"/>
      <c r="AV1442" s="92"/>
      <c r="AW1442" s="92"/>
      <c r="AX1442" s="92"/>
      <c r="AY1442" s="92"/>
      <c r="AZ1442" s="92"/>
      <c r="BA1442" s="92"/>
      <c r="BB1442" s="92"/>
      <c r="BC1442" s="92"/>
      <c r="BD1442" s="92"/>
      <c r="BE1442" s="92"/>
      <c r="BF1442" s="92"/>
      <c r="BG1442" s="92"/>
      <c r="BH1442" s="92"/>
      <c r="BI1442" s="92"/>
      <c r="BJ1442" s="92"/>
      <c r="BK1442" s="92"/>
      <c r="BL1442" s="92"/>
    </row>
    <row r="1443" spans="3:64" ht="12.95" customHeight="1">
      <c r="C1443" s="14"/>
      <c r="D1443" s="14"/>
      <c r="AA1443" s="92"/>
      <c r="AB1443" s="92"/>
      <c r="AC1443" s="92"/>
      <c r="AD1443" s="92"/>
      <c r="AE1443" s="92"/>
      <c r="AG1443" s="94"/>
      <c r="AN1443" s="92"/>
      <c r="AO1443" s="92"/>
      <c r="AP1443" s="92"/>
      <c r="AQ1443" s="92"/>
      <c r="AR1443" s="92"/>
      <c r="AS1443" s="92"/>
      <c r="AT1443" s="92"/>
      <c r="AU1443" s="92"/>
    </row>
    <row r="1444" spans="3:64" ht="12.95" customHeight="1">
      <c r="C1444" s="14"/>
      <c r="D1444" s="14"/>
      <c r="AA1444" s="92"/>
      <c r="AB1444" s="92"/>
      <c r="AC1444" s="92"/>
      <c r="AD1444" s="92"/>
      <c r="AE1444" s="92"/>
      <c r="AG1444" s="94"/>
      <c r="AN1444" s="92"/>
      <c r="AO1444" s="92"/>
      <c r="AP1444" s="92"/>
      <c r="AQ1444" s="92"/>
      <c r="AR1444" s="92"/>
      <c r="AS1444" s="92"/>
      <c r="AT1444" s="92"/>
      <c r="AU1444" s="92"/>
    </row>
    <row r="1445" spans="3:64" ht="12.95" customHeight="1">
      <c r="C1445" s="14"/>
      <c r="D1445" s="14"/>
      <c r="AA1445" s="92"/>
      <c r="AB1445" s="92"/>
      <c r="AC1445" s="92"/>
      <c r="AD1445" s="92"/>
      <c r="AE1445" s="92"/>
      <c r="AG1445" s="94"/>
      <c r="AN1445" s="92"/>
      <c r="AO1445" s="92"/>
      <c r="AP1445" s="92"/>
      <c r="AQ1445" s="92"/>
      <c r="AR1445" s="92"/>
      <c r="AS1445" s="92"/>
      <c r="AT1445" s="92"/>
      <c r="AU1445" s="92"/>
    </row>
    <row r="1446" spans="3:64" ht="12.95" customHeight="1">
      <c r="C1446" s="14"/>
      <c r="D1446" s="14"/>
      <c r="AA1446" s="92"/>
      <c r="AB1446" s="92"/>
      <c r="AC1446" s="92"/>
      <c r="AD1446" s="92"/>
      <c r="AE1446" s="92"/>
      <c r="AG1446" s="94"/>
      <c r="AN1446" s="92"/>
      <c r="AO1446" s="92"/>
      <c r="AP1446" s="92"/>
      <c r="AQ1446" s="92"/>
      <c r="AR1446" s="92"/>
      <c r="AS1446" s="92"/>
      <c r="AT1446" s="92"/>
      <c r="AU1446" s="92"/>
      <c r="AV1446" s="92"/>
      <c r="AW1446" s="92"/>
      <c r="AX1446" s="92"/>
      <c r="AY1446" s="92"/>
      <c r="AZ1446" s="92"/>
      <c r="BA1446" s="92"/>
      <c r="BB1446" s="92"/>
      <c r="BC1446" s="92"/>
      <c r="BD1446" s="92"/>
      <c r="BE1446" s="92"/>
      <c r="BF1446" s="92"/>
      <c r="BG1446" s="92"/>
      <c r="BH1446" s="92"/>
      <c r="BI1446" s="92"/>
      <c r="BJ1446" s="92"/>
      <c r="BK1446" s="92"/>
      <c r="BL1446" s="92"/>
    </row>
    <row r="1447" spans="3:64" ht="12.95" customHeight="1">
      <c r="C1447" s="14"/>
      <c r="D1447" s="14"/>
      <c r="AA1447" s="92"/>
      <c r="AB1447" s="92"/>
      <c r="AC1447" s="92"/>
      <c r="AD1447" s="92"/>
      <c r="AE1447" s="92"/>
      <c r="AG1447" s="94"/>
      <c r="AN1447" s="92"/>
      <c r="AO1447" s="92"/>
      <c r="AP1447" s="92"/>
      <c r="AQ1447" s="92"/>
      <c r="AR1447" s="92"/>
      <c r="AS1447" s="92"/>
      <c r="AT1447" s="92"/>
      <c r="AU1447" s="92"/>
      <c r="AV1447" s="92"/>
      <c r="AX1447" s="92"/>
    </row>
    <row r="1448" spans="3:64" ht="12.95" customHeight="1">
      <c r="C1448" s="14"/>
      <c r="D1448" s="14"/>
      <c r="AA1448" s="92"/>
      <c r="AB1448" s="92"/>
      <c r="AC1448" s="92"/>
      <c r="AD1448" s="92"/>
      <c r="AE1448" s="92"/>
      <c r="AG1448" s="94"/>
      <c r="AN1448" s="92"/>
      <c r="AO1448" s="92"/>
      <c r="AP1448" s="92"/>
      <c r="AQ1448" s="92"/>
      <c r="AR1448" s="92"/>
      <c r="AS1448" s="92"/>
      <c r="AT1448" s="92"/>
      <c r="AU1448" s="92"/>
      <c r="AV1448" s="92"/>
      <c r="AX1448" s="92"/>
      <c r="AY1448" s="92"/>
      <c r="AZ1448" s="92"/>
      <c r="BA1448" s="92"/>
      <c r="BB1448" s="92"/>
      <c r="BC1448" s="92"/>
      <c r="BD1448" s="92"/>
      <c r="BE1448" s="92"/>
      <c r="BF1448" s="92"/>
      <c r="BG1448" s="92"/>
      <c r="BH1448" s="92"/>
      <c r="BI1448" s="92"/>
      <c r="BJ1448" s="92"/>
      <c r="BK1448" s="92"/>
      <c r="BL1448" s="92"/>
    </row>
    <row r="1449" spans="3:64" ht="12.95" customHeight="1">
      <c r="C1449" s="14"/>
      <c r="D1449" s="14"/>
      <c r="AA1449" s="92"/>
      <c r="AB1449" s="92"/>
      <c r="AC1449" s="92"/>
      <c r="AD1449" s="92"/>
      <c r="AE1449" s="92"/>
      <c r="AG1449" s="94"/>
      <c r="AN1449" s="92"/>
      <c r="AO1449" s="92"/>
      <c r="AP1449" s="92"/>
      <c r="AQ1449" s="92"/>
      <c r="AR1449" s="92"/>
      <c r="AS1449" s="92"/>
      <c r="AT1449" s="92"/>
      <c r="AU1449" s="92"/>
      <c r="AV1449" s="92"/>
      <c r="AW1449" s="92"/>
      <c r="AX1449" s="92"/>
      <c r="AY1449" s="92"/>
      <c r="AZ1449" s="92"/>
      <c r="BA1449" s="92"/>
      <c r="BB1449" s="92"/>
      <c r="BC1449" s="92"/>
      <c r="BD1449" s="92"/>
      <c r="BE1449" s="92"/>
      <c r="BF1449" s="92"/>
      <c r="BG1449" s="92"/>
      <c r="BH1449" s="92"/>
      <c r="BI1449" s="92"/>
      <c r="BJ1449" s="92"/>
      <c r="BK1449" s="92"/>
      <c r="BL1449" s="92"/>
    </row>
    <row r="1450" spans="3:64" ht="12.95" customHeight="1">
      <c r="C1450" s="14"/>
      <c r="D1450" s="14"/>
      <c r="AA1450" s="92"/>
      <c r="AB1450" s="92"/>
      <c r="AC1450" s="92"/>
      <c r="AD1450" s="92"/>
      <c r="AE1450" s="92"/>
      <c r="AG1450" s="94"/>
      <c r="AN1450" s="92"/>
      <c r="AO1450" s="92"/>
      <c r="AP1450" s="92"/>
      <c r="AQ1450" s="92"/>
      <c r="AR1450" s="92"/>
      <c r="AS1450" s="92"/>
      <c r="AT1450" s="92"/>
      <c r="AU1450" s="92"/>
      <c r="AV1450" s="92"/>
      <c r="AW1450" s="92"/>
      <c r="AX1450" s="92"/>
      <c r="AY1450" s="92"/>
      <c r="AZ1450" s="92"/>
      <c r="BA1450" s="92"/>
      <c r="BB1450" s="92"/>
      <c r="BC1450" s="92"/>
      <c r="BD1450" s="92"/>
      <c r="BE1450" s="92"/>
      <c r="BF1450" s="92"/>
      <c r="BG1450" s="92"/>
      <c r="BH1450" s="92"/>
      <c r="BI1450" s="92"/>
      <c r="BJ1450" s="92"/>
      <c r="BK1450" s="92"/>
      <c r="BL1450" s="92"/>
    </row>
    <row r="1451" spans="3:64" ht="12.95" customHeight="1">
      <c r="C1451" s="14"/>
      <c r="D1451" s="14"/>
      <c r="AA1451" s="92"/>
      <c r="AB1451" s="92"/>
      <c r="AC1451" s="92"/>
      <c r="AD1451" s="92"/>
      <c r="AE1451" s="92"/>
      <c r="AG1451" s="94"/>
      <c r="AN1451" s="92"/>
      <c r="AO1451" s="92"/>
      <c r="AP1451" s="92"/>
      <c r="AQ1451" s="92"/>
      <c r="AR1451" s="92"/>
      <c r="AS1451" s="92"/>
      <c r="AT1451" s="92"/>
      <c r="AU1451" s="92"/>
      <c r="AV1451" s="92"/>
    </row>
    <row r="1452" spans="3:64" ht="12.95" customHeight="1">
      <c r="C1452" s="14"/>
      <c r="D1452" s="14"/>
      <c r="AA1452" s="92"/>
      <c r="AB1452" s="92"/>
      <c r="AC1452" s="92"/>
      <c r="AD1452" s="92"/>
      <c r="AE1452" s="92"/>
      <c r="AG1452" s="94"/>
      <c r="AN1452" s="92"/>
      <c r="AO1452" s="92"/>
      <c r="AP1452" s="92"/>
      <c r="AQ1452" s="92"/>
      <c r="AR1452" s="92"/>
      <c r="AS1452" s="92"/>
      <c r="AT1452" s="92"/>
      <c r="AU1452" s="92"/>
    </row>
    <row r="1453" spans="3:64" ht="12.95" customHeight="1">
      <c r="C1453" s="14"/>
      <c r="D1453" s="14"/>
      <c r="AA1453" s="92"/>
      <c r="AB1453" s="92"/>
      <c r="AC1453" s="92"/>
      <c r="AD1453" s="92"/>
      <c r="AE1453" s="92"/>
      <c r="AG1453" s="94"/>
      <c r="AN1453" s="92"/>
      <c r="AO1453" s="92"/>
      <c r="AP1453" s="92"/>
      <c r="AQ1453" s="92"/>
      <c r="AR1453" s="92"/>
      <c r="AS1453" s="92"/>
      <c r="AT1453" s="92"/>
      <c r="AU1453" s="92"/>
      <c r="AV1453" s="92"/>
      <c r="AX1453" s="92"/>
    </row>
    <row r="1454" spans="3:64" ht="12.95" customHeight="1">
      <c r="C1454" s="14"/>
      <c r="D1454" s="14"/>
      <c r="AA1454" s="92"/>
      <c r="AB1454" s="92"/>
      <c r="AC1454" s="92"/>
      <c r="AD1454" s="92"/>
      <c r="AE1454" s="92"/>
      <c r="AG1454" s="94"/>
      <c r="AN1454" s="92"/>
      <c r="AO1454" s="92"/>
      <c r="AP1454" s="92"/>
      <c r="AQ1454" s="92"/>
      <c r="AR1454" s="92"/>
      <c r="AS1454" s="92"/>
      <c r="AT1454" s="92"/>
      <c r="AU1454" s="92"/>
      <c r="AV1454" s="92"/>
      <c r="AX1454" s="92"/>
      <c r="AY1454" s="92"/>
      <c r="AZ1454" s="92"/>
      <c r="BA1454" s="92"/>
      <c r="BB1454" s="92"/>
      <c r="BC1454" s="92"/>
      <c r="BD1454" s="92"/>
      <c r="BE1454" s="92"/>
      <c r="BF1454" s="92"/>
      <c r="BG1454" s="92"/>
      <c r="BH1454" s="92"/>
      <c r="BI1454" s="92"/>
      <c r="BJ1454" s="92"/>
      <c r="BK1454" s="92"/>
      <c r="BL1454" s="92"/>
    </row>
    <row r="1455" spans="3:64" ht="12.95" customHeight="1">
      <c r="C1455" s="14"/>
      <c r="D1455" s="14"/>
      <c r="AA1455" s="92"/>
      <c r="AB1455" s="92"/>
      <c r="AC1455" s="92"/>
      <c r="AD1455" s="92"/>
      <c r="AE1455" s="92"/>
      <c r="AG1455" s="94"/>
      <c r="AN1455" s="92"/>
      <c r="AO1455" s="92"/>
      <c r="AP1455" s="92"/>
      <c r="AQ1455" s="92"/>
      <c r="AR1455" s="92"/>
      <c r="AS1455" s="92"/>
      <c r="AT1455" s="92"/>
      <c r="AU1455" s="92"/>
      <c r="AV1455" s="92"/>
      <c r="AW1455" s="92"/>
      <c r="AX1455" s="92"/>
      <c r="AY1455" s="92"/>
      <c r="AZ1455" s="92"/>
      <c r="BA1455" s="92"/>
      <c r="BB1455" s="92"/>
      <c r="BC1455" s="92"/>
      <c r="BD1455" s="92"/>
      <c r="BE1455" s="92"/>
      <c r="BF1455" s="92"/>
      <c r="BG1455" s="92"/>
      <c r="BH1455" s="92"/>
      <c r="BI1455" s="92"/>
      <c r="BJ1455" s="92"/>
      <c r="BK1455" s="92"/>
      <c r="BL1455" s="92"/>
    </row>
    <row r="1456" spans="3:64" ht="12.95" customHeight="1">
      <c r="C1456" s="14"/>
      <c r="D1456" s="14"/>
      <c r="AA1456" s="92"/>
      <c r="AB1456" s="92"/>
      <c r="AC1456" s="92"/>
      <c r="AD1456" s="92"/>
      <c r="AE1456" s="92"/>
      <c r="AG1456" s="94"/>
      <c r="AN1456" s="92"/>
      <c r="AO1456" s="92"/>
      <c r="AP1456" s="92"/>
      <c r="AQ1456" s="92"/>
      <c r="AR1456" s="92"/>
      <c r="AS1456" s="92"/>
      <c r="AT1456" s="92"/>
      <c r="AU1456" s="92"/>
      <c r="AV1456" s="92"/>
      <c r="AW1456" s="92"/>
      <c r="AX1456" s="92"/>
      <c r="AY1456" s="92"/>
      <c r="AZ1456" s="92"/>
      <c r="BA1456" s="92"/>
      <c r="BB1456" s="92"/>
      <c r="BC1456" s="92"/>
      <c r="BD1456" s="92"/>
      <c r="BE1456" s="92"/>
      <c r="BF1456" s="92"/>
      <c r="BG1456" s="92"/>
      <c r="BH1456" s="92"/>
      <c r="BI1456" s="92"/>
      <c r="BJ1456" s="92"/>
      <c r="BK1456" s="92"/>
      <c r="BL1456" s="92"/>
    </row>
    <row r="1457" spans="3:64" ht="12.95" customHeight="1">
      <c r="C1457" s="14"/>
      <c r="D1457" s="14"/>
      <c r="AA1457" s="92"/>
      <c r="AB1457" s="92"/>
      <c r="AC1457" s="92"/>
      <c r="AD1457" s="92"/>
      <c r="AE1457" s="92"/>
      <c r="AG1457" s="94"/>
      <c r="AN1457" s="92"/>
      <c r="AO1457" s="92"/>
      <c r="AP1457" s="92"/>
      <c r="AQ1457" s="92"/>
      <c r="AR1457" s="92"/>
      <c r="AS1457" s="92"/>
      <c r="AT1457" s="92"/>
      <c r="AU1457" s="92"/>
    </row>
    <row r="1458" spans="3:64" ht="12.95" customHeight="1">
      <c r="C1458" s="14"/>
      <c r="D1458" s="14"/>
      <c r="AA1458" s="92"/>
      <c r="AB1458" s="92"/>
      <c r="AC1458" s="92"/>
      <c r="AD1458" s="92"/>
      <c r="AE1458" s="92"/>
      <c r="AG1458" s="94"/>
      <c r="AN1458" s="92"/>
      <c r="AO1458" s="92"/>
      <c r="AP1458" s="92"/>
      <c r="AQ1458" s="92"/>
      <c r="AR1458" s="92"/>
      <c r="AS1458" s="92"/>
      <c r="AT1458" s="92"/>
      <c r="AU1458" s="92"/>
    </row>
    <row r="1459" spans="3:64" ht="12.95" customHeight="1">
      <c r="C1459" s="14"/>
      <c r="D1459" s="14"/>
      <c r="AA1459" s="92"/>
      <c r="AB1459" s="92"/>
      <c r="AC1459" s="92"/>
      <c r="AD1459" s="92"/>
      <c r="AE1459" s="92"/>
      <c r="AG1459" s="94"/>
      <c r="AN1459" s="92"/>
      <c r="AO1459" s="92"/>
      <c r="AP1459" s="92"/>
      <c r="AQ1459" s="92"/>
      <c r="AR1459" s="92"/>
      <c r="AS1459" s="92"/>
      <c r="AT1459" s="92"/>
      <c r="AU1459" s="92"/>
      <c r="AV1459" s="92"/>
      <c r="AX1459" s="92"/>
      <c r="AY1459" s="92"/>
      <c r="AZ1459" s="92"/>
      <c r="BA1459" s="92"/>
      <c r="BB1459" s="92"/>
      <c r="BC1459" s="92"/>
      <c r="BD1459" s="92"/>
      <c r="BE1459" s="92"/>
      <c r="BF1459" s="92"/>
      <c r="BG1459" s="92"/>
      <c r="BH1459" s="92"/>
      <c r="BI1459" s="92"/>
      <c r="BJ1459" s="92"/>
      <c r="BK1459" s="92"/>
      <c r="BL1459" s="92"/>
    </row>
    <row r="1460" spans="3:64" ht="12.95" customHeight="1">
      <c r="C1460" s="14"/>
      <c r="D1460" s="14"/>
      <c r="AA1460" s="92"/>
      <c r="AB1460" s="92"/>
      <c r="AC1460" s="92"/>
      <c r="AD1460" s="92"/>
      <c r="AE1460" s="92"/>
      <c r="AG1460" s="94"/>
      <c r="AN1460" s="92"/>
      <c r="AO1460" s="92"/>
      <c r="AP1460" s="92"/>
      <c r="AQ1460" s="92"/>
      <c r="AR1460" s="92"/>
      <c r="AS1460" s="92"/>
      <c r="AT1460" s="92"/>
      <c r="AU1460" s="92"/>
      <c r="AV1460" s="92"/>
      <c r="AW1460" s="92"/>
      <c r="AX1460" s="92"/>
      <c r="AY1460" s="92"/>
      <c r="AZ1460" s="92"/>
      <c r="BA1460" s="92"/>
      <c r="BB1460" s="92"/>
      <c r="BC1460" s="92"/>
      <c r="BD1460" s="92"/>
      <c r="BE1460" s="92"/>
      <c r="BF1460" s="92"/>
      <c r="BG1460" s="92"/>
      <c r="BH1460" s="92"/>
      <c r="BI1460" s="92"/>
      <c r="BJ1460" s="92"/>
      <c r="BK1460" s="92"/>
      <c r="BL1460" s="92"/>
    </row>
    <row r="1461" spans="3:64" ht="12.95" customHeight="1">
      <c r="C1461" s="14"/>
      <c r="D1461" s="14"/>
      <c r="AA1461" s="92"/>
      <c r="AB1461" s="92"/>
      <c r="AC1461" s="92"/>
      <c r="AD1461" s="92"/>
      <c r="AE1461" s="92"/>
      <c r="AG1461" s="94"/>
      <c r="AN1461" s="92"/>
      <c r="AO1461" s="92"/>
      <c r="AP1461" s="92"/>
      <c r="AQ1461" s="92"/>
      <c r="AR1461" s="92"/>
      <c r="AS1461" s="92"/>
      <c r="AT1461" s="92"/>
      <c r="AU1461" s="92"/>
      <c r="AV1461" s="92"/>
      <c r="AW1461" s="92"/>
      <c r="AX1461" s="92"/>
      <c r="AY1461" s="92"/>
      <c r="AZ1461" s="92"/>
      <c r="BA1461" s="92"/>
      <c r="BB1461" s="92"/>
      <c r="BC1461" s="92"/>
      <c r="BD1461" s="92"/>
      <c r="BE1461" s="92"/>
      <c r="BF1461" s="92"/>
      <c r="BG1461" s="92"/>
      <c r="BH1461" s="92"/>
      <c r="BI1461" s="92"/>
      <c r="BJ1461" s="92"/>
      <c r="BK1461" s="92"/>
      <c r="BL1461" s="92"/>
    </row>
    <row r="1462" spans="3:64" ht="12.95" customHeight="1">
      <c r="C1462" s="14"/>
      <c r="D1462" s="14"/>
      <c r="AA1462" s="92"/>
      <c r="AB1462" s="92"/>
      <c r="AC1462" s="92"/>
      <c r="AD1462" s="92"/>
      <c r="AE1462" s="92"/>
      <c r="AG1462" s="94"/>
      <c r="AN1462" s="92"/>
      <c r="AO1462" s="92"/>
      <c r="AP1462" s="92"/>
      <c r="AQ1462" s="92"/>
      <c r="AR1462" s="92"/>
      <c r="AS1462" s="92"/>
      <c r="AT1462" s="92"/>
      <c r="AU1462" s="92"/>
    </row>
    <row r="1463" spans="3:64" ht="12.95" customHeight="1">
      <c r="C1463" s="14"/>
      <c r="D1463" s="14"/>
      <c r="AA1463" s="92"/>
      <c r="AB1463" s="92"/>
      <c r="AC1463" s="92"/>
      <c r="AD1463" s="92"/>
      <c r="AE1463" s="92"/>
      <c r="AG1463" s="94"/>
      <c r="AN1463" s="92"/>
      <c r="AO1463" s="92"/>
      <c r="AP1463" s="92"/>
      <c r="AQ1463" s="92"/>
      <c r="AR1463" s="92"/>
      <c r="AS1463" s="92"/>
      <c r="AT1463" s="92"/>
      <c r="AU1463" s="92"/>
      <c r="AV1463" s="92"/>
      <c r="AW1463" s="92"/>
      <c r="AX1463" s="92"/>
      <c r="AY1463" s="92"/>
      <c r="AZ1463" s="92"/>
      <c r="BA1463" s="92"/>
      <c r="BB1463" s="92"/>
      <c r="BC1463" s="92"/>
      <c r="BD1463" s="92"/>
      <c r="BE1463" s="92"/>
      <c r="BF1463" s="92"/>
      <c r="BG1463" s="92"/>
      <c r="BH1463" s="92"/>
      <c r="BI1463" s="92"/>
      <c r="BJ1463" s="92"/>
      <c r="BK1463" s="92"/>
      <c r="BL1463" s="92"/>
    </row>
    <row r="1464" spans="3:64" ht="12.95" customHeight="1">
      <c r="C1464" s="14"/>
      <c r="D1464" s="14"/>
      <c r="AA1464" s="92"/>
      <c r="AB1464" s="92"/>
      <c r="AC1464" s="92"/>
      <c r="AD1464" s="92"/>
      <c r="AE1464" s="92"/>
      <c r="AG1464" s="94"/>
      <c r="AN1464" s="92"/>
      <c r="AO1464" s="92"/>
      <c r="AP1464" s="92"/>
      <c r="AQ1464" s="92"/>
      <c r="AR1464" s="92"/>
      <c r="AS1464" s="92"/>
      <c r="AT1464" s="92"/>
      <c r="AU1464" s="92"/>
      <c r="AV1464" s="92"/>
    </row>
    <row r="1465" spans="3:64" ht="12.95" customHeight="1">
      <c r="C1465" s="14"/>
      <c r="D1465" s="14"/>
      <c r="AA1465" s="92"/>
      <c r="AB1465" s="92"/>
      <c r="AC1465" s="92"/>
      <c r="AD1465" s="92"/>
      <c r="AE1465" s="92"/>
      <c r="AG1465" s="94"/>
      <c r="AN1465" s="92"/>
      <c r="AO1465" s="92"/>
      <c r="AP1465" s="92"/>
      <c r="AQ1465" s="92"/>
      <c r="AR1465" s="92"/>
      <c r="AS1465" s="92"/>
      <c r="AT1465" s="92"/>
      <c r="AU1465" s="92"/>
      <c r="AV1465" s="92"/>
    </row>
    <row r="1466" spans="3:64" ht="12.95" customHeight="1">
      <c r="C1466" s="14"/>
      <c r="D1466" s="14"/>
      <c r="AA1466" s="92"/>
      <c r="AB1466" s="92"/>
      <c r="AC1466" s="92"/>
      <c r="AD1466" s="92"/>
      <c r="AE1466" s="92"/>
      <c r="AG1466" s="94"/>
      <c r="AN1466" s="92"/>
      <c r="AO1466" s="92"/>
      <c r="AP1466" s="92"/>
      <c r="AQ1466" s="92"/>
      <c r="AR1466" s="92"/>
      <c r="AS1466" s="92"/>
      <c r="AT1466" s="92"/>
      <c r="AU1466" s="92"/>
      <c r="AV1466" s="92"/>
    </row>
    <row r="1467" spans="3:64" ht="12.95" customHeight="1">
      <c r="C1467" s="14"/>
      <c r="D1467" s="14"/>
      <c r="AA1467" s="92"/>
      <c r="AB1467" s="92"/>
      <c r="AC1467" s="92"/>
      <c r="AD1467" s="92"/>
      <c r="AE1467" s="92"/>
      <c r="AG1467" s="94"/>
      <c r="AN1467" s="92"/>
      <c r="AO1467" s="92"/>
      <c r="AP1467" s="92"/>
      <c r="AQ1467" s="92"/>
      <c r="AR1467" s="92"/>
      <c r="AS1467" s="92"/>
      <c r="AT1467" s="92"/>
      <c r="AU1467" s="92"/>
      <c r="AV1467" s="92"/>
      <c r="AW1467" s="92"/>
      <c r="AX1467" s="92"/>
      <c r="AY1467" s="92"/>
      <c r="AZ1467" s="92"/>
      <c r="BA1467" s="92"/>
      <c r="BB1467" s="92"/>
      <c r="BC1467" s="92"/>
      <c r="BD1467" s="92"/>
      <c r="BE1467" s="92"/>
      <c r="BF1467" s="92"/>
      <c r="BG1467" s="92"/>
      <c r="BH1467" s="92"/>
      <c r="BI1467" s="92"/>
      <c r="BJ1467" s="92"/>
      <c r="BK1467" s="92"/>
      <c r="BL1467" s="92"/>
    </row>
    <row r="1468" spans="3:64" ht="12.95" customHeight="1">
      <c r="C1468" s="14"/>
      <c r="D1468" s="14"/>
      <c r="AA1468" s="92"/>
      <c r="AB1468" s="92"/>
      <c r="AC1468" s="92"/>
      <c r="AD1468" s="92"/>
      <c r="AE1468" s="92"/>
      <c r="AG1468" s="94"/>
      <c r="AN1468" s="92"/>
      <c r="AO1468" s="92"/>
      <c r="AP1468" s="92"/>
      <c r="AQ1468" s="92"/>
      <c r="AR1468" s="92"/>
      <c r="AS1468" s="92"/>
      <c r="AT1468" s="92"/>
      <c r="AU1468" s="92"/>
      <c r="AV1468" s="92"/>
      <c r="AW1468" s="92"/>
      <c r="AX1468" s="92"/>
      <c r="AY1468" s="92"/>
      <c r="AZ1468" s="92"/>
      <c r="BA1468" s="92"/>
      <c r="BB1468" s="92"/>
      <c r="BC1468" s="92"/>
      <c r="BD1468" s="92"/>
      <c r="BE1468" s="92"/>
      <c r="BF1468" s="92"/>
      <c r="BG1468" s="92"/>
      <c r="BH1468" s="92"/>
      <c r="BI1468" s="92"/>
      <c r="BJ1468" s="92"/>
      <c r="BK1468" s="92"/>
      <c r="BL1468" s="92"/>
    </row>
    <row r="1469" spans="3:64" ht="12.95" customHeight="1">
      <c r="C1469" s="14"/>
      <c r="D1469" s="14"/>
      <c r="AA1469" s="92"/>
      <c r="AB1469" s="92"/>
      <c r="AC1469" s="92"/>
      <c r="AD1469" s="92"/>
      <c r="AE1469" s="92"/>
      <c r="AG1469" s="94"/>
      <c r="AN1469" s="92"/>
      <c r="AO1469" s="92"/>
      <c r="AP1469" s="92"/>
      <c r="AQ1469" s="92"/>
      <c r="AR1469" s="92"/>
      <c r="AS1469" s="92"/>
      <c r="AT1469" s="92"/>
      <c r="AU1469" s="92"/>
    </row>
    <row r="1470" spans="3:64" ht="12.95" customHeight="1">
      <c r="C1470" s="14"/>
      <c r="D1470" s="14"/>
      <c r="AA1470" s="92"/>
      <c r="AB1470" s="92"/>
      <c r="AC1470" s="92"/>
      <c r="AD1470" s="92"/>
      <c r="AE1470" s="92"/>
      <c r="AG1470" s="94"/>
      <c r="AN1470" s="92"/>
      <c r="AO1470" s="92"/>
      <c r="AP1470" s="92"/>
      <c r="AQ1470" s="92"/>
      <c r="AR1470" s="92"/>
      <c r="AS1470" s="92"/>
      <c r="AT1470" s="92"/>
      <c r="AU1470" s="92"/>
      <c r="AV1470" s="92"/>
      <c r="AW1470" s="92"/>
      <c r="AX1470" s="92"/>
      <c r="AY1470" s="92"/>
      <c r="AZ1470" s="92"/>
      <c r="BA1470" s="92"/>
      <c r="BB1470" s="92"/>
      <c r="BC1470" s="92"/>
      <c r="BD1470" s="92"/>
      <c r="BE1470" s="92"/>
      <c r="BF1470" s="92"/>
      <c r="BG1470" s="92"/>
      <c r="BH1470" s="92"/>
      <c r="BI1470" s="92"/>
      <c r="BJ1470" s="92"/>
      <c r="BK1470" s="92"/>
      <c r="BL1470" s="92"/>
    </row>
    <row r="1471" spans="3:64" ht="12.95" customHeight="1">
      <c r="C1471" s="14"/>
      <c r="D1471" s="14"/>
      <c r="AA1471" s="92"/>
      <c r="AB1471" s="92"/>
      <c r="AC1471" s="92"/>
      <c r="AD1471" s="92"/>
      <c r="AE1471" s="92"/>
      <c r="AG1471" s="94"/>
      <c r="AN1471" s="92"/>
      <c r="AO1471" s="92"/>
      <c r="AP1471" s="92"/>
      <c r="AQ1471" s="92"/>
      <c r="AR1471" s="92"/>
      <c r="AS1471" s="92"/>
      <c r="AT1471" s="92"/>
      <c r="AU1471" s="92"/>
      <c r="AV1471" s="92"/>
    </row>
    <row r="1472" spans="3:64" ht="12.95" customHeight="1">
      <c r="C1472" s="14"/>
      <c r="D1472" s="14"/>
      <c r="AA1472" s="92"/>
      <c r="AB1472" s="92"/>
      <c r="AC1472" s="92"/>
      <c r="AD1472" s="92"/>
      <c r="AE1472" s="92"/>
      <c r="AG1472" s="94"/>
      <c r="AN1472" s="92"/>
      <c r="AO1472" s="92"/>
      <c r="AP1472" s="92"/>
      <c r="AQ1472" s="92"/>
      <c r="AR1472" s="92"/>
      <c r="AS1472" s="92"/>
      <c r="AT1472" s="92"/>
      <c r="AU1472" s="92"/>
      <c r="AV1472" s="92"/>
    </row>
    <row r="1473" spans="3:64" ht="12.95" customHeight="1">
      <c r="C1473" s="14"/>
      <c r="D1473" s="14"/>
      <c r="AA1473" s="92"/>
      <c r="AB1473" s="92"/>
      <c r="AC1473" s="92"/>
      <c r="AD1473" s="92"/>
      <c r="AE1473" s="92"/>
      <c r="AG1473" s="94"/>
      <c r="AN1473" s="92"/>
      <c r="AO1473" s="92"/>
      <c r="AP1473" s="92"/>
      <c r="AQ1473" s="92"/>
      <c r="AR1473" s="92"/>
      <c r="AS1473" s="92"/>
      <c r="AT1473" s="92"/>
      <c r="AU1473" s="92"/>
    </row>
    <row r="1474" spans="3:64" ht="12.95" customHeight="1">
      <c r="C1474" s="14"/>
      <c r="D1474" s="14"/>
      <c r="AA1474" s="92"/>
      <c r="AB1474" s="92"/>
      <c r="AC1474" s="92"/>
      <c r="AD1474" s="92"/>
      <c r="AE1474" s="92"/>
      <c r="AG1474" s="94"/>
      <c r="AN1474" s="92"/>
      <c r="AO1474" s="92"/>
      <c r="AP1474" s="92"/>
      <c r="AQ1474" s="92"/>
      <c r="AR1474" s="92"/>
      <c r="AS1474" s="92"/>
      <c r="AT1474" s="92"/>
      <c r="AU1474" s="92"/>
      <c r="AV1474" s="92"/>
      <c r="AX1474" s="92"/>
      <c r="AY1474" s="92"/>
      <c r="AZ1474" s="92"/>
      <c r="BA1474" s="92"/>
      <c r="BB1474" s="92"/>
      <c r="BC1474" s="92"/>
      <c r="BD1474" s="92"/>
      <c r="BE1474" s="92"/>
      <c r="BF1474" s="92"/>
      <c r="BG1474" s="92"/>
      <c r="BH1474" s="92"/>
      <c r="BI1474" s="92"/>
      <c r="BJ1474" s="92"/>
      <c r="BK1474" s="92"/>
      <c r="BL1474" s="92"/>
    </row>
    <row r="1475" spans="3:64" ht="12.95" customHeight="1">
      <c r="C1475" s="14"/>
      <c r="D1475" s="14"/>
      <c r="AA1475" s="92"/>
      <c r="AB1475" s="92"/>
      <c r="AC1475" s="92"/>
      <c r="AD1475" s="92"/>
      <c r="AE1475" s="92"/>
      <c r="AG1475" s="94"/>
      <c r="AN1475" s="92"/>
      <c r="AO1475" s="92"/>
      <c r="AP1475" s="92"/>
      <c r="AQ1475" s="92"/>
      <c r="AR1475" s="92"/>
      <c r="AS1475" s="92"/>
      <c r="AT1475" s="92"/>
      <c r="AU1475" s="92"/>
      <c r="AV1475" s="92"/>
      <c r="AX1475" s="92"/>
    </row>
    <row r="1476" spans="3:64" ht="12.95" customHeight="1">
      <c r="C1476" s="14"/>
      <c r="D1476" s="14"/>
      <c r="AA1476" s="92"/>
      <c r="AB1476" s="92"/>
      <c r="AC1476" s="92"/>
      <c r="AD1476" s="92"/>
      <c r="AE1476" s="92"/>
      <c r="AG1476" s="94"/>
      <c r="AN1476" s="92"/>
      <c r="AO1476" s="92"/>
      <c r="AP1476" s="92"/>
      <c r="AQ1476" s="92"/>
      <c r="AR1476" s="92"/>
      <c r="AS1476" s="92"/>
      <c r="AT1476" s="92"/>
      <c r="AU1476" s="92"/>
      <c r="AV1476" s="92"/>
      <c r="AX1476" s="92"/>
    </row>
    <row r="1477" spans="3:64" ht="12.95" customHeight="1">
      <c r="C1477" s="14"/>
      <c r="D1477" s="14"/>
      <c r="AA1477" s="92"/>
      <c r="AB1477" s="92"/>
      <c r="AC1477" s="92"/>
      <c r="AD1477" s="92"/>
      <c r="AE1477" s="92"/>
      <c r="AG1477" s="94"/>
      <c r="AN1477" s="92"/>
      <c r="AO1477" s="92"/>
      <c r="AP1477" s="92"/>
      <c r="AQ1477" s="92"/>
      <c r="AR1477" s="92"/>
      <c r="AS1477" s="92"/>
      <c r="AT1477" s="92"/>
      <c r="AU1477" s="92"/>
      <c r="AV1477" s="92"/>
      <c r="AW1477" s="92"/>
      <c r="AX1477" s="92"/>
      <c r="AY1477" s="92"/>
      <c r="AZ1477" s="92"/>
      <c r="BA1477" s="92"/>
      <c r="BB1477" s="92"/>
      <c r="BC1477" s="92"/>
      <c r="BD1477" s="92"/>
      <c r="BE1477" s="92"/>
      <c r="BF1477" s="92"/>
      <c r="BG1477" s="92"/>
      <c r="BH1477" s="92"/>
      <c r="BI1477" s="92"/>
      <c r="BJ1477" s="92"/>
      <c r="BK1477" s="92"/>
      <c r="BL1477" s="92"/>
    </row>
    <row r="1478" spans="3:64" ht="12.95" customHeight="1">
      <c r="C1478" s="14"/>
      <c r="D1478" s="14"/>
      <c r="AA1478" s="92"/>
      <c r="AB1478" s="92"/>
      <c r="AC1478" s="92"/>
      <c r="AD1478" s="92"/>
      <c r="AE1478" s="92"/>
      <c r="AG1478" s="94"/>
      <c r="AN1478" s="92"/>
      <c r="AO1478" s="92"/>
      <c r="AP1478" s="92"/>
      <c r="AQ1478" s="92"/>
      <c r="AR1478" s="92"/>
      <c r="AS1478" s="92"/>
      <c r="AT1478" s="92"/>
      <c r="AU1478" s="92"/>
      <c r="AV1478" s="92"/>
      <c r="AW1478" s="92"/>
      <c r="AX1478" s="92"/>
      <c r="AY1478" s="92"/>
      <c r="AZ1478" s="92"/>
      <c r="BA1478" s="92"/>
      <c r="BB1478" s="92"/>
      <c r="BC1478" s="92"/>
      <c r="BD1478" s="92"/>
      <c r="BE1478" s="92"/>
      <c r="BF1478" s="92"/>
      <c r="BG1478" s="92"/>
      <c r="BH1478" s="92"/>
      <c r="BI1478" s="92"/>
      <c r="BJ1478" s="92"/>
      <c r="BK1478" s="92"/>
      <c r="BL1478" s="92"/>
    </row>
    <row r="1479" spans="3:64" ht="12.95" customHeight="1">
      <c r="C1479" s="14"/>
      <c r="D1479" s="14"/>
      <c r="AA1479" s="92"/>
      <c r="AB1479" s="92"/>
      <c r="AC1479" s="92"/>
      <c r="AD1479" s="92"/>
      <c r="AE1479" s="92"/>
      <c r="AG1479" s="94"/>
      <c r="AN1479" s="92"/>
      <c r="AO1479" s="92"/>
      <c r="AP1479" s="92"/>
      <c r="AQ1479" s="92"/>
      <c r="AR1479" s="92"/>
      <c r="AS1479" s="92"/>
      <c r="AT1479" s="92"/>
      <c r="AU1479" s="92"/>
      <c r="AV1479" s="92"/>
      <c r="AW1479" s="92"/>
      <c r="AX1479" s="92"/>
      <c r="AY1479" s="92"/>
      <c r="AZ1479" s="92"/>
      <c r="BA1479" s="92"/>
      <c r="BB1479" s="92"/>
      <c r="BC1479" s="92"/>
      <c r="BD1479" s="92"/>
      <c r="BE1479" s="92"/>
      <c r="BF1479" s="92"/>
      <c r="BG1479" s="92"/>
      <c r="BH1479" s="92"/>
      <c r="BI1479" s="92"/>
      <c r="BJ1479" s="92"/>
      <c r="BK1479" s="92"/>
      <c r="BL1479" s="92"/>
    </row>
    <row r="1480" spans="3:64" ht="12.95" customHeight="1">
      <c r="C1480" s="14"/>
      <c r="D1480" s="14"/>
      <c r="AA1480" s="92"/>
      <c r="AB1480" s="92"/>
      <c r="AC1480" s="92"/>
      <c r="AD1480" s="92"/>
      <c r="AE1480" s="92"/>
      <c r="AG1480" s="94"/>
      <c r="AN1480" s="92"/>
      <c r="AO1480" s="92"/>
      <c r="AP1480" s="92"/>
      <c r="AQ1480" s="92"/>
      <c r="AR1480" s="92"/>
      <c r="AS1480" s="92"/>
      <c r="AT1480" s="92"/>
      <c r="AU1480" s="92"/>
      <c r="AV1480" s="92"/>
      <c r="AW1480" s="92"/>
      <c r="AX1480" s="92"/>
      <c r="AY1480" s="92"/>
      <c r="AZ1480" s="92"/>
      <c r="BA1480" s="92"/>
      <c r="BB1480" s="92"/>
      <c r="BC1480" s="92"/>
      <c r="BD1480" s="92"/>
      <c r="BE1480" s="92"/>
      <c r="BF1480" s="92"/>
      <c r="BG1480" s="92"/>
      <c r="BH1480" s="92"/>
      <c r="BI1480" s="92"/>
      <c r="BJ1480" s="92"/>
      <c r="BK1480" s="92"/>
      <c r="BL1480" s="92"/>
    </row>
    <row r="1481" spans="3:64" ht="12.95" customHeight="1">
      <c r="C1481" s="14"/>
      <c r="D1481" s="14"/>
      <c r="AA1481" s="92"/>
      <c r="AB1481" s="92"/>
      <c r="AC1481" s="92"/>
      <c r="AD1481" s="92"/>
      <c r="AE1481" s="92"/>
      <c r="AG1481" s="94"/>
      <c r="AN1481" s="92"/>
      <c r="AO1481" s="92"/>
      <c r="AP1481" s="92"/>
      <c r="AQ1481" s="92"/>
      <c r="AR1481" s="92"/>
      <c r="AS1481" s="92"/>
      <c r="AT1481" s="92"/>
      <c r="AU1481" s="92"/>
      <c r="AV1481" s="92"/>
    </row>
    <row r="1482" spans="3:64" ht="12.95" customHeight="1">
      <c r="C1482" s="14"/>
      <c r="D1482" s="14"/>
      <c r="AA1482" s="92"/>
      <c r="AB1482" s="92"/>
      <c r="AC1482" s="92"/>
      <c r="AD1482" s="92"/>
      <c r="AE1482" s="92"/>
      <c r="AG1482" s="94"/>
      <c r="AN1482" s="92"/>
      <c r="AO1482" s="92"/>
      <c r="AP1482" s="92"/>
      <c r="AQ1482" s="92"/>
      <c r="AR1482" s="92"/>
      <c r="AS1482" s="92"/>
      <c r="AT1482" s="92"/>
      <c r="AU1482" s="92"/>
    </row>
    <row r="1483" spans="3:64" ht="12.95" customHeight="1">
      <c r="C1483" s="14"/>
      <c r="D1483" s="14"/>
      <c r="AA1483" s="92"/>
      <c r="AB1483" s="92"/>
      <c r="AC1483" s="92"/>
      <c r="AD1483" s="92"/>
      <c r="AE1483" s="92"/>
      <c r="AG1483" s="94"/>
      <c r="AN1483" s="92"/>
      <c r="AO1483" s="92"/>
      <c r="AP1483" s="92"/>
      <c r="AQ1483" s="92"/>
      <c r="AR1483" s="92"/>
      <c r="AS1483" s="92"/>
      <c r="AT1483" s="92"/>
      <c r="AU1483" s="92"/>
    </row>
    <row r="1484" spans="3:64" ht="12.95" customHeight="1">
      <c r="C1484" s="14"/>
      <c r="D1484" s="14"/>
      <c r="AA1484" s="92"/>
      <c r="AB1484" s="92"/>
      <c r="AC1484" s="92"/>
      <c r="AD1484" s="92"/>
      <c r="AE1484" s="92"/>
      <c r="AG1484" s="94"/>
      <c r="AN1484" s="92"/>
      <c r="AO1484" s="92"/>
      <c r="AP1484" s="92"/>
      <c r="AQ1484" s="92"/>
      <c r="AR1484" s="92"/>
      <c r="AS1484" s="92"/>
      <c r="AT1484" s="92"/>
      <c r="AU1484" s="92"/>
      <c r="AV1484" s="92"/>
    </row>
    <row r="1485" spans="3:64" ht="12.95" customHeight="1">
      <c r="C1485" s="14"/>
      <c r="D1485" s="14"/>
      <c r="AA1485" s="92"/>
      <c r="AB1485" s="92"/>
      <c r="AC1485" s="92"/>
      <c r="AD1485" s="92"/>
      <c r="AE1485" s="92"/>
      <c r="AG1485" s="94"/>
      <c r="AN1485" s="92"/>
      <c r="AO1485" s="92"/>
      <c r="AP1485" s="92"/>
      <c r="AQ1485" s="92"/>
      <c r="AR1485" s="92"/>
      <c r="AS1485" s="92"/>
      <c r="AT1485" s="92"/>
      <c r="AU1485" s="92"/>
      <c r="AV1485" s="92"/>
      <c r="AW1485" s="92"/>
      <c r="AX1485" s="92"/>
      <c r="AY1485" s="92"/>
      <c r="AZ1485" s="92"/>
      <c r="BA1485" s="92"/>
      <c r="BB1485" s="92"/>
      <c r="BC1485" s="92"/>
      <c r="BD1485" s="92"/>
      <c r="BE1485" s="92"/>
      <c r="BF1485" s="92"/>
      <c r="BG1485" s="92"/>
      <c r="BH1485" s="92"/>
      <c r="BI1485" s="92"/>
      <c r="BJ1485" s="92"/>
      <c r="BK1485" s="92"/>
      <c r="BL1485" s="92"/>
    </row>
    <row r="1486" spans="3:64" ht="12.95" customHeight="1">
      <c r="C1486" s="14"/>
      <c r="D1486" s="14"/>
      <c r="AA1486" s="92"/>
      <c r="AB1486" s="92"/>
      <c r="AC1486" s="92"/>
      <c r="AD1486" s="92"/>
      <c r="AE1486" s="92"/>
      <c r="AG1486" s="94"/>
      <c r="AN1486" s="92"/>
      <c r="AO1486" s="92"/>
      <c r="AP1486" s="92"/>
      <c r="AQ1486" s="92"/>
      <c r="AR1486" s="92"/>
      <c r="AS1486" s="92"/>
      <c r="AT1486" s="92"/>
      <c r="AU1486" s="92"/>
      <c r="AV1486" s="92"/>
      <c r="AW1486" s="92"/>
      <c r="AX1486" s="92"/>
      <c r="AY1486" s="92"/>
      <c r="AZ1486" s="92"/>
      <c r="BA1486" s="92"/>
      <c r="BB1486" s="92"/>
      <c r="BC1486" s="92"/>
      <c r="BD1486" s="92"/>
      <c r="BE1486" s="92"/>
      <c r="BF1486" s="92"/>
      <c r="BG1486" s="92"/>
      <c r="BH1486" s="92"/>
      <c r="BI1486" s="92"/>
      <c r="BJ1486" s="92"/>
      <c r="BK1486" s="92"/>
      <c r="BL1486" s="92"/>
    </row>
    <row r="1487" spans="3:64" ht="12.95" customHeight="1">
      <c r="C1487" s="14"/>
      <c r="D1487" s="14"/>
      <c r="AA1487" s="92"/>
      <c r="AB1487" s="92"/>
      <c r="AC1487" s="92"/>
      <c r="AD1487" s="92"/>
      <c r="AE1487" s="92"/>
      <c r="AG1487" s="94"/>
      <c r="AN1487" s="92"/>
      <c r="AO1487" s="92"/>
      <c r="AP1487" s="92"/>
      <c r="AQ1487" s="92"/>
      <c r="AR1487" s="92"/>
      <c r="AS1487" s="92"/>
      <c r="AT1487" s="92"/>
      <c r="AU1487" s="92"/>
    </row>
    <row r="1488" spans="3:64" ht="12.95" customHeight="1">
      <c r="C1488" s="14"/>
      <c r="D1488" s="14"/>
      <c r="AA1488" s="92"/>
      <c r="AB1488" s="92"/>
      <c r="AC1488" s="92"/>
      <c r="AD1488" s="92"/>
      <c r="AE1488" s="92"/>
      <c r="AG1488" s="94"/>
      <c r="AN1488" s="92"/>
      <c r="AO1488" s="92"/>
      <c r="AP1488" s="92"/>
      <c r="AQ1488" s="92"/>
      <c r="AR1488" s="92"/>
      <c r="AS1488" s="92"/>
      <c r="AT1488" s="92"/>
      <c r="AU1488" s="92"/>
      <c r="AV1488" s="92"/>
      <c r="AX1488" s="92"/>
    </row>
    <row r="1489" spans="3:64" ht="12.95" customHeight="1">
      <c r="C1489" s="14"/>
      <c r="D1489" s="14"/>
      <c r="AA1489" s="92"/>
      <c r="AB1489" s="92"/>
      <c r="AC1489" s="92"/>
      <c r="AD1489" s="92"/>
      <c r="AE1489" s="92"/>
      <c r="AG1489" s="94"/>
      <c r="AN1489" s="92"/>
      <c r="AO1489" s="92"/>
      <c r="AP1489" s="92"/>
      <c r="AQ1489" s="92"/>
      <c r="AR1489" s="92"/>
      <c r="AS1489" s="92"/>
      <c r="AT1489" s="92"/>
      <c r="AU1489" s="92"/>
      <c r="AV1489" s="92"/>
    </row>
    <row r="1490" spans="3:64" ht="12.95" customHeight="1">
      <c r="C1490" s="14"/>
      <c r="D1490" s="14"/>
      <c r="AA1490" s="92"/>
      <c r="AB1490" s="92"/>
      <c r="AC1490" s="92"/>
      <c r="AD1490" s="92"/>
      <c r="AE1490" s="92"/>
      <c r="AG1490" s="94"/>
      <c r="AN1490" s="92"/>
      <c r="AO1490" s="92"/>
      <c r="AP1490" s="92"/>
      <c r="AQ1490" s="92"/>
      <c r="AR1490" s="92"/>
      <c r="AS1490" s="92"/>
      <c r="AT1490" s="92"/>
      <c r="AU1490" s="92"/>
    </row>
    <row r="1491" spans="3:64" ht="12.95" customHeight="1">
      <c r="C1491" s="14"/>
      <c r="D1491" s="14"/>
      <c r="AA1491" s="92"/>
      <c r="AB1491" s="92"/>
      <c r="AC1491" s="92"/>
      <c r="AD1491" s="92"/>
      <c r="AE1491" s="92"/>
      <c r="AG1491" s="94"/>
      <c r="AN1491" s="92"/>
      <c r="AO1491" s="92"/>
      <c r="AP1491" s="92"/>
      <c r="AQ1491" s="92"/>
      <c r="AR1491" s="92"/>
      <c r="AS1491" s="92"/>
      <c r="AT1491" s="92"/>
      <c r="AU1491" s="92"/>
    </row>
    <row r="1492" spans="3:64" ht="12.95" customHeight="1">
      <c r="C1492" s="14"/>
      <c r="D1492" s="14"/>
      <c r="AA1492" s="92"/>
      <c r="AB1492" s="92"/>
      <c r="AC1492" s="92"/>
      <c r="AD1492" s="92"/>
      <c r="AE1492" s="92"/>
      <c r="AG1492" s="94"/>
      <c r="AN1492" s="92"/>
      <c r="AO1492" s="92"/>
      <c r="AP1492" s="92"/>
      <c r="AQ1492" s="92"/>
      <c r="AR1492" s="92"/>
      <c r="AS1492" s="92"/>
      <c r="AT1492" s="92"/>
      <c r="AU1492" s="92"/>
    </row>
    <row r="1493" spans="3:64" ht="12.95" customHeight="1">
      <c r="C1493" s="14"/>
      <c r="D1493" s="14"/>
      <c r="AA1493" s="92"/>
      <c r="AB1493" s="92"/>
      <c r="AC1493" s="92"/>
      <c r="AD1493" s="92"/>
      <c r="AE1493" s="92"/>
      <c r="AG1493" s="94"/>
      <c r="AN1493" s="92"/>
      <c r="AO1493" s="92"/>
      <c r="AP1493" s="92"/>
      <c r="AQ1493" s="92"/>
      <c r="AR1493" s="92"/>
      <c r="AS1493" s="92"/>
      <c r="AT1493" s="92"/>
      <c r="AU1493" s="92"/>
    </row>
    <row r="1494" spans="3:64" ht="12.95" customHeight="1">
      <c r="C1494" s="14"/>
      <c r="D1494" s="14"/>
      <c r="AA1494" s="92"/>
      <c r="AB1494" s="92"/>
      <c r="AC1494" s="92"/>
      <c r="AD1494" s="92"/>
      <c r="AE1494" s="92"/>
      <c r="AG1494" s="94"/>
      <c r="AN1494" s="92"/>
      <c r="AO1494" s="92"/>
      <c r="AP1494" s="92"/>
      <c r="AQ1494" s="92"/>
      <c r="AR1494" s="92"/>
      <c r="AS1494" s="92"/>
      <c r="AT1494" s="92"/>
      <c r="AU1494" s="92"/>
      <c r="AV1494" s="92"/>
      <c r="AW1494" s="92"/>
      <c r="AX1494" s="92"/>
      <c r="AY1494" s="92"/>
      <c r="AZ1494" s="92"/>
      <c r="BA1494" s="92"/>
      <c r="BB1494" s="92"/>
      <c r="BC1494" s="92"/>
      <c r="BD1494" s="92"/>
      <c r="BE1494" s="92"/>
      <c r="BF1494" s="92"/>
      <c r="BG1494" s="92"/>
      <c r="BH1494" s="92"/>
      <c r="BI1494" s="92"/>
      <c r="BJ1494" s="92"/>
      <c r="BK1494" s="92"/>
      <c r="BL1494" s="92"/>
    </row>
    <row r="1495" spans="3:64" ht="12.95" customHeight="1">
      <c r="C1495" s="14"/>
      <c r="D1495" s="14"/>
      <c r="AA1495" s="92"/>
      <c r="AB1495" s="92"/>
      <c r="AC1495" s="92"/>
      <c r="AD1495" s="92"/>
      <c r="AE1495" s="92"/>
      <c r="AG1495" s="94"/>
      <c r="AN1495" s="92"/>
      <c r="AO1495" s="92"/>
      <c r="AP1495" s="92"/>
      <c r="AQ1495" s="92"/>
      <c r="AR1495" s="92"/>
      <c r="AS1495" s="92"/>
      <c r="AT1495" s="92"/>
      <c r="AU1495" s="92"/>
    </row>
    <row r="1496" spans="3:64" ht="12.95" customHeight="1">
      <c r="C1496" s="14"/>
      <c r="D1496" s="14"/>
      <c r="AA1496" s="92"/>
      <c r="AB1496" s="92"/>
      <c r="AC1496" s="92"/>
      <c r="AD1496" s="92"/>
      <c r="AE1496" s="92"/>
      <c r="AG1496" s="94"/>
      <c r="AN1496" s="92"/>
      <c r="AO1496" s="92"/>
      <c r="AP1496" s="92"/>
      <c r="AQ1496" s="92"/>
      <c r="AR1496" s="92"/>
      <c r="AS1496" s="92"/>
      <c r="AT1496" s="92"/>
      <c r="AU1496" s="92"/>
      <c r="AV1496" s="92"/>
      <c r="AW1496" s="92"/>
      <c r="AX1496" s="92"/>
      <c r="AY1496" s="92"/>
      <c r="AZ1496" s="92"/>
      <c r="BA1496" s="92"/>
      <c r="BB1496" s="92"/>
      <c r="BC1496" s="92"/>
      <c r="BD1496" s="92"/>
      <c r="BE1496" s="92"/>
      <c r="BF1496" s="92"/>
      <c r="BG1496" s="92"/>
      <c r="BH1496" s="92"/>
      <c r="BI1496" s="92"/>
      <c r="BJ1496" s="92"/>
      <c r="BK1496" s="92"/>
      <c r="BL1496" s="92"/>
    </row>
    <row r="1497" spans="3:64" ht="12.95" customHeight="1">
      <c r="C1497" s="14"/>
      <c r="D1497" s="14"/>
      <c r="AA1497" s="92"/>
      <c r="AB1497" s="92"/>
      <c r="AC1497" s="92"/>
      <c r="AD1497" s="92"/>
      <c r="AE1497" s="92"/>
      <c r="AG1497" s="94"/>
      <c r="AN1497" s="92"/>
      <c r="AO1497" s="92"/>
      <c r="AP1497" s="92"/>
      <c r="AQ1497" s="92"/>
      <c r="AR1497" s="92"/>
      <c r="AS1497" s="92"/>
      <c r="AT1497" s="92"/>
      <c r="AU1497" s="92"/>
      <c r="AV1497" s="92"/>
      <c r="AX1497" s="92"/>
    </row>
    <row r="1498" spans="3:64" ht="12.95" customHeight="1">
      <c r="C1498" s="14"/>
      <c r="D1498" s="14"/>
      <c r="AA1498" s="92"/>
      <c r="AB1498" s="92"/>
      <c r="AC1498" s="92"/>
      <c r="AD1498" s="92"/>
      <c r="AE1498" s="92"/>
      <c r="AG1498" s="94"/>
      <c r="AN1498" s="92"/>
      <c r="AO1498" s="92"/>
      <c r="AP1498" s="92"/>
      <c r="AQ1498" s="92"/>
      <c r="AR1498" s="92"/>
      <c r="AS1498" s="92"/>
      <c r="AT1498" s="92"/>
      <c r="AU1498" s="92"/>
      <c r="AV1498" s="92"/>
    </row>
    <row r="1499" spans="3:64" ht="12.95" customHeight="1">
      <c r="C1499" s="14"/>
      <c r="D1499" s="14"/>
      <c r="AA1499" s="92"/>
      <c r="AB1499" s="92"/>
      <c r="AC1499" s="92"/>
      <c r="AD1499" s="92"/>
      <c r="AE1499" s="92"/>
      <c r="AG1499" s="94"/>
      <c r="AN1499" s="92"/>
      <c r="AO1499" s="92"/>
      <c r="AP1499" s="92"/>
      <c r="AQ1499" s="92"/>
      <c r="AR1499" s="92"/>
      <c r="AS1499" s="92"/>
      <c r="AT1499" s="92"/>
      <c r="AU1499" s="92"/>
      <c r="AV1499" s="92"/>
    </row>
    <row r="1500" spans="3:64" ht="12.95" customHeight="1">
      <c r="C1500" s="14"/>
      <c r="D1500" s="14"/>
      <c r="AA1500" s="92"/>
      <c r="AB1500" s="92"/>
      <c r="AC1500" s="92"/>
      <c r="AD1500" s="92"/>
      <c r="AE1500" s="92"/>
      <c r="AG1500" s="94"/>
      <c r="AN1500" s="92"/>
      <c r="AO1500" s="92"/>
      <c r="AP1500" s="92"/>
      <c r="AQ1500" s="92"/>
      <c r="AR1500" s="92"/>
      <c r="AS1500" s="92"/>
      <c r="AT1500" s="92"/>
      <c r="AU1500" s="92"/>
      <c r="AV1500" s="92"/>
      <c r="AX1500" s="92"/>
    </row>
    <row r="1501" spans="3:64" ht="12.95" customHeight="1">
      <c r="C1501" s="14"/>
      <c r="D1501" s="14"/>
      <c r="AA1501" s="92"/>
      <c r="AB1501" s="92"/>
      <c r="AC1501" s="92"/>
      <c r="AD1501" s="92"/>
      <c r="AE1501" s="92"/>
      <c r="AG1501" s="94"/>
      <c r="AN1501" s="92"/>
      <c r="AO1501" s="92"/>
      <c r="AP1501" s="92"/>
      <c r="AQ1501" s="92"/>
      <c r="AR1501" s="92"/>
      <c r="AS1501" s="92"/>
      <c r="AT1501" s="92"/>
      <c r="AU1501" s="92"/>
      <c r="AV1501" s="92"/>
      <c r="AW1501" s="92"/>
      <c r="AX1501" s="92"/>
      <c r="AY1501" s="92"/>
      <c r="AZ1501" s="92"/>
      <c r="BA1501" s="92"/>
      <c r="BB1501" s="92"/>
      <c r="BC1501" s="92"/>
      <c r="BD1501" s="92"/>
      <c r="BE1501" s="92"/>
      <c r="BF1501" s="92"/>
      <c r="BG1501" s="92"/>
      <c r="BH1501" s="92"/>
      <c r="BI1501" s="92"/>
      <c r="BJ1501" s="92"/>
      <c r="BK1501" s="92"/>
      <c r="BL1501" s="92"/>
    </row>
    <row r="1502" spans="3:64" ht="12.95" customHeight="1">
      <c r="C1502" s="14"/>
      <c r="D1502" s="14"/>
      <c r="AA1502" s="92"/>
      <c r="AB1502" s="92"/>
      <c r="AC1502" s="92"/>
      <c r="AD1502" s="92"/>
      <c r="AE1502" s="92"/>
      <c r="AG1502" s="94"/>
      <c r="AN1502" s="92"/>
      <c r="AO1502" s="92"/>
      <c r="AP1502" s="92"/>
      <c r="AQ1502" s="92"/>
      <c r="AR1502" s="92"/>
      <c r="AS1502" s="92"/>
      <c r="AT1502" s="92"/>
      <c r="AU1502" s="92"/>
      <c r="AV1502" s="92"/>
    </row>
    <row r="1503" spans="3:64" ht="12.95" customHeight="1">
      <c r="C1503" s="14"/>
      <c r="D1503" s="14"/>
      <c r="AA1503" s="92"/>
      <c r="AB1503" s="92"/>
      <c r="AC1503" s="92"/>
      <c r="AD1503" s="92"/>
      <c r="AE1503" s="92"/>
      <c r="AG1503" s="94"/>
      <c r="AN1503" s="92"/>
      <c r="AO1503" s="92"/>
      <c r="AP1503" s="92"/>
      <c r="AQ1503" s="92"/>
      <c r="AR1503" s="92"/>
      <c r="AS1503" s="92"/>
      <c r="AT1503" s="92"/>
      <c r="AU1503" s="92"/>
      <c r="AV1503" s="92"/>
      <c r="AX1503" s="92"/>
    </row>
    <row r="1504" spans="3:64" ht="12.95" customHeight="1">
      <c r="C1504" s="14"/>
      <c r="D1504" s="14"/>
      <c r="AA1504" s="92"/>
      <c r="AB1504" s="92"/>
      <c r="AC1504" s="92"/>
      <c r="AD1504" s="92"/>
      <c r="AE1504" s="92"/>
      <c r="AG1504" s="94"/>
      <c r="AN1504" s="92"/>
      <c r="AO1504" s="92"/>
      <c r="AP1504" s="92"/>
      <c r="AQ1504" s="92"/>
      <c r="AR1504" s="92"/>
      <c r="AS1504" s="92"/>
      <c r="AT1504" s="92"/>
      <c r="AU1504" s="92"/>
      <c r="AV1504" s="92"/>
      <c r="AW1504" s="92"/>
      <c r="AX1504" s="92"/>
      <c r="AY1504" s="92"/>
      <c r="AZ1504" s="92"/>
      <c r="BA1504" s="92"/>
      <c r="BB1504" s="92"/>
      <c r="BC1504" s="92"/>
      <c r="BD1504" s="92"/>
      <c r="BE1504" s="92"/>
      <c r="BF1504" s="92"/>
      <c r="BG1504" s="92"/>
      <c r="BH1504" s="92"/>
      <c r="BI1504" s="92"/>
      <c r="BJ1504" s="92"/>
      <c r="BK1504" s="92"/>
      <c r="BL1504" s="92"/>
    </row>
    <row r="1505" spans="3:64" ht="12.95" customHeight="1">
      <c r="C1505" s="14"/>
      <c r="D1505" s="14"/>
      <c r="AA1505" s="92"/>
      <c r="AB1505" s="92"/>
      <c r="AC1505" s="92"/>
      <c r="AD1505" s="92"/>
      <c r="AE1505" s="92"/>
      <c r="AG1505" s="94"/>
      <c r="AN1505" s="92"/>
      <c r="AO1505" s="92"/>
      <c r="AP1505" s="92"/>
      <c r="AQ1505" s="92"/>
      <c r="AR1505" s="92"/>
      <c r="AS1505" s="92"/>
      <c r="AT1505" s="92"/>
      <c r="AU1505" s="92"/>
      <c r="AV1505" s="92"/>
    </row>
    <row r="1506" spans="3:64" ht="12.95" customHeight="1">
      <c r="C1506" s="14"/>
      <c r="D1506" s="14"/>
      <c r="AA1506" s="92"/>
      <c r="AB1506" s="92"/>
      <c r="AC1506" s="92"/>
      <c r="AD1506" s="92"/>
      <c r="AE1506" s="92"/>
      <c r="AG1506" s="94"/>
      <c r="AN1506" s="92"/>
      <c r="AO1506" s="92"/>
      <c r="AP1506" s="92"/>
      <c r="AQ1506" s="92"/>
      <c r="AR1506" s="92"/>
      <c r="AS1506" s="92"/>
      <c r="AT1506" s="92"/>
      <c r="AU1506" s="92"/>
      <c r="AV1506" s="92"/>
    </row>
    <row r="1507" spans="3:64" ht="12.95" customHeight="1">
      <c r="C1507" s="14"/>
      <c r="D1507" s="14"/>
      <c r="AA1507" s="92"/>
      <c r="AB1507" s="92"/>
      <c r="AC1507" s="92"/>
      <c r="AD1507" s="92"/>
      <c r="AE1507" s="92"/>
      <c r="AG1507" s="94"/>
      <c r="AN1507" s="92"/>
      <c r="AO1507" s="92"/>
      <c r="AP1507" s="92"/>
      <c r="AQ1507" s="92"/>
      <c r="AR1507" s="92"/>
      <c r="AS1507" s="92"/>
      <c r="AT1507" s="92"/>
      <c r="AU1507" s="92"/>
      <c r="AV1507" s="92"/>
      <c r="AX1507" s="92"/>
      <c r="AY1507" s="92"/>
      <c r="AZ1507" s="92"/>
      <c r="BA1507" s="92"/>
      <c r="BB1507" s="92"/>
      <c r="BC1507" s="92"/>
      <c r="BD1507" s="92"/>
      <c r="BE1507" s="92"/>
      <c r="BF1507" s="92"/>
      <c r="BG1507" s="92"/>
      <c r="BH1507" s="92"/>
      <c r="BI1507" s="92"/>
      <c r="BJ1507" s="92"/>
      <c r="BK1507" s="92"/>
      <c r="BL1507" s="92"/>
    </row>
    <row r="1508" spans="3:64" ht="12.95" customHeight="1">
      <c r="C1508" s="14"/>
      <c r="D1508" s="14"/>
      <c r="AA1508" s="92"/>
      <c r="AB1508" s="92"/>
      <c r="AC1508" s="92"/>
      <c r="AD1508" s="92"/>
      <c r="AE1508" s="92"/>
      <c r="AG1508" s="94"/>
      <c r="AN1508" s="92"/>
      <c r="AO1508" s="92"/>
      <c r="AP1508" s="92"/>
      <c r="AQ1508" s="92"/>
      <c r="AR1508" s="92"/>
      <c r="AS1508" s="92"/>
      <c r="AT1508" s="92"/>
      <c r="AU1508" s="92"/>
      <c r="AV1508" s="92"/>
    </row>
    <row r="1509" spans="3:64" ht="12.95" customHeight="1">
      <c r="C1509" s="14"/>
      <c r="D1509" s="14"/>
      <c r="AA1509" s="92"/>
      <c r="AB1509" s="92"/>
      <c r="AC1509" s="92"/>
      <c r="AD1509" s="92"/>
      <c r="AE1509" s="92"/>
      <c r="AG1509" s="94"/>
      <c r="AN1509" s="92"/>
      <c r="AO1509" s="92"/>
      <c r="AP1509" s="92"/>
      <c r="AQ1509" s="92"/>
      <c r="AR1509" s="92"/>
      <c r="AS1509" s="92"/>
      <c r="AT1509" s="92"/>
      <c r="AU1509" s="92"/>
      <c r="AV1509" s="92"/>
      <c r="AX1509" s="92"/>
      <c r="AY1509" s="92"/>
      <c r="AZ1509" s="92"/>
      <c r="BA1509" s="92"/>
      <c r="BB1509" s="92"/>
      <c r="BC1509" s="92"/>
      <c r="BD1509" s="92"/>
      <c r="BE1509" s="92"/>
      <c r="BF1509" s="92"/>
      <c r="BG1509" s="92"/>
      <c r="BH1509" s="92"/>
      <c r="BI1509" s="92"/>
      <c r="BJ1509" s="92"/>
      <c r="BK1509" s="92"/>
      <c r="BL1509" s="92"/>
    </row>
    <row r="1510" spans="3:64" ht="12.95" customHeight="1">
      <c r="C1510" s="14"/>
      <c r="D1510" s="14"/>
      <c r="AA1510" s="92"/>
      <c r="AB1510" s="92"/>
      <c r="AC1510" s="92"/>
      <c r="AD1510" s="92"/>
      <c r="AE1510" s="92"/>
      <c r="AG1510" s="94"/>
      <c r="AN1510" s="92"/>
      <c r="AO1510" s="92"/>
      <c r="AP1510" s="92"/>
      <c r="AQ1510" s="92"/>
      <c r="AR1510" s="92"/>
      <c r="AS1510" s="92"/>
      <c r="AT1510" s="92"/>
      <c r="AU1510" s="92"/>
    </row>
    <row r="1511" spans="3:64" ht="12.95" customHeight="1">
      <c r="C1511" s="14"/>
      <c r="D1511" s="14"/>
      <c r="AA1511" s="92"/>
      <c r="AB1511" s="92"/>
      <c r="AC1511" s="92"/>
      <c r="AD1511" s="92"/>
      <c r="AE1511" s="92"/>
      <c r="AG1511" s="94"/>
      <c r="AN1511" s="92"/>
      <c r="AO1511" s="92"/>
      <c r="AP1511" s="92"/>
      <c r="AQ1511" s="92"/>
      <c r="AR1511" s="92"/>
      <c r="AS1511" s="92"/>
      <c r="AT1511" s="92"/>
      <c r="AU1511" s="92"/>
      <c r="AV1511" s="92"/>
      <c r="AX1511" s="92"/>
    </row>
    <row r="1512" spans="3:64" ht="12.95" customHeight="1">
      <c r="C1512" s="14"/>
      <c r="D1512" s="14"/>
      <c r="AA1512" s="92"/>
      <c r="AB1512" s="92"/>
      <c r="AC1512" s="92"/>
      <c r="AD1512" s="92"/>
      <c r="AE1512" s="92"/>
      <c r="AG1512" s="94"/>
      <c r="AN1512" s="92"/>
      <c r="AO1512" s="92"/>
      <c r="AP1512" s="92"/>
      <c r="AQ1512" s="92"/>
      <c r="AR1512" s="92"/>
      <c r="AS1512" s="92"/>
      <c r="AT1512" s="92"/>
      <c r="AU1512" s="92"/>
    </row>
    <row r="1513" spans="3:64" ht="12.95" customHeight="1">
      <c r="C1513" s="14"/>
      <c r="D1513" s="14"/>
      <c r="AA1513" s="92"/>
      <c r="AB1513" s="92"/>
      <c r="AC1513" s="92"/>
      <c r="AD1513" s="92"/>
      <c r="AE1513" s="92"/>
      <c r="AG1513" s="94"/>
      <c r="AN1513" s="92"/>
      <c r="AO1513" s="92"/>
      <c r="AP1513" s="92"/>
      <c r="AQ1513" s="92"/>
      <c r="AR1513" s="92"/>
      <c r="AS1513" s="92"/>
      <c r="AT1513" s="92"/>
      <c r="AU1513" s="92"/>
      <c r="AV1513" s="92"/>
    </row>
    <row r="1514" spans="3:64" ht="12.95" customHeight="1">
      <c r="C1514" s="14"/>
      <c r="D1514" s="14"/>
      <c r="AA1514" s="92"/>
      <c r="AB1514" s="92"/>
      <c r="AC1514" s="92"/>
      <c r="AD1514" s="92"/>
      <c r="AE1514" s="92"/>
      <c r="AG1514" s="94"/>
      <c r="AN1514" s="92"/>
      <c r="AO1514" s="92"/>
      <c r="AP1514" s="92"/>
      <c r="AQ1514" s="92"/>
      <c r="AR1514" s="92"/>
      <c r="AS1514" s="92"/>
      <c r="AT1514" s="92"/>
      <c r="AU1514" s="92"/>
      <c r="AV1514" s="92"/>
      <c r="AW1514" s="92"/>
      <c r="AX1514" s="92"/>
      <c r="AY1514" s="92"/>
      <c r="AZ1514" s="92"/>
      <c r="BA1514" s="92"/>
      <c r="BB1514" s="92"/>
      <c r="BC1514" s="92"/>
      <c r="BD1514" s="92"/>
      <c r="BE1514" s="92"/>
      <c r="BF1514" s="92"/>
      <c r="BG1514" s="92"/>
      <c r="BH1514" s="92"/>
      <c r="BI1514" s="92"/>
      <c r="BJ1514" s="92"/>
      <c r="BK1514" s="92"/>
      <c r="BL1514" s="92"/>
    </row>
    <row r="1515" spans="3:64" ht="12.95" customHeight="1">
      <c r="C1515" s="14"/>
      <c r="D1515" s="14"/>
      <c r="AA1515" s="92"/>
      <c r="AB1515" s="92"/>
      <c r="AC1515" s="92"/>
      <c r="AD1515" s="92"/>
      <c r="AE1515" s="92"/>
      <c r="AG1515" s="94"/>
      <c r="AN1515" s="92"/>
      <c r="AO1515" s="92"/>
      <c r="AP1515" s="92"/>
      <c r="AQ1515" s="92"/>
      <c r="AR1515" s="92"/>
      <c r="AS1515" s="92"/>
      <c r="AT1515" s="92"/>
      <c r="AU1515" s="92"/>
    </row>
    <row r="1516" spans="3:64" ht="12.95" customHeight="1">
      <c r="C1516" s="14"/>
      <c r="D1516" s="14"/>
      <c r="AA1516" s="92"/>
      <c r="AB1516" s="92"/>
      <c r="AC1516" s="92"/>
      <c r="AD1516" s="92"/>
      <c r="AE1516" s="92"/>
      <c r="AG1516" s="94"/>
      <c r="AN1516" s="92"/>
      <c r="AO1516" s="92"/>
      <c r="AP1516" s="92"/>
      <c r="AQ1516" s="92"/>
      <c r="AR1516" s="92"/>
      <c r="AS1516" s="92"/>
      <c r="AT1516" s="92"/>
      <c r="AU1516" s="92"/>
      <c r="AV1516" s="92"/>
      <c r="AX1516" s="92"/>
    </row>
    <row r="1517" spans="3:64" ht="12.95" customHeight="1">
      <c r="C1517" s="14"/>
      <c r="D1517" s="14"/>
      <c r="AA1517" s="92"/>
      <c r="AB1517" s="92"/>
      <c r="AC1517" s="92"/>
      <c r="AD1517" s="92"/>
      <c r="AE1517" s="92"/>
      <c r="AG1517" s="94"/>
      <c r="AN1517" s="92"/>
      <c r="AO1517" s="92"/>
      <c r="AP1517" s="92"/>
      <c r="AQ1517" s="92"/>
      <c r="AR1517" s="92"/>
      <c r="AS1517" s="92"/>
      <c r="AT1517" s="92"/>
      <c r="AU1517" s="92"/>
      <c r="AV1517" s="92"/>
      <c r="AW1517" s="92"/>
      <c r="AX1517" s="92"/>
      <c r="AY1517" s="92"/>
      <c r="AZ1517" s="92"/>
      <c r="BA1517" s="92"/>
      <c r="BB1517" s="92"/>
      <c r="BC1517" s="92"/>
      <c r="BD1517" s="92"/>
      <c r="BE1517" s="92"/>
      <c r="BF1517" s="92"/>
      <c r="BG1517" s="92"/>
      <c r="BH1517" s="92"/>
      <c r="BI1517" s="92"/>
      <c r="BJ1517" s="92"/>
      <c r="BK1517" s="92"/>
      <c r="BL1517" s="92"/>
    </row>
    <row r="1518" spans="3:64" ht="12.95" customHeight="1">
      <c r="C1518" s="14"/>
      <c r="D1518" s="14"/>
      <c r="AA1518" s="92"/>
      <c r="AB1518" s="92"/>
      <c r="AC1518" s="92"/>
      <c r="AD1518" s="92"/>
      <c r="AE1518" s="92"/>
      <c r="AG1518" s="94"/>
      <c r="AN1518" s="92"/>
      <c r="AO1518" s="92"/>
      <c r="AP1518" s="92"/>
      <c r="AQ1518" s="92"/>
      <c r="AR1518" s="92"/>
      <c r="AS1518" s="92"/>
      <c r="AT1518" s="92"/>
      <c r="AU1518" s="92"/>
      <c r="AV1518" s="92"/>
      <c r="AW1518" s="92"/>
      <c r="AX1518" s="92"/>
      <c r="AY1518" s="92"/>
      <c r="AZ1518" s="92"/>
      <c r="BA1518" s="92"/>
      <c r="BB1518" s="92"/>
      <c r="BC1518" s="92"/>
      <c r="BD1518" s="92"/>
      <c r="BE1518" s="92"/>
      <c r="BF1518" s="92"/>
      <c r="BG1518" s="92"/>
      <c r="BH1518" s="92"/>
      <c r="BI1518" s="92"/>
      <c r="BJ1518" s="92"/>
      <c r="BK1518" s="92"/>
      <c r="BL1518" s="92"/>
    </row>
    <row r="1519" spans="3:64" ht="12.95" customHeight="1">
      <c r="C1519" s="14"/>
      <c r="D1519" s="14"/>
      <c r="AA1519" s="92"/>
      <c r="AB1519" s="92"/>
      <c r="AC1519" s="92"/>
      <c r="AD1519" s="92"/>
      <c r="AE1519" s="92"/>
      <c r="AG1519" s="94"/>
      <c r="AN1519" s="92"/>
      <c r="AO1519" s="92"/>
      <c r="AP1519" s="92"/>
      <c r="AQ1519" s="92"/>
      <c r="AR1519" s="92"/>
      <c r="AS1519" s="92"/>
      <c r="AT1519" s="92"/>
      <c r="AU1519" s="92"/>
      <c r="AV1519" s="92"/>
      <c r="AW1519" s="92"/>
      <c r="AX1519" s="92"/>
      <c r="AY1519" s="92"/>
      <c r="AZ1519" s="92"/>
      <c r="BA1519" s="92"/>
      <c r="BB1519" s="92"/>
      <c r="BC1519" s="92"/>
      <c r="BD1519" s="92"/>
      <c r="BE1519" s="92"/>
      <c r="BF1519" s="92"/>
      <c r="BG1519" s="92"/>
      <c r="BH1519" s="92"/>
      <c r="BI1519" s="92"/>
      <c r="BJ1519" s="92"/>
      <c r="BK1519" s="92"/>
      <c r="BL1519" s="92"/>
    </row>
    <row r="1520" spans="3:64" ht="12.95" customHeight="1">
      <c r="C1520" s="14"/>
      <c r="D1520" s="14"/>
      <c r="AA1520" s="92"/>
      <c r="AB1520" s="92"/>
      <c r="AC1520" s="92"/>
      <c r="AD1520" s="92"/>
      <c r="AE1520" s="92"/>
      <c r="AG1520" s="94"/>
      <c r="AN1520" s="92"/>
      <c r="AO1520" s="92"/>
      <c r="AP1520" s="92"/>
      <c r="AQ1520" s="92"/>
      <c r="AR1520" s="92"/>
      <c r="AS1520" s="92"/>
      <c r="AT1520" s="92"/>
      <c r="AU1520" s="92"/>
      <c r="AV1520" s="92"/>
    </row>
    <row r="1521" spans="3:64" ht="12.95" customHeight="1">
      <c r="C1521" s="14"/>
      <c r="D1521" s="14"/>
      <c r="AA1521" s="92"/>
      <c r="AB1521" s="92"/>
      <c r="AC1521" s="92"/>
      <c r="AD1521" s="92"/>
      <c r="AE1521" s="92"/>
      <c r="AG1521" s="94"/>
      <c r="AN1521" s="92"/>
      <c r="AO1521" s="92"/>
      <c r="AP1521" s="92"/>
      <c r="AQ1521" s="92"/>
      <c r="AR1521" s="92"/>
      <c r="AS1521" s="92"/>
      <c r="AT1521" s="92"/>
      <c r="AU1521" s="92"/>
      <c r="AV1521" s="92"/>
    </row>
    <row r="1522" spans="3:64" ht="12.95" customHeight="1">
      <c r="C1522" s="14"/>
      <c r="D1522" s="14"/>
      <c r="AA1522" s="92"/>
      <c r="AB1522" s="92"/>
      <c r="AC1522" s="92"/>
      <c r="AD1522" s="92"/>
      <c r="AE1522" s="92"/>
      <c r="AG1522" s="94"/>
      <c r="AN1522" s="92"/>
      <c r="AO1522" s="92"/>
      <c r="AP1522" s="92"/>
      <c r="AQ1522" s="92"/>
      <c r="AR1522" s="92"/>
      <c r="AS1522" s="92"/>
      <c r="AT1522" s="92"/>
      <c r="AU1522" s="92"/>
      <c r="AV1522" s="92"/>
      <c r="AX1522" s="92"/>
      <c r="AY1522" s="92"/>
      <c r="AZ1522" s="92"/>
      <c r="BA1522" s="92"/>
      <c r="BB1522" s="92"/>
      <c r="BC1522" s="92"/>
      <c r="BD1522" s="92"/>
      <c r="BE1522" s="92"/>
      <c r="BF1522" s="92"/>
      <c r="BG1522" s="92"/>
      <c r="BH1522" s="92"/>
      <c r="BI1522" s="92"/>
      <c r="BJ1522" s="92"/>
      <c r="BK1522" s="92"/>
      <c r="BL1522" s="92"/>
    </row>
    <row r="1523" spans="3:64" ht="12.95" customHeight="1">
      <c r="C1523" s="14"/>
      <c r="D1523" s="14"/>
      <c r="AA1523" s="92"/>
      <c r="AB1523" s="92"/>
      <c r="AC1523" s="92"/>
      <c r="AD1523" s="92"/>
      <c r="AE1523" s="92"/>
      <c r="AG1523" s="94"/>
      <c r="AN1523" s="92"/>
      <c r="AO1523" s="92"/>
      <c r="AP1523" s="92"/>
      <c r="AQ1523" s="92"/>
      <c r="AR1523" s="92"/>
      <c r="AS1523" s="92"/>
      <c r="AT1523" s="92"/>
      <c r="AU1523" s="92"/>
      <c r="AV1523" s="92"/>
    </row>
    <row r="1524" spans="3:64" ht="12.95" customHeight="1">
      <c r="C1524" s="14"/>
      <c r="D1524" s="14"/>
      <c r="AA1524" s="92"/>
      <c r="AB1524" s="92"/>
      <c r="AC1524" s="92"/>
      <c r="AD1524" s="92"/>
      <c r="AE1524" s="92"/>
      <c r="AG1524" s="94"/>
      <c r="AN1524" s="92"/>
      <c r="AO1524" s="92"/>
      <c r="AP1524" s="92"/>
      <c r="AQ1524" s="92"/>
      <c r="AR1524" s="92"/>
      <c r="AS1524" s="92"/>
      <c r="AT1524" s="92"/>
      <c r="AU1524" s="92"/>
      <c r="AV1524" s="92"/>
      <c r="AX1524" s="92"/>
      <c r="AY1524" s="92"/>
      <c r="AZ1524" s="92"/>
      <c r="BA1524" s="92"/>
      <c r="BB1524" s="92"/>
      <c r="BC1524" s="92"/>
      <c r="BD1524" s="92"/>
      <c r="BE1524" s="92"/>
      <c r="BF1524" s="92"/>
      <c r="BG1524" s="92"/>
      <c r="BH1524" s="92"/>
      <c r="BI1524" s="92"/>
      <c r="BJ1524" s="92"/>
      <c r="BK1524" s="92"/>
      <c r="BL1524" s="92"/>
    </row>
    <row r="1525" spans="3:64" ht="12.95" customHeight="1">
      <c r="C1525" s="14"/>
      <c r="D1525" s="14"/>
      <c r="AA1525" s="92"/>
      <c r="AB1525" s="92"/>
      <c r="AC1525" s="92"/>
      <c r="AD1525" s="92"/>
      <c r="AE1525" s="92"/>
      <c r="AG1525" s="94"/>
      <c r="AN1525" s="92"/>
      <c r="AO1525" s="92"/>
      <c r="AP1525" s="92"/>
      <c r="AQ1525" s="92"/>
      <c r="AR1525" s="92"/>
      <c r="AS1525" s="92"/>
      <c r="AT1525" s="92"/>
      <c r="AU1525" s="92"/>
      <c r="AV1525" s="92"/>
    </row>
    <row r="1526" spans="3:64" ht="12.95" customHeight="1">
      <c r="C1526" s="14"/>
      <c r="D1526" s="14"/>
      <c r="AA1526" s="92"/>
      <c r="AB1526" s="92"/>
      <c r="AC1526" s="92"/>
      <c r="AD1526" s="92"/>
      <c r="AE1526" s="92"/>
      <c r="AG1526" s="94"/>
      <c r="AN1526" s="92"/>
      <c r="AO1526" s="92"/>
      <c r="AP1526" s="92"/>
      <c r="AQ1526" s="92"/>
      <c r="AR1526" s="92"/>
      <c r="AS1526" s="92"/>
      <c r="AT1526" s="92"/>
      <c r="AU1526" s="92"/>
      <c r="AV1526" s="92"/>
    </row>
    <row r="1527" spans="3:64" ht="12.95" customHeight="1">
      <c r="C1527" s="14"/>
      <c r="D1527" s="14"/>
      <c r="AA1527" s="92"/>
      <c r="AB1527" s="92"/>
      <c r="AC1527" s="92"/>
      <c r="AD1527" s="92"/>
      <c r="AE1527" s="92"/>
      <c r="AG1527" s="94"/>
      <c r="AN1527" s="92"/>
      <c r="AO1527" s="92"/>
      <c r="AP1527" s="92"/>
      <c r="AQ1527" s="92"/>
      <c r="AR1527" s="92"/>
      <c r="AS1527" s="92"/>
      <c r="AT1527" s="92"/>
      <c r="AU1527" s="92"/>
      <c r="AV1527" s="92"/>
      <c r="AX1527" s="92"/>
    </row>
    <row r="1528" spans="3:64" ht="12.95" customHeight="1">
      <c r="C1528" s="14"/>
      <c r="D1528" s="14"/>
      <c r="AA1528" s="92"/>
      <c r="AB1528" s="92"/>
      <c r="AC1528" s="92"/>
      <c r="AD1528" s="92"/>
      <c r="AE1528" s="92"/>
      <c r="AG1528" s="94"/>
      <c r="AN1528" s="92"/>
      <c r="AO1528" s="92"/>
      <c r="AP1528" s="92"/>
      <c r="AQ1528" s="92"/>
      <c r="AR1528" s="92"/>
      <c r="AS1528" s="92"/>
      <c r="AT1528" s="92"/>
      <c r="AU1528" s="92"/>
      <c r="AV1528" s="92"/>
    </row>
    <row r="1529" spans="3:64" ht="12.95" customHeight="1">
      <c r="C1529" s="14"/>
      <c r="D1529" s="14"/>
      <c r="AA1529" s="92"/>
      <c r="AB1529" s="92"/>
      <c r="AC1529" s="92"/>
      <c r="AD1529" s="92"/>
      <c r="AE1529" s="92"/>
      <c r="AG1529" s="94"/>
      <c r="AN1529" s="92"/>
      <c r="AO1529" s="92"/>
      <c r="AP1529" s="92"/>
      <c r="AQ1529" s="92"/>
      <c r="AR1529" s="92"/>
      <c r="AS1529" s="92"/>
      <c r="AT1529" s="92"/>
      <c r="AU1529" s="92"/>
      <c r="AV1529" s="92"/>
      <c r="AX1529" s="92"/>
    </row>
    <row r="1530" spans="3:64" ht="12.95" customHeight="1">
      <c r="C1530" s="14"/>
      <c r="D1530" s="14"/>
      <c r="AA1530" s="92"/>
      <c r="AB1530" s="92"/>
      <c r="AC1530" s="92"/>
      <c r="AD1530" s="92"/>
      <c r="AE1530" s="92"/>
      <c r="AG1530" s="94"/>
      <c r="AN1530" s="92"/>
      <c r="AO1530" s="92"/>
      <c r="AP1530" s="92"/>
      <c r="AQ1530" s="92"/>
      <c r="AR1530" s="92"/>
      <c r="AS1530" s="92"/>
      <c r="AT1530" s="92"/>
      <c r="AU1530" s="92"/>
      <c r="AV1530" s="92"/>
    </row>
    <row r="1531" spans="3:64" ht="12.95" customHeight="1">
      <c r="C1531" s="14"/>
      <c r="D1531" s="14"/>
      <c r="AA1531" s="92"/>
      <c r="AB1531" s="92"/>
      <c r="AC1531" s="92"/>
      <c r="AD1531" s="92"/>
      <c r="AE1531" s="92"/>
      <c r="AG1531" s="94"/>
      <c r="AN1531" s="92"/>
      <c r="AO1531" s="92"/>
      <c r="AP1531" s="92"/>
      <c r="AQ1531" s="92"/>
      <c r="AR1531" s="92"/>
      <c r="AS1531" s="92"/>
      <c r="AT1531" s="92"/>
      <c r="AU1531" s="92"/>
      <c r="AV1531" s="92"/>
    </row>
    <row r="1532" spans="3:64" ht="12.95" customHeight="1">
      <c r="C1532" s="14"/>
      <c r="D1532" s="14"/>
      <c r="AA1532" s="92"/>
      <c r="AB1532" s="92"/>
      <c r="AC1532" s="92"/>
      <c r="AD1532" s="92"/>
      <c r="AE1532" s="92"/>
      <c r="AG1532" s="94"/>
      <c r="AN1532" s="92"/>
      <c r="AO1532" s="92"/>
      <c r="AP1532" s="92"/>
      <c r="AQ1532" s="92"/>
      <c r="AR1532" s="92"/>
      <c r="AS1532" s="92"/>
      <c r="AT1532" s="92"/>
      <c r="AU1532" s="92"/>
      <c r="AV1532" s="92"/>
    </row>
    <row r="1533" spans="3:64" ht="12.95" customHeight="1">
      <c r="C1533" s="14"/>
      <c r="D1533" s="14"/>
      <c r="AA1533" s="92"/>
      <c r="AB1533" s="92"/>
      <c r="AC1533" s="92"/>
      <c r="AD1533" s="92"/>
      <c r="AE1533" s="92"/>
      <c r="AG1533" s="94"/>
      <c r="AN1533" s="92"/>
      <c r="AO1533" s="92"/>
      <c r="AP1533" s="92"/>
      <c r="AQ1533" s="92"/>
      <c r="AR1533" s="92"/>
      <c r="AS1533" s="92"/>
      <c r="AT1533" s="92"/>
      <c r="AU1533" s="92"/>
    </row>
    <row r="1534" spans="3:64" ht="12.95" customHeight="1">
      <c r="C1534" s="14"/>
      <c r="D1534" s="14"/>
      <c r="AA1534" s="92"/>
      <c r="AB1534" s="92"/>
      <c r="AC1534" s="92"/>
      <c r="AD1534" s="92"/>
      <c r="AE1534" s="92"/>
      <c r="AG1534" s="94"/>
      <c r="AN1534" s="92"/>
      <c r="AO1534" s="92"/>
      <c r="AP1534" s="92"/>
      <c r="AQ1534" s="92"/>
      <c r="AR1534" s="92"/>
      <c r="AS1534" s="92"/>
      <c r="AT1534" s="92"/>
      <c r="AU1534" s="92"/>
      <c r="AV1534" s="92"/>
    </row>
    <row r="1535" spans="3:64" ht="12.95" customHeight="1">
      <c r="C1535" s="14"/>
      <c r="D1535" s="14"/>
      <c r="AA1535" s="92"/>
      <c r="AB1535" s="92"/>
      <c r="AC1535" s="92"/>
      <c r="AD1535" s="92"/>
      <c r="AE1535" s="92"/>
      <c r="AG1535" s="94"/>
      <c r="AN1535" s="92"/>
      <c r="AO1535" s="92"/>
      <c r="AP1535" s="92"/>
      <c r="AQ1535" s="92"/>
      <c r="AR1535" s="92"/>
      <c r="AS1535" s="92"/>
      <c r="AT1535" s="92"/>
      <c r="AU1535" s="92"/>
      <c r="AV1535" s="92"/>
      <c r="AW1535" s="92"/>
      <c r="AX1535" s="92"/>
      <c r="AY1535" s="92"/>
      <c r="AZ1535" s="92"/>
      <c r="BA1535" s="92"/>
      <c r="BB1535" s="92"/>
      <c r="BC1535" s="92"/>
      <c r="BD1535" s="92"/>
      <c r="BE1535" s="92"/>
      <c r="BF1535" s="92"/>
      <c r="BG1535" s="92"/>
      <c r="BH1535" s="92"/>
      <c r="BI1535" s="92"/>
      <c r="BJ1535" s="92"/>
      <c r="BK1535" s="92"/>
      <c r="BL1535" s="92"/>
    </row>
    <row r="1536" spans="3:64" ht="12.95" customHeight="1">
      <c r="C1536" s="14"/>
      <c r="D1536" s="14"/>
      <c r="AA1536" s="92"/>
      <c r="AB1536" s="92"/>
      <c r="AC1536" s="92"/>
      <c r="AD1536" s="92"/>
      <c r="AE1536" s="92"/>
      <c r="AG1536" s="94"/>
      <c r="AN1536" s="92"/>
      <c r="AO1536" s="92"/>
      <c r="AP1536" s="92"/>
      <c r="AQ1536" s="92"/>
      <c r="AR1536" s="92"/>
      <c r="AS1536" s="92"/>
      <c r="AT1536" s="92"/>
      <c r="AU1536" s="92"/>
    </row>
    <row r="1537" spans="3:64" ht="12.95" customHeight="1">
      <c r="C1537" s="14"/>
      <c r="D1537" s="14"/>
      <c r="AA1537" s="92"/>
      <c r="AB1537" s="92"/>
      <c r="AC1537" s="92"/>
      <c r="AD1537" s="92"/>
      <c r="AE1537" s="92"/>
      <c r="AG1537" s="94"/>
      <c r="AN1537" s="92"/>
      <c r="AO1537" s="92"/>
      <c r="AP1537" s="92"/>
      <c r="AQ1537" s="92"/>
      <c r="AR1537" s="92"/>
      <c r="AS1537" s="92"/>
      <c r="AT1537" s="92"/>
      <c r="AU1537" s="92"/>
    </row>
    <row r="1538" spans="3:64" ht="12.95" customHeight="1">
      <c r="C1538" s="14"/>
      <c r="D1538" s="14"/>
      <c r="AA1538" s="92"/>
      <c r="AB1538" s="92"/>
      <c r="AC1538" s="92"/>
      <c r="AD1538" s="92"/>
      <c r="AE1538" s="92"/>
      <c r="AG1538" s="94"/>
      <c r="AN1538" s="92"/>
      <c r="AO1538" s="92"/>
      <c r="AP1538" s="92"/>
      <c r="AQ1538" s="92"/>
      <c r="AR1538" s="92"/>
      <c r="AS1538" s="92"/>
      <c r="AT1538" s="92"/>
      <c r="AU1538" s="92"/>
    </row>
    <row r="1539" spans="3:64" ht="12.95" customHeight="1">
      <c r="C1539" s="14"/>
      <c r="D1539" s="14"/>
      <c r="AA1539" s="92"/>
      <c r="AB1539" s="92"/>
      <c r="AC1539" s="92"/>
      <c r="AD1539" s="92"/>
      <c r="AE1539" s="92"/>
      <c r="AG1539" s="94"/>
      <c r="AN1539" s="92"/>
      <c r="AO1539" s="92"/>
      <c r="AP1539" s="92"/>
      <c r="AQ1539" s="92"/>
      <c r="AR1539" s="92"/>
      <c r="AS1539" s="92"/>
      <c r="AT1539" s="92"/>
      <c r="AU1539" s="92"/>
      <c r="AV1539" s="92"/>
    </row>
    <row r="1540" spans="3:64" ht="12.95" customHeight="1">
      <c r="C1540" s="14"/>
      <c r="D1540" s="14"/>
      <c r="AA1540" s="92"/>
      <c r="AB1540" s="92"/>
      <c r="AC1540" s="92"/>
      <c r="AD1540" s="92"/>
      <c r="AE1540" s="92"/>
      <c r="AG1540" s="94"/>
      <c r="AN1540" s="92"/>
      <c r="AO1540" s="92"/>
      <c r="AP1540" s="92"/>
      <c r="AQ1540" s="92"/>
      <c r="AR1540" s="92"/>
      <c r="AS1540" s="92"/>
      <c r="AT1540" s="92"/>
      <c r="AU1540" s="92"/>
      <c r="AV1540" s="92"/>
    </row>
    <row r="1541" spans="3:64" ht="12.95" customHeight="1">
      <c r="C1541" s="14"/>
      <c r="D1541" s="14"/>
      <c r="AA1541" s="92"/>
      <c r="AB1541" s="92"/>
      <c r="AC1541" s="92"/>
      <c r="AD1541" s="92"/>
      <c r="AE1541" s="92"/>
      <c r="AG1541" s="94"/>
      <c r="AN1541" s="92"/>
      <c r="AO1541" s="92"/>
      <c r="AP1541" s="92"/>
      <c r="AQ1541" s="92"/>
      <c r="AR1541" s="92"/>
      <c r="AS1541" s="92"/>
      <c r="AT1541" s="92"/>
      <c r="AU1541" s="92"/>
      <c r="AV1541" s="92"/>
    </row>
    <row r="1542" spans="3:64" ht="12.95" customHeight="1">
      <c r="C1542" s="14"/>
      <c r="D1542" s="14"/>
      <c r="AA1542" s="92"/>
      <c r="AB1542" s="92"/>
      <c r="AC1542" s="92"/>
      <c r="AD1542" s="92"/>
      <c r="AE1542" s="92"/>
      <c r="AG1542" s="94"/>
      <c r="AN1542" s="92"/>
      <c r="AO1542" s="92"/>
      <c r="AP1542" s="92"/>
      <c r="AQ1542" s="92"/>
      <c r="AR1542" s="92"/>
      <c r="AS1542" s="92"/>
      <c r="AT1542" s="92"/>
      <c r="AU1542" s="92"/>
    </row>
    <row r="1543" spans="3:64" ht="12.95" customHeight="1">
      <c r="C1543" s="14"/>
      <c r="D1543" s="14"/>
      <c r="AA1543" s="92"/>
      <c r="AB1543" s="92"/>
      <c r="AC1543" s="92"/>
      <c r="AD1543" s="92"/>
      <c r="AE1543" s="92"/>
      <c r="AG1543" s="94"/>
      <c r="AN1543" s="92"/>
      <c r="AO1543" s="92"/>
      <c r="AP1543" s="92"/>
      <c r="AQ1543" s="92"/>
      <c r="AR1543" s="92"/>
      <c r="AS1543" s="92"/>
      <c r="AT1543" s="92"/>
      <c r="AU1543" s="92"/>
      <c r="AV1543" s="92"/>
      <c r="AW1543" s="92"/>
      <c r="AX1543" s="92"/>
      <c r="AY1543" s="92"/>
      <c r="AZ1543" s="92"/>
      <c r="BA1543" s="92"/>
      <c r="BB1543" s="92"/>
      <c r="BC1543" s="92"/>
      <c r="BD1543" s="92"/>
      <c r="BE1543" s="92"/>
      <c r="BF1543" s="92"/>
      <c r="BG1543" s="92"/>
      <c r="BH1543" s="92"/>
      <c r="BI1543" s="92"/>
      <c r="BJ1543" s="92"/>
      <c r="BK1543" s="92"/>
      <c r="BL1543" s="92"/>
    </row>
    <row r="1544" spans="3:64" ht="12.95" customHeight="1">
      <c r="C1544" s="14"/>
      <c r="D1544" s="14"/>
      <c r="AA1544" s="92"/>
      <c r="AB1544" s="92"/>
      <c r="AC1544" s="92"/>
      <c r="AD1544" s="92"/>
      <c r="AE1544" s="92"/>
      <c r="AG1544" s="94"/>
      <c r="AN1544" s="92"/>
      <c r="AO1544" s="92"/>
      <c r="AP1544" s="92"/>
      <c r="AQ1544" s="92"/>
      <c r="AR1544" s="92"/>
      <c r="AS1544" s="92"/>
      <c r="AT1544" s="92"/>
      <c r="AU1544" s="92"/>
      <c r="AV1544" s="92"/>
      <c r="AX1544" s="92"/>
      <c r="AY1544" s="92"/>
      <c r="AZ1544" s="92"/>
      <c r="BA1544" s="92"/>
      <c r="BB1544" s="92"/>
      <c r="BC1544" s="92"/>
      <c r="BD1544" s="92"/>
      <c r="BE1544" s="92"/>
      <c r="BF1544" s="92"/>
      <c r="BG1544" s="92"/>
      <c r="BH1544" s="92"/>
      <c r="BI1544" s="92"/>
      <c r="BJ1544" s="92"/>
      <c r="BK1544" s="92"/>
      <c r="BL1544" s="92"/>
    </row>
    <row r="1545" spans="3:64" ht="12.95" customHeight="1">
      <c r="C1545" s="14"/>
      <c r="D1545" s="14"/>
      <c r="AA1545" s="92"/>
      <c r="AB1545" s="92"/>
      <c r="AC1545" s="92"/>
      <c r="AD1545" s="92"/>
      <c r="AE1545" s="92"/>
      <c r="AG1545" s="94"/>
      <c r="AN1545" s="92"/>
      <c r="AO1545" s="92"/>
      <c r="AP1545" s="92"/>
      <c r="AQ1545" s="92"/>
      <c r="AR1545" s="92"/>
      <c r="AS1545" s="92"/>
      <c r="AT1545" s="92"/>
      <c r="AU1545" s="92"/>
    </row>
    <row r="1546" spans="3:64" ht="12.95" customHeight="1">
      <c r="C1546" s="14"/>
      <c r="D1546" s="14"/>
      <c r="AA1546" s="92"/>
      <c r="AB1546" s="92"/>
      <c r="AC1546" s="92"/>
      <c r="AD1546" s="92"/>
      <c r="AE1546" s="92"/>
      <c r="AG1546" s="94"/>
      <c r="AN1546" s="92"/>
      <c r="AO1546" s="92"/>
      <c r="AP1546" s="92"/>
      <c r="AQ1546" s="92"/>
      <c r="AR1546" s="92"/>
      <c r="AS1546" s="92"/>
      <c r="AT1546" s="92"/>
      <c r="AU1546" s="92"/>
      <c r="AV1546" s="92"/>
    </row>
    <row r="1547" spans="3:64" ht="12.95" customHeight="1">
      <c r="C1547" s="14"/>
      <c r="D1547" s="14"/>
      <c r="AA1547" s="92"/>
      <c r="AB1547" s="92"/>
      <c r="AC1547" s="92"/>
      <c r="AD1547" s="92"/>
      <c r="AE1547" s="92"/>
      <c r="AG1547" s="94"/>
      <c r="AN1547" s="92"/>
      <c r="AO1547" s="92"/>
      <c r="AP1547" s="92"/>
      <c r="AQ1547" s="92"/>
      <c r="AR1547" s="92"/>
      <c r="AS1547" s="92"/>
      <c r="AT1547" s="92"/>
      <c r="AU1547" s="92"/>
    </row>
    <row r="1548" spans="3:64" ht="12.95" customHeight="1">
      <c r="C1548" s="14"/>
      <c r="D1548" s="14"/>
      <c r="AA1548" s="92"/>
      <c r="AB1548" s="92"/>
      <c r="AC1548" s="92"/>
      <c r="AD1548" s="92"/>
      <c r="AE1548" s="92"/>
      <c r="AG1548" s="94"/>
      <c r="AN1548" s="92"/>
      <c r="AO1548" s="92"/>
      <c r="AP1548" s="92"/>
      <c r="AQ1548" s="92"/>
      <c r="AR1548" s="92"/>
      <c r="AS1548" s="92"/>
      <c r="AT1548" s="92"/>
      <c r="AU1548" s="92"/>
      <c r="AV1548" s="92"/>
      <c r="AW1548" s="92"/>
      <c r="AX1548" s="92"/>
      <c r="AY1548" s="92"/>
      <c r="AZ1548" s="92"/>
      <c r="BA1548" s="92"/>
      <c r="BB1548" s="92"/>
      <c r="BC1548" s="92"/>
      <c r="BD1548" s="92"/>
      <c r="BE1548" s="92"/>
      <c r="BF1548" s="92"/>
      <c r="BG1548" s="92"/>
      <c r="BH1548" s="92"/>
      <c r="BI1548" s="92"/>
      <c r="BJ1548" s="92"/>
      <c r="BK1548" s="92"/>
      <c r="BL1548" s="92"/>
    </row>
    <row r="1549" spans="3:64" ht="12.95" customHeight="1">
      <c r="C1549" s="14"/>
      <c r="D1549" s="14"/>
      <c r="AA1549" s="92"/>
      <c r="AB1549" s="92"/>
      <c r="AC1549" s="92"/>
      <c r="AD1549" s="92"/>
      <c r="AE1549" s="92"/>
      <c r="AG1549" s="94"/>
      <c r="AN1549" s="92"/>
      <c r="AO1549" s="92"/>
      <c r="AP1549" s="92"/>
      <c r="AQ1549" s="92"/>
      <c r="AR1549" s="92"/>
      <c r="AS1549" s="92"/>
      <c r="AT1549" s="92"/>
      <c r="AU1549" s="92"/>
    </row>
    <row r="1550" spans="3:64" ht="12.95" customHeight="1">
      <c r="C1550" s="14"/>
      <c r="D1550" s="14"/>
      <c r="AA1550" s="92"/>
      <c r="AB1550" s="92"/>
      <c r="AC1550" s="92"/>
      <c r="AD1550" s="92"/>
      <c r="AE1550" s="92"/>
      <c r="AG1550" s="94"/>
      <c r="AN1550" s="92"/>
      <c r="AO1550" s="92"/>
      <c r="AP1550" s="92"/>
      <c r="AQ1550" s="92"/>
      <c r="AR1550" s="92"/>
      <c r="AS1550" s="92"/>
      <c r="AT1550" s="92"/>
      <c r="AU1550" s="92"/>
      <c r="AV1550" s="92"/>
      <c r="AX1550" s="92"/>
    </row>
    <row r="1551" spans="3:64" ht="12.95" customHeight="1">
      <c r="C1551" s="14"/>
      <c r="D1551" s="14"/>
      <c r="AA1551" s="92"/>
      <c r="AB1551" s="92"/>
      <c r="AC1551" s="92"/>
      <c r="AD1551" s="92"/>
      <c r="AE1551" s="92"/>
      <c r="AG1551" s="94"/>
      <c r="AN1551" s="92"/>
      <c r="AO1551" s="92"/>
      <c r="AP1551" s="92"/>
      <c r="AQ1551" s="92"/>
      <c r="AR1551" s="92"/>
      <c r="AS1551" s="92"/>
      <c r="AT1551" s="92"/>
      <c r="AU1551" s="92"/>
      <c r="AV1551" s="92"/>
      <c r="AX1551" s="92"/>
    </row>
    <row r="1552" spans="3:64" ht="12.95" customHeight="1">
      <c r="C1552" s="14"/>
      <c r="D1552" s="14"/>
      <c r="AA1552" s="92"/>
      <c r="AB1552" s="92"/>
      <c r="AC1552" s="92"/>
      <c r="AD1552" s="92"/>
      <c r="AE1552" s="92"/>
      <c r="AG1552" s="94"/>
      <c r="AN1552" s="92"/>
      <c r="AO1552" s="92"/>
      <c r="AP1552" s="92"/>
      <c r="AQ1552" s="92"/>
      <c r="AR1552" s="92"/>
      <c r="AS1552" s="92"/>
      <c r="AT1552" s="92"/>
      <c r="AU1552" s="92"/>
      <c r="AV1552" s="92"/>
      <c r="AX1552" s="92"/>
    </row>
    <row r="1553" spans="3:64" ht="12.95" customHeight="1">
      <c r="C1553" s="14"/>
      <c r="D1553" s="14"/>
      <c r="AA1553" s="92"/>
      <c r="AB1553" s="92"/>
      <c r="AC1553" s="92"/>
      <c r="AD1553" s="92"/>
      <c r="AE1553" s="92"/>
      <c r="AG1553" s="94"/>
      <c r="AN1553" s="92"/>
      <c r="AO1553" s="92"/>
      <c r="AP1553" s="92"/>
      <c r="AQ1553" s="92"/>
      <c r="AR1553" s="92"/>
      <c r="AS1553" s="92"/>
      <c r="AT1553" s="92"/>
      <c r="AU1553" s="92"/>
      <c r="AV1553" s="92"/>
    </row>
    <row r="1554" spans="3:64" ht="12.95" customHeight="1">
      <c r="C1554" s="14"/>
      <c r="D1554" s="14"/>
      <c r="AA1554" s="92"/>
      <c r="AB1554" s="92"/>
      <c r="AC1554" s="92"/>
      <c r="AD1554" s="92"/>
      <c r="AE1554" s="92"/>
      <c r="AG1554" s="94"/>
      <c r="AN1554" s="92"/>
      <c r="AO1554" s="92"/>
      <c r="AP1554" s="92"/>
      <c r="AQ1554" s="92"/>
      <c r="AR1554" s="92"/>
      <c r="AS1554" s="92"/>
      <c r="AT1554" s="92"/>
      <c r="AU1554" s="92"/>
    </row>
    <row r="1555" spans="3:64" ht="12.95" customHeight="1">
      <c r="C1555" s="14"/>
      <c r="D1555" s="14"/>
      <c r="AA1555" s="92"/>
      <c r="AB1555" s="92"/>
      <c r="AC1555" s="92"/>
      <c r="AD1555" s="92"/>
      <c r="AE1555" s="92"/>
      <c r="AG1555" s="94"/>
      <c r="AN1555" s="92"/>
      <c r="AO1555" s="92"/>
      <c r="AP1555" s="92"/>
      <c r="AQ1555" s="92"/>
      <c r="AR1555" s="92"/>
      <c r="AS1555" s="92"/>
      <c r="AT1555" s="92"/>
      <c r="AU1555" s="92"/>
      <c r="AV1555" s="92"/>
    </row>
    <row r="1556" spans="3:64" ht="12.95" customHeight="1">
      <c r="C1556" s="14"/>
      <c r="D1556" s="14"/>
      <c r="AA1556" s="92"/>
      <c r="AB1556" s="92"/>
      <c r="AC1556" s="92"/>
      <c r="AD1556" s="92"/>
      <c r="AE1556" s="92"/>
      <c r="AG1556" s="94"/>
      <c r="AN1556" s="92"/>
      <c r="AO1556" s="92"/>
      <c r="AP1556" s="92"/>
      <c r="AQ1556" s="92"/>
      <c r="AR1556" s="92"/>
      <c r="AS1556" s="92"/>
      <c r="AT1556" s="92"/>
      <c r="AU1556" s="92"/>
      <c r="AV1556" s="92"/>
    </row>
    <row r="1557" spans="3:64" ht="12.95" customHeight="1">
      <c r="C1557" s="14"/>
      <c r="D1557" s="14"/>
      <c r="AA1557" s="92"/>
      <c r="AB1557" s="92"/>
      <c r="AC1557" s="92"/>
      <c r="AD1557" s="92"/>
      <c r="AE1557" s="92"/>
      <c r="AG1557" s="94"/>
      <c r="AN1557" s="92"/>
      <c r="AO1557" s="92"/>
      <c r="AP1557" s="92"/>
      <c r="AQ1557" s="92"/>
      <c r="AR1557" s="92"/>
      <c r="AS1557" s="92"/>
      <c r="AT1557" s="92"/>
      <c r="AU1557" s="92"/>
      <c r="AV1557" s="92"/>
      <c r="AW1557" s="92"/>
      <c r="AX1557" s="92"/>
      <c r="AY1557" s="92"/>
      <c r="AZ1557" s="92"/>
      <c r="BA1557" s="92"/>
      <c r="BB1557" s="92"/>
      <c r="BC1557" s="92"/>
      <c r="BD1557" s="92"/>
      <c r="BE1557" s="92"/>
      <c r="BF1557" s="92"/>
      <c r="BG1557" s="92"/>
      <c r="BH1557" s="92"/>
      <c r="BI1557" s="92"/>
      <c r="BJ1557" s="92"/>
      <c r="BK1557" s="92"/>
      <c r="BL1557" s="92"/>
    </row>
    <row r="1558" spans="3:64" ht="12.95" customHeight="1">
      <c r="C1558" s="14"/>
      <c r="D1558" s="14"/>
      <c r="AA1558" s="92"/>
      <c r="AB1558" s="92"/>
      <c r="AC1558" s="92"/>
      <c r="AD1558" s="92"/>
      <c r="AE1558" s="92"/>
      <c r="AG1558" s="94"/>
      <c r="AN1558" s="92"/>
      <c r="AO1558" s="92"/>
      <c r="AP1558" s="92"/>
      <c r="AQ1558" s="92"/>
      <c r="AR1558" s="92"/>
      <c r="AS1558" s="92"/>
      <c r="AT1558" s="92"/>
      <c r="AU1558" s="92"/>
    </row>
    <row r="1559" spans="3:64" ht="12.95" customHeight="1">
      <c r="C1559" s="14"/>
      <c r="D1559" s="14"/>
      <c r="AA1559" s="92"/>
      <c r="AB1559" s="92"/>
      <c r="AC1559" s="92"/>
      <c r="AD1559" s="92"/>
      <c r="AE1559" s="92"/>
      <c r="AG1559" s="94"/>
      <c r="AN1559" s="92"/>
      <c r="AO1559" s="92"/>
      <c r="AP1559" s="92"/>
      <c r="AQ1559" s="92"/>
      <c r="AR1559" s="92"/>
      <c r="AS1559" s="92"/>
      <c r="AT1559" s="92"/>
      <c r="AU1559" s="92"/>
    </row>
    <row r="1560" spans="3:64" ht="12.95" customHeight="1">
      <c r="C1560" s="14"/>
      <c r="D1560" s="14"/>
      <c r="AA1560" s="92"/>
      <c r="AB1560" s="92"/>
      <c r="AC1560" s="92"/>
      <c r="AD1560" s="92"/>
      <c r="AE1560" s="92"/>
      <c r="AG1560" s="94"/>
      <c r="AN1560" s="92"/>
      <c r="AO1560" s="92"/>
      <c r="AP1560" s="92"/>
      <c r="AQ1560" s="92"/>
      <c r="AR1560" s="92"/>
      <c r="AS1560" s="92"/>
      <c r="AT1560" s="92"/>
      <c r="AU1560" s="92"/>
      <c r="AV1560" s="92"/>
      <c r="AW1560" s="92"/>
      <c r="AX1560" s="92"/>
      <c r="AY1560" s="92"/>
      <c r="AZ1560" s="92"/>
      <c r="BA1560" s="92"/>
      <c r="BB1560" s="92"/>
      <c r="BC1560" s="92"/>
      <c r="BD1560" s="92"/>
      <c r="BE1560" s="92"/>
      <c r="BF1560" s="92"/>
      <c r="BG1560" s="92"/>
      <c r="BH1560" s="92"/>
      <c r="BI1560" s="92"/>
      <c r="BJ1560" s="92"/>
      <c r="BK1560" s="92"/>
      <c r="BL1560" s="92"/>
    </row>
    <row r="1561" spans="3:64" ht="12.95" customHeight="1">
      <c r="C1561" s="14"/>
      <c r="D1561" s="14"/>
      <c r="AA1561" s="92"/>
      <c r="AB1561" s="92"/>
      <c r="AC1561" s="92"/>
      <c r="AD1561" s="92"/>
      <c r="AE1561" s="92"/>
      <c r="AG1561" s="94"/>
      <c r="AN1561" s="92"/>
      <c r="AO1561" s="92"/>
      <c r="AP1561" s="92"/>
      <c r="AQ1561" s="92"/>
      <c r="AR1561" s="92"/>
      <c r="AS1561" s="92"/>
      <c r="AT1561" s="92"/>
      <c r="AU1561" s="92"/>
      <c r="AV1561" s="92"/>
      <c r="AX1561" s="92"/>
      <c r="AY1561" s="92"/>
      <c r="AZ1561" s="92"/>
      <c r="BA1561" s="92"/>
      <c r="BB1561" s="92"/>
      <c r="BC1561" s="92"/>
      <c r="BD1561" s="92"/>
      <c r="BE1561" s="92"/>
      <c r="BF1561" s="92"/>
      <c r="BG1561" s="92"/>
      <c r="BH1561" s="92"/>
      <c r="BI1561" s="92"/>
      <c r="BJ1561" s="92"/>
      <c r="BK1561" s="92"/>
      <c r="BL1561" s="92"/>
    </row>
    <row r="1562" spans="3:64" ht="12.95" customHeight="1">
      <c r="C1562" s="14"/>
      <c r="D1562" s="14"/>
      <c r="AA1562" s="92"/>
      <c r="AB1562" s="92"/>
      <c r="AC1562" s="92"/>
      <c r="AD1562" s="92"/>
      <c r="AE1562" s="92"/>
      <c r="AG1562" s="94"/>
      <c r="AN1562" s="92"/>
      <c r="AO1562" s="92"/>
      <c r="AP1562" s="92"/>
      <c r="AQ1562" s="92"/>
      <c r="AR1562" s="92"/>
      <c r="AS1562" s="92"/>
      <c r="AT1562" s="92"/>
      <c r="AU1562" s="92"/>
      <c r="AV1562" s="92"/>
      <c r="AX1562" s="92"/>
    </row>
    <row r="1563" spans="3:64" ht="12.95" customHeight="1">
      <c r="C1563" s="14"/>
      <c r="D1563" s="14"/>
      <c r="AA1563" s="92"/>
      <c r="AB1563" s="92"/>
      <c r="AC1563" s="92"/>
      <c r="AD1563" s="92"/>
      <c r="AE1563" s="92"/>
      <c r="AG1563" s="94"/>
      <c r="AN1563" s="92"/>
      <c r="AO1563" s="92"/>
      <c r="AP1563" s="92"/>
      <c r="AQ1563" s="92"/>
      <c r="AR1563" s="92"/>
      <c r="AS1563" s="92"/>
      <c r="AT1563" s="92"/>
      <c r="AU1563" s="92"/>
    </row>
    <row r="1564" spans="3:64" ht="12.95" customHeight="1">
      <c r="C1564" s="14"/>
      <c r="D1564" s="14"/>
      <c r="AA1564" s="92"/>
      <c r="AB1564" s="92"/>
      <c r="AC1564" s="92"/>
      <c r="AD1564" s="92"/>
      <c r="AE1564" s="92"/>
      <c r="AG1564" s="94"/>
      <c r="AN1564" s="92"/>
      <c r="AO1564" s="92"/>
      <c r="AP1564" s="92"/>
      <c r="AQ1564" s="92"/>
      <c r="AR1564" s="92"/>
      <c r="AS1564" s="92"/>
      <c r="AT1564" s="92"/>
      <c r="AU1564" s="92"/>
      <c r="AV1564" s="92"/>
    </row>
    <row r="1565" spans="3:64" ht="12.95" customHeight="1">
      <c r="C1565" s="14"/>
      <c r="D1565" s="14"/>
      <c r="AA1565" s="92"/>
      <c r="AB1565" s="92"/>
      <c r="AC1565" s="92"/>
      <c r="AD1565" s="92"/>
      <c r="AE1565" s="92"/>
      <c r="AG1565" s="94"/>
      <c r="AN1565" s="92"/>
      <c r="AO1565" s="92"/>
      <c r="AP1565" s="92"/>
      <c r="AQ1565" s="92"/>
      <c r="AR1565" s="92"/>
      <c r="AS1565" s="92"/>
      <c r="AT1565" s="92"/>
      <c r="AU1565" s="92"/>
      <c r="AV1565" s="92"/>
    </row>
    <row r="1566" spans="3:64" ht="12.95" customHeight="1">
      <c r="C1566" s="14"/>
      <c r="D1566" s="14"/>
      <c r="AA1566" s="92"/>
      <c r="AB1566" s="92"/>
      <c r="AC1566" s="92"/>
      <c r="AD1566" s="92"/>
      <c r="AE1566" s="92"/>
      <c r="AG1566" s="94"/>
      <c r="AN1566" s="92"/>
      <c r="AO1566" s="92"/>
      <c r="AP1566" s="92"/>
      <c r="AQ1566" s="92"/>
      <c r="AR1566" s="92"/>
      <c r="AS1566" s="92"/>
      <c r="AT1566" s="92"/>
      <c r="AU1566" s="92"/>
      <c r="AV1566" s="92"/>
      <c r="AX1566" s="92"/>
    </row>
    <row r="1567" spans="3:64" ht="12.95" customHeight="1">
      <c r="C1567" s="14"/>
      <c r="D1567" s="14"/>
      <c r="AA1567" s="92"/>
      <c r="AB1567" s="92"/>
      <c r="AC1567" s="92"/>
      <c r="AD1567" s="92"/>
      <c r="AE1567" s="92"/>
      <c r="AG1567" s="94"/>
      <c r="AN1567" s="92"/>
      <c r="AO1567" s="92"/>
      <c r="AP1567" s="92"/>
      <c r="AQ1567" s="92"/>
      <c r="AR1567" s="92"/>
      <c r="AS1567" s="92"/>
      <c r="AT1567" s="92"/>
      <c r="AU1567" s="92"/>
      <c r="AV1567" s="92"/>
      <c r="AX1567" s="92"/>
      <c r="AY1567" s="92"/>
      <c r="AZ1567" s="92"/>
      <c r="BA1567" s="92"/>
      <c r="BB1567" s="92"/>
      <c r="BC1567" s="92"/>
      <c r="BD1567" s="92"/>
      <c r="BE1567" s="92"/>
      <c r="BF1567" s="92"/>
      <c r="BG1567" s="92"/>
      <c r="BH1567" s="92"/>
      <c r="BI1567" s="92"/>
      <c r="BJ1567" s="92"/>
      <c r="BK1567" s="92"/>
      <c r="BL1567" s="92"/>
    </row>
    <row r="1568" spans="3:64" ht="12.95" customHeight="1">
      <c r="C1568" s="14"/>
      <c r="D1568" s="14"/>
      <c r="AA1568" s="92"/>
      <c r="AB1568" s="92"/>
      <c r="AC1568" s="92"/>
      <c r="AD1568" s="92"/>
      <c r="AE1568" s="92"/>
      <c r="AG1568" s="94"/>
      <c r="AN1568" s="92"/>
      <c r="AO1568" s="92"/>
      <c r="AP1568" s="92"/>
      <c r="AQ1568" s="92"/>
      <c r="AR1568" s="92"/>
      <c r="AS1568" s="92"/>
      <c r="AT1568" s="92"/>
      <c r="AU1568" s="92"/>
      <c r="AV1568" s="92"/>
    </row>
    <row r="1569" spans="3:64" ht="12.95" customHeight="1">
      <c r="C1569" s="14"/>
      <c r="D1569" s="14"/>
      <c r="AA1569" s="92"/>
      <c r="AB1569" s="92"/>
      <c r="AC1569" s="92"/>
      <c r="AD1569" s="92"/>
      <c r="AE1569" s="92"/>
      <c r="AG1569" s="94"/>
      <c r="AN1569" s="92"/>
      <c r="AO1569" s="92"/>
      <c r="AP1569" s="92"/>
      <c r="AQ1569" s="92"/>
      <c r="AR1569" s="92"/>
      <c r="AS1569" s="92"/>
      <c r="AT1569" s="92"/>
      <c r="AU1569" s="92"/>
      <c r="AV1569" s="92"/>
    </row>
    <row r="1570" spans="3:64" ht="12.95" customHeight="1">
      <c r="C1570" s="14"/>
      <c r="D1570" s="14"/>
      <c r="AA1570" s="92"/>
      <c r="AB1570" s="92"/>
      <c r="AC1570" s="92"/>
      <c r="AD1570" s="92"/>
      <c r="AE1570" s="92"/>
      <c r="AG1570" s="94"/>
      <c r="AN1570" s="92"/>
      <c r="AO1570" s="92"/>
      <c r="AP1570" s="92"/>
      <c r="AQ1570" s="92"/>
      <c r="AR1570" s="92"/>
      <c r="AS1570" s="92"/>
      <c r="AT1570" s="92"/>
      <c r="AU1570" s="92"/>
      <c r="AV1570" s="92"/>
    </row>
    <row r="1571" spans="3:64" ht="12.95" customHeight="1">
      <c r="C1571" s="14"/>
      <c r="D1571" s="14"/>
      <c r="AA1571" s="92"/>
      <c r="AB1571" s="92"/>
      <c r="AC1571" s="92"/>
      <c r="AD1571" s="92"/>
      <c r="AE1571" s="92"/>
      <c r="AG1571" s="94"/>
      <c r="AN1571" s="92"/>
      <c r="AO1571" s="92"/>
      <c r="AP1571" s="92"/>
      <c r="AQ1571" s="92"/>
      <c r="AR1571" s="92"/>
      <c r="AS1571" s="92"/>
      <c r="AT1571" s="92"/>
      <c r="AU1571" s="92"/>
      <c r="AV1571" s="92"/>
      <c r="AX1571" s="92"/>
    </row>
    <row r="1572" spans="3:64" ht="12.95" customHeight="1">
      <c r="C1572" s="14"/>
      <c r="D1572" s="14"/>
      <c r="AA1572" s="92"/>
      <c r="AB1572" s="92"/>
      <c r="AC1572" s="92"/>
      <c r="AD1572" s="92"/>
      <c r="AE1572" s="92"/>
      <c r="AG1572" s="94"/>
      <c r="AN1572" s="92"/>
      <c r="AO1572" s="92"/>
      <c r="AP1572" s="92"/>
      <c r="AQ1572" s="92"/>
      <c r="AR1572" s="92"/>
      <c r="AS1572" s="92"/>
      <c r="AT1572" s="92"/>
      <c r="AU1572" s="92"/>
      <c r="AV1572" s="92"/>
      <c r="AX1572" s="92"/>
      <c r="AY1572" s="92"/>
      <c r="AZ1572" s="92"/>
      <c r="BA1572" s="92"/>
      <c r="BB1572" s="92"/>
      <c r="BC1572" s="92"/>
      <c r="BD1572" s="92"/>
      <c r="BE1572" s="92"/>
      <c r="BF1572" s="92"/>
      <c r="BG1572" s="92"/>
      <c r="BH1572" s="92"/>
      <c r="BI1572" s="92"/>
      <c r="BJ1572" s="92"/>
      <c r="BK1572" s="92"/>
      <c r="BL1572" s="92"/>
    </row>
    <row r="1573" spans="3:64" ht="12.95" customHeight="1">
      <c r="C1573" s="14"/>
      <c r="D1573" s="14"/>
      <c r="AA1573" s="92"/>
      <c r="AB1573" s="92"/>
      <c r="AC1573" s="92"/>
      <c r="AD1573" s="92"/>
      <c r="AE1573" s="92"/>
      <c r="AG1573" s="94"/>
      <c r="AN1573" s="92"/>
      <c r="AO1573" s="92"/>
      <c r="AP1573" s="92"/>
      <c r="AQ1573" s="92"/>
      <c r="AR1573" s="92"/>
      <c r="AS1573" s="92"/>
      <c r="AT1573" s="92"/>
      <c r="AU1573" s="92"/>
    </row>
    <row r="1574" spans="3:64" ht="12.95" customHeight="1">
      <c r="C1574" s="14"/>
      <c r="D1574" s="14"/>
      <c r="AA1574" s="92"/>
      <c r="AB1574" s="92"/>
      <c r="AC1574" s="92"/>
      <c r="AD1574" s="92"/>
      <c r="AE1574" s="92"/>
      <c r="AG1574" s="94"/>
      <c r="AN1574" s="92"/>
      <c r="AO1574" s="92"/>
      <c r="AP1574" s="92"/>
      <c r="AQ1574" s="92"/>
      <c r="AR1574" s="92"/>
      <c r="AS1574" s="92"/>
      <c r="AT1574" s="92"/>
      <c r="AU1574" s="92"/>
      <c r="AV1574" s="92"/>
    </row>
    <row r="1575" spans="3:64" ht="12.95" customHeight="1">
      <c r="C1575" s="14"/>
      <c r="D1575" s="14"/>
      <c r="AA1575" s="92"/>
      <c r="AB1575" s="92"/>
      <c r="AC1575" s="92"/>
      <c r="AD1575" s="92"/>
      <c r="AE1575" s="92"/>
      <c r="AG1575" s="94"/>
      <c r="AN1575" s="92"/>
      <c r="AO1575" s="92"/>
      <c r="AP1575" s="92"/>
      <c r="AQ1575" s="92"/>
      <c r="AR1575" s="92"/>
      <c r="AS1575" s="92"/>
      <c r="AT1575" s="92"/>
      <c r="AU1575" s="92"/>
      <c r="AV1575" s="92"/>
    </row>
    <row r="1576" spans="3:64" ht="12.95" customHeight="1">
      <c r="C1576" s="14"/>
      <c r="D1576" s="14"/>
      <c r="AA1576" s="92"/>
      <c r="AB1576" s="92"/>
      <c r="AC1576" s="92"/>
      <c r="AD1576" s="92"/>
      <c r="AE1576" s="92"/>
      <c r="AG1576" s="94"/>
      <c r="AN1576" s="92"/>
      <c r="AO1576" s="92"/>
      <c r="AP1576" s="92"/>
      <c r="AQ1576" s="92"/>
      <c r="AR1576" s="92"/>
      <c r="AS1576" s="92"/>
      <c r="AT1576" s="92"/>
      <c r="AU1576" s="92"/>
      <c r="AV1576" s="92"/>
      <c r="AX1576" s="92"/>
    </row>
    <row r="1577" spans="3:64" ht="12.95" customHeight="1">
      <c r="C1577" s="14"/>
      <c r="D1577" s="14"/>
      <c r="AA1577" s="92"/>
      <c r="AB1577" s="92"/>
      <c r="AC1577" s="92"/>
      <c r="AD1577" s="92"/>
      <c r="AE1577" s="92"/>
      <c r="AG1577" s="94"/>
      <c r="AN1577" s="92"/>
      <c r="AO1577" s="92"/>
      <c r="AP1577" s="92"/>
      <c r="AQ1577" s="92"/>
      <c r="AR1577" s="92"/>
      <c r="AS1577" s="92"/>
      <c r="AT1577" s="92"/>
      <c r="AU1577" s="92"/>
      <c r="AV1577" s="92"/>
    </row>
    <row r="1578" spans="3:64" ht="12.95" customHeight="1">
      <c r="C1578" s="14"/>
      <c r="D1578" s="14"/>
      <c r="AA1578" s="92"/>
      <c r="AB1578" s="92"/>
      <c r="AC1578" s="92"/>
      <c r="AD1578" s="92"/>
      <c r="AE1578" s="92"/>
      <c r="AG1578" s="94"/>
      <c r="AN1578" s="92"/>
      <c r="AO1578" s="92"/>
      <c r="AP1578" s="92"/>
      <c r="AQ1578" s="92"/>
      <c r="AR1578" s="92"/>
      <c r="AS1578" s="92"/>
      <c r="AT1578" s="92"/>
      <c r="AU1578" s="92"/>
    </row>
    <row r="1579" spans="3:64" ht="12.95" customHeight="1">
      <c r="C1579" s="14"/>
      <c r="D1579" s="14"/>
      <c r="AA1579" s="92"/>
      <c r="AB1579" s="92"/>
      <c r="AC1579" s="92"/>
      <c r="AD1579" s="92"/>
      <c r="AE1579" s="92"/>
      <c r="AG1579" s="94"/>
      <c r="AN1579" s="92"/>
      <c r="AO1579" s="92"/>
      <c r="AP1579" s="92"/>
      <c r="AQ1579" s="92"/>
      <c r="AR1579" s="92"/>
      <c r="AS1579" s="92"/>
      <c r="AT1579" s="92"/>
      <c r="AU1579" s="92"/>
    </row>
    <row r="1580" spans="3:64" ht="12.95" customHeight="1">
      <c r="C1580" s="14"/>
      <c r="D1580" s="14"/>
      <c r="AA1580" s="92"/>
      <c r="AB1580" s="92"/>
      <c r="AC1580" s="92"/>
      <c r="AD1580" s="92"/>
      <c r="AE1580" s="92"/>
      <c r="AG1580" s="94"/>
      <c r="AN1580" s="92"/>
      <c r="AO1580" s="92"/>
      <c r="AP1580" s="92"/>
      <c r="AQ1580" s="92"/>
      <c r="AR1580" s="92"/>
      <c r="AS1580" s="92"/>
      <c r="AT1580" s="92"/>
      <c r="AU1580" s="92"/>
      <c r="AV1580" s="92"/>
      <c r="AW1580" s="92"/>
      <c r="AX1580" s="92"/>
      <c r="AY1580" s="92"/>
      <c r="AZ1580" s="92"/>
      <c r="BA1580" s="92"/>
      <c r="BB1580" s="92"/>
      <c r="BC1580" s="92"/>
      <c r="BD1580" s="92"/>
      <c r="BE1580" s="92"/>
      <c r="BF1580" s="92"/>
      <c r="BG1580" s="92"/>
      <c r="BH1580" s="92"/>
      <c r="BI1580" s="92"/>
      <c r="BJ1580" s="92"/>
      <c r="BK1580" s="92"/>
      <c r="BL1580" s="92"/>
    </row>
    <row r="1581" spans="3:64" ht="12.95" customHeight="1">
      <c r="C1581" s="14"/>
      <c r="D1581" s="14"/>
      <c r="AA1581" s="92"/>
      <c r="AB1581" s="92"/>
      <c r="AC1581" s="92"/>
      <c r="AD1581" s="92"/>
      <c r="AE1581" s="92"/>
      <c r="AG1581" s="94"/>
      <c r="AN1581" s="92"/>
      <c r="AO1581" s="92"/>
      <c r="AP1581" s="92"/>
      <c r="AQ1581" s="92"/>
      <c r="AR1581" s="92"/>
      <c r="AS1581" s="92"/>
      <c r="AT1581" s="92"/>
      <c r="AU1581" s="92"/>
    </row>
    <row r="1582" spans="3:64" ht="12.95" customHeight="1">
      <c r="C1582" s="14"/>
      <c r="D1582" s="14"/>
      <c r="AA1582" s="92"/>
      <c r="AB1582" s="92"/>
      <c r="AC1582" s="92"/>
      <c r="AD1582" s="92"/>
      <c r="AE1582" s="92"/>
      <c r="AG1582" s="94"/>
      <c r="AN1582" s="92"/>
      <c r="AO1582" s="92"/>
      <c r="AP1582" s="92"/>
      <c r="AQ1582" s="92"/>
      <c r="AR1582" s="92"/>
      <c r="AS1582" s="92"/>
      <c r="AT1582" s="92"/>
      <c r="AU1582" s="92"/>
      <c r="AV1582" s="92"/>
      <c r="AW1582" s="92"/>
      <c r="AX1582" s="92"/>
      <c r="AY1582" s="92"/>
      <c r="AZ1582" s="92"/>
      <c r="BA1582" s="92"/>
      <c r="BB1582" s="92"/>
      <c r="BC1582" s="92"/>
      <c r="BD1582" s="92"/>
      <c r="BE1582" s="92"/>
      <c r="BF1582" s="92"/>
      <c r="BG1582" s="92"/>
      <c r="BH1582" s="92"/>
      <c r="BI1582" s="92"/>
      <c r="BJ1582" s="92"/>
      <c r="BK1582" s="92"/>
      <c r="BL1582" s="92"/>
    </row>
    <row r="1583" spans="3:64" ht="12.95" customHeight="1">
      <c r="C1583" s="14"/>
      <c r="D1583" s="14"/>
      <c r="AA1583" s="92"/>
      <c r="AB1583" s="92"/>
      <c r="AC1583" s="92"/>
      <c r="AD1583" s="92"/>
      <c r="AE1583" s="92"/>
      <c r="AG1583" s="94"/>
      <c r="AN1583" s="92"/>
      <c r="AO1583" s="92"/>
      <c r="AP1583" s="92"/>
      <c r="AQ1583" s="92"/>
      <c r="AR1583" s="92"/>
      <c r="AS1583" s="92"/>
      <c r="AT1583" s="92"/>
      <c r="AU1583" s="92"/>
      <c r="AV1583" s="92"/>
      <c r="AX1583" s="92"/>
      <c r="AY1583" s="92"/>
      <c r="AZ1583" s="92"/>
      <c r="BA1583" s="92"/>
      <c r="BB1583" s="92"/>
      <c r="BC1583" s="92"/>
      <c r="BD1583" s="92"/>
      <c r="BE1583" s="92"/>
      <c r="BF1583" s="92"/>
      <c r="BG1583" s="92"/>
      <c r="BH1583" s="92"/>
      <c r="BI1583" s="92"/>
      <c r="BJ1583" s="92"/>
      <c r="BK1583" s="92"/>
      <c r="BL1583" s="92"/>
    </row>
    <row r="1584" spans="3:64" ht="12.95" customHeight="1">
      <c r="C1584" s="14"/>
      <c r="D1584" s="14"/>
      <c r="AA1584" s="92"/>
      <c r="AB1584" s="92"/>
      <c r="AC1584" s="92"/>
      <c r="AD1584" s="92"/>
      <c r="AE1584" s="92"/>
      <c r="AG1584" s="94"/>
      <c r="AN1584" s="92"/>
      <c r="AO1584" s="92"/>
      <c r="AP1584" s="92"/>
      <c r="AQ1584" s="92"/>
      <c r="AR1584" s="92"/>
      <c r="AS1584" s="92"/>
      <c r="AT1584" s="92"/>
      <c r="AU1584" s="92"/>
      <c r="AV1584" s="92"/>
      <c r="AW1584" s="92"/>
      <c r="AX1584" s="92"/>
      <c r="AY1584" s="92"/>
      <c r="AZ1584" s="92"/>
      <c r="BA1584" s="92"/>
      <c r="BB1584" s="92"/>
      <c r="BC1584" s="92"/>
      <c r="BD1584" s="92"/>
      <c r="BE1584" s="92"/>
      <c r="BF1584" s="92"/>
      <c r="BG1584" s="92"/>
      <c r="BH1584" s="92"/>
      <c r="BI1584" s="92"/>
      <c r="BJ1584" s="92"/>
      <c r="BK1584" s="92"/>
      <c r="BL1584" s="92"/>
    </row>
    <row r="1585" spans="3:64" ht="12.95" customHeight="1">
      <c r="C1585" s="14"/>
      <c r="D1585" s="14"/>
      <c r="AA1585" s="92"/>
      <c r="AB1585" s="92"/>
      <c r="AC1585" s="92"/>
      <c r="AD1585" s="92"/>
      <c r="AE1585" s="92"/>
      <c r="AG1585" s="94"/>
      <c r="AN1585" s="92"/>
      <c r="AO1585" s="92"/>
      <c r="AP1585" s="92"/>
      <c r="AQ1585" s="92"/>
      <c r="AR1585" s="92"/>
      <c r="AS1585" s="92"/>
      <c r="AT1585" s="92"/>
      <c r="AU1585" s="92"/>
      <c r="AV1585" s="92"/>
      <c r="AX1585" s="92"/>
      <c r="AY1585" s="92"/>
      <c r="AZ1585" s="92"/>
      <c r="BA1585" s="92"/>
      <c r="BB1585" s="92"/>
      <c r="BC1585" s="92"/>
      <c r="BD1585" s="92"/>
      <c r="BE1585" s="92"/>
      <c r="BF1585" s="92"/>
      <c r="BG1585" s="92"/>
      <c r="BH1585" s="92"/>
      <c r="BI1585" s="92"/>
      <c r="BJ1585" s="92"/>
      <c r="BK1585" s="92"/>
      <c r="BL1585" s="92"/>
    </row>
    <row r="1586" spans="3:64" ht="12.95" customHeight="1">
      <c r="C1586" s="14"/>
      <c r="D1586" s="14"/>
      <c r="AA1586" s="92"/>
      <c r="AB1586" s="92"/>
      <c r="AC1586" s="92"/>
      <c r="AD1586" s="92"/>
      <c r="AE1586" s="92"/>
      <c r="AG1586" s="94"/>
      <c r="AN1586" s="92"/>
      <c r="AO1586" s="92"/>
      <c r="AP1586" s="92"/>
      <c r="AQ1586" s="92"/>
      <c r="AR1586" s="92"/>
      <c r="AS1586" s="92"/>
      <c r="AT1586" s="92"/>
      <c r="AU1586" s="92"/>
      <c r="AV1586" s="92"/>
      <c r="AW1586" s="92"/>
      <c r="AX1586" s="92"/>
      <c r="AY1586" s="92"/>
      <c r="AZ1586" s="92"/>
      <c r="BA1586" s="92"/>
      <c r="BB1586" s="92"/>
      <c r="BC1586" s="92"/>
      <c r="BD1586" s="92"/>
      <c r="BE1586" s="92"/>
      <c r="BF1586" s="92"/>
      <c r="BG1586" s="92"/>
      <c r="BH1586" s="92"/>
      <c r="BI1586" s="92"/>
      <c r="BJ1586" s="92"/>
      <c r="BK1586" s="92"/>
      <c r="BL1586" s="92"/>
    </row>
    <row r="1587" spans="3:64" ht="12.95" customHeight="1">
      <c r="C1587" s="14"/>
      <c r="D1587" s="14"/>
      <c r="AA1587" s="92"/>
      <c r="AB1587" s="92"/>
      <c r="AC1587" s="92"/>
      <c r="AD1587" s="92"/>
      <c r="AE1587" s="92"/>
      <c r="AG1587" s="94"/>
      <c r="AN1587" s="92"/>
      <c r="AO1587" s="92"/>
      <c r="AP1587" s="92"/>
      <c r="AQ1587" s="92"/>
      <c r="AR1587" s="92"/>
      <c r="AS1587" s="92"/>
      <c r="AT1587" s="92"/>
      <c r="AU1587" s="92"/>
      <c r="AV1587" s="92"/>
      <c r="AX1587" s="92"/>
    </row>
    <row r="1588" spans="3:64" ht="12.95" customHeight="1">
      <c r="C1588" s="14"/>
      <c r="D1588" s="14"/>
      <c r="AA1588" s="92"/>
      <c r="AB1588" s="92"/>
      <c r="AC1588" s="92"/>
      <c r="AD1588" s="92"/>
      <c r="AE1588" s="92"/>
      <c r="AG1588" s="94"/>
      <c r="AN1588" s="92"/>
      <c r="AO1588" s="92"/>
      <c r="AP1588" s="92"/>
      <c r="AQ1588" s="92"/>
      <c r="AR1588" s="92"/>
      <c r="AS1588" s="92"/>
      <c r="AT1588" s="92"/>
      <c r="AU1588" s="92"/>
      <c r="AV1588" s="92"/>
      <c r="AW1588" s="92"/>
      <c r="AX1588" s="92"/>
      <c r="AY1588" s="92"/>
      <c r="AZ1588" s="92"/>
      <c r="BA1588" s="92"/>
      <c r="BB1588" s="92"/>
      <c r="BC1588" s="92"/>
      <c r="BD1588" s="92"/>
      <c r="BE1588" s="92"/>
      <c r="BF1588" s="92"/>
      <c r="BG1588" s="92"/>
      <c r="BH1588" s="92"/>
      <c r="BI1588" s="92"/>
      <c r="BJ1588" s="92"/>
      <c r="BK1588" s="92"/>
      <c r="BL1588" s="92"/>
    </row>
    <row r="1589" spans="3:64" ht="12.95" customHeight="1">
      <c r="C1589" s="14"/>
      <c r="D1589" s="14"/>
      <c r="AA1589" s="92"/>
      <c r="AB1589" s="92"/>
      <c r="AC1589" s="92"/>
      <c r="AD1589" s="92"/>
      <c r="AE1589" s="92"/>
      <c r="AG1589" s="94"/>
      <c r="AN1589" s="92"/>
      <c r="AO1589" s="92"/>
      <c r="AP1589" s="92"/>
      <c r="AQ1589" s="92"/>
      <c r="AR1589" s="92"/>
      <c r="AS1589" s="92"/>
      <c r="AT1589" s="92"/>
      <c r="AU1589" s="92"/>
      <c r="AV1589" s="92"/>
      <c r="AX1589" s="92"/>
    </row>
    <row r="1590" spans="3:64" ht="12.95" customHeight="1">
      <c r="C1590" s="14"/>
      <c r="D1590" s="14"/>
      <c r="AA1590" s="92"/>
      <c r="AB1590" s="92"/>
      <c r="AC1590" s="92"/>
      <c r="AD1590" s="92"/>
      <c r="AE1590" s="92"/>
      <c r="AG1590" s="94"/>
      <c r="AN1590" s="92"/>
      <c r="AO1590" s="92"/>
      <c r="AP1590" s="92"/>
      <c r="AQ1590" s="92"/>
      <c r="AR1590" s="92"/>
      <c r="AS1590" s="92"/>
      <c r="AT1590" s="92"/>
      <c r="AU1590" s="92"/>
      <c r="AV1590" s="92"/>
      <c r="AW1590" s="92"/>
      <c r="AX1590" s="92"/>
      <c r="AY1590" s="92"/>
      <c r="AZ1590" s="92"/>
      <c r="BA1590" s="92"/>
      <c r="BB1590" s="92"/>
      <c r="BC1590" s="92"/>
      <c r="BD1590" s="92"/>
      <c r="BE1590" s="92"/>
      <c r="BF1590" s="92"/>
      <c r="BG1590" s="92"/>
      <c r="BH1590" s="92"/>
      <c r="BI1590" s="92"/>
      <c r="BJ1590" s="92"/>
      <c r="BK1590" s="92"/>
      <c r="BL1590" s="92"/>
    </row>
    <row r="1591" spans="3:64" ht="12.95" customHeight="1">
      <c r="C1591" s="14"/>
      <c r="D1591" s="14"/>
      <c r="AA1591" s="92"/>
      <c r="AB1591" s="92"/>
      <c r="AC1591" s="92"/>
      <c r="AD1591" s="92"/>
      <c r="AE1591" s="92"/>
      <c r="AG1591" s="94"/>
      <c r="AN1591" s="92"/>
      <c r="AO1591" s="92"/>
      <c r="AP1591" s="92"/>
      <c r="AQ1591" s="92"/>
      <c r="AR1591" s="92"/>
      <c r="AS1591" s="92"/>
      <c r="AT1591" s="92"/>
      <c r="AU1591" s="92"/>
      <c r="AV1591" s="92"/>
      <c r="AW1591" s="92"/>
      <c r="AX1591" s="92"/>
      <c r="AY1591" s="92"/>
      <c r="AZ1591" s="92"/>
      <c r="BA1591" s="92"/>
      <c r="BB1591" s="92"/>
      <c r="BC1591" s="92"/>
      <c r="BD1591" s="92"/>
      <c r="BE1591" s="92"/>
      <c r="BF1591" s="92"/>
      <c r="BG1591" s="92"/>
      <c r="BH1591" s="92"/>
      <c r="BI1591" s="92"/>
      <c r="BJ1591" s="92"/>
      <c r="BK1591" s="92"/>
      <c r="BL1591" s="92"/>
    </row>
    <row r="1592" spans="3:64" ht="12.95" customHeight="1">
      <c r="C1592" s="14"/>
      <c r="D1592" s="14"/>
      <c r="AA1592" s="92"/>
      <c r="AB1592" s="92"/>
      <c r="AC1592" s="92"/>
      <c r="AD1592" s="92"/>
      <c r="AE1592" s="92"/>
      <c r="AG1592" s="94"/>
      <c r="AN1592" s="92"/>
      <c r="AO1592" s="92"/>
      <c r="AP1592" s="92"/>
      <c r="AQ1592" s="92"/>
      <c r="AR1592" s="92"/>
      <c r="AS1592" s="92"/>
      <c r="AT1592" s="92"/>
      <c r="AU1592" s="92"/>
      <c r="AV1592" s="92"/>
      <c r="AW1592" s="92"/>
      <c r="AX1592" s="92"/>
      <c r="AY1592" s="92"/>
      <c r="AZ1592" s="92"/>
      <c r="BA1592" s="92"/>
      <c r="BB1592" s="92"/>
      <c r="BC1592" s="92"/>
      <c r="BD1592" s="92"/>
      <c r="BE1592" s="92"/>
      <c r="BF1592" s="92"/>
      <c r="BG1592" s="92"/>
      <c r="BH1592" s="92"/>
      <c r="BI1592" s="92"/>
      <c r="BJ1592" s="92"/>
      <c r="BK1592" s="92"/>
      <c r="BL1592" s="92"/>
    </row>
    <row r="1593" spans="3:64" ht="12.95" customHeight="1">
      <c r="C1593" s="14"/>
      <c r="D1593" s="14"/>
      <c r="AA1593" s="92"/>
      <c r="AB1593" s="92"/>
      <c r="AC1593" s="92"/>
      <c r="AD1593" s="92"/>
      <c r="AE1593" s="92"/>
      <c r="AG1593" s="94"/>
      <c r="AN1593" s="92"/>
      <c r="AO1593" s="92"/>
      <c r="AP1593" s="92"/>
      <c r="AQ1593" s="92"/>
      <c r="AR1593" s="92"/>
      <c r="AS1593" s="92"/>
      <c r="AT1593" s="92"/>
      <c r="AU1593" s="92"/>
      <c r="AV1593" s="92"/>
      <c r="AW1593" s="92"/>
      <c r="AX1593" s="92"/>
      <c r="AY1593" s="92"/>
      <c r="AZ1593" s="92"/>
      <c r="BA1593" s="92"/>
      <c r="BB1593" s="92"/>
      <c r="BC1593" s="92"/>
      <c r="BD1593" s="92"/>
      <c r="BE1593" s="92"/>
      <c r="BF1593" s="92"/>
      <c r="BG1593" s="92"/>
      <c r="BH1593" s="92"/>
      <c r="BI1593" s="92"/>
      <c r="BJ1593" s="92"/>
      <c r="BK1593" s="92"/>
      <c r="BL1593" s="92"/>
    </row>
    <row r="1594" spans="3:64" ht="12.95" customHeight="1">
      <c r="C1594" s="14"/>
      <c r="D1594" s="14"/>
      <c r="AA1594" s="92"/>
      <c r="AB1594" s="92"/>
      <c r="AC1594" s="92"/>
      <c r="AD1594" s="92"/>
      <c r="AE1594" s="92"/>
      <c r="AG1594" s="94"/>
      <c r="AN1594" s="92"/>
      <c r="AO1594" s="92"/>
      <c r="AP1594" s="92"/>
      <c r="AQ1594" s="92"/>
      <c r="AR1594" s="92"/>
      <c r="AS1594" s="92"/>
      <c r="AT1594" s="92"/>
      <c r="AU1594" s="92"/>
      <c r="AV1594" s="92"/>
      <c r="AX1594" s="92"/>
    </row>
    <row r="1595" spans="3:64" ht="12.95" customHeight="1">
      <c r="C1595" s="14"/>
      <c r="D1595" s="14"/>
      <c r="AA1595" s="92"/>
      <c r="AB1595" s="92"/>
      <c r="AC1595" s="92"/>
      <c r="AD1595" s="92"/>
      <c r="AE1595" s="92"/>
      <c r="AG1595" s="94"/>
      <c r="AN1595" s="92"/>
      <c r="AO1595" s="92"/>
      <c r="AP1595" s="92"/>
      <c r="AQ1595" s="92"/>
      <c r="AR1595" s="92"/>
      <c r="AS1595" s="92"/>
      <c r="AT1595" s="92"/>
      <c r="AU1595" s="92"/>
    </row>
    <row r="1596" spans="3:64" ht="12.95" customHeight="1">
      <c r="C1596" s="14"/>
      <c r="D1596" s="14"/>
      <c r="AA1596" s="92"/>
      <c r="AB1596" s="92"/>
      <c r="AC1596" s="92"/>
      <c r="AD1596" s="92"/>
      <c r="AE1596" s="92"/>
      <c r="AG1596" s="94"/>
      <c r="AN1596" s="92"/>
      <c r="AO1596" s="92"/>
      <c r="AP1596" s="92"/>
      <c r="AQ1596" s="92"/>
      <c r="AR1596" s="92"/>
      <c r="AS1596" s="92"/>
      <c r="AT1596" s="92"/>
      <c r="AU1596" s="92"/>
    </row>
    <row r="1597" spans="3:64" ht="12.95" customHeight="1">
      <c r="C1597" s="14"/>
      <c r="D1597" s="14"/>
      <c r="AA1597" s="92"/>
      <c r="AB1597" s="92"/>
      <c r="AC1597" s="92"/>
      <c r="AD1597" s="92"/>
      <c r="AE1597" s="92"/>
      <c r="AG1597" s="94"/>
      <c r="AN1597" s="92"/>
      <c r="AO1597" s="92"/>
      <c r="AP1597" s="92"/>
      <c r="AQ1597" s="92"/>
      <c r="AR1597" s="92"/>
      <c r="AS1597" s="92"/>
      <c r="AT1597" s="92"/>
      <c r="AU1597" s="92"/>
    </row>
    <row r="1598" spans="3:64" ht="12.95" customHeight="1">
      <c r="C1598" s="14"/>
      <c r="D1598" s="14"/>
      <c r="AA1598" s="92"/>
      <c r="AB1598" s="92"/>
      <c r="AC1598" s="92"/>
      <c r="AD1598" s="92"/>
      <c r="AE1598" s="92"/>
      <c r="AG1598" s="94"/>
      <c r="AN1598" s="92"/>
      <c r="AO1598" s="92"/>
      <c r="AP1598" s="92"/>
      <c r="AQ1598" s="92"/>
      <c r="AR1598" s="92"/>
      <c r="AS1598" s="92"/>
      <c r="AT1598" s="92"/>
      <c r="AU1598" s="92"/>
      <c r="AV1598" s="92"/>
    </row>
    <row r="1599" spans="3:64" ht="12.95" customHeight="1">
      <c r="C1599" s="14"/>
      <c r="D1599" s="14"/>
      <c r="AA1599" s="92"/>
      <c r="AB1599" s="92"/>
      <c r="AC1599" s="92"/>
      <c r="AD1599" s="92"/>
      <c r="AE1599" s="92"/>
      <c r="AG1599" s="94"/>
      <c r="AN1599" s="92"/>
      <c r="AO1599" s="92"/>
      <c r="AP1599" s="92"/>
      <c r="AQ1599" s="92"/>
      <c r="AR1599" s="92"/>
      <c r="AS1599" s="92"/>
      <c r="AT1599" s="92"/>
      <c r="AU1599" s="92"/>
      <c r="AV1599" s="92"/>
      <c r="AX1599" s="92"/>
    </row>
    <row r="1600" spans="3:64" ht="12.95" customHeight="1">
      <c r="C1600" s="14"/>
      <c r="D1600" s="14"/>
      <c r="AA1600" s="92"/>
      <c r="AB1600" s="92"/>
      <c r="AC1600" s="92"/>
      <c r="AD1600" s="92"/>
      <c r="AE1600" s="92"/>
      <c r="AG1600" s="94"/>
      <c r="AN1600" s="92"/>
      <c r="AO1600" s="92"/>
      <c r="AP1600" s="92"/>
      <c r="AQ1600" s="92"/>
      <c r="AR1600" s="92"/>
      <c r="AS1600" s="92"/>
      <c r="AT1600" s="92"/>
      <c r="AU1600" s="92"/>
      <c r="AV1600" s="92"/>
      <c r="AW1600" s="92"/>
      <c r="AX1600" s="92"/>
      <c r="AY1600" s="92"/>
      <c r="AZ1600" s="92"/>
      <c r="BA1600" s="92"/>
      <c r="BB1600" s="92"/>
      <c r="BC1600" s="92"/>
      <c r="BD1600" s="92"/>
      <c r="BE1600" s="92"/>
      <c r="BF1600" s="92"/>
      <c r="BG1600" s="92"/>
      <c r="BH1600" s="92"/>
      <c r="BI1600" s="92"/>
      <c r="BJ1600" s="92"/>
      <c r="BK1600" s="92"/>
      <c r="BL1600" s="92"/>
    </row>
    <row r="1601" spans="3:64" ht="12.95" customHeight="1">
      <c r="C1601" s="14"/>
      <c r="D1601" s="14"/>
      <c r="AA1601" s="92"/>
      <c r="AB1601" s="92"/>
      <c r="AC1601" s="92"/>
      <c r="AD1601" s="92"/>
      <c r="AE1601" s="92"/>
      <c r="AG1601" s="94"/>
      <c r="AN1601" s="92"/>
      <c r="AO1601" s="92"/>
      <c r="AP1601" s="92"/>
      <c r="AQ1601" s="92"/>
      <c r="AR1601" s="92"/>
      <c r="AS1601" s="92"/>
      <c r="AT1601" s="92"/>
      <c r="AU1601" s="92"/>
      <c r="AV1601" s="92"/>
    </row>
    <row r="1602" spans="3:64" ht="12.95" customHeight="1">
      <c r="C1602" s="14"/>
      <c r="D1602" s="14"/>
      <c r="AA1602" s="92"/>
      <c r="AB1602" s="92"/>
      <c r="AC1602" s="92"/>
      <c r="AD1602" s="92"/>
      <c r="AE1602" s="92"/>
      <c r="AG1602" s="94"/>
      <c r="AN1602" s="92"/>
      <c r="AO1602" s="92"/>
      <c r="AP1602" s="92"/>
      <c r="AQ1602" s="92"/>
      <c r="AR1602" s="92"/>
      <c r="AS1602" s="92"/>
      <c r="AT1602" s="92"/>
      <c r="AU1602" s="92"/>
      <c r="AV1602" s="92"/>
      <c r="AX1602" s="92"/>
    </row>
    <row r="1603" spans="3:64" ht="12.95" customHeight="1">
      <c r="C1603" s="14"/>
      <c r="D1603" s="14"/>
      <c r="AA1603" s="92"/>
      <c r="AB1603" s="92"/>
      <c r="AC1603" s="92"/>
      <c r="AD1603" s="92"/>
      <c r="AE1603" s="92"/>
      <c r="AG1603" s="94"/>
      <c r="AN1603" s="92"/>
      <c r="AO1603" s="92"/>
      <c r="AP1603" s="92"/>
      <c r="AQ1603" s="92"/>
      <c r="AR1603" s="92"/>
      <c r="AS1603" s="92"/>
      <c r="AT1603" s="92"/>
      <c r="AU1603" s="92"/>
    </row>
    <row r="1604" spans="3:64" ht="12.95" customHeight="1">
      <c r="C1604" s="14"/>
      <c r="D1604" s="14"/>
      <c r="AA1604" s="92"/>
      <c r="AB1604" s="92"/>
      <c r="AC1604" s="92"/>
      <c r="AD1604" s="92"/>
      <c r="AE1604" s="92"/>
      <c r="AG1604" s="94"/>
      <c r="AN1604" s="92"/>
      <c r="AO1604" s="92"/>
      <c r="AP1604" s="92"/>
      <c r="AQ1604" s="92"/>
      <c r="AR1604" s="92"/>
      <c r="AS1604" s="92"/>
      <c r="AT1604" s="92"/>
      <c r="AU1604" s="92"/>
      <c r="AV1604" s="92"/>
      <c r="AX1604" s="92"/>
    </row>
    <row r="1605" spans="3:64" ht="12.95" customHeight="1">
      <c r="C1605" s="14"/>
      <c r="D1605" s="14"/>
      <c r="AA1605" s="92"/>
      <c r="AB1605" s="92"/>
      <c r="AC1605" s="92"/>
      <c r="AD1605" s="92"/>
      <c r="AE1605" s="92"/>
      <c r="AG1605" s="94"/>
      <c r="AN1605" s="92"/>
      <c r="AO1605" s="92"/>
      <c r="AP1605" s="92"/>
      <c r="AQ1605" s="92"/>
      <c r="AR1605" s="92"/>
      <c r="AS1605" s="92"/>
      <c r="AT1605" s="92"/>
      <c r="AU1605" s="92"/>
    </row>
    <row r="1606" spans="3:64" ht="12.95" customHeight="1">
      <c r="C1606" s="14"/>
      <c r="D1606" s="14"/>
      <c r="AA1606" s="92"/>
      <c r="AB1606" s="92"/>
      <c r="AC1606" s="92"/>
      <c r="AD1606" s="92"/>
      <c r="AE1606" s="92"/>
      <c r="AG1606" s="94"/>
      <c r="AN1606" s="92"/>
      <c r="AO1606" s="92"/>
      <c r="AP1606" s="92"/>
      <c r="AQ1606" s="92"/>
      <c r="AR1606" s="92"/>
      <c r="AS1606" s="92"/>
      <c r="AT1606" s="92"/>
      <c r="AU1606" s="92"/>
      <c r="AV1606" s="92"/>
    </row>
    <row r="1607" spans="3:64" ht="12.95" customHeight="1">
      <c r="C1607" s="14"/>
      <c r="D1607" s="14"/>
      <c r="AA1607" s="92"/>
      <c r="AB1607" s="92"/>
      <c r="AC1607" s="92"/>
      <c r="AD1607" s="92"/>
      <c r="AE1607" s="92"/>
      <c r="AG1607" s="94"/>
      <c r="AN1607" s="92"/>
      <c r="AO1607" s="92"/>
      <c r="AP1607" s="92"/>
      <c r="AQ1607" s="92"/>
      <c r="AR1607" s="92"/>
      <c r="AS1607" s="92"/>
      <c r="AT1607" s="92"/>
      <c r="AU1607" s="92"/>
      <c r="AV1607" s="92"/>
      <c r="AW1607" s="92"/>
      <c r="AX1607" s="92"/>
      <c r="AY1607" s="92"/>
      <c r="AZ1607" s="92"/>
      <c r="BA1607" s="92"/>
      <c r="BB1607" s="92"/>
      <c r="BC1607" s="92"/>
      <c r="BD1607" s="92"/>
      <c r="BE1607" s="92"/>
      <c r="BF1607" s="92"/>
      <c r="BG1607" s="92"/>
      <c r="BH1607" s="92"/>
      <c r="BI1607" s="92"/>
      <c r="BJ1607" s="92"/>
      <c r="BK1607" s="92"/>
      <c r="BL1607" s="92"/>
    </row>
    <row r="1608" spans="3:64" ht="12.95" customHeight="1">
      <c r="C1608" s="14"/>
      <c r="D1608" s="14"/>
      <c r="AA1608" s="92"/>
      <c r="AB1608" s="92"/>
      <c r="AC1608" s="92"/>
      <c r="AD1608" s="92"/>
      <c r="AE1608" s="92"/>
      <c r="AG1608" s="94"/>
      <c r="AN1608" s="92"/>
      <c r="AO1608" s="92"/>
      <c r="AP1608" s="92"/>
      <c r="AQ1608" s="92"/>
      <c r="AR1608" s="92"/>
      <c r="AS1608" s="92"/>
      <c r="AT1608" s="92"/>
      <c r="AU1608" s="92"/>
    </row>
    <row r="1609" spans="3:64" ht="12.95" customHeight="1">
      <c r="C1609" s="14"/>
      <c r="D1609" s="14"/>
      <c r="AA1609" s="92"/>
      <c r="AB1609" s="92"/>
      <c r="AC1609" s="92"/>
      <c r="AD1609" s="92"/>
      <c r="AE1609" s="92"/>
      <c r="AG1609" s="94"/>
      <c r="AN1609" s="92"/>
      <c r="AO1609" s="92"/>
      <c r="AP1609" s="92"/>
      <c r="AQ1609" s="92"/>
      <c r="AR1609" s="92"/>
      <c r="AS1609" s="92"/>
      <c r="AT1609" s="92"/>
      <c r="AU1609" s="92"/>
      <c r="AV1609" s="92"/>
    </row>
    <row r="1610" spans="3:64" ht="12.95" customHeight="1">
      <c r="C1610" s="14"/>
      <c r="D1610" s="14"/>
      <c r="AA1610" s="92"/>
      <c r="AB1610" s="92"/>
      <c r="AC1610" s="92"/>
      <c r="AD1610" s="92"/>
      <c r="AE1610" s="92"/>
      <c r="AG1610" s="94"/>
      <c r="AN1610" s="92"/>
      <c r="AO1610" s="92"/>
      <c r="AP1610" s="92"/>
      <c r="AQ1610" s="92"/>
      <c r="AR1610" s="92"/>
      <c r="AS1610" s="92"/>
      <c r="AT1610" s="92"/>
      <c r="AU1610" s="92"/>
    </row>
    <row r="1611" spans="3:64" ht="12.95" customHeight="1">
      <c r="C1611" s="14"/>
      <c r="D1611" s="14"/>
      <c r="AA1611" s="92"/>
      <c r="AB1611" s="92"/>
      <c r="AC1611" s="92"/>
      <c r="AD1611" s="92"/>
      <c r="AE1611" s="92"/>
      <c r="AG1611" s="94"/>
      <c r="AN1611" s="92"/>
      <c r="AO1611" s="92"/>
      <c r="AP1611" s="92"/>
      <c r="AQ1611" s="92"/>
      <c r="AR1611" s="92"/>
      <c r="AS1611" s="92"/>
      <c r="AT1611" s="92"/>
      <c r="AU1611" s="92"/>
      <c r="AV1611" s="92"/>
      <c r="AX1611" s="92"/>
    </row>
    <row r="1612" spans="3:64" ht="12.95" customHeight="1">
      <c r="C1612" s="14"/>
      <c r="D1612" s="14"/>
      <c r="AA1612" s="92"/>
      <c r="AB1612" s="92"/>
      <c r="AC1612" s="92"/>
      <c r="AD1612" s="92"/>
      <c r="AE1612" s="92"/>
      <c r="AG1612" s="94"/>
      <c r="AN1612" s="92"/>
      <c r="AO1612" s="92"/>
      <c r="AP1612" s="92"/>
      <c r="AQ1612" s="92"/>
      <c r="AR1612" s="92"/>
      <c r="AS1612" s="92"/>
      <c r="AT1612" s="92"/>
      <c r="AU1612" s="92"/>
      <c r="AV1612" s="92"/>
    </row>
    <row r="1613" spans="3:64" ht="12.95" customHeight="1">
      <c r="C1613" s="14"/>
      <c r="D1613" s="14"/>
      <c r="AA1613" s="92"/>
      <c r="AB1613" s="92"/>
      <c r="AC1613" s="92"/>
      <c r="AD1613" s="92"/>
      <c r="AE1613" s="92"/>
      <c r="AG1613" s="94"/>
      <c r="AN1613" s="92"/>
      <c r="AO1613" s="92"/>
      <c r="AP1613" s="92"/>
      <c r="AQ1613" s="92"/>
      <c r="AR1613" s="92"/>
      <c r="AS1613" s="92"/>
      <c r="AT1613" s="92"/>
      <c r="AU1613" s="92"/>
    </row>
    <row r="1614" spans="3:64" ht="12.95" customHeight="1">
      <c r="C1614" s="14"/>
      <c r="D1614" s="14"/>
      <c r="AA1614" s="92"/>
      <c r="AB1614" s="92"/>
      <c r="AC1614" s="92"/>
      <c r="AD1614" s="92"/>
      <c r="AE1614" s="92"/>
      <c r="AG1614" s="94"/>
      <c r="AN1614" s="92"/>
      <c r="AO1614" s="92"/>
      <c r="AP1614" s="92"/>
      <c r="AQ1614" s="92"/>
      <c r="AR1614" s="92"/>
      <c r="AS1614" s="92"/>
      <c r="AT1614" s="92"/>
      <c r="AU1614" s="92"/>
    </row>
    <row r="1615" spans="3:64" ht="12.95" customHeight="1">
      <c r="C1615" s="14"/>
      <c r="D1615" s="14"/>
      <c r="AA1615" s="92"/>
      <c r="AB1615" s="92"/>
      <c r="AC1615" s="92"/>
      <c r="AD1615" s="92"/>
      <c r="AE1615" s="92"/>
      <c r="AG1615" s="94"/>
      <c r="AN1615" s="92"/>
      <c r="AO1615" s="92"/>
      <c r="AP1615" s="92"/>
      <c r="AQ1615" s="92"/>
      <c r="AR1615" s="92"/>
      <c r="AS1615" s="92"/>
      <c r="AT1615" s="92"/>
      <c r="AU1615" s="92"/>
      <c r="AV1615" s="92"/>
      <c r="AX1615" s="92"/>
      <c r="AY1615" s="92"/>
      <c r="AZ1615" s="92"/>
      <c r="BA1615" s="92"/>
      <c r="BB1615" s="92"/>
      <c r="BC1615" s="92"/>
      <c r="BD1615" s="92"/>
      <c r="BE1615" s="92"/>
      <c r="BF1615" s="92"/>
      <c r="BG1615" s="92"/>
      <c r="BH1615" s="92"/>
      <c r="BI1615" s="92"/>
      <c r="BJ1615" s="92"/>
      <c r="BK1615" s="92"/>
      <c r="BL1615" s="92"/>
    </row>
    <row r="1616" spans="3:64" ht="12.95" customHeight="1">
      <c r="C1616" s="14"/>
      <c r="D1616" s="14"/>
      <c r="AA1616" s="92"/>
      <c r="AB1616" s="92"/>
      <c r="AC1616" s="92"/>
      <c r="AD1616" s="92"/>
      <c r="AE1616" s="92"/>
      <c r="AG1616" s="94"/>
      <c r="AN1616" s="92"/>
      <c r="AO1616" s="92"/>
      <c r="AP1616" s="92"/>
      <c r="AQ1616" s="92"/>
      <c r="AR1616" s="92"/>
      <c r="AS1616" s="92"/>
      <c r="AT1616" s="92"/>
      <c r="AU1616" s="92"/>
      <c r="AV1616" s="92"/>
    </row>
    <row r="1617" spans="3:64" ht="12.95" customHeight="1">
      <c r="C1617" s="14"/>
      <c r="D1617" s="14"/>
      <c r="AA1617" s="92"/>
      <c r="AB1617" s="92"/>
      <c r="AC1617" s="92"/>
      <c r="AD1617" s="92"/>
      <c r="AE1617" s="92"/>
      <c r="AG1617" s="94"/>
      <c r="AN1617" s="92"/>
      <c r="AO1617" s="92"/>
      <c r="AP1617" s="92"/>
      <c r="AQ1617" s="92"/>
      <c r="AR1617" s="92"/>
      <c r="AS1617" s="92"/>
      <c r="AT1617" s="92"/>
      <c r="AU1617" s="92"/>
      <c r="AV1617" s="92"/>
    </row>
    <row r="1618" spans="3:64" ht="12.95" customHeight="1">
      <c r="C1618" s="14"/>
      <c r="D1618" s="14"/>
      <c r="AA1618" s="92"/>
      <c r="AB1618" s="92"/>
      <c r="AC1618" s="92"/>
      <c r="AD1618" s="92"/>
      <c r="AE1618" s="92"/>
      <c r="AG1618" s="94"/>
      <c r="AN1618" s="92"/>
      <c r="AO1618" s="92"/>
      <c r="AP1618" s="92"/>
      <c r="AQ1618" s="92"/>
      <c r="AR1618" s="92"/>
      <c r="AS1618" s="92"/>
      <c r="AT1618" s="92"/>
      <c r="AU1618" s="92"/>
      <c r="AV1618" s="92"/>
    </row>
    <row r="1619" spans="3:64" ht="12.95" customHeight="1">
      <c r="C1619" s="14"/>
      <c r="D1619" s="14"/>
      <c r="AA1619" s="92"/>
      <c r="AB1619" s="92"/>
      <c r="AC1619" s="92"/>
      <c r="AD1619" s="92"/>
      <c r="AE1619" s="92"/>
      <c r="AG1619" s="94"/>
      <c r="AN1619" s="92"/>
      <c r="AO1619" s="92"/>
      <c r="AP1619" s="92"/>
      <c r="AQ1619" s="92"/>
      <c r="AR1619" s="92"/>
      <c r="AS1619" s="92"/>
      <c r="AT1619" s="92"/>
      <c r="AU1619" s="92"/>
      <c r="AV1619" s="92"/>
      <c r="AX1619" s="92"/>
    </row>
    <row r="1620" spans="3:64" ht="12.95" customHeight="1">
      <c r="C1620" s="14"/>
      <c r="D1620" s="14"/>
      <c r="AA1620" s="92"/>
      <c r="AB1620" s="92"/>
      <c r="AC1620" s="92"/>
      <c r="AD1620" s="92"/>
      <c r="AE1620" s="92"/>
      <c r="AG1620" s="94"/>
      <c r="AN1620" s="92"/>
      <c r="AO1620" s="92"/>
      <c r="AP1620" s="92"/>
      <c r="AQ1620" s="92"/>
      <c r="AR1620" s="92"/>
      <c r="AS1620" s="92"/>
      <c r="AT1620" s="92"/>
      <c r="AU1620" s="92"/>
      <c r="AV1620" s="92"/>
    </row>
    <row r="1621" spans="3:64" ht="12.95" customHeight="1">
      <c r="C1621" s="14"/>
      <c r="D1621" s="14"/>
      <c r="AA1621" s="92"/>
      <c r="AB1621" s="92"/>
      <c r="AC1621" s="92"/>
      <c r="AD1621" s="92"/>
      <c r="AE1621" s="92"/>
      <c r="AG1621" s="94"/>
      <c r="AN1621" s="92"/>
      <c r="AO1621" s="92"/>
      <c r="AP1621" s="92"/>
      <c r="AQ1621" s="92"/>
      <c r="AR1621" s="92"/>
      <c r="AS1621" s="92"/>
      <c r="AT1621" s="92"/>
      <c r="AU1621" s="92"/>
      <c r="AV1621" s="92"/>
    </row>
    <row r="1622" spans="3:64" ht="12.95" customHeight="1">
      <c r="C1622" s="14"/>
      <c r="D1622" s="14"/>
      <c r="AA1622" s="92"/>
      <c r="AB1622" s="92"/>
      <c r="AC1622" s="92"/>
      <c r="AD1622" s="92"/>
      <c r="AE1622" s="92"/>
      <c r="AG1622" s="94"/>
      <c r="AN1622" s="92"/>
      <c r="AO1622" s="92"/>
      <c r="AP1622" s="92"/>
      <c r="AQ1622" s="92"/>
      <c r="AR1622" s="92"/>
      <c r="AS1622" s="92"/>
      <c r="AT1622" s="92"/>
      <c r="AU1622" s="92"/>
      <c r="AV1622" s="92"/>
      <c r="AW1622" s="92"/>
      <c r="AX1622" s="92"/>
      <c r="AY1622" s="92"/>
      <c r="AZ1622" s="92"/>
      <c r="BA1622" s="92"/>
      <c r="BB1622" s="92"/>
      <c r="BC1622" s="92"/>
      <c r="BD1622" s="92"/>
      <c r="BE1622" s="92"/>
      <c r="BF1622" s="92"/>
      <c r="BG1622" s="92"/>
      <c r="BH1622" s="92"/>
      <c r="BI1622" s="92"/>
      <c r="BJ1622" s="92"/>
      <c r="BK1622" s="92"/>
      <c r="BL1622" s="92"/>
    </row>
    <row r="1623" spans="3:64" ht="12.95" customHeight="1">
      <c r="C1623" s="14"/>
      <c r="D1623" s="14"/>
      <c r="AA1623" s="92"/>
      <c r="AB1623" s="92"/>
      <c r="AC1623" s="92"/>
      <c r="AD1623" s="92"/>
      <c r="AE1623" s="92"/>
      <c r="AG1623" s="94"/>
      <c r="AN1623" s="92"/>
      <c r="AO1623" s="92"/>
      <c r="AP1623" s="92"/>
      <c r="AQ1623" s="92"/>
      <c r="AR1623" s="92"/>
      <c r="AS1623" s="92"/>
      <c r="AT1623" s="92"/>
      <c r="AU1623" s="92"/>
      <c r="AV1623" s="92"/>
      <c r="AX1623" s="92"/>
      <c r="AY1623" s="92"/>
      <c r="AZ1623" s="92"/>
      <c r="BA1623" s="92"/>
      <c r="BB1623" s="92"/>
      <c r="BC1623" s="92"/>
      <c r="BD1623" s="92"/>
      <c r="BE1623" s="92"/>
      <c r="BF1623" s="92"/>
      <c r="BG1623" s="92"/>
      <c r="BH1623" s="92"/>
      <c r="BI1623" s="92"/>
      <c r="BJ1623" s="92"/>
      <c r="BK1623" s="92"/>
      <c r="BL1623" s="92"/>
    </row>
    <row r="1624" spans="3:64" ht="12.95" customHeight="1">
      <c r="C1624" s="14"/>
      <c r="D1624" s="14"/>
      <c r="AA1624" s="92"/>
      <c r="AB1624" s="92"/>
      <c r="AC1624" s="92"/>
      <c r="AD1624" s="92"/>
      <c r="AE1624" s="92"/>
      <c r="AG1624" s="94"/>
      <c r="AN1624" s="92"/>
      <c r="AO1624" s="92"/>
      <c r="AP1624" s="92"/>
      <c r="AQ1624" s="92"/>
      <c r="AR1624" s="92"/>
      <c r="AS1624" s="92"/>
      <c r="AT1624" s="92"/>
      <c r="AU1624" s="92"/>
      <c r="AV1624" s="92"/>
      <c r="AX1624" s="92"/>
    </row>
    <row r="1625" spans="3:64" ht="12.95" customHeight="1">
      <c r="C1625" s="14"/>
      <c r="D1625" s="14"/>
      <c r="AA1625" s="92"/>
      <c r="AB1625" s="92"/>
      <c r="AC1625" s="92"/>
      <c r="AD1625" s="92"/>
      <c r="AE1625" s="92"/>
      <c r="AG1625" s="94"/>
      <c r="AN1625" s="92"/>
      <c r="AO1625" s="92"/>
      <c r="AP1625" s="92"/>
      <c r="AQ1625" s="92"/>
      <c r="AR1625" s="92"/>
      <c r="AS1625" s="92"/>
      <c r="AT1625" s="92"/>
      <c r="AU1625" s="92"/>
      <c r="AV1625" s="92"/>
      <c r="AW1625" s="92"/>
      <c r="AX1625" s="92"/>
      <c r="AY1625" s="92"/>
      <c r="AZ1625" s="92"/>
      <c r="BA1625" s="92"/>
      <c r="BB1625" s="92"/>
      <c r="BC1625" s="92"/>
      <c r="BD1625" s="92"/>
      <c r="BE1625" s="92"/>
      <c r="BF1625" s="92"/>
      <c r="BG1625" s="92"/>
      <c r="BH1625" s="92"/>
      <c r="BI1625" s="92"/>
      <c r="BJ1625" s="92"/>
      <c r="BK1625" s="92"/>
      <c r="BL1625" s="92"/>
    </row>
    <row r="1626" spans="3:64" ht="12.95" customHeight="1">
      <c r="C1626" s="14"/>
      <c r="D1626" s="14"/>
      <c r="AA1626" s="92"/>
      <c r="AB1626" s="92"/>
      <c r="AC1626" s="92"/>
      <c r="AD1626" s="92"/>
      <c r="AE1626" s="92"/>
      <c r="AG1626" s="94"/>
      <c r="AN1626" s="92"/>
      <c r="AO1626" s="92"/>
      <c r="AP1626" s="92"/>
      <c r="AQ1626" s="92"/>
      <c r="AR1626" s="92"/>
      <c r="AS1626" s="92"/>
      <c r="AT1626" s="92"/>
      <c r="AU1626" s="92"/>
    </row>
    <row r="1627" spans="3:64" ht="12.95" customHeight="1">
      <c r="C1627" s="14"/>
      <c r="D1627" s="14"/>
      <c r="AA1627" s="92"/>
      <c r="AB1627" s="92"/>
      <c r="AC1627" s="92"/>
      <c r="AD1627" s="92"/>
      <c r="AE1627" s="92"/>
      <c r="AG1627" s="94"/>
      <c r="AN1627" s="92"/>
      <c r="AO1627" s="92"/>
      <c r="AP1627" s="92"/>
      <c r="AQ1627" s="92"/>
      <c r="AR1627" s="92"/>
      <c r="AS1627" s="92"/>
      <c r="AT1627" s="92"/>
      <c r="AU1627" s="92"/>
    </row>
    <row r="1628" spans="3:64" ht="12.95" customHeight="1">
      <c r="C1628" s="14"/>
      <c r="D1628" s="14"/>
      <c r="AA1628" s="92"/>
      <c r="AB1628" s="92"/>
      <c r="AC1628" s="92"/>
      <c r="AD1628" s="92"/>
      <c r="AE1628" s="92"/>
      <c r="AG1628" s="94"/>
      <c r="AN1628" s="92"/>
      <c r="AO1628" s="92"/>
      <c r="AP1628" s="92"/>
      <c r="AQ1628" s="92"/>
      <c r="AR1628" s="92"/>
      <c r="AS1628" s="92"/>
      <c r="AT1628" s="92"/>
      <c r="AU1628" s="92"/>
      <c r="AV1628" s="92"/>
      <c r="AX1628" s="92"/>
      <c r="AY1628" s="92"/>
      <c r="AZ1628" s="92"/>
      <c r="BA1628" s="92"/>
      <c r="BB1628" s="92"/>
      <c r="BC1628" s="92"/>
      <c r="BD1628" s="92"/>
      <c r="BE1628" s="92"/>
      <c r="BF1628" s="92"/>
      <c r="BG1628" s="92"/>
      <c r="BH1628" s="92"/>
      <c r="BI1628" s="92"/>
      <c r="BJ1628" s="92"/>
      <c r="BK1628" s="92"/>
      <c r="BL1628" s="92"/>
    </row>
    <row r="1629" spans="3:64" ht="12.95" customHeight="1">
      <c r="C1629" s="14"/>
      <c r="D1629" s="14"/>
      <c r="AA1629" s="92"/>
      <c r="AB1629" s="92"/>
      <c r="AC1629" s="92"/>
      <c r="AD1629" s="92"/>
      <c r="AE1629" s="92"/>
      <c r="AG1629" s="94"/>
      <c r="AN1629" s="92"/>
      <c r="AO1629" s="92"/>
      <c r="AP1629" s="92"/>
      <c r="AQ1629" s="92"/>
      <c r="AR1629" s="92"/>
      <c r="AS1629" s="92"/>
      <c r="AT1629" s="92"/>
      <c r="AU1629" s="92"/>
      <c r="AV1629" s="92"/>
    </row>
    <row r="1630" spans="3:64" ht="12.95" customHeight="1">
      <c r="C1630" s="14"/>
      <c r="D1630" s="14"/>
      <c r="AA1630" s="92"/>
      <c r="AB1630" s="92"/>
      <c r="AC1630" s="92"/>
      <c r="AD1630" s="92"/>
      <c r="AE1630" s="92"/>
      <c r="AG1630" s="94"/>
      <c r="AN1630" s="92"/>
      <c r="AO1630" s="92"/>
      <c r="AP1630" s="92"/>
      <c r="AQ1630" s="92"/>
      <c r="AR1630" s="92"/>
      <c r="AS1630" s="92"/>
      <c r="AT1630" s="92"/>
      <c r="AU1630" s="92"/>
      <c r="AV1630" s="92"/>
      <c r="AW1630" s="92"/>
      <c r="AX1630" s="92"/>
      <c r="AY1630" s="92"/>
      <c r="AZ1630" s="92"/>
      <c r="BA1630" s="92"/>
      <c r="BB1630" s="92"/>
      <c r="BC1630" s="92"/>
      <c r="BD1630" s="92"/>
      <c r="BE1630" s="92"/>
      <c r="BF1630" s="92"/>
      <c r="BG1630" s="92"/>
      <c r="BH1630" s="92"/>
      <c r="BI1630" s="92"/>
      <c r="BJ1630" s="92"/>
      <c r="BK1630" s="92"/>
      <c r="BL1630" s="92"/>
    </row>
    <row r="1631" spans="3:64" ht="12.95" customHeight="1">
      <c r="C1631" s="14"/>
      <c r="D1631" s="14"/>
      <c r="AA1631" s="92"/>
      <c r="AB1631" s="92"/>
      <c r="AC1631" s="92"/>
      <c r="AD1631" s="92"/>
      <c r="AE1631" s="92"/>
      <c r="AG1631" s="94"/>
      <c r="AN1631" s="92"/>
      <c r="AO1631" s="92"/>
      <c r="AP1631" s="92"/>
      <c r="AQ1631" s="92"/>
      <c r="AR1631" s="92"/>
      <c r="AS1631" s="92"/>
      <c r="AT1631" s="92"/>
      <c r="AU1631" s="92"/>
    </row>
    <row r="1632" spans="3:64" ht="12.95" customHeight="1">
      <c r="C1632" s="14"/>
      <c r="D1632" s="14"/>
      <c r="AA1632" s="92"/>
      <c r="AB1632" s="92"/>
      <c r="AC1632" s="92"/>
      <c r="AD1632" s="92"/>
      <c r="AE1632" s="92"/>
      <c r="AG1632" s="94"/>
      <c r="AN1632" s="92"/>
      <c r="AO1632" s="92"/>
      <c r="AP1632" s="92"/>
      <c r="AQ1632" s="92"/>
      <c r="AR1632" s="92"/>
      <c r="AS1632" s="92"/>
      <c r="AT1632" s="92"/>
      <c r="AU1632" s="92"/>
      <c r="AV1632" s="92"/>
      <c r="AW1632" s="92"/>
      <c r="AX1632" s="92"/>
      <c r="AY1632" s="92"/>
      <c r="AZ1632" s="92"/>
      <c r="BA1632" s="92"/>
      <c r="BB1632" s="92"/>
      <c r="BC1632" s="92"/>
      <c r="BD1632" s="92"/>
      <c r="BE1632" s="92"/>
      <c r="BF1632" s="92"/>
      <c r="BG1632" s="92"/>
      <c r="BH1632" s="92"/>
      <c r="BI1632" s="92"/>
      <c r="BJ1632" s="92"/>
      <c r="BK1632" s="92"/>
      <c r="BL1632" s="92"/>
    </row>
    <row r="1633" spans="3:64" ht="12.95" customHeight="1">
      <c r="C1633" s="14"/>
      <c r="D1633" s="14"/>
      <c r="AA1633" s="92"/>
      <c r="AB1633" s="92"/>
      <c r="AC1633" s="92"/>
      <c r="AD1633" s="92"/>
      <c r="AE1633" s="92"/>
      <c r="AG1633" s="94"/>
      <c r="AN1633" s="92"/>
      <c r="AO1633" s="92"/>
      <c r="AP1633" s="92"/>
      <c r="AQ1633" s="92"/>
      <c r="AR1633" s="92"/>
      <c r="AS1633" s="92"/>
      <c r="AT1633" s="92"/>
      <c r="AU1633" s="92"/>
    </row>
    <row r="1634" spans="3:64" ht="12.95" customHeight="1">
      <c r="C1634" s="14"/>
      <c r="D1634" s="14"/>
      <c r="AA1634" s="92"/>
      <c r="AB1634" s="92"/>
      <c r="AC1634" s="92"/>
      <c r="AD1634" s="92"/>
      <c r="AE1634" s="92"/>
      <c r="AG1634" s="94"/>
      <c r="AN1634" s="92"/>
      <c r="AO1634" s="92"/>
      <c r="AP1634" s="92"/>
      <c r="AQ1634" s="92"/>
      <c r="AR1634" s="92"/>
      <c r="AS1634" s="92"/>
      <c r="AT1634" s="92"/>
      <c r="AU1634" s="92"/>
    </row>
    <row r="1635" spans="3:64" ht="12.95" customHeight="1">
      <c r="C1635" s="14"/>
      <c r="D1635" s="14"/>
      <c r="AA1635" s="92"/>
      <c r="AB1635" s="92"/>
      <c r="AC1635" s="92"/>
      <c r="AD1635" s="92"/>
      <c r="AE1635" s="92"/>
      <c r="AG1635" s="94"/>
      <c r="AN1635" s="92"/>
      <c r="AO1635" s="92"/>
      <c r="AP1635" s="92"/>
      <c r="AQ1635" s="92"/>
      <c r="AR1635" s="92"/>
      <c r="AS1635" s="92"/>
      <c r="AT1635" s="92"/>
      <c r="AU1635" s="92"/>
    </row>
    <row r="1636" spans="3:64" ht="12.95" customHeight="1">
      <c r="C1636" s="14"/>
      <c r="D1636" s="14"/>
      <c r="AA1636" s="92"/>
      <c r="AB1636" s="92"/>
      <c r="AC1636" s="92"/>
      <c r="AD1636" s="92"/>
      <c r="AE1636" s="92"/>
      <c r="AG1636" s="94"/>
      <c r="AN1636" s="92"/>
      <c r="AO1636" s="92"/>
      <c r="AP1636" s="92"/>
      <c r="AQ1636" s="92"/>
      <c r="AR1636" s="92"/>
      <c r="AS1636" s="92"/>
      <c r="AT1636" s="92"/>
      <c r="AU1636" s="92"/>
    </row>
    <row r="1637" spans="3:64" ht="12.95" customHeight="1">
      <c r="C1637" s="14"/>
      <c r="D1637" s="14"/>
      <c r="AA1637" s="92"/>
      <c r="AB1637" s="92"/>
      <c r="AC1637" s="92"/>
      <c r="AD1637" s="92"/>
      <c r="AE1637" s="92"/>
      <c r="AG1637" s="94"/>
      <c r="AN1637" s="92"/>
      <c r="AO1637" s="92"/>
      <c r="AP1637" s="92"/>
      <c r="AQ1637" s="92"/>
      <c r="AR1637" s="92"/>
      <c r="AS1637" s="92"/>
      <c r="AT1637" s="92"/>
      <c r="AU1637" s="92"/>
    </row>
    <row r="1638" spans="3:64" ht="12.95" customHeight="1">
      <c r="C1638" s="14"/>
      <c r="D1638" s="14"/>
      <c r="AA1638" s="92"/>
      <c r="AB1638" s="92"/>
      <c r="AC1638" s="92"/>
      <c r="AD1638" s="92"/>
      <c r="AE1638" s="92"/>
      <c r="AG1638" s="94"/>
      <c r="AN1638" s="92"/>
      <c r="AO1638" s="92"/>
      <c r="AP1638" s="92"/>
      <c r="AQ1638" s="92"/>
      <c r="AR1638" s="92"/>
      <c r="AS1638" s="92"/>
      <c r="AT1638" s="92"/>
      <c r="AU1638" s="92"/>
      <c r="AV1638" s="92"/>
      <c r="AX1638" s="92"/>
    </row>
    <row r="1639" spans="3:64" ht="12.95" customHeight="1">
      <c r="C1639" s="14"/>
      <c r="D1639" s="14"/>
      <c r="AA1639" s="92"/>
      <c r="AB1639" s="92"/>
      <c r="AC1639" s="92"/>
      <c r="AD1639" s="92"/>
      <c r="AE1639" s="92"/>
      <c r="AG1639" s="94"/>
      <c r="AN1639" s="92"/>
      <c r="AO1639" s="92"/>
      <c r="AP1639" s="92"/>
      <c r="AQ1639" s="92"/>
      <c r="AR1639" s="92"/>
      <c r="AS1639" s="92"/>
      <c r="AT1639" s="92"/>
      <c r="AU1639" s="92"/>
      <c r="AV1639" s="92"/>
      <c r="AX1639" s="92"/>
    </row>
    <row r="1640" spans="3:64" ht="12.95" customHeight="1">
      <c r="C1640" s="14"/>
      <c r="D1640" s="14"/>
      <c r="AA1640" s="92"/>
      <c r="AB1640" s="92"/>
      <c r="AC1640" s="92"/>
      <c r="AD1640" s="92"/>
      <c r="AE1640" s="92"/>
      <c r="AG1640" s="94"/>
      <c r="AN1640" s="92"/>
      <c r="AO1640" s="92"/>
      <c r="AP1640" s="92"/>
      <c r="AQ1640" s="92"/>
      <c r="AR1640" s="92"/>
      <c r="AS1640" s="92"/>
      <c r="AT1640" s="92"/>
      <c r="AU1640" s="92"/>
      <c r="AV1640" s="92"/>
      <c r="AW1640" s="92"/>
      <c r="AX1640" s="92"/>
      <c r="AY1640" s="92"/>
      <c r="AZ1640" s="92"/>
      <c r="BA1640" s="92"/>
      <c r="BB1640" s="92"/>
      <c r="BC1640" s="92"/>
      <c r="BD1640" s="92"/>
      <c r="BE1640" s="92"/>
      <c r="BF1640" s="92"/>
      <c r="BG1640" s="92"/>
      <c r="BH1640" s="92"/>
      <c r="BI1640" s="92"/>
      <c r="BJ1640" s="92"/>
      <c r="BK1640" s="92"/>
      <c r="BL1640" s="92"/>
    </row>
    <row r="1641" spans="3:64" ht="12.95" customHeight="1">
      <c r="C1641" s="14"/>
      <c r="D1641" s="14"/>
      <c r="AA1641" s="92"/>
      <c r="AB1641" s="92"/>
      <c r="AC1641" s="92"/>
      <c r="AD1641" s="92"/>
      <c r="AE1641" s="92"/>
      <c r="AG1641" s="94"/>
      <c r="AN1641" s="92"/>
      <c r="AO1641" s="92"/>
      <c r="AP1641" s="92"/>
      <c r="AQ1641" s="92"/>
      <c r="AR1641" s="92"/>
      <c r="AS1641" s="92"/>
      <c r="AT1641" s="92"/>
      <c r="AU1641" s="92"/>
    </row>
    <row r="1642" spans="3:64" ht="12.95" customHeight="1">
      <c r="C1642" s="14"/>
      <c r="D1642" s="14"/>
      <c r="AA1642" s="92"/>
      <c r="AB1642" s="92"/>
      <c r="AC1642" s="92"/>
      <c r="AD1642" s="92"/>
      <c r="AE1642" s="92"/>
      <c r="AG1642" s="94"/>
      <c r="AN1642" s="92"/>
      <c r="AO1642" s="92"/>
      <c r="AP1642" s="92"/>
      <c r="AQ1642" s="92"/>
      <c r="AR1642" s="92"/>
      <c r="AS1642" s="92"/>
      <c r="AT1642" s="92"/>
      <c r="AU1642" s="92"/>
      <c r="AV1642" s="92"/>
      <c r="AX1642" s="92"/>
      <c r="AY1642" s="92"/>
      <c r="AZ1642" s="92"/>
      <c r="BA1642" s="92"/>
      <c r="BB1642" s="92"/>
      <c r="BC1642" s="92"/>
      <c r="BD1642" s="92"/>
      <c r="BE1642" s="92"/>
      <c r="BF1642" s="92"/>
      <c r="BG1642" s="92"/>
      <c r="BH1642" s="92"/>
      <c r="BI1642" s="92"/>
      <c r="BJ1642" s="92"/>
      <c r="BK1642" s="92"/>
      <c r="BL1642" s="92"/>
    </row>
    <row r="1643" spans="3:64" ht="12.95" customHeight="1">
      <c r="C1643" s="14"/>
      <c r="D1643" s="14"/>
      <c r="AA1643" s="92"/>
      <c r="AB1643" s="92"/>
      <c r="AC1643" s="92"/>
      <c r="AD1643" s="92"/>
      <c r="AE1643" s="92"/>
      <c r="AG1643" s="94"/>
      <c r="AN1643" s="92"/>
      <c r="AO1643" s="92"/>
      <c r="AP1643" s="92"/>
      <c r="AQ1643" s="92"/>
      <c r="AR1643" s="92"/>
      <c r="AS1643" s="92"/>
      <c r="AT1643" s="92"/>
      <c r="AU1643" s="92"/>
      <c r="AV1643" s="93"/>
    </row>
    <row r="1644" spans="3:64" ht="12.95" customHeight="1">
      <c r="C1644" s="14"/>
      <c r="D1644" s="14"/>
      <c r="AA1644" s="92"/>
      <c r="AB1644" s="92"/>
      <c r="AC1644" s="92"/>
      <c r="AD1644" s="92"/>
      <c r="AE1644" s="92"/>
      <c r="AG1644" s="94"/>
      <c r="AN1644" s="92"/>
      <c r="AO1644" s="92"/>
      <c r="AP1644" s="92"/>
      <c r="AQ1644" s="92"/>
      <c r="AR1644" s="92"/>
      <c r="AS1644" s="92"/>
      <c r="AT1644" s="92"/>
      <c r="AU1644" s="92"/>
      <c r="AV1644" s="92"/>
    </row>
    <row r="1645" spans="3:64" ht="12.95" customHeight="1">
      <c r="C1645" s="14"/>
      <c r="D1645" s="14"/>
      <c r="AA1645" s="92"/>
      <c r="AB1645" s="92"/>
      <c r="AC1645" s="92"/>
      <c r="AD1645" s="92"/>
      <c r="AE1645" s="92"/>
      <c r="AG1645" s="94"/>
      <c r="AN1645" s="92"/>
      <c r="AO1645" s="92"/>
      <c r="AP1645" s="92"/>
      <c r="AQ1645" s="92"/>
      <c r="AR1645" s="92"/>
      <c r="AS1645" s="92"/>
      <c r="AT1645" s="92"/>
      <c r="AU1645" s="92"/>
      <c r="AV1645" s="92"/>
      <c r="AX1645" s="92"/>
      <c r="AY1645" s="92"/>
      <c r="AZ1645" s="92"/>
      <c r="BA1645" s="92"/>
      <c r="BB1645" s="92"/>
      <c r="BC1645" s="92"/>
      <c r="BD1645" s="92"/>
      <c r="BE1645" s="92"/>
      <c r="BF1645" s="92"/>
      <c r="BG1645" s="92"/>
      <c r="BH1645" s="92"/>
      <c r="BI1645" s="92"/>
      <c r="BJ1645" s="92"/>
      <c r="BK1645" s="92"/>
      <c r="BL1645" s="92"/>
    </row>
    <row r="1646" spans="3:64" ht="12.95" customHeight="1">
      <c r="C1646" s="14"/>
      <c r="D1646" s="14"/>
      <c r="AA1646" s="92"/>
      <c r="AB1646" s="92"/>
      <c r="AC1646" s="92"/>
      <c r="AD1646" s="92"/>
      <c r="AE1646" s="92"/>
      <c r="AG1646" s="94"/>
      <c r="AN1646" s="92"/>
      <c r="AO1646" s="92"/>
      <c r="AP1646" s="92"/>
      <c r="AQ1646" s="92"/>
      <c r="AR1646" s="92"/>
      <c r="AS1646" s="92"/>
      <c r="AT1646" s="92"/>
      <c r="AU1646" s="92"/>
      <c r="AV1646" s="92"/>
    </row>
    <row r="1647" spans="3:64" ht="12.95" customHeight="1">
      <c r="C1647" s="14"/>
      <c r="D1647" s="14"/>
      <c r="AA1647" s="92"/>
      <c r="AB1647" s="92"/>
      <c r="AC1647" s="92"/>
      <c r="AD1647" s="92"/>
      <c r="AE1647" s="92"/>
      <c r="AG1647" s="94"/>
      <c r="AN1647" s="92"/>
      <c r="AO1647" s="92"/>
      <c r="AP1647" s="92"/>
      <c r="AQ1647" s="92"/>
      <c r="AR1647" s="92"/>
      <c r="AS1647" s="92"/>
      <c r="AT1647" s="92"/>
      <c r="AU1647" s="92"/>
      <c r="AV1647" s="92"/>
    </row>
    <row r="1648" spans="3:64" ht="12.95" customHeight="1">
      <c r="C1648" s="14"/>
      <c r="D1648" s="14"/>
      <c r="AA1648" s="92"/>
      <c r="AB1648" s="92"/>
      <c r="AC1648" s="92"/>
      <c r="AD1648" s="92"/>
      <c r="AE1648" s="92"/>
      <c r="AG1648" s="94"/>
      <c r="AN1648" s="92"/>
      <c r="AO1648" s="92"/>
      <c r="AP1648" s="92"/>
      <c r="AQ1648" s="92"/>
      <c r="AR1648" s="92"/>
      <c r="AS1648" s="92"/>
      <c r="AT1648" s="92"/>
      <c r="AU1648" s="92"/>
    </row>
    <row r="1649" spans="3:64" ht="12.95" customHeight="1">
      <c r="C1649" s="14"/>
      <c r="D1649" s="14"/>
      <c r="AA1649" s="92"/>
      <c r="AB1649" s="92"/>
      <c r="AC1649" s="92"/>
      <c r="AD1649" s="92"/>
      <c r="AE1649" s="92"/>
      <c r="AG1649" s="94"/>
      <c r="AN1649" s="92"/>
      <c r="AO1649" s="92"/>
      <c r="AP1649" s="92"/>
      <c r="AQ1649" s="92"/>
      <c r="AR1649" s="92"/>
      <c r="AS1649" s="92"/>
      <c r="AT1649" s="92"/>
      <c r="AU1649" s="92"/>
    </row>
    <row r="1650" spans="3:64" ht="12.95" customHeight="1">
      <c r="C1650" s="14"/>
      <c r="D1650" s="14"/>
      <c r="AA1650" s="92"/>
      <c r="AB1650" s="92"/>
      <c r="AC1650" s="92"/>
      <c r="AD1650" s="92"/>
      <c r="AE1650" s="92"/>
      <c r="AG1650" s="94"/>
      <c r="AN1650" s="92"/>
      <c r="AO1650" s="92"/>
      <c r="AP1650" s="92"/>
      <c r="AQ1650" s="92"/>
      <c r="AR1650" s="92"/>
      <c r="AS1650" s="92"/>
      <c r="AT1650" s="92"/>
      <c r="AU1650" s="92"/>
    </row>
    <row r="1651" spans="3:64" ht="12.95" customHeight="1">
      <c r="C1651" s="14"/>
      <c r="D1651" s="14"/>
      <c r="AA1651" s="92"/>
      <c r="AB1651" s="92"/>
      <c r="AC1651" s="92"/>
      <c r="AD1651" s="92"/>
      <c r="AE1651" s="92"/>
      <c r="AG1651" s="94"/>
      <c r="AN1651" s="92"/>
      <c r="AO1651" s="92"/>
      <c r="AP1651" s="92"/>
      <c r="AQ1651" s="92"/>
      <c r="AR1651" s="92"/>
      <c r="AS1651" s="92"/>
      <c r="AT1651" s="92"/>
      <c r="AU1651" s="92"/>
    </row>
    <row r="1652" spans="3:64" ht="12.95" customHeight="1">
      <c r="C1652" s="14"/>
      <c r="D1652" s="14"/>
      <c r="AA1652" s="92"/>
      <c r="AB1652" s="92"/>
      <c r="AC1652" s="92"/>
      <c r="AD1652" s="92"/>
      <c r="AE1652" s="92"/>
      <c r="AG1652" s="94"/>
      <c r="AN1652" s="92"/>
      <c r="AO1652" s="92"/>
      <c r="AP1652" s="92"/>
      <c r="AQ1652" s="92"/>
      <c r="AR1652" s="92"/>
      <c r="AS1652" s="92"/>
      <c r="AT1652" s="92"/>
      <c r="AU1652" s="92"/>
    </row>
    <row r="1653" spans="3:64" ht="12.95" customHeight="1">
      <c r="C1653" s="14"/>
      <c r="D1653" s="14"/>
      <c r="AA1653" s="92"/>
      <c r="AB1653" s="92"/>
      <c r="AC1653" s="92"/>
      <c r="AD1653" s="92"/>
      <c r="AE1653" s="92"/>
      <c r="AG1653" s="94"/>
      <c r="AN1653" s="92"/>
      <c r="AO1653" s="92"/>
      <c r="AP1653" s="92"/>
      <c r="AQ1653" s="92"/>
      <c r="AR1653" s="92"/>
      <c r="AS1653" s="92"/>
      <c r="AT1653" s="92"/>
      <c r="AU1653" s="92"/>
    </row>
    <row r="1654" spans="3:64" ht="12.95" customHeight="1">
      <c r="C1654" s="14"/>
      <c r="D1654" s="14"/>
      <c r="AA1654" s="92"/>
      <c r="AB1654" s="92"/>
      <c r="AC1654" s="92"/>
      <c r="AD1654" s="92"/>
      <c r="AE1654" s="92"/>
      <c r="AG1654" s="94"/>
      <c r="AN1654" s="92"/>
      <c r="AO1654" s="92"/>
      <c r="AP1654" s="92"/>
      <c r="AQ1654" s="92"/>
      <c r="AR1654" s="92"/>
      <c r="AS1654" s="92"/>
      <c r="AT1654" s="92"/>
      <c r="AU1654" s="92"/>
    </row>
    <row r="1655" spans="3:64" ht="12.95" customHeight="1">
      <c r="C1655" s="14"/>
      <c r="D1655" s="14"/>
      <c r="AA1655" s="92"/>
      <c r="AB1655" s="92"/>
      <c r="AC1655" s="92"/>
      <c r="AD1655" s="92"/>
      <c r="AE1655" s="92"/>
      <c r="AG1655" s="94"/>
      <c r="AN1655" s="92"/>
      <c r="AO1655" s="92"/>
      <c r="AP1655" s="92"/>
      <c r="AQ1655" s="92"/>
      <c r="AR1655" s="92"/>
      <c r="AS1655" s="92"/>
      <c r="AT1655" s="92"/>
      <c r="AU1655" s="92"/>
      <c r="AV1655" s="92"/>
    </row>
    <row r="1656" spans="3:64" ht="12.95" customHeight="1">
      <c r="C1656" s="14"/>
      <c r="D1656" s="14"/>
      <c r="AA1656" s="92"/>
      <c r="AB1656" s="92"/>
      <c r="AC1656" s="92"/>
      <c r="AD1656" s="92"/>
      <c r="AE1656" s="92"/>
      <c r="AG1656" s="94"/>
      <c r="AN1656" s="92"/>
      <c r="AO1656" s="92"/>
      <c r="AP1656" s="92"/>
      <c r="AQ1656" s="92"/>
      <c r="AR1656" s="92"/>
      <c r="AS1656" s="92"/>
      <c r="AT1656" s="92"/>
      <c r="AU1656" s="92"/>
      <c r="AV1656" s="92"/>
      <c r="AW1656" s="92"/>
      <c r="AX1656" s="92"/>
      <c r="AY1656" s="92"/>
      <c r="AZ1656" s="92"/>
      <c r="BA1656" s="92"/>
      <c r="BB1656" s="92"/>
      <c r="BC1656" s="92"/>
      <c r="BD1656" s="92"/>
      <c r="BE1656" s="92"/>
      <c r="BF1656" s="92"/>
      <c r="BG1656" s="92"/>
      <c r="BH1656" s="92"/>
      <c r="BI1656" s="92"/>
      <c r="BJ1656" s="92"/>
      <c r="BK1656" s="92"/>
      <c r="BL1656" s="92"/>
    </row>
    <row r="1657" spans="3:64" ht="12.95" customHeight="1">
      <c r="C1657" s="14"/>
      <c r="D1657" s="14"/>
      <c r="AA1657" s="92"/>
      <c r="AB1657" s="92"/>
      <c r="AC1657" s="92"/>
      <c r="AD1657" s="92"/>
      <c r="AE1657" s="92"/>
      <c r="AG1657" s="94"/>
      <c r="AN1657" s="92"/>
      <c r="AO1657" s="92"/>
      <c r="AP1657" s="92"/>
      <c r="AQ1657" s="92"/>
      <c r="AR1657" s="92"/>
      <c r="AS1657" s="92"/>
      <c r="AT1657" s="92"/>
      <c r="AU1657" s="92"/>
    </row>
    <row r="1658" spans="3:64" ht="12.95" customHeight="1">
      <c r="C1658" s="14"/>
      <c r="D1658" s="14"/>
      <c r="AA1658" s="92"/>
      <c r="AB1658" s="92"/>
      <c r="AC1658" s="92"/>
      <c r="AD1658" s="92"/>
      <c r="AE1658" s="92"/>
      <c r="AG1658" s="94"/>
      <c r="AN1658" s="92"/>
      <c r="AO1658" s="92"/>
      <c r="AP1658" s="92"/>
      <c r="AQ1658" s="92"/>
      <c r="AR1658" s="92"/>
      <c r="AS1658" s="92"/>
      <c r="AT1658" s="92"/>
      <c r="AU1658" s="92"/>
    </row>
    <row r="1659" spans="3:64" ht="12.95" customHeight="1">
      <c r="C1659" s="14"/>
      <c r="D1659" s="14"/>
      <c r="AA1659" s="92"/>
      <c r="AB1659" s="92"/>
      <c r="AC1659" s="92"/>
      <c r="AD1659" s="92"/>
      <c r="AE1659" s="92"/>
      <c r="AG1659" s="94"/>
      <c r="AN1659" s="92"/>
      <c r="AO1659" s="92"/>
      <c r="AP1659" s="92"/>
      <c r="AQ1659" s="92"/>
      <c r="AR1659" s="92"/>
      <c r="AS1659" s="92"/>
      <c r="AT1659" s="92"/>
      <c r="AU1659" s="92"/>
    </row>
    <row r="1660" spans="3:64" ht="12.95" customHeight="1">
      <c r="C1660" s="14"/>
      <c r="D1660" s="14"/>
      <c r="AA1660" s="92"/>
      <c r="AB1660" s="92"/>
      <c r="AC1660" s="92"/>
      <c r="AD1660" s="92"/>
      <c r="AE1660" s="92"/>
      <c r="AG1660" s="94"/>
      <c r="AN1660" s="92"/>
      <c r="AO1660" s="92"/>
      <c r="AP1660" s="92"/>
      <c r="AQ1660" s="92"/>
      <c r="AR1660" s="92"/>
      <c r="AS1660" s="92"/>
      <c r="AT1660" s="92"/>
      <c r="AU1660" s="92"/>
    </row>
    <row r="1661" spans="3:64" ht="12.95" customHeight="1">
      <c r="C1661" s="14"/>
      <c r="D1661" s="14"/>
      <c r="AA1661" s="92"/>
      <c r="AB1661" s="92"/>
      <c r="AC1661" s="92"/>
      <c r="AD1661" s="92"/>
      <c r="AE1661" s="92"/>
      <c r="AG1661" s="94"/>
      <c r="AN1661" s="92"/>
      <c r="AO1661" s="92"/>
      <c r="AP1661" s="92"/>
      <c r="AQ1661" s="92"/>
      <c r="AR1661" s="92"/>
      <c r="AS1661" s="92"/>
      <c r="AT1661" s="92"/>
      <c r="AU1661" s="92"/>
      <c r="AV1661" s="92"/>
      <c r="AW1661" s="92"/>
      <c r="AX1661" s="92"/>
      <c r="AY1661" s="92"/>
      <c r="AZ1661" s="92"/>
      <c r="BA1661" s="92"/>
      <c r="BB1661" s="92"/>
      <c r="BC1661" s="92"/>
      <c r="BD1661" s="92"/>
      <c r="BE1661" s="92"/>
      <c r="BF1661" s="92"/>
      <c r="BG1661" s="92"/>
      <c r="BH1661" s="92"/>
      <c r="BI1661" s="92"/>
      <c r="BJ1661" s="92"/>
      <c r="BK1661" s="92"/>
      <c r="BL1661" s="92"/>
    </row>
    <row r="1662" spans="3:64" ht="12.95" customHeight="1">
      <c r="C1662" s="14"/>
      <c r="D1662" s="14"/>
      <c r="AA1662" s="92"/>
      <c r="AB1662" s="92"/>
      <c r="AC1662" s="92"/>
      <c r="AD1662" s="92"/>
      <c r="AE1662" s="92"/>
      <c r="AG1662" s="94"/>
      <c r="AN1662" s="92"/>
      <c r="AO1662" s="92"/>
      <c r="AP1662" s="92"/>
      <c r="AQ1662" s="92"/>
      <c r="AR1662" s="92"/>
      <c r="AS1662" s="92"/>
      <c r="AT1662" s="92"/>
      <c r="AU1662" s="92"/>
    </row>
    <row r="1663" spans="3:64" ht="12.95" customHeight="1">
      <c r="C1663" s="14"/>
      <c r="D1663" s="14"/>
      <c r="AA1663" s="92"/>
      <c r="AB1663" s="92"/>
      <c r="AC1663" s="92"/>
      <c r="AD1663" s="92"/>
      <c r="AE1663" s="92"/>
      <c r="AG1663" s="94"/>
      <c r="AN1663" s="92"/>
      <c r="AO1663" s="92"/>
      <c r="AP1663" s="92"/>
      <c r="AQ1663" s="92"/>
      <c r="AR1663" s="92"/>
      <c r="AS1663" s="92"/>
      <c r="AT1663" s="92"/>
      <c r="AU1663" s="92"/>
    </row>
    <row r="1664" spans="3:64" ht="12.95" customHeight="1">
      <c r="C1664" s="14"/>
      <c r="D1664" s="14"/>
      <c r="AA1664" s="92"/>
      <c r="AB1664" s="92"/>
      <c r="AC1664" s="92"/>
      <c r="AD1664" s="92"/>
      <c r="AE1664" s="92"/>
      <c r="AG1664" s="94"/>
      <c r="AN1664" s="92"/>
      <c r="AO1664" s="92"/>
      <c r="AP1664" s="92"/>
      <c r="AQ1664" s="92"/>
      <c r="AR1664" s="92"/>
      <c r="AS1664" s="92"/>
      <c r="AT1664" s="92"/>
      <c r="AU1664" s="92"/>
      <c r="AV1664" s="92"/>
      <c r="AX1664" s="92"/>
    </row>
    <row r="1665" spans="3:64" ht="12.95" customHeight="1">
      <c r="C1665" s="14"/>
      <c r="D1665" s="14"/>
      <c r="AA1665" s="92"/>
      <c r="AB1665" s="92"/>
      <c r="AC1665" s="92"/>
      <c r="AD1665" s="92"/>
      <c r="AE1665" s="92"/>
      <c r="AG1665" s="94"/>
      <c r="AN1665" s="92"/>
      <c r="AO1665" s="92"/>
      <c r="AP1665" s="92"/>
      <c r="AQ1665" s="92"/>
      <c r="AR1665" s="92"/>
      <c r="AS1665" s="92"/>
      <c r="AT1665" s="92"/>
      <c r="AU1665" s="92"/>
      <c r="AV1665" s="92"/>
      <c r="AX1665" s="92"/>
      <c r="AY1665" s="92"/>
      <c r="AZ1665" s="92"/>
      <c r="BA1665" s="92"/>
      <c r="BB1665" s="92"/>
      <c r="BC1665" s="92"/>
      <c r="BD1665" s="92"/>
      <c r="BE1665" s="92"/>
      <c r="BF1665" s="92"/>
      <c r="BG1665" s="92"/>
      <c r="BH1665" s="92"/>
      <c r="BI1665" s="92"/>
      <c r="BJ1665" s="92"/>
      <c r="BK1665" s="92"/>
      <c r="BL1665" s="92"/>
    </row>
    <row r="1666" spans="3:64" ht="12.95" customHeight="1">
      <c r="C1666" s="14"/>
      <c r="D1666" s="14"/>
      <c r="AA1666" s="92"/>
      <c r="AB1666" s="92"/>
      <c r="AC1666" s="92"/>
      <c r="AD1666" s="92"/>
      <c r="AE1666" s="92"/>
      <c r="AG1666" s="94"/>
      <c r="AN1666" s="92"/>
      <c r="AO1666" s="92"/>
      <c r="AP1666" s="92"/>
      <c r="AQ1666" s="92"/>
      <c r="AR1666" s="92"/>
      <c r="AS1666" s="92"/>
      <c r="AT1666" s="92"/>
      <c r="AU1666" s="92"/>
      <c r="AV1666" s="92"/>
      <c r="AW1666" s="92"/>
      <c r="AX1666" s="92"/>
      <c r="AY1666" s="92"/>
      <c r="AZ1666" s="92"/>
      <c r="BA1666" s="92"/>
      <c r="BB1666" s="92"/>
      <c r="BC1666" s="92"/>
      <c r="BD1666" s="92"/>
      <c r="BE1666" s="92"/>
      <c r="BF1666" s="92"/>
      <c r="BG1666" s="92"/>
      <c r="BH1666" s="92"/>
      <c r="BI1666" s="92"/>
      <c r="BJ1666" s="92"/>
      <c r="BK1666" s="92"/>
      <c r="BL1666" s="92"/>
    </row>
    <row r="1667" spans="3:64" ht="12.95" customHeight="1">
      <c r="C1667" s="14"/>
      <c r="D1667" s="14"/>
      <c r="AA1667" s="92"/>
      <c r="AB1667" s="92"/>
      <c r="AC1667" s="92"/>
      <c r="AD1667" s="92"/>
      <c r="AE1667" s="92"/>
      <c r="AG1667" s="94"/>
      <c r="AN1667" s="92"/>
      <c r="AO1667" s="92"/>
      <c r="AP1667" s="92"/>
      <c r="AQ1667" s="92"/>
      <c r="AR1667" s="92"/>
      <c r="AS1667" s="92"/>
      <c r="AT1667" s="92"/>
      <c r="AU1667" s="92"/>
      <c r="AV1667" s="92"/>
    </row>
    <row r="1668" spans="3:64" ht="12.95" customHeight="1">
      <c r="C1668" s="14"/>
      <c r="D1668" s="14"/>
      <c r="AA1668" s="92"/>
      <c r="AB1668" s="92"/>
      <c r="AC1668" s="92"/>
      <c r="AD1668" s="92"/>
      <c r="AE1668" s="92"/>
      <c r="AG1668" s="94"/>
      <c r="AN1668" s="92"/>
      <c r="AO1668" s="92"/>
      <c r="AP1668" s="92"/>
      <c r="AQ1668" s="92"/>
      <c r="AR1668" s="92"/>
      <c r="AS1668" s="92"/>
      <c r="AT1668" s="92"/>
      <c r="AU1668" s="92"/>
    </row>
    <row r="1669" spans="3:64" ht="12.95" customHeight="1">
      <c r="C1669" s="14"/>
      <c r="D1669" s="14"/>
      <c r="AA1669" s="92"/>
      <c r="AB1669" s="92"/>
      <c r="AC1669" s="92"/>
      <c r="AD1669" s="92"/>
      <c r="AE1669" s="92"/>
      <c r="AG1669" s="94"/>
      <c r="AN1669" s="92"/>
      <c r="AO1669" s="92"/>
      <c r="AP1669" s="92"/>
      <c r="AQ1669" s="92"/>
      <c r="AR1669" s="92"/>
      <c r="AS1669" s="92"/>
      <c r="AT1669" s="92"/>
      <c r="AU1669" s="92"/>
      <c r="AV1669" s="92"/>
    </row>
    <row r="1670" spans="3:64" ht="12.95" customHeight="1">
      <c r="C1670" s="14"/>
      <c r="D1670" s="14"/>
      <c r="AA1670" s="92"/>
      <c r="AB1670" s="92"/>
      <c r="AC1670" s="92"/>
      <c r="AD1670" s="92"/>
      <c r="AE1670" s="92"/>
      <c r="AG1670" s="94"/>
      <c r="AN1670" s="92"/>
      <c r="AO1670" s="92"/>
      <c r="AP1670" s="92"/>
      <c r="AQ1670" s="92"/>
      <c r="AR1670" s="92"/>
      <c r="AS1670" s="92"/>
      <c r="AT1670" s="92"/>
      <c r="AU1670" s="92"/>
      <c r="AV1670" s="92"/>
    </row>
    <row r="1671" spans="3:64" ht="12.95" customHeight="1">
      <c r="C1671" s="14"/>
      <c r="D1671" s="14"/>
      <c r="AA1671" s="92"/>
      <c r="AB1671" s="92"/>
      <c r="AC1671" s="92"/>
      <c r="AD1671" s="92"/>
      <c r="AE1671" s="92"/>
      <c r="AG1671" s="94"/>
      <c r="AN1671" s="92"/>
      <c r="AO1671" s="92"/>
      <c r="AP1671" s="92"/>
      <c r="AQ1671" s="92"/>
      <c r="AR1671" s="92"/>
      <c r="AS1671" s="92"/>
      <c r="AT1671" s="92"/>
      <c r="AU1671" s="92"/>
    </row>
    <row r="1672" spans="3:64" ht="12.95" customHeight="1">
      <c r="C1672" s="14"/>
      <c r="D1672" s="14"/>
      <c r="AA1672" s="92"/>
      <c r="AB1672" s="92"/>
      <c r="AC1672" s="92"/>
      <c r="AD1672" s="92"/>
      <c r="AE1672" s="92"/>
      <c r="AG1672" s="94"/>
      <c r="AN1672" s="92"/>
      <c r="AO1672" s="92"/>
      <c r="AP1672" s="92"/>
      <c r="AQ1672" s="92"/>
      <c r="AR1672" s="92"/>
      <c r="AS1672" s="92"/>
      <c r="AT1672" s="92"/>
      <c r="AU1672" s="92"/>
      <c r="AV1672" s="92"/>
      <c r="AX1672" s="92"/>
    </row>
    <row r="1673" spans="3:64" ht="12.95" customHeight="1">
      <c r="C1673" s="14"/>
      <c r="D1673" s="14"/>
      <c r="AA1673" s="92"/>
      <c r="AB1673" s="92"/>
      <c r="AC1673" s="92"/>
      <c r="AD1673" s="92"/>
      <c r="AE1673" s="92"/>
      <c r="AG1673" s="94"/>
      <c r="AN1673" s="92"/>
      <c r="AO1673" s="92"/>
      <c r="AP1673" s="92"/>
      <c r="AQ1673" s="92"/>
      <c r="AR1673" s="92"/>
      <c r="AS1673" s="92"/>
      <c r="AT1673" s="92"/>
      <c r="AU1673" s="92"/>
    </row>
    <row r="1674" spans="3:64" ht="12.95" customHeight="1">
      <c r="C1674" s="14"/>
      <c r="D1674" s="14"/>
      <c r="AA1674" s="92"/>
      <c r="AB1674" s="92"/>
      <c r="AC1674" s="92"/>
      <c r="AD1674" s="92"/>
      <c r="AE1674" s="92"/>
      <c r="AG1674" s="94"/>
      <c r="AN1674" s="92"/>
      <c r="AO1674" s="92"/>
      <c r="AP1674" s="92"/>
      <c r="AQ1674" s="92"/>
      <c r="AR1674" s="92"/>
      <c r="AS1674" s="92"/>
      <c r="AT1674" s="92"/>
      <c r="AU1674" s="92"/>
    </row>
    <row r="1675" spans="3:64" ht="12.95" customHeight="1">
      <c r="C1675" s="14"/>
      <c r="D1675" s="14"/>
      <c r="AA1675" s="92"/>
      <c r="AB1675" s="92"/>
      <c r="AC1675" s="92"/>
      <c r="AD1675" s="92"/>
      <c r="AE1675" s="92"/>
      <c r="AG1675" s="94"/>
      <c r="AN1675" s="92"/>
      <c r="AO1675" s="92"/>
      <c r="AP1675" s="92"/>
      <c r="AQ1675" s="92"/>
      <c r="AR1675" s="92"/>
      <c r="AS1675" s="92"/>
      <c r="AT1675" s="92"/>
      <c r="AU1675" s="92"/>
    </row>
    <row r="1676" spans="3:64" ht="12.95" customHeight="1">
      <c r="C1676" s="14"/>
      <c r="D1676" s="14"/>
      <c r="AA1676" s="92"/>
      <c r="AB1676" s="92"/>
      <c r="AC1676" s="92"/>
      <c r="AD1676" s="92"/>
      <c r="AE1676" s="92"/>
      <c r="AG1676" s="94"/>
      <c r="AN1676" s="92"/>
      <c r="AO1676" s="92"/>
      <c r="AP1676" s="92"/>
      <c r="AQ1676" s="92"/>
      <c r="AR1676" s="92"/>
      <c r="AS1676" s="92"/>
      <c r="AT1676" s="92"/>
      <c r="AU1676" s="92"/>
      <c r="AV1676" s="92"/>
      <c r="AX1676" s="92"/>
    </row>
    <row r="1677" spans="3:64" ht="12.95" customHeight="1">
      <c r="C1677" s="14"/>
      <c r="D1677" s="14"/>
      <c r="AA1677" s="92"/>
      <c r="AB1677" s="92"/>
      <c r="AC1677" s="92"/>
      <c r="AD1677" s="92"/>
      <c r="AE1677" s="92"/>
      <c r="AG1677" s="94"/>
      <c r="AN1677" s="92"/>
      <c r="AO1677" s="92"/>
      <c r="AP1677" s="92"/>
      <c r="AQ1677" s="92"/>
      <c r="AR1677" s="92"/>
      <c r="AS1677" s="92"/>
      <c r="AT1677" s="92"/>
      <c r="AU1677" s="92"/>
      <c r="AV1677" s="92"/>
    </row>
    <row r="1678" spans="3:64" ht="12.95" customHeight="1">
      <c r="C1678" s="14"/>
      <c r="D1678" s="14"/>
      <c r="AA1678" s="92"/>
      <c r="AB1678" s="92"/>
      <c r="AC1678" s="92"/>
      <c r="AD1678" s="92"/>
      <c r="AE1678" s="92"/>
      <c r="AG1678" s="94"/>
      <c r="AN1678" s="92"/>
      <c r="AO1678" s="92"/>
      <c r="AP1678" s="92"/>
      <c r="AQ1678" s="92"/>
      <c r="AR1678" s="92"/>
      <c r="AS1678" s="92"/>
      <c r="AT1678" s="92"/>
      <c r="AU1678" s="92"/>
      <c r="AV1678" s="92"/>
      <c r="AW1678" s="92"/>
      <c r="AX1678" s="92"/>
      <c r="AY1678" s="92"/>
      <c r="AZ1678" s="92"/>
      <c r="BA1678" s="92"/>
      <c r="BB1678" s="92"/>
      <c r="BC1678" s="92"/>
      <c r="BD1678" s="92"/>
      <c r="BE1678" s="92"/>
      <c r="BF1678" s="92"/>
      <c r="BG1678" s="92"/>
      <c r="BH1678" s="92"/>
      <c r="BI1678" s="92"/>
      <c r="BJ1678" s="92"/>
      <c r="BK1678" s="92"/>
      <c r="BL1678" s="92"/>
    </row>
    <row r="1679" spans="3:64" ht="12.95" customHeight="1">
      <c r="C1679" s="14"/>
      <c r="D1679" s="14"/>
      <c r="AA1679" s="92"/>
      <c r="AB1679" s="92"/>
      <c r="AC1679" s="92"/>
      <c r="AD1679" s="92"/>
      <c r="AE1679" s="92"/>
      <c r="AG1679" s="94"/>
      <c r="AN1679" s="92"/>
      <c r="AO1679" s="92"/>
      <c r="AP1679" s="92"/>
      <c r="AQ1679" s="92"/>
      <c r="AR1679" s="92"/>
      <c r="AS1679" s="92"/>
      <c r="AT1679" s="92"/>
      <c r="AU1679" s="92"/>
      <c r="AV1679" s="92"/>
      <c r="AW1679" s="92"/>
      <c r="AX1679" s="92"/>
      <c r="AY1679" s="92"/>
      <c r="AZ1679" s="92"/>
      <c r="BA1679" s="92"/>
      <c r="BB1679" s="92"/>
      <c r="BC1679" s="92"/>
      <c r="BD1679" s="92"/>
      <c r="BE1679" s="92"/>
      <c r="BF1679" s="92"/>
      <c r="BG1679" s="92"/>
      <c r="BH1679" s="92"/>
      <c r="BI1679" s="92"/>
      <c r="BJ1679" s="92"/>
      <c r="BK1679" s="92"/>
      <c r="BL1679" s="92"/>
    </row>
    <row r="1680" spans="3:64" ht="12.95" customHeight="1">
      <c r="C1680" s="14"/>
      <c r="D1680" s="14"/>
      <c r="AA1680" s="92"/>
      <c r="AB1680" s="92"/>
      <c r="AC1680" s="92"/>
      <c r="AD1680" s="92"/>
      <c r="AE1680" s="92"/>
      <c r="AG1680" s="94"/>
      <c r="AN1680" s="92"/>
      <c r="AO1680" s="92"/>
      <c r="AP1680" s="92"/>
      <c r="AQ1680" s="92"/>
      <c r="AR1680" s="92"/>
      <c r="AS1680" s="92"/>
      <c r="AT1680" s="92"/>
      <c r="AU1680" s="92"/>
      <c r="AV1680" s="92"/>
      <c r="AW1680" s="92"/>
      <c r="AX1680" s="92"/>
      <c r="AY1680" s="92"/>
      <c r="AZ1680" s="92"/>
      <c r="BA1680" s="92"/>
      <c r="BB1680" s="92"/>
      <c r="BC1680" s="92"/>
      <c r="BD1680" s="92"/>
      <c r="BE1680" s="92"/>
      <c r="BF1680" s="92"/>
      <c r="BG1680" s="92"/>
      <c r="BH1680" s="92"/>
      <c r="BI1680" s="92"/>
      <c r="BJ1680" s="92"/>
      <c r="BK1680" s="92"/>
      <c r="BL1680" s="92"/>
    </row>
    <row r="1681" spans="3:64" ht="12.95" customHeight="1">
      <c r="C1681" s="14"/>
      <c r="D1681" s="14"/>
      <c r="AA1681" s="92"/>
      <c r="AB1681" s="92"/>
      <c r="AC1681" s="92"/>
      <c r="AD1681" s="92"/>
      <c r="AE1681" s="92"/>
      <c r="AG1681" s="94"/>
      <c r="AN1681" s="92"/>
      <c r="AO1681" s="92"/>
      <c r="AP1681" s="92"/>
      <c r="AQ1681" s="92"/>
      <c r="AR1681" s="92"/>
      <c r="AS1681" s="92"/>
      <c r="AT1681" s="92"/>
      <c r="AU1681" s="92"/>
      <c r="AV1681" s="92"/>
      <c r="AW1681" s="92"/>
      <c r="AX1681" s="92"/>
      <c r="AY1681" s="92"/>
      <c r="AZ1681" s="92"/>
      <c r="BA1681" s="92"/>
      <c r="BB1681" s="92"/>
      <c r="BC1681" s="92"/>
      <c r="BD1681" s="92"/>
      <c r="BE1681" s="92"/>
      <c r="BF1681" s="92"/>
      <c r="BG1681" s="92"/>
      <c r="BH1681" s="92"/>
      <c r="BI1681" s="92"/>
      <c r="BJ1681" s="92"/>
      <c r="BK1681" s="92"/>
      <c r="BL1681" s="92"/>
    </row>
    <row r="1682" spans="3:64" ht="12.95" customHeight="1">
      <c r="C1682" s="14"/>
      <c r="D1682" s="14"/>
      <c r="AA1682" s="92"/>
      <c r="AB1682" s="92"/>
      <c r="AC1682" s="92"/>
      <c r="AD1682" s="92"/>
      <c r="AE1682" s="92"/>
      <c r="AG1682" s="94"/>
      <c r="AN1682" s="92"/>
      <c r="AO1682" s="92"/>
      <c r="AP1682" s="92"/>
      <c r="AQ1682" s="92"/>
      <c r="AR1682" s="92"/>
      <c r="AS1682" s="92"/>
      <c r="AT1682" s="92"/>
      <c r="AU1682" s="92"/>
      <c r="AV1682" s="92"/>
      <c r="AX1682" s="92"/>
    </row>
    <row r="1683" spans="3:64" ht="12.95" customHeight="1">
      <c r="C1683" s="14"/>
      <c r="D1683" s="14"/>
      <c r="AA1683" s="92"/>
      <c r="AB1683" s="92"/>
      <c r="AC1683" s="92"/>
      <c r="AD1683" s="92"/>
      <c r="AE1683" s="92"/>
      <c r="AG1683" s="94"/>
      <c r="AN1683" s="92"/>
      <c r="AO1683" s="92"/>
      <c r="AP1683" s="92"/>
      <c r="AQ1683" s="92"/>
      <c r="AR1683" s="92"/>
      <c r="AS1683" s="92"/>
      <c r="AT1683" s="92"/>
      <c r="AU1683" s="92"/>
      <c r="AV1683" s="92"/>
      <c r="AW1683" s="92"/>
      <c r="AX1683" s="92"/>
      <c r="AY1683" s="92"/>
      <c r="AZ1683" s="92"/>
      <c r="BA1683" s="92"/>
      <c r="BB1683" s="92"/>
      <c r="BC1683" s="92"/>
      <c r="BD1683" s="92"/>
      <c r="BE1683" s="92"/>
      <c r="BF1683" s="92"/>
      <c r="BG1683" s="92"/>
      <c r="BH1683" s="92"/>
      <c r="BI1683" s="92"/>
      <c r="BJ1683" s="92"/>
      <c r="BK1683" s="92"/>
      <c r="BL1683" s="92"/>
    </row>
    <row r="1684" spans="3:64" ht="12.95" customHeight="1">
      <c r="C1684" s="14"/>
      <c r="D1684" s="14"/>
      <c r="AA1684" s="92"/>
      <c r="AB1684" s="92"/>
      <c r="AC1684" s="92"/>
      <c r="AD1684" s="92"/>
      <c r="AE1684" s="92"/>
      <c r="AG1684" s="94"/>
      <c r="AN1684" s="92"/>
      <c r="AO1684" s="92"/>
      <c r="AP1684" s="92"/>
      <c r="AQ1684" s="92"/>
      <c r="AR1684" s="92"/>
      <c r="AS1684" s="92"/>
      <c r="AT1684" s="92"/>
      <c r="AU1684" s="92"/>
      <c r="AV1684" s="92"/>
      <c r="AW1684" s="92"/>
      <c r="AX1684" s="92"/>
      <c r="AY1684" s="92"/>
      <c r="AZ1684" s="92"/>
      <c r="BA1684" s="92"/>
      <c r="BB1684" s="92"/>
      <c r="BC1684" s="92"/>
      <c r="BD1684" s="92"/>
      <c r="BE1684" s="92"/>
      <c r="BF1684" s="92"/>
      <c r="BG1684" s="92"/>
      <c r="BH1684" s="92"/>
      <c r="BI1684" s="92"/>
      <c r="BJ1684" s="92"/>
      <c r="BK1684" s="92"/>
      <c r="BL1684" s="92"/>
    </row>
    <row r="1685" spans="3:64" ht="12.95" customHeight="1">
      <c r="C1685" s="14"/>
      <c r="D1685" s="14"/>
      <c r="AA1685" s="92"/>
      <c r="AB1685" s="92"/>
      <c r="AC1685" s="92"/>
      <c r="AD1685" s="92"/>
      <c r="AE1685" s="92"/>
      <c r="AG1685" s="94"/>
      <c r="AN1685" s="92"/>
      <c r="AO1685" s="92"/>
      <c r="AP1685" s="92"/>
      <c r="AQ1685" s="92"/>
      <c r="AR1685" s="92"/>
      <c r="AS1685" s="92"/>
      <c r="AT1685" s="92"/>
      <c r="AU1685" s="92"/>
      <c r="AV1685" s="92"/>
      <c r="AX1685" s="92"/>
    </row>
    <row r="1686" spans="3:64" ht="12.95" customHeight="1">
      <c r="C1686" s="14"/>
      <c r="D1686" s="14"/>
      <c r="AA1686" s="92"/>
      <c r="AB1686" s="92"/>
      <c r="AC1686" s="92"/>
      <c r="AD1686" s="92"/>
      <c r="AE1686" s="92"/>
      <c r="AG1686" s="94"/>
      <c r="AN1686" s="92"/>
      <c r="AO1686" s="92"/>
      <c r="AP1686" s="92"/>
      <c r="AQ1686" s="92"/>
      <c r="AR1686" s="92"/>
      <c r="AS1686" s="92"/>
      <c r="AT1686" s="92"/>
      <c r="AU1686" s="92"/>
      <c r="AV1686" s="92"/>
      <c r="AX1686" s="92"/>
    </row>
    <row r="1687" spans="3:64" ht="12.95" customHeight="1">
      <c r="C1687" s="14"/>
      <c r="D1687" s="14"/>
      <c r="AA1687" s="92"/>
      <c r="AB1687" s="92"/>
      <c r="AC1687" s="92"/>
      <c r="AD1687" s="92"/>
      <c r="AE1687" s="92"/>
      <c r="AG1687" s="94"/>
      <c r="AN1687" s="92"/>
      <c r="AO1687" s="92"/>
      <c r="AP1687" s="92"/>
      <c r="AQ1687" s="92"/>
      <c r="AR1687" s="92"/>
      <c r="AS1687" s="92"/>
      <c r="AT1687" s="92"/>
      <c r="AU1687" s="92"/>
      <c r="AV1687" s="92"/>
      <c r="AX1687" s="92"/>
      <c r="AY1687" s="92"/>
      <c r="AZ1687" s="92"/>
      <c r="BA1687" s="92"/>
      <c r="BB1687" s="92"/>
      <c r="BC1687" s="92"/>
      <c r="BD1687" s="92"/>
      <c r="BE1687" s="92"/>
      <c r="BF1687" s="92"/>
      <c r="BG1687" s="92"/>
      <c r="BH1687" s="92"/>
      <c r="BI1687" s="92"/>
      <c r="BJ1687" s="92"/>
      <c r="BK1687" s="92"/>
      <c r="BL1687" s="92"/>
    </row>
    <row r="1688" spans="3:64" ht="12.95" customHeight="1">
      <c r="C1688" s="14"/>
      <c r="D1688" s="14"/>
      <c r="AA1688" s="92"/>
      <c r="AB1688" s="92"/>
      <c r="AC1688" s="92"/>
      <c r="AD1688" s="92"/>
      <c r="AE1688" s="92"/>
      <c r="AG1688" s="94"/>
      <c r="AN1688" s="92"/>
      <c r="AO1688" s="92"/>
      <c r="AP1688" s="92"/>
      <c r="AQ1688" s="92"/>
      <c r="AR1688" s="92"/>
      <c r="AS1688" s="92"/>
      <c r="AT1688" s="92"/>
      <c r="AU1688" s="92"/>
      <c r="AV1688" s="92"/>
      <c r="AW1688" s="92"/>
      <c r="AX1688" s="92"/>
      <c r="AY1688" s="92"/>
      <c r="AZ1688" s="92"/>
      <c r="BA1688" s="92"/>
      <c r="BB1688" s="92"/>
      <c r="BC1688" s="92"/>
      <c r="BD1688" s="92"/>
      <c r="BE1688" s="92"/>
      <c r="BF1688" s="92"/>
      <c r="BG1688" s="92"/>
      <c r="BH1688" s="92"/>
      <c r="BI1688" s="92"/>
      <c r="BJ1688" s="92"/>
      <c r="BK1688" s="92"/>
      <c r="BL1688" s="92"/>
    </row>
    <row r="1689" spans="3:64" ht="12.95" customHeight="1">
      <c r="C1689" s="14"/>
      <c r="D1689" s="14"/>
      <c r="AA1689" s="92"/>
      <c r="AB1689" s="92"/>
      <c r="AC1689" s="92"/>
      <c r="AD1689" s="92"/>
      <c r="AE1689" s="92"/>
      <c r="AG1689" s="94"/>
      <c r="AN1689" s="92"/>
      <c r="AO1689" s="92"/>
      <c r="AP1689" s="92"/>
      <c r="AQ1689" s="92"/>
      <c r="AR1689" s="92"/>
      <c r="AS1689" s="92"/>
      <c r="AT1689" s="92"/>
      <c r="AU1689" s="92"/>
      <c r="AV1689" s="92"/>
      <c r="AW1689" s="92"/>
      <c r="AX1689" s="92"/>
      <c r="AY1689" s="92"/>
      <c r="AZ1689" s="92"/>
      <c r="BA1689" s="92"/>
      <c r="BB1689" s="92"/>
      <c r="BC1689" s="92"/>
      <c r="BD1689" s="92"/>
      <c r="BE1689" s="92"/>
      <c r="BF1689" s="92"/>
      <c r="BG1689" s="92"/>
      <c r="BH1689" s="92"/>
      <c r="BI1689" s="92"/>
      <c r="BJ1689" s="92"/>
      <c r="BK1689" s="92"/>
      <c r="BL1689" s="92"/>
    </row>
    <row r="1690" spans="3:64" ht="12.95" customHeight="1">
      <c r="C1690" s="14"/>
      <c r="D1690" s="14"/>
      <c r="AA1690" s="92"/>
      <c r="AB1690" s="92"/>
      <c r="AC1690" s="92"/>
      <c r="AD1690" s="92"/>
      <c r="AE1690" s="92"/>
      <c r="AG1690" s="94"/>
      <c r="AN1690" s="92"/>
      <c r="AO1690" s="92"/>
      <c r="AP1690" s="92"/>
      <c r="AQ1690" s="92"/>
      <c r="AR1690" s="92"/>
      <c r="AS1690" s="92"/>
      <c r="AT1690" s="92"/>
      <c r="AU1690" s="92"/>
      <c r="AV1690" s="92"/>
    </row>
    <row r="1691" spans="3:64" ht="12.95" customHeight="1">
      <c r="C1691" s="14"/>
      <c r="D1691" s="14"/>
      <c r="AA1691" s="92"/>
      <c r="AB1691" s="92"/>
      <c r="AC1691" s="92"/>
      <c r="AD1691" s="92"/>
      <c r="AE1691" s="92"/>
      <c r="AG1691" s="94"/>
      <c r="AN1691" s="92"/>
      <c r="AO1691" s="92"/>
      <c r="AP1691" s="92"/>
      <c r="AQ1691" s="92"/>
      <c r="AR1691" s="92"/>
      <c r="AS1691" s="92"/>
      <c r="AT1691" s="92"/>
      <c r="AU1691" s="92"/>
      <c r="AV1691" s="92"/>
    </row>
    <row r="1692" spans="3:64" ht="12.95" customHeight="1">
      <c r="C1692" s="14"/>
      <c r="D1692" s="14"/>
      <c r="AA1692" s="92"/>
      <c r="AB1692" s="92"/>
      <c r="AC1692" s="92"/>
      <c r="AD1692" s="92"/>
      <c r="AE1692" s="92"/>
      <c r="AG1692" s="94"/>
      <c r="AN1692" s="92"/>
      <c r="AO1692" s="92"/>
      <c r="AP1692" s="92"/>
      <c r="AQ1692" s="92"/>
      <c r="AR1692" s="92"/>
      <c r="AS1692" s="92"/>
      <c r="AT1692" s="92"/>
      <c r="AU1692" s="92"/>
      <c r="AV1692" s="92"/>
    </row>
    <row r="1693" spans="3:64" ht="12.95" customHeight="1">
      <c r="C1693" s="14"/>
      <c r="D1693" s="14"/>
      <c r="AA1693" s="92"/>
      <c r="AB1693" s="92"/>
      <c r="AC1693" s="92"/>
      <c r="AD1693" s="92"/>
      <c r="AE1693" s="92"/>
      <c r="AG1693" s="94"/>
      <c r="AN1693" s="92"/>
      <c r="AO1693" s="92"/>
      <c r="AP1693" s="92"/>
      <c r="AQ1693" s="92"/>
      <c r="AR1693" s="92"/>
      <c r="AS1693" s="92"/>
      <c r="AT1693" s="92"/>
      <c r="AU1693" s="92"/>
      <c r="AV1693" s="92"/>
      <c r="AX1693" s="92"/>
    </row>
    <row r="1694" spans="3:64" ht="12.95" customHeight="1">
      <c r="C1694" s="14"/>
      <c r="D1694" s="14"/>
      <c r="AA1694" s="92"/>
      <c r="AB1694" s="92"/>
      <c r="AC1694" s="92"/>
      <c r="AD1694" s="92"/>
      <c r="AE1694" s="92"/>
      <c r="AG1694" s="94"/>
      <c r="AN1694" s="92"/>
      <c r="AO1694" s="92"/>
      <c r="AP1694" s="92"/>
      <c r="AQ1694" s="92"/>
      <c r="AR1694" s="92"/>
      <c r="AS1694" s="92"/>
      <c r="AT1694" s="92"/>
      <c r="AU1694" s="92"/>
      <c r="AV1694" s="92"/>
      <c r="AW1694" s="92"/>
      <c r="AX1694" s="92"/>
      <c r="AY1694" s="92"/>
      <c r="AZ1694" s="92"/>
      <c r="BA1694" s="92"/>
      <c r="BB1694" s="92"/>
      <c r="BC1694" s="92"/>
      <c r="BD1694" s="92"/>
      <c r="BE1694" s="92"/>
      <c r="BF1694" s="92"/>
      <c r="BG1694" s="92"/>
      <c r="BH1694" s="92"/>
      <c r="BI1694" s="92"/>
      <c r="BJ1694" s="92"/>
      <c r="BK1694" s="92"/>
      <c r="BL1694" s="92"/>
    </row>
    <row r="1695" spans="3:64" ht="12.95" customHeight="1">
      <c r="C1695" s="14"/>
      <c r="D1695" s="14"/>
      <c r="AA1695" s="92"/>
      <c r="AB1695" s="92"/>
      <c r="AC1695" s="92"/>
      <c r="AD1695" s="92"/>
      <c r="AE1695" s="92"/>
      <c r="AG1695" s="94"/>
      <c r="AN1695" s="92"/>
      <c r="AO1695" s="92"/>
      <c r="AP1695" s="92"/>
      <c r="AQ1695" s="92"/>
      <c r="AR1695" s="92"/>
      <c r="AS1695" s="92"/>
      <c r="AT1695" s="92"/>
      <c r="AU1695" s="92"/>
      <c r="AV1695" s="92"/>
      <c r="AW1695" s="92"/>
      <c r="AX1695" s="92"/>
      <c r="AY1695" s="92"/>
      <c r="AZ1695" s="92"/>
      <c r="BA1695" s="92"/>
      <c r="BB1695" s="92"/>
      <c r="BC1695" s="92"/>
      <c r="BD1695" s="92"/>
      <c r="BE1695" s="92"/>
      <c r="BF1695" s="92"/>
      <c r="BG1695" s="92"/>
      <c r="BH1695" s="92"/>
      <c r="BI1695" s="92"/>
      <c r="BJ1695" s="92"/>
      <c r="BK1695" s="92"/>
      <c r="BL1695" s="92"/>
    </row>
    <row r="1696" spans="3:64" ht="12.95" customHeight="1">
      <c r="C1696" s="14"/>
      <c r="D1696" s="14"/>
      <c r="AA1696" s="92"/>
      <c r="AB1696" s="92"/>
      <c r="AC1696" s="92"/>
      <c r="AD1696" s="92"/>
      <c r="AE1696" s="92"/>
      <c r="AG1696" s="94"/>
      <c r="AN1696" s="92"/>
      <c r="AO1696" s="92"/>
      <c r="AP1696" s="92"/>
      <c r="AQ1696" s="92"/>
      <c r="AR1696" s="92"/>
      <c r="AS1696" s="92"/>
      <c r="AT1696" s="92"/>
      <c r="AU1696" s="92"/>
    </row>
    <row r="1697" spans="3:64" ht="12.95" customHeight="1">
      <c r="C1697" s="14"/>
      <c r="D1697" s="14"/>
      <c r="AA1697" s="92"/>
      <c r="AB1697" s="92"/>
      <c r="AC1697" s="92"/>
      <c r="AD1697" s="92"/>
      <c r="AE1697" s="92"/>
      <c r="AG1697" s="94"/>
      <c r="AN1697" s="92"/>
      <c r="AO1697" s="92"/>
      <c r="AP1697" s="92"/>
      <c r="AQ1697" s="92"/>
      <c r="AR1697" s="92"/>
      <c r="AS1697" s="92"/>
      <c r="AT1697" s="92"/>
      <c r="AU1697" s="92"/>
      <c r="AV1697" s="92"/>
      <c r="AX1697" s="92"/>
    </row>
    <row r="1698" spans="3:64" ht="12.95" customHeight="1">
      <c r="C1698" s="14"/>
      <c r="D1698" s="14"/>
      <c r="AA1698" s="92"/>
      <c r="AB1698" s="92"/>
      <c r="AC1698" s="92"/>
      <c r="AD1698" s="92"/>
      <c r="AE1698" s="92"/>
      <c r="AG1698" s="94"/>
      <c r="AN1698" s="92"/>
      <c r="AO1698" s="92"/>
      <c r="AP1698" s="92"/>
      <c r="AQ1698" s="92"/>
      <c r="AR1698" s="92"/>
      <c r="AS1698" s="92"/>
      <c r="AT1698" s="92"/>
      <c r="AU1698" s="92"/>
      <c r="AV1698" s="92"/>
    </row>
    <row r="1699" spans="3:64" ht="12.95" customHeight="1">
      <c r="C1699" s="14"/>
      <c r="D1699" s="14"/>
      <c r="AA1699" s="92"/>
      <c r="AB1699" s="92"/>
      <c r="AC1699" s="92"/>
      <c r="AD1699" s="92"/>
      <c r="AE1699" s="92"/>
      <c r="AG1699" s="94"/>
      <c r="AN1699" s="92"/>
      <c r="AO1699" s="92"/>
      <c r="AP1699" s="92"/>
      <c r="AQ1699" s="92"/>
      <c r="AR1699" s="92"/>
      <c r="AS1699" s="92"/>
      <c r="AT1699" s="92"/>
      <c r="AU1699" s="92"/>
      <c r="AV1699" s="92"/>
    </row>
    <row r="1700" spans="3:64" ht="12.95" customHeight="1">
      <c r="C1700" s="14"/>
      <c r="D1700" s="14"/>
      <c r="AA1700" s="92"/>
      <c r="AB1700" s="92"/>
      <c r="AC1700" s="92"/>
      <c r="AD1700" s="92"/>
      <c r="AE1700" s="92"/>
      <c r="AG1700" s="94"/>
      <c r="AN1700" s="92"/>
      <c r="AO1700" s="92"/>
      <c r="AP1700" s="92"/>
      <c r="AQ1700" s="92"/>
      <c r="AR1700" s="92"/>
      <c r="AS1700" s="92"/>
      <c r="AT1700" s="92"/>
      <c r="AU1700" s="92"/>
    </row>
    <row r="1701" spans="3:64" ht="12.95" customHeight="1">
      <c r="C1701" s="14"/>
      <c r="D1701" s="14"/>
      <c r="AA1701" s="92"/>
      <c r="AB1701" s="92"/>
      <c r="AC1701" s="92"/>
      <c r="AD1701" s="92"/>
      <c r="AE1701" s="92"/>
      <c r="AG1701" s="94"/>
      <c r="AN1701" s="92"/>
      <c r="AO1701" s="92"/>
      <c r="AP1701" s="92"/>
      <c r="AQ1701" s="92"/>
      <c r="AR1701" s="92"/>
      <c r="AS1701" s="92"/>
      <c r="AT1701" s="92"/>
      <c r="AU1701" s="92"/>
    </row>
    <row r="1702" spans="3:64" ht="12.95" customHeight="1">
      <c r="C1702" s="14"/>
      <c r="D1702" s="14"/>
      <c r="AA1702" s="92"/>
      <c r="AB1702" s="92"/>
      <c r="AC1702" s="92"/>
      <c r="AD1702" s="92"/>
      <c r="AE1702" s="92"/>
      <c r="AG1702" s="94"/>
      <c r="AN1702" s="92"/>
      <c r="AO1702" s="92"/>
      <c r="AP1702" s="92"/>
      <c r="AQ1702" s="92"/>
      <c r="AR1702" s="92"/>
      <c r="AS1702" s="92"/>
      <c r="AT1702" s="92"/>
      <c r="AU1702" s="92"/>
    </row>
    <row r="1703" spans="3:64" ht="12.95" customHeight="1">
      <c r="C1703" s="14"/>
      <c r="D1703" s="14"/>
      <c r="AA1703" s="92"/>
      <c r="AB1703" s="92"/>
      <c r="AC1703" s="92"/>
      <c r="AD1703" s="92"/>
      <c r="AE1703" s="92"/>
      <c r="AG1703" s="94"/>
      <c r="AN1703" s="92"/>
      <c r="AO1703" s="92"/>
      <c r="AP1703" s="92"/>
      <c r="AQ1703" s="92"/>
      <c r="AR1703" s="92"/>
      <c r="AS1703" s="92"/>
      <c r="AT1703" s="92"/>
      <c r="AU1703" s="92"/>
    </row>
    <row r="1704" spans="3:64" ht="12.95" customHeight="1">
      <c r="C1704" s="14"/>
      <c r="D1704" s="14"/>
      <c r="AA1704" s="92"/>
      <c r="AB1704" s="92"/>
      <c r="AC1704" s="92"/>
      <c r="AD1704" s="92"/>
      <c r="AE1704" s="92"/>
      <c r="AG1704" s="94"/>
      <c r="AN1704" s="92"/>
      <c r="AO1704" s="92"/>
      <c r="AP1704" s="92"/>
      <c r="AQ1704" s="92"/>
      <c r="AR1704" s="92"/>
      <c r="AS1704" s="92"/>
      <c r="AT1704" s="92"/>
      <c r="AU1704" s="92"/>
    </row>
    <row r="1705" spans="3:64" ht="12.95" customHeight="1">
      <c r="C1705" s="14"/>
      <c r="D1705" s="14"/>
      <c r="AA1705" s="92"/>
      <c r="AB1705" s="92"/>
      <c r="AC1705" s="92"/>
      <c r="AD1705" s="92"/>
      <c r="AE1705" s="92"/>
      <c r="AG1705" s="94"/>
      <c r="AN1705" s="92"/>
      <c r="AO1705" s="92"/>
      <c r="AP1705" s="92"/>
      <c r="AQ1705" s="92"/>
      <c r="AR1705" s="92"/>
      <c r="AS1705" s="92"/>
      <c r="AT1705" s="92"/>
      <c r="AU1705" s="92"/>
    </row>
    <row r="1706" spans="3:64" ht="12.95" customHeight="1">
      <c r="C1706" s="14"/>
      <c r="D1706" s="14"/>
      <c r="AA1706" s="92"/>
      <c r="AB1706" s="92"/>
      <c r="AC1706" s="92"/>
      <c r="AD1706" s="92"/>
      <c r="AE1706" s="92"/>
      <c r="AG1706" s="94"/>
      <c r="AN1706" s="92"/>
      <c r="AO1706" s="92"/>
      <c r="AP1706" s="92"/>
      <c r="AQ1706" s="92"/>
      <c r="AR1706" s="92"/>
      <c r="AS1706" s="92"/>
      <c r="AT1706" s="92"/>
      <c r="AU1706" s="92"/>
    </row>
    <row r="1707" spans="3:64" ht="12.95" customHeight="1">
      <c r="C1707" s="14"/>
      <c r="D1707" s="14"/>
      <c r="AA1707" s="92"/>
      <c r="AB1707" s="92"/>
      <c r="AC1707" s="92"/>
      <c r="AD1707" s="92"/>
      <c r="AE1707" s="92"/>
      <c r="AG1707" s="94"/>
      <c r="AN1707" s="92"/>
      <c r="AO1707" s="92"/>
      <c r="AP1707" s="92"/>
      <c r="AQ1707" s="92"/>
      <c r="AR1707" s="92"/>
      <c r="AS1707" s="92"/>
      <c r="AT1707" s="92"/>
      <c r="AU1707" s="92"/>
    </row>
    <row r="1708" spans="3:64" ht="12.95" customHeight="1">
      <c r="C1708" s="14"/>
      <c r="D1708" s="14"/>
      <c r="AA1708" s="92"/>
      <c r="AB1708" s="92"/>
      <c r="AC1708" s="92"/>
      <c r="AD1708" s="92"/>
      <c r="AE1708" s="92"/>
      <c r="AG1708" s="94"/>
      <c r="AN1708" s="92"/>
      <c r="AO1708" s="92"/>
      <c r="AP1708" s="92"/>
      <c r="AQ1708" s="92"/>
      <c r="AR1708" s="92"/>
      <c r="AS1708" s="92"/>
      <c r="AT1708" s="92"/>
      <c r="AU1708" s="92"/>
      <c r="AV1708" s="92"/>
    </row>
    <row r="1709" spans="3:64" ht="12.95" customHeight="1">
      <c r="C1709" s="14"/>
      <c r="D1709" s="14"/>
      <c r="AA1709" s="92"/>
      <c r="AB1709" s="92"/>
      <c r="AC1709" s="92"/>
      <c r="AD1709" s="92"/>
      <c r="AE1709" s="92"/>
      <c r="AG1709" s="94"/>
      <c r="AN1709" s="92"/>
      <c r="AO1709" s="92"/>
      <c r="AP1709" s="92"/>
      <c r="AQ1709" s="92"/>
      <c r="AR1709" s="92"/>
      <c r="AS1709" s="92"/>
      <c r="AT1709" s="92"/>
      <c r="AU1709" s="92"/>
      <c r="AV1709" s="92"/>
      <c r="AW1709" s="92"/>
      <c r="AX1709" s="92"/>
      <c r="AY1709" s="92"/>
      <c r="AZ1709" s="92"/>
      <c r="BA1709" s="92"/>
      <c r="BB1709" s="92"/>
      <c r="BC1709" s="92"/>
      <c r="BD1709" s="92"/>
      <c r="BE1709" s="92"/>
      <c r="BF1709" s="92"/>
      <c r="BG1709" s="92"/>
      <c r="BH1709" s="92"/>
      <c r="BI1709" s="92"/>
      <c r="BJ1709" s="92"/>
      <c r="BK1709" s="92"/>
      <c r="BL1709" s="92"/>
    </row>
    <row r="1710" spans="3:64" ht="12.95" customHeight="1">
      <c r="C1710" s="14"/>
      <c r="D1710" s="14"/>
      <c r="AA1710" s="92"/>
      <c r="AB1710" s="92"/>
      <c r="AC1710" s="92"/>
      <c r="AD1710" s="92"/>
      <c r="AE1710" s="92"/>
      <c r="AG1710" s="94"/>
      <c r="AN1710" s="92"/>
      <c r="AO1710" s="92"/>
      <c r="AP1710" s="92"/>
      <c r="AQ1710" s="92"/>
      <c r="AR1710" s="92"/>
      <c r="AS1710" s="92"/>
      <c r="AT1710" s="92"/>
      <c r="AU1710" s="92"/>
      <c r="AV1710" s="92"/>
    </row>
    <row r="1711" spans="3:64" ht="12.95" customHeight="1">
      <c r="C1711" s="14"/>
      <c r="D1711" s="14"/>
      <c r="AA1711" s="92"/>
      <c r="AB1711" s="92"/>
      <c r="AC1711" s="92"/>
      <c r="AD1711" s="92"/>
      <c r="AE1711" s="92"/>
      <c r="AG1711" s="94"/>
      <c r="AN1711" s="92"/>
      <c r="AO1711" s="92"/>
      <c r="AP1711" s="92"/>
      <c r="AQ1711" s="92"/>
      <c r="AR1711" s="92"/>
      <c r="AS1711" s="92"/>
      <c r="AT1711" s="92"/>
      <c r="AU1711" s="92"/>
      <c r="AV1711" s="92"/>
    </row>
    <row r="1712" spans="3:64" ht="12.95" customHeight="1">
      <c r="C1712" s="14"/>
      <c r="D1712" s="14"/>
      <c r="AA1712" s="92"/>
      <c r="AB1712" s="92"/>
      <c r="AC1712" s="92"/>
      <c r="AD1712" s="92"/>
      <c r="AE1712" s="92"/>
      <c r="AG1712" s="94"/>
      <c r="AN1712" s="92"/>
      <c r="AO1712" s="92"/>
      <c r="AP1712" s="92"/>
      <c r="AQ1712" s="92"/>
      <c r="AR1712" s="92"/>
      <c r="AS1712" s="92"/>
      <c r="AT1712" s="92"/>
      <c r="AU1712" s="92"/>
      <c r="AV1712" s="92"/>
      <c r="AX1712" s="92"/>
    </row>
    <row r="1713" spans="3:64" ht="12.95" customHeight="1">
      <c r="C1713" s="14"/>
      <c r="D1713" s="14"/>
      <c r="AA1713" s="92"/>
      <c r="AB1713" s="92"/>
      <c r="AC1713" s="92"/>
      <c r="AD1713" s="92"/>
      <c r="AE1713" s="92"/>
      <c r="AG1713" s="94"/>
      <c r="AN1713" s="92"/>
      <c r="AO1713" s="92"/>
      <c r="AP1713" s="92"/>
      <c r="AQ1713" s="92"/>
      <c r="AR1713" s="92"/>
      <c r="AS1713" s="92"/>
      <c r="AT1713" s="92"/>
      <c r="AU1713" s="92"/>
      <c r="AV1713" s="92"/>
    </row>
    <row r="1714" spans="3:64" ht="12.95" customHeight="1">
      <c r="C1714" s="14"/>
      <c r="D1714" s="14"/>
      <c r="AA1714" s="92"/>
      <c r="AB1714" s="92"/>
      <c r="AC1714" s="92"/>
      <c r="AD1714" s="92"/>
      <c r="AE1714" s="92"/>
      <c r="AG1714" s="94"/>
      <c r="AN1714" s="92"/>
      <c r="AO1714" s="92"/>
      <c r="AP1714" s="92"/>
      <c r="AQ1714" s="92"/>
      <c r="AR1714" s="92"/>
      <c r="AS1714" s="92"/>
      <c r="AT1714" s="92"/>
      <c r="AU1714" s="92"/>
    </row>
    <row r="1715" spans="3:64" ht="12.95" customHeight="1">
      <c r="C1715" s="14"/>
      <c r="D1715" s="14"/>
      <c r="AA1715" s="92"/>
      <c r="AB1715" s="92"/>
      <c r="AC1715" s="92"/>
      <c r="AD1715" s="92"/>
      <c r="AE1715" s="92"/>
      <c r="AG1715" s="94"/>
      <c r="AN1715" s="92"/>
      <c r="AO1715" s="92"/>
      <c r="AP1715" s="92"/>
      <c r="AQ1715" s="92"/>
      <c r="AR1715" s="92"/>
      <c r="AS1715" s="92"/>
      <c r="AT1715" s="92"/>
      <c r="AU1715" s="92"/>
      <c r="AV1715" s="92"/>
      <c r="AX1715" s="92"/>
    </row>
    <row r="1716" spans="3:64" ht="12.95" customHeight="1">
      <c r="C1716" s="14"/>
      <c r="D1716" s="14"/>
      <c r="AA1716" s="92"/>
      <c r="AB1716" s="92"/>
      <c r="AC1716" s="92"/>
      <c r="AD1716" s="92"/>
      <c r="AE1716" s="92"/>
      <c r="AG1716" s="94"/>
      <c r="AN1716" s="92"/>
      <c r="AO1716" s="92"/>
      <c r="AP1716" s="92"/>
      <c r="AQ1716" s="92"/>
      <c r="AR1716" s="92"/>
      <c r="AS1716" s="92"/>
      <c r="AT1716" s="92"/>
      <c r="AU1716" s="92"/>
      <c r="AV1716" s="92"/>
      <c r="AX1716" s="92"/>
      <c r="AY1716" s="92"/>
      <c r="AZ1716" s="92"/>
      <c r="BA1716" s="92"/>
      <c r="BB1716" s="92"/>
      <c r="BC1716" s="92"/>
      <c r="BD1716" s="92"/>
      <c r="BE1716" s="92"/>
      <c r="BF1716" s="92"/>
      <c r="BG1716" s="92"/>
      <c r="BH1716" s="92"/>
      <c r="BI1716" s="92"/>
      <c r="BJ1716" s="92"/>
      <c r="BK1716" s="92"/>
      <c r="BL1716" s="92"/>
    </row>
    <row r="1717" spans="3:64" ht="12.95" customHeight="1">
      <c r="C1717" s="14"/>
      <c r="D1717" s="14"/>
      <c r="AA1717" s="92"/>
      <c r="AB1717" s="92"/>
      <c r="AC1717" s="92"/>
      <c r="AD1717" s="92"/>
      <c r="AE1717" s="92"/>
      <c r="AG1717" s="94"/>
      <c r="AN1717" s="92"/>
      <c r="AO1717" s="92"/>
      <c r="AP1717" s="92"/>
      <c r="AQ1717" s="92"/>
      <c r="AR1717" s="92"/>
      <c r="AS1717" s="92"/>
      <c r="AT1717" s="92"/>
      <c r="AU1717" s="92"/>
      <c r="AV1717" s="92"/>
      <c r="AW1717" s="92"/>
      <c r="AX1717" s="92"/>
      <c r="AY1717" s="92"/>
      <c r="AZ1717" s="92"/>
      <c r="BA1717" s="92"/>
      <c r="BB1717" s="92"/>
      <c r="BC1717" s="92"/>
      <c r="BD1717" s="92"/>
      <c r="BE1717" s="92"/>
      <c r="BF1717" s="92"/>
      <c r="BG1717" s="92"/>
      <c r="BH1717" s="92"/>
      <c r="BI1717" s="92"/>
      <c r="BJ1717" s="92"/>
      <c r="BK1717" s="92"/>
      <c r="BL1717" s="92"/>
    </row>
    <row r="1718" spans="3:64" ht="12.95" customHeight="1">
      <c r="C1718" s="14"/>
      <c r="D1718" s="14"/>
      <c r="AA1718" s="92"/>
      <c r="AB1718" s="92"/>
      <c r="AC1718" s="92"/>
      <c r="AD1718" s="92"/>
      <c r="AE1718" s="92"/>
      <c r="AG1718" s="94"/>
      <c r="AN1718" s="92"/>
      <c r="AO1718" s="92"/>
      <c r="AP1718" s="92"/>
      <c r="AQ1718" s="92"/>
      <c r="AR1718" s="92"/>
      <c r="AS1718" s="92"/>
      <c r="AT1718" s="92"/>
      <c r="AU1718" s="92"/>
      <c r="AV1718" s="92"/>
    </row>
    <row r="1719" spans="3:64" ht="12.95" customHeight="1">
      <c r="C1719" s="14"/>
      <c r="D1719" s="14"/>
      <c r="AA1719" s="92"/>
      <c r="AB1719" s="92"/>
      <c r="AC1719" s="92"/>
      <c r="AD1719" s="92"/>
      <c r="AE1719" s="92"/>
      <c r="AG1719" s="94"/>
      <c r="AN1719" s="92"/>
      <c r="AO1719" s="92"/>
      <c r="AP1719" s="92"/>
      <c r="AQ1719" s="92"/>
      <c r="AR1719" s="92"/>
      <c r="AS1719" s="92"/>
      <c r="AT1719" s="92"/>
      <c r="AU1719" s="92"/>
    </row>
    <row r="1720" spans="3:64" ht="12.95" customHeight="1">
      <c r="C1720" s="14"/>
      <c r="D1720" s="14"/>
      <c r="AA1720" s="92"/>
      <c r="AB1720" s="92"/>
      <c r="AC1720" s="92"/>
      <c r="AD1720" s="92"/>
      <c r="AE1720" s="92"/>
      <c r="AG1720" s="94"/>
      <c r="AN1720" s="92"/>
      <c r="AO1720" s="92"/>
      <c r="AP1720" s="92"/>
      <c r="AQ1720" s="92"/>
      <c r="AR1720" s="92"/>
      <c r="AS1720" s="92"/>
      <c r="AT1720" s="92"/>
      <c r="AU1720" s="92"/>
      <c r="AV1720" s="92"/>
    </row>
    <row r="1721" spans="3:64" ht="12.95" customHeight="1">
      <c r="C1721" s="14"/>
      <c r="D1721" s="14"/>
      <c r="AA1721" s="92"/>
      <c r="AB1721" s="92"/>
      <c r="AC1721" s="92"/>
      <c r="AD1721" s="92"/>
      <c r="AE1721" s="92"/>
      <c r="AG1721" s="94"/>
      <c r="AN1721" s="92"/>
      <c r="AO1721" s="92"/>
      <c r="AP1721" s="92"/>
      <c r="AQ1721" s="92"/>
      <c r="AR1721" s="92"/>
      <c r="AS1721" s="92"/>
      <c r="AT1721" s="92"/>
      <c r="AU1721" s="92"/>
      <c r="AV1721" s="92"/>
    </row>
    <row r="1722" spans="3:64" ht="12.95" customHeight="1">
      <c r="C1722" s="14"/>
      <c r="D1722" s="14"/>
      <c r="AA1722" s="92"/>
      <c r="AB1722" s="92"/>
      <c r="AC1722" s="92"/>
      <c r="AD1722" s="92"/>
      <c r="AE1722" s="92"/>
      <c r="AG1722" s="94"/>
      <c r="AN1722" s="92"/>
      <c r="AO1722" s="92"/>
      <c r="AP1722" s="92"/>
      <c r="AQ1722" s="92"/>
      <c r="AR1722" s="92"/>
      <c r="AS1722" s="92"/>
      <c r="AT1722" s="92"/>
      <c r="AU1722" s="92"/>
      <c r="AV1722" s="92"/>
    </row>
    <row r="1723" spans="3:64" ht="12.95" customHeight="1">
      <c r="C1723" s="14"/>
      <c r="D1723" s="14"/>
      <c r="AA1723" s="92"/>
      <c r="AB1723" s="92"/>
      <c r="AC1723" s="92"/>
      <c r="AD1723" s="92"/>
      <c r="AE1723" s="92"/>
      <c r="AG1723" s="94"/>
      <c r="AN1723" s="92"/>
      <c r="AO1723" s="92"/>
      <c r="AP1723" s="92"/>
      <c r="AQ1723" s="92"/>
      <c r="AR1723" s="92"/>
      <c r="AS1723" s="92"/>
      <c r="AT1723" s="92"/>
      <c r="AU1723" s="92"/>
      <c r="AV1723" s="92"/>
    </row>
    <row r="1724" spans="3:64" ht="12.95" customHeight="1">
      <c r="C1724" s="14"/>
      <c r="D1724" s="14"/>
      <c r="AA1724" s="92"/>
      <c r="AB1724" s="92"/>
      <c r="AC1724" s="92"/>
      <c r="AD1724" s="92"/>
      <c r="AE1724" s="92"/>
      <c r="AG1724" s="94"/>
      <c r="AN1724" s="92"/>
      <c r="AO1724" s="92"/>
      <c r="AP1724" s="92"/>
      <c r="AQ1724" s="92"/>
      <c r="AR1724" s="92"/>
      <c r="AS1724" s="92"/>
      <c r="AT1724" s="92"/>
      <c r="AU1724" s="92"/>
      <c r="AV1724" s="92"/>
    </row>
    <row r="1725" spans="3:64" ht="12.95" customHeight="1">
      <c r="C1725" s="14"/>
      <c r="D1725" s="14"/>
      <c r="AA1725" s="92"/>
      <c r="AB1725" s="92"/>
      <c r="AC1725" s="92"/>
      <c r="AD1725" s="92"/>
      <c r="AE1725" s="92"/>
      <c r="AG1725" s="94"/>
      <c r="AN1725" s="92"/>
      <c r="AO1725" s="92"/>
      <c r="AP1725" s="92"/>
      <c r="AQ1725" s="92"/>
      <c r="AR1725" s="92"/>
      <c r="AS1725" s="92"/>
      <c r="AT1725" s="92"/>
      <c r="AU1725" s="92"/>
      <c r="AV1725" s="92"/>
      <c r="AX1725" s="92"/>
      <c r="AY1725" s="92"/>
      <c r="AZ1725" s="92"/>
      <c r="BA1725" s="92"/>
      <c r="BB1725" s="92"/>
      <c r="BC1725" s="92"/>
      <c r="BD1725" s="92"/>
      <c r="BE1725" s="92"/>
      <c r="BF1725" s="92"/>
      <c r="BG1725" s="92"/>
      <c r="BH1725" s="92"/>
      <c r="BI1725" s="92"/>
      <c r="BJ1725" s="92"/>
      <c r="BK1725" s="92"/>
      <c r="BL1725" s="92"/>
    </row>
    <row r="1726" spans="3:64" ht="12.95" customHeight="1">
      <c r="C1726" s="14"/>
      <c r="D1726" s="14"/>
      <c r="AA1726" s="92"/>
      <c r="AB1726" s="92"/>
      <c r="AC1726" s="92"/>
      <c r="AD1726" s="92"/>
      <c r="AE1726" s="92"/>
      <c r="AG1726" s="94"/>
      <c r="AN1726" s="92"/>
      <c r="AO1726" s="92"/>
      <c r="AP1726" s="92"/>
      <c r="AQ1726" s="92"/>
      <c r="AR1726" s="92"/>
      <c r="AS1726" s="92"/>
      <c r="AT1726" s="92"/>
      <c r="AU1726" s="92"/>
    </row>
    <row r="1727" spans="3:64" ht="12.95" customHeight="1">
      <c r="C1727" s="14"/>
      <c r="D1727" s="14"/>
      <c r="AA1727" s="92"/>
      <c r="AB1727" s="92"/>
      <c r="AC1727" s="92"/>
      <c r="AD1727" s="92"/>
      <c r="AE1727" s="92"/>
      <c r="AG1727" s="94"/>
      <c r="AN1727" s="92"/>
      <c r="AO1727" s="92"/>
      <c r="AP1727" s="92"/>
      <c r="AQ1727" s="92"/>
      <c r="AR1727" s="92"/>
      <c r="AS1727" s="92"/>
      <c r="AT1727" s="92"/>
      <c r="AU1727" s="92"/>
      <c r="AV1727" s="92"/>
    </row>
    <row r="1728" spans="3:64" ht="12.95" customHeight="1">
      <c r="C1728" s="14"/>
      <c r="D1728" s="14"/>
      <c r="AA1728" s="92"/>
      <c r="AB1728" s="92"/>
      <c r="AC1728" s="92"/>
      <c r="AD1728" s="92"/>
      <c r="AE1728" s="92"/>
      <c r="AG1728" s="94"/>
      <c r="AN1728" s="92"/>
      <c r="AO1728" s="92"/>
      <c r="AP1728" s="92"/>
      <c r="AQ1728" s="92"/>
      <c r="AR1728" s="92"/>
      <c r="AS1728" s="92"/>
      <c r="AT1728" s="92"/>
      <c r="AU1728" s="92"/>
      <c r="AV1728" s="92"/>
    </row>
    <row r="1729" spans="3:64" ht="12.95" customHeight="1">
      <c r="C1729" s="14"/>
      <c r="D1729" s="14"/>
      <c r="AA1729" s="92"/>
      <c r="AB1729" s="92"/>
      <c r="AC1729" s="92"/>
      <c r="AD1729" s="92"/>
      <c r="AE1729" s="92"/>
      <c r="AG1729" s="94"/>
      <c r="AN1729" s="92"/>
      <c r="AO1729" s="92"/>
      <c r="AP1729" s="92"/>
      <c r="AQ1729" s="92"/>
      <c r="AR1729" s="92"/>
      <c r="AS1729" s="92"/>
      <c r="AT1729" s="92"/>
      <c r="AU1729" s="92"/>
    </row>
    <row r="1730" spans="3:64" ht="12.95" customHeight="1">
      <c r="C1730" s="14"/>
      <c r="D1730" s="14"/>
      <c r="AA1730" s="92"/>
      <c r="AB1730" s="92"/>
      <c r="AC1730" s="92"/>
      <c r="AD1730" s="92"/>
      <c r="AE1730" s="92"/>
      <c r="AG1730" s="94"/>
      <c r="AN1730" s="92"/>
      <c r="AO1730" s="92"/>
      <c r="AP1730" s="92"/>
      <c r="AQ1730" s="92"/>
      <c r="AR1730" s="92"/>
      <c r="AS1730" s="92"/>
      <c r="AT1730" s="92"/>
      <c r="AU1730" s="92"/>
      <c r="AV1730" s="92"/>
      <c r="AX1730" s="92"/>
      <c r="AY1730" s="92"/>
      <c r="AZ1730" s="92"/>
      <c r="BA1730" s="92"/>
      <c r="BB1730" s="92"/>
      <c r="BC1730" s="92"/>
      <c r="BD1730" s="92"/>
      <c r="BE1730" s="92"/>
      <c r="BF1730" s="92"/>
      <c r="BG1730" s="92"/>
      <c r="BH1730" s="92"/>
      <c r="BI1730" s="92"/>
      <c r="BJ1730" s="92"/>
      <c r="BK1730" s="92"/>
      <c r="BL1730" s="92"/>
    </row>
    <row r="1731" spans="3:64" ht="12.95" customHeight="1">
      <c r="C1731" s="14"/>
      <c r="D1731" s="14"/>
      <c r="AA1731" s="92"/>
      <c r="AB1731" s="92"/>
      <c r="AC1731" s="92"/>
      <c r="AD1731" s="92"/>
      <c r="AE1731" s="92"/>
      <c r="AG1731" s="94"/>
      <c r="AN1731" s="92"/>
      <c r="AO1731" s="92"/>
      <c r="AP1731" s="92"/>
      <c r="AQ1731" s="92"/>
      <c r="AR1731" s="92"/>
      <c r="AS1731" s="92"/>
      <c r="AT1731" s="92"/>
      <c r="AU1731" s="92"/>
      <c r="AV1731" s="92"/>
    </row>
    <row r="1732" spans="3:64" ht="12.95" customHeight="1">
      <c r="C1732" s="14"/>
      <c r="D1732" s="14"/>
      <c r="AA1732" s="92"/>
      <c r="AB1732" s="92"/>
      <c r="AC1732" s="92"/>
      <c r="AD1732" s="92"/>
      <c r="AE1732" s="92"/>
      <c r="AG1732" s="94"/>
      <c r="AN1732" s="92"/>
      <c r="AO1732" s="92"/>
      <c r="AP1732" s="92"/>
      <c r="AQ1732" s="92"/>
      <c r="AR1732" s="92"/>
      <c r="AS1732" s="92"/>
      <c r="AT1732" s="92"/>
      <c r="AU1732" s="92"/>
    </row>
    <row r="1733" spans="3:64" ht="12.95" customHeight="1">
      <c r="C1733" s="14"/>
      <c r="D1733" s="14"/>
      <c r="AA1733" s="92"/>
      <c r="AB1733" s="92"/>
      <c r="AC1733" s="92"/>
      <c r="AD1733" s="92"/>
      <c r="AE1733" s="92"/>
      <c r="AG1733" s="94"/>
      <c r="AN1733" s="92"/>
      <c r="AO1733" s="92"/>
      <c r="AP1733" s="92"/>
      <c r="AQ1733" s="92"/>
      <c r="AR1733" s="92"/>
      <c r="AS1733" s="92"/>
      <c r="AT1733" s="92"/>
      <c r="AU1733" s="92"/>
    </row>
    <row r="1734" spans="3:64" ht="12.95" customHeight="1">
      <c r="C1734" s="14"/>
      <c r="D1734" s="14"/>
      <c r="AA1734" s="92"/>
      <c r="AB1734" s="92"/>
      <c r="AC1734" s="92"/>
      <c r="AD1734" s="92"/>
      <c r="AE1734" s="92"/>
      <c r="AG1734" s="94"/>
      <c r="AN1734" s="92"/>
      <c r="AO1734" s="92"/>
      <c r="AP1734" s="92"/>
      <c r="AQ1734" s="92"/>
      <c r="AR1734" s="92"/>
      <c r="AS1734" s="92"/>
      <c r="AT1734" s="92"/>
      <c r="AU1734" s="92"/>
    </row>
    <row r="1735" spans="3:64" ht="12.95" customHeight="1">
      <c r="C1735" s="14"/>
      <c r="D1735" s="14"/>
      <c r="AA1735" s="92"/>
      <c r="AB1735" s="92"/>
      <c r="AC1735" s="92"/>
      <c r="AD1735" s="92"/>
      <c r="AE1735" s="92"/>
      <c r="AG1735" s="94"/>
      <c r="AN1735" s="92"/>
      <c r="AO1735" s="92"/>
      <c r="AP1735" s="92"/>
      <c r="AQ1735" s="92"/>
      <c r="AR1735" s="92"/>
      <c r="AS1735" s="92"/>
      <c r="AT1735" s="92"/>
      <c r="AU1735" s="92"/>
      <c r="AV1735" s="92"/>
      <c r="AX1735" s="92"/>
      <c r="AY1735" s="92"/>
      <c r="AZ1735" s="92"/>
      <c r="BA1735" s="92"/>
      <c r="BB1735" s="92"/>
      <c r="BC1735" s="92"/>
      <c r="BD1735" s="92"/>
      <c r="BE1735" s="92"/>
      <c r="BF1735" s="92"/>
      <c r="BG1735" s="92"/>
      <c r="BH1735" s="92"/>
      <c r="BI1735" s="92"/>
      <c r="BJ1735" s="92"/>
      <c r="BK1735" s="92"/>
      <c r="BL1735" s="92"/>
    </row>
    <row r="1736" spans="3:64" ht="12.95" customHeight="1">
      <c r="C1736" s="14"/>
      <c r="D1736" s="14"/>
      <c r="AA1736" s="92"/>
      <c r="AB1736" s="92"/>
      <c r="AC1736" s="92"/>
      <c r="AD1736" s="92"/>
      <c r="AE1736" s="92"/>
      <c r="AG1736" s="94"/>
      <c r="AN1736" s="92"/>
      <c r="AO1736" s="92"/>
      <c r="AP1736" s="92"/>
      <c r="AQ1736" s="92"/>
      <c r="AR1736" s="92"/>
      <c r="AS1736" s="92"/>
      <c r="AT1736" s="92"/>
      <c r="AU1736" s="92"/>
    </row>
    <row r="1737" spans="3:64" ht="12.95" customHeight="1">
      <c r="C1737" s="14"/>
      <c r="D1737" s="14"/>
      <c r="AA1737" s="92"/>
      <c r="AB1737" s="92"/>
      <c r="AC1737" s="92"/>
      <c r="AD1737" s="92"/>
      <c r="AE1737" s="92"/>
      <c r="AG1737" s="94"/>
      <c r="AN1737" s="92"/>
      <c r="AO1737" s="92"/>
      <c r="AP1737" s="92"/>
      <c r="AQ1737" s="92"/>
      <c r="AR1737" s="92"/>
      <c r="AS1737" s="92"/>
      <c r="AT1737" s="92"/>
      <c r="AU1737" s="92"/>
      <c r="AV1737" s="92"/>
      <c r="AX1737" s="92"/>
    </row>
    <row r="1738" spans="3:64" ht="12.95" customHeight="1">
      <c r="C1738" s="14"/>
      <c r="D1738" s="14"/>
      <c r="AA1738" s="92"/>
      <c r="AB1738" s="92"/>
      <c r="AC1738" s="92"/>
      <c r="AD1738" s="92"/>
      <c r="AE1738" s="92"/>
      <c r="AG1738" s="94"/>
      <c r="AN1738" s="92"/>
      <c r="AO1738" s="92"/>
      <c r="AP1738" s="92"/>
      <c r="AQ1738" s="92"/>
      <c r="AR1738" s="92"/>
      <c r="AS1738" s="92"/>
      <c r="AT1738" s="92"/>
      <c r="AU1738" s="92"/>
    </row>
    <row r="1739" spans="3:64" ht="12.95" customHeight="1">
      <c r="C1739" s="14"/>
      <c r="D1739" s="14"/>
      <c r="AA1739" s="92"/>
      <c r="AB1739" s="92"/>
      <c r="AC1739" s="92"/>
      <c r="AD1739" s="92"/>
      <c r="AE1739" s="92"/>
      <c r="AG1739" s="94"/>
      <c r="AN1739" s="92"/>
      <c r="AO1739" s="92"/>
      <c r="AP1739" s="92"/>
      <c r="AQ1739" s="92"/>
      <c r="AR1739" s="92"/>
      <c r="AS1739" s="92"/>
      <c r="AT1739" s="92"/>
      <c r="AU1739" s="92"/>
    </row>
    <row r="1740" spans="3:64" ht="12.95" customHeight="1">
      <c r="C1740" s="14"/>
      <c r="D1740" s="14"/>
      <c r="AA1740" s="92"/>
      <c r="AB1740" s="92"/>
      <c r="AC1740" s="92"/>
      <c r="AD1740" s="92"/>
      <c r="AE1740" s="92"/>
      <c r="AG1740" s="94"/>
      <c r="AN1740" s="92"/>
      <c r="AO1740" s="92"/>
      <c r="AP1740" s="92"/>
      <c r="AQ1740" s="92"/>
      <c r="AR1740" s="92"/>
      <c r="AS1740" s="92"/>
      <c r="AT1740" s="92"/>
      <c r="AU1740" s="92"/>
      <c r="AV1740" s="92"/>
      <c r="AW1740" s="92"/>
      <c r="AX1740" s="92"/>
      <c r="AY1740" s="92"/>
      <c r="AZ1740" s="92"/>
      <c r="BA1740" s="92"/>
      <c r="BB1740" s="92"/>
      <c r="BC1740" s="92"/>
      <c r="BD1740" s="92"/>
      <c r="BE1740" s="92"/>
      <c r="BF1740" s="92"/>
      <c r="BG1740" s="92"/>
      <c r="BH1740" s="92"/>
      <c r="BI1740" s="92"/>
      <c r="BJ1740" s="92"/>
      <c r="BK1740" s="92"/>
      <c r="BL1740" s="92"/>
    </row>
    <row r="1741" spans="3:64" ht="12.95" customHeight="1">
      <c r="C1741" s="14"/>
      <c r="D1741" s="14"/>
      <c r="AA1741" s="92"/>
      <c r="AB1741" s="92"/>
      <c r="AC1741" s="92"/>
      <c r="AD1741" s="92"/>
      <c r="AE1741" s="92"/>
      <c r="AG1741" s="94"/>
      <c r="AN1741" s="92"/>
      <c r="AO1741" s="92"/>
      <c r="AP1741" s="92"/>
      <c r="AQ1741" s="92"/>
      <c r="AR1741" s="92"/>
      <c r="AS1741" s="92"/>
      <c r="AT1741" s="92"/>
      <c r="AU1741" s="92"/>
      <c r="AV1741" s="92"/>
      <c r="AW1741" s="92"/>
      <c r="AX1741" s="92"/>
      <c r="AY1741" s="92"/>
      <c r="AZ1741" s="92"/>
      <c r="BA1741" s="92"/>
      <c r="BB1741" s="92"/>
      <c r="BC1741" s="92"/>
      <c r="BD1741" s="92"/>
      <c r="BE1741" s="92"/>
      <c r="BF1741" s="92"/>
      <c r="BG1741" s="92"/>
      <c r="BH1741" s="92"/>
      <c r="BI1741" s="92"/>
      <c r="BJ1741" s="92"/>
      <c r="BK1741" s="92"/>
      <c r="BL1741" s="92"/>
    </row>
    <row r="1742" spans="3:64" ht="12.95" customHeight="1">
      <c r="C1742" s="14"/>
      <c r="D1742" s="14"/>
      <c r="AA1742" s="92"/>
      <c r="AB1742" s="92"/>
      <c r="AC1742" s="92"/>
      <c r="AD1742" s="92"/>
      <c r="AE1742" s="92"/>
      <c r="AG1742" s="94"/>
      <c r="AN1742" s="92"/>
      <c r="AO1742" s="92"/>
      <c r="AP1742" s="92"/>
      <c r="AQ1742" s="92"/>
      <c r="AR1742" s="92"/>
      <c r="AS1742" s="92"/>
      <c r="AT1742" s="92"/>
      <c r="AU1742" s="92"/>
    </row>
    <row r="1743" spans="3:64" ht="12.95" customHeight="1">
      <c r="C1743" s="14"/>
      <c r="D1743" s="14"/>
      <c r="AA1743" s="92"/>
      <c r="AB1743" s="92"/>
      <c r="AC1743" s="92"/>
      <c r="AD1743" s="92"/>
      <c r="AE1743" s="92"/>
      <c r="AG1743" s="94"/>
      <c r="AN1743" s="92"/>
      <c r="AO1743" s="92"/>
      <c r="AP1743" s="92"/>
      <c r="AQ1743" s="92"/>
      <c r="AR1743" s="92"/>
      <c r="AS1743" s="92"/>
      <c r="AT1743" s="92"/>
      <c r="AU1743" s="92"/>
    </row>
    <row r="1744" spans="3:64" ht="12.95" customHeight="1">
      <c r="C1744" s="14"/>
      <c r="D1744" s="14"/>
      <c r="AA1744" s="92"/>
      <c r="AB1744" s="92"/>
      <c r="AC1744" s="92"/>
      <c r="AD1744" s="92"/>
      <c r="AE1744" s="92"/>
      <c r="AG1744" s="94"/>
      <c r="AN1744" s="92"/>
      <c r="AO1744" s="92"/>
      <c r="AP1744" s="92"/>
      <c r="AQ1744" s="92"/>
      <c r="AR1744" s="92"/>
      <c r="AS1744" s="92"/>
      <c r="AT1744" s="92"/>
      <c r="AU1744" s="92"/>
      <c r="AV1744" s="92"/>
    </row>
    <row r="1745" spans="3:64" ht="12.95" customHeight="1">
      <c r="C1745" s="14"/>
      <c r="D1745" s="14"/>
      <c r="AA1745" s="92"/>
      <c r="AB1745" s="92"/>
      <c r="AC1745" s="92"/>
      <c r="AD1745" s="92"/>
      <c r="AE1745" s="92"/>
      <c r="AG1745" s="94"/>
      <c r="AN1745" s="92"/>
      <c r="AO1745" s="92"/>
      <c r="AP1745" s="92"/>
      <c r="AQ1745" s="92"/>
      <c r="AR1745" s="92"/>
      <c r="AS1745" s="92"/>
      <c r="AT1745" s="92"/>
      <c r="AU1745" s="92"/>
    </row>
    <row r="1746" spans="3:64" ht="12.95" customHeight="1">
      <c r="C1746" s="14"/>
      <c r="D1746" s="14"/>
      <c r="AA1746" s="92"/>
      <c r="AB1746" s="92"/>
      <c r="AC1746" s="92"/>
      <c r="AD1746" s="92"/>
      <c r="AE1746" s="92"/>
      <c r="AG1746" s="94"/>
      <c r="AN1746" s="92"/>
      <c r="AO1746" s="92"/>
      <c r="AP1746" s="92"/>
      <c r="AQ1746" s="92"/>
      <c r="AR1746" s="92"/>
      <c r="AS1746" s="92"/>
      <c r="AT1746" s="92"/>
      <c r="AU1746" s="92"/>
    </row>
    <row r="1747" spans="3:64" ht="12.95" customHeight="1">
      <c r="C1747" s="14"/>
      <c r="D1747" s="14"/>
      <c r="AA1747" s="92"/>
      <c r="AB1747" s="92"/>
      <c r="AC1747" s="92"/>
      <c r="AD1747" s="92"/>
      <c r="AE1747" s="92"/>
      <c r="AG1747" s="94"/>
      <c r="AN1747" s="92"/>
      <c r="AO1747" s="92"/>
      <c r="AP1747" s="92"/>
      <c r="AQ1747" s="92"/>
      <c r="AR1747" s="92"/>
      <c r="AS1747" s="92"/>
      <c r="AT1747" s="92"/>
      <c r="AU1747" s="92"/>
    </row>
    <row r="1748" spans="3:64" ht="12.95" customHeight="1">
      <c r="C1748" s="14"/>
      <c r="D1748" s="14"/>
      <c r="AA1748" s="92"/>
      <c r="AB1748" s="92"/>
      <c r="AC1748" s="92"/>
      <c r="AD1748" s="92"/>
      <c r="AE1748" s="92"/>
      <c r="AG1748" s="94"/>
      <c r="AN1748" s="92"/>
      <c r="AO1748" s="92"/>
      <c r="AP1748" s="92"/>
      <c r="AQ1748" s="92"/>
      <c r="AR1748" s="92"/>
      <c r="AS1748" s="92"/>
      <c r="AT1748" s="92"/>
      <c r="AU1748" s="92"/>
    </row>
    <row r="1749" spans="3:64" ht="12.95" customHeight="1">
      <c r="C1749" s="14"/>
      <c r="D1749" s="14"/>
      <c r="AA1749" s="92"/>
      <c r="AB1749" s="92"/>
      <c r="AC1749" s="92"/>
      <c r="AD1749" s="92"/>
      <c r="AE1749" s="92"/>
      <c r="AG1749" s="94"/>
      <c r="AN1749" s="92"/>
      <c r="AO1749" s="92"/>
      <c r="AP1749" s="92"/>
      <c r="AQ1749" s="92"/>
      <c r="AR1749" s="92"/>
      <c r="AS1749" s="92"/>
      <c r="AT1749" s="92"/>
      <c r="AU1749" s="92"/>
    </row>
    <row r="1750" spans="3:64" ht="12.95" customHeight="1">
      <c r="C1750" s="14"/>
      <c r="D1750" s="14"/>
      <c r="AA1750" s="92"/>
      <c r="AB1750" s="92"/>
      <c r="AC1750" s="92"/>
      <c r="AD1750" s="92"/>
      <c r="AE1750" s="92"/>
      <c r="AG1750" s="94"/>
      <c r="AN1750" s="92"/>
      <c r="AO1750" s="92"/>
      <c r="AP1750" s="92"/>
      <c r="AQ1750" s="92"/>
      <c r="AR1750" s="92"/>
      <c r="AS1750" s="92"/>
      <c r="AT1750" s="92"/>
      <c r="AU1750" s="92"/>
      <c r="AV1750" s="92"/>
    </row>
    <row r="1751" spans="3:64" ht="12.95" customHeight="1">
      <c r="C1751" s="14"/>
      <c r="D1751" s="14"/>
      <c r="AA1751" s="92"/>
      <c r="AB1751" s="92"/>
      <c r="AC1751" s="92"/>
      <c r="AD1751" s="92"/>
      <c r="AE1751" s="92"/>
      <c r="AG1751" s="94"/>
      <c r="AN1751" s="92"/>
      <c r="AO1751" s="92"/>
      <c r="AP1751" s="92"/>
      <c r="AQ1751" s="92"/>
      <c r="AR1751" s="92"/>
      <c r="AS1751" s="92"/>
      <c r="AT1751" s="92"/>
      <c r="AU1751" s="92"/>
    </row>
    <row r="1752" spans="3:64" ht="12.95" customHeight="1">
      <c r="C1752" s="14"/>
      <c r="D1752" s="14"/>
      <c r="AA1752" s="92"/>
      <c r="AB1752" s="92"/>
      <c r="AC1752" s="92"/>
      <c r="AD1752" s="92"/>
      <c r="AE1752" s="92"/>
      <c r="AG1752" s="94"/>
      <c r="AN1752" s="92"/>
      <c r="AO1752" s="92"/>
      <c r="AP1752" s="92"/>
      <c r="AQ1752" s="92"/>
      <c r="AR1752" s="92"/>
      <c r="AS1752" s="92"/>
      <c r="AT1752" s="92"/>
      <c r="AU1752" s="92"/>
    </row>
    <row r="1753" spans="3:64" ht="12.95" customHeight="1">
      <c r="C1753" s="14"/>
      <c r="D1753" s="14"/>
      <c r="AA1753" s="92"/>
      <c r="AB1753" s="92"/>
      <c r="AC1753" s="92"/>
      <c r="AD1753" s="92"/>
      <c r="AE1753" s="92"/>
      <c r="AG1753" s="94"/>
      <c r="AN1753" s="92"/>
      <c r="AO1753" s="92"/>
      <c r="AP1753" s="92"/>
      <c r="AQ1753" s="92"/>
      <c r="AR1753" s="92"/>
      <c r="AS1753" s="92"/>
      <c r="AT1753" s="92"/>
      <c r="AU1753" s="92"/>
      <c r="AV1753" s="92"/>
      <c r="AW1753" s="92"/>
      <c r="AX1753" s="92"/>
      <c r="AY1753" s="92"/>
      <c r="AZ1753" s="92"/>
      <c r="BA1753" s="92"/>
      <c r="BB1753" s="92"/>
      <c r="BC1753" s="92"/>
      <c r="BD1753" s="92"/>
      <c r="BE1753" s="92"/>
      <c r="BF1753" s="92"/>
      <c r="BG1753" s="92"/>
      <c r="BH1753" s="92"/>
      <c r="BI1753" s="92"/>
      <c r="BJ1753" s="92"/>
      <c r="BK1753" s="92"/>
      <c r="BL1753" s="92"/>
    </row>
    <row r="1754" spans="3:64" ht="12.95" customHeight="1">
      <c r="C1754" s="14"/>
      <c r="D1754" s="14"/>
      <c r="AA1754" s="92"/>
      <c r="AB1754" s="92"/>
      <c r="AC1754" s="92"/>
      <c r="AD1754" s="92"/>
      <c r="AE1754" s="92"/>
      <c r="AG1754" s="94"/>
      <c r="AN1754" s="92"/>
      <c r="AO1754" s="92"/>
      <c r="AP1754" s="92"/>
      <c r="AQ1754" s="92"/>
      <c r="AR1754" s="92"/>
      <c r="AS1754" s="92"/>
      <c r="AT1754" s="92"/>
      <c r="AU1754" s="92"/>
    </row>
    <row r="1755" spans="3:64" ht="12.95" customHeight="1">
      <c r="C1755" s="14"/>
      <c r="D1755" s="14"/>
      <c r="AA1755" s="92"/>
      <c r="AB1755" s="92"/>
      <c r="AC1755" s="92"/>
      <c r="AD1755" s="92"/>
      <c r="AE1755" s="92"/>
      <c r="AG1755" s="94"/>
      <c r="AN1755" s="92"/>
      <c r="AO1755" s="92"/>
      <c r="AP1755" s="92"/>
      <c r="AQ1755" s="92"/>
      <c r="AR1755" s="92"/>
      <c r="AS1755" s="92"/>
      <c r="AT1755" s="92"/>
      <c r="AU1755" s="92"/>
    </row>
    <row r="1756" spans="3:64" ht="12.95" customHeight="1">
      <c r="C1756" s="14"/>
      <c r="D1756" s="14"/>
      <c r="AA1756" s="92"/>
      <c r="AB1756" s="92"/>
      <c r="AC1756" s="92"/>
      <c r="AD1756" s="92"/>
      <c r="AE1756" s="92"/>
      <c r="AG1756" s="94"/>
      <c r="AN1756" s="92"/>
      <c r="AO1756" s="92"/>
      <c r="AP1756" s="92"/>
      <c r="AQ1756" s="92"/>
      <c r="AR1756" s="92"/>
      <c r="AS1756" s="92"/>
      <c r="AT1756" s="92"/>
      <c r="AU1756" s="92"/>
    </row>
    <row r="1757" spans="3:64" ht="12.95" customHeight="1">
      <c r="C1757" s="14"/>
      <c r="D1757" s="14"/>
      <c r="AA1757" s="92"/>
      <c r="AB1757" s="92"/>
      <c r="AC1757" s="92"/>
      <c r="AD1757" s="92"/>
      <c r="AE1757" s="92"/>
      <c r="AG1757" s="94"/>
      <c r="AN1757" s="92"/>
      <c r="AO1757" s="92"/>
      <c r="AP1757" s="92"/>
      <c r="AQ1757" s="92"/>
      <c r="AR1757" s="92"/>
      <c r="AS1757" s="92"/>
      <c r="AT1757" s="92"/>
      <c r="AU1757" s="92"/>
    </row>
    <row r="1758" spans="3:64" ht="12.95" customHeight="1">
      <c r="C1758" s="14"/>
      <c r="D1758" s="14"/>
      <c r="AA1758" s="92"/>
      <c r="AB1758" s="92"/>
      <c r="AC1758" s="92"/>
      <c r="AD1758" s="92"/>
      <c r="AE1758" s="92"/>
      <c r="AG1758" s="94"/>
      <c r="AN1758" s="92"/>
      <c r="AO1758" s="92"/>
      <c r="AP1758" s="92"/>
      <c r="AQ1758" s="92"/>
      <c r="AR1758" s="92"/>
      <c r="AS1758" s="92"/>
      <c r="AT1758" s="92"/>
      <c r="AU1758" s="92"/>
    </row>
    <row r="1759" spans="3:64" ht="12.95" customHeight="1">
      <c r="C1759" s="14"/>
      <c r="D1759" s="14"/>
      <c r="AA1759" s="92"/>
      <c r="AB1759" s="92"/>
      <c r="AC1759" s="92"/>
      <c r="AD1759" s="92"/>
      <c r="AE1759" s="92"/>
      <c r="AG1759" s="94"/>
      <c r="AN1759" s="92"/>
      <c r="AO1759" s="92"/>
      <c r="AP1759" s="92"/>
      <c r="AQ1759" s="92"/>
      <c r="AR1759" s="92"/>
      <c r="AS1759" s="92"/>
      <c r="AT1759" s="92"/>
      <c r="AU1759" s="92"/>
      <c r="AV1759" s="92"/>
      <c r="AW1759" s="92"/>
      <c r="AX1759" s="92"/>
      <c r="AY1759" s="92"/>
      <c r="AZ1759" s="92"/>
      <c r="BA1759" s="92"/>
      <c r="BB1759" s="92"/>
      <c r="BC1759" s="92"/>
      <c r="BD1759" s="92"/>
      <c r="BE1759" s="92"/>
      <c r="BF1759" s="92"/>
      <c r="BG1759" s="92"/>
      <c r="BH1759" s="92"/>
      <c r="BI1759" s="92"/>
      <c r="BJ1759" s="92"/>
      <c r="BK1759" s="92"/>
      <c r="BL1759" s="92"/>
    </row>
    <row r="1760" spans="3:64" ht="12.95" customHeight="1">
      <c r="C1760" s="14"/>
      <c r="D1760" s="14"/>
      <c r="AA1760" s="92"/>
      <c r="AB1760" s="92"/>
      <c r="AC1760" s="92"/>
      <c r="AD1760" s="92"/>
      <c r="AE1760" s="92"/>
      <c r="AG1760" s="94"/>
      <c r="AN1760" s="92"/>
      <c r="AO1760" s="92"/>
      <c r="AP1760" s="92"/>
      <c r="AQ1760" s="92"/>
      <c r="AR1760" s="92"/>
      <c r="AS1760" s="92"/>
      <c r="AT1760" s="92"/>
      <c r="AU1760" s="92"/>
      <c r="AV1760" s="92"/>
      <c r="AW1760" s="92"/>
      <c r="AX1760" s="92"/>
      <c r="AY1760" s="92"/>
      <c r="AZ1760" s="92"/>
      <c r="BA1760" s="92"/>
      <c r="BB1760" s="92"/>
      <c r="BC1760" s="92"/>
      <c r="BD1760" s="92"/>
      <c r="BE1760" s="92"/>
      <c r="BF1760" s="92"/>
      <c r="BG1760" s="92"/>
      <c r="BH1760" s="92"/>
      <c r="BI1760" s="92"/>
      <c r="BJ1760" s="92"/>
      <c r="BK1760" s="92"/>
      <c r="BL1760" s="92"/>
    </row>
    <row r="1761" spans="3:64" ht="12.95" customHeight="1">
      <c r="C1761" s="14"/>
      <c r="D1761" s="14"/>
      <c r="AA1761" s="92"/>
      <c r="AB1761" s="92"/>
      <c r="AC1761" s="92"/>
      <c r="AD1761" s="92"/>
      <c r="AE1761" s="92"/>
      <c r="AG1761" s="94"/>
      <c r="AN1761" s="92"/>
      <c r="AO1761" s="92"/>
      <c r="AP1761" s="92"/>
      <c r="AQ1761" s="92"/>
      <c r="AR1761" s="92"/>
      <c r="AS1761" s="92"/>
      <c r="AT1761" s="92"/>
      <c r="AU1761" s="92"/>
      <c r="AV1761" s="92"/>
    </row>
    <row r="1762" spans="3:64" ht="12.95" customHeight="1">
      <c r="C1762" s="14"/>
      <c r="D1762" s="14"/>
      <c r="AA1762" s="92"/>
      <c r="AB1762" s="92"/>
      <c r="AC1762" s="92"/>
      <c r="AD1762" s="92"/>
      <c r="AE1762" s="92"/>
      <c r="AG1762" s="94"/>
      <c r="AN1762" s="92"/>
      <c r="AO1762" s="92"/>
      <c r="AP1762" s="92"/>
      <c r="AQ1762" s="92"/>
      <c r="AR1762" s="92"/>
      <c r="AS1762" s="92"/>
      <c r="AT1762" s="92"/>
      <c r="AU1762" s="92"/>
      <c r="AV1762" s="92"/>
    </row>
    <row r="1763" spans="3:64" ht="12.95" customHeight="1">
      <c r="C1763" s="14"/>
      <c r="D1763" s="14"/>
      <c r="AA1763" s="92"/>
      <c r="AB1763" s="92"/>
      <c r="AC1763" s="92"/>
      <c r="AD1763" s="92"/>
      <c r="AE1763" s="92"/>
      <c r="AG1763" s="94"/>
      <c r="AN1763" s="92"/>
      <c r="AO1763" s="92"/>
      <c r="AP1763" s="92"/>
      <c r="AQ1763" s="92"/>
      <c r="AR1763" s="92"/>
      <c r="AS1763" s="92"/>
      <c r="AT1763" s="92"/>
      <c r="AU1763" s="92"/>
    </row>
    <row r="1764" spans="3:64" ht="12.95" customHeight="1">
      <c r="C1764" s="14"/>
      <c r="D1764" s="14"/>
      <c r="AA1764" s="92"/>
      <c r="AB1764" s="92"/>
      <c r="AC1764" s="92"/>
      <c r="AD1764" s="92"/>
      <c r="AE1764" s="92"/>
      <c r="AG1764" s="94"/>
      <c r="AN1764" s="92"/>
      <c r="AO1764" s="92"/>
      <c r="AP1764" s="92"/>
      <c r="AQ1764" s="92"/>
      <c r="AR1764" s="92"/>
      <c r="AS1764" s="92"/>
      <c r="AT1764" s="92"/>
      <c r="AU1764" s="92"/>
    </row>
    <row r="1765" spans="3:64" ht="12.95" customHeight="1">
      <c r="C1765" s="14"/>
      <c r="D1765" s="14"/>
      <c r="AA1765" s="92"/>
      <c r="AB1765" s="92"/>
      <c r="AC1765" s="92"/>
      <c r="AD1765" s="92"/>
      <c r="AE1765" s="92"/>
      <c r="AG1765" s="94"/>
      <c r="AN1765" s="92"/>
      <c r="AO1765" s="92"/>
      <c r="AP1765" s="92"/>
      <c r="AQ1765" s="92"/>
      <c r="AR1765" s="92"/>
      <c r="AS1765" s="92"/>
      <c r="AT1765" s="92"/>
      <c r="AU1765" s="92"/>
      <c r="AV1765" s="92"/>
      <c r="AW1765" s="92"/>
      <c r="AX1765" s="92"/>
      <c r="AY1765" s="92"/>
      <c r="AZ1765" s="92"/>
      <c r="BA1765" s="92"/>
      <c r="BB1765" s="92"/>
      <c r="BC1765" s="92"/>
      <c r="BD1765" s="92"/>
      <c r="BE1765" s="92"/>
      <c r="BF1765" s="92"/>
      <c r="BG1765" s="92"/>
      <c r="BH1765" s="92"/>
      <c r="BI1765" s="92"/>
      <c r="BJ1765" s="92"/>
      <c r="BK1765" s="92"/>
      <c r="BL1765" s="92"/>
    </row>
    <row r="1766" spans="3:64" ht="12.95" customHeight="1">
      <c r="C1766" s="14"/>
      <c r="D1766" s="14"/>
      <c r="AA1766" s="92"/>
      <c r="AB1766" s="92"/>
      <c r="AC1766" s="92"/>
      <c r="AD1766" s="92"/>
      <c r="AE1766" s="92"/>
      <c r="AG1766" s="94"/>
      <c r="AN1766" s="92"/>
      <c r="AO1766" s="92"/>
      <c r="AP1766" s="92"/>
      <c r="AQ1766" s="92"/>
      <c r="AR1766" s="92"/>
      <c r="AS1766" s="92"/>
      <c r="AT1766" s="92"/>
      <c r="AU1766" s="92"/>
      <c r="AV1766" s="92"/>
      <c r="AX1766" s="92"/>
      <c r="AY1766" s="92"/>
      <c r="AZ1766" s="92"/>
      <c r="BA1766" s="92"/>
      <c r="BB1766" s="92"/>
      <c r="BC1766" s="92"/>
      <c r="BD1766" s="92"/>
      <c r="BE1766" s="92"/>
      <c r="BF1766" s="92"/>
      <c r="BG1766" s="92"/>
      <c r="BH1766" s="92"/>
      <c r="BI1766" s="92"/>
      <c r="BJ1766" s="92"/>
      <c r="BK1766" s="92"/>
      <c r="BL1766" s="92"/>
    </row>
    <row r="1767" spans="3:64" ht="12.95" customHeight="1">
      <c r="C1767" s="14"/>
      <c r="D1767" s="14"/>
      <c r="AA1767" s="92"/>
      <c r="AB1767" s="92"/>
      <c r="AC1767" s="92"/>
      <c r="AD1767" s="92"/>
      <c r="AE1767" s="92"/>
      <c r="AG1767" s="94"/>
      <c r="AN1767" s="92"/>
      <c r="AO1767" s="92"/>
      <c r="AP1767" s="92"/>
      <c r="AQ1767" s="92"/>
      <c r="AR1767" s="92"/>
      <c r="AS1767" s="92"/>
      <c r="AT1767" s="92"/>
      <c r="AU1767" s="92"/>
    </row>
    <row r="1768" spans="3:64" ht="12.95" customHeight="1">
      <c r="C1768" s="14"/>
      <c r="D1768" s="14"/>
      <c r="AA1768" s="92"/>
      <c r="AB1768" s="92"/>
      <c r="AC1768" s="92"/>
      <c r="AD1768" s="92"/>
      <c r="AE1768" s="92"/>
      <c r="AG1768" s="94"/>
      <c r="AN1768" s="92"/>
      <c r="AO1768" s="92"/>
      <c r="AP1768" s="92"/>
      <c r="AQ1768" s="92"/>
      <c r="AR1768" s="92"/>
      <c r="AS1768" s="92"/>
      <c r="AT1768" s="92"/>
      <c r="AU1768" s="92"/>
      <c r="AV1768" s="92"/>
    </row>
    <row r="1769" spans="3:64" ht="12.95" customHeight="1">
      <c r="C1769" s="14"/>
      <c r="D1769" s="14"/>
      <c r="AA1769" s="92"/>
      <c r="AB1769" s="92"/>
      <c r="AC1769" s="92"/>
      <c r="AD1769" s="92"/>
      <c r="AE1769" s="92"/>
      <c r="AG1769" s="94"/>
      <c r="AN1769" s="92"/>
      <c r="AO1769" s="92"/>
      <c r="AP1769" s="92"/>
      <c r="AQ1769" s="92"/>
      <c r="AR1769" s="92"/>
      <c r="AS1769" s="92"/>
      <c r="AT1769" s="92"/>
      <c r="AU1769" s="92"/>
    </row>
    <row r="1770" spans="3:64" ht="12.95" customHeight="1">
      <c r="C1770" s="14"/>
      <c r="D1770" s="14"/>
      <c r="AA1770" s="92"/>
      <c r="AB1770" s="92"/>
      <c r="AC1770" s="92"/>
      <c r="AD1770" s="92"/>
      <c r="AE1770" s="92"/>
      <c r="AG1770" s="94"/>
      <c r="AN1770" s="92"/>
      <c r="AO1770" s="92"/>
      <c r="AP1770" s="92"/>
      <c r="AQ1770" s="92"/>
      <c r="AR1770" s="92"/>
      <c r="AS1770" s="92"/>
      <c r="AT1770" s="92"/>
      <c r="AU1770" s="92"/>
      <c r="AV1770" s="92"/>
    </row>
    <row r="1771" spans="3:64" ht="12.95" customHeight="1">
      <c r="C1771" s="14"/>
      <c r="D1771" s="14"/>
      <c r="AA1771" s="92"/>
      <c r="AB1771" s="92"/>
      <c r="AC1771" s="92"/>
      <c r="AD1771" s="92"/>
      <c r="AE1771" s="92"/>
      <c r="AG1771" s="94"/>
      <c r="AN1771" s="92"/>
      <c r="AO1771" s="92"/>
      <c r="AP1771" s="92"/>
      <c r="AQ1771" s="92"/>
      <c r="AR1771" s="92"/>
      <c r="AS1771" s="92"/>
      <c r="AT1771" s="92"/>
      <c r="AU1771" s="92"/>
    </row>
    <row r="1772" spans="3:64" ht="12.95" customHeight="1">
      <c r="C1772" s="14"/>
      <c r="D1772" s="14"/>
      <c r="AA1772" s="92"/>
      <c r="AB1772" s="92"/>
      <c r="AC1772" s="92"/>
      <c r="AD1772" s="92"/>
      <c r="AE1772" s="92"/>
      <c r="AG1772" s="94"/>
      <c r="AN1772" s="92"/>
      <c r="AO1772" s="92"/>
      <c r="AP1772" s="92"/>
      <c r="AQ1772" s="92"/>
      <c r="AR1772" s="92"/>
      <c r="AS1772" s="92"/>
      <c r="AT1772" s="92"/>
      <c r="AU1772" s="92"/>
      <c r="AV1772" s="92"/>
    </row>
    <row r="1773" spans="3:64" ht="12.95" customHeight="1">
      <c r="C1773" s="14"/>
      <c r="D1773" s="14"/>
      <c r="AA1773" s="92"/>
      <c r="AB1773" s="92"/>
      <c r="AC1773" s="92"/>
      <c r="AD1773" s="92"/>
      <c r="AE1773" s="92"/>
      <c r="AG1773" s="94"/>
      <c r="AN1773" s="92"/>
      <c r="AO1773" s="92"/>
      <c r="AP1773" s="92"/>
      <c r="AQ1773" s="92"/>
      <c r="AR1773" s="92"/>
      <c r="AS1773" s="92"/>
      <c r="AT1773" s="92"/>
      <c r="AU1773" s="92"/>
      <c r="AV1773" s="92"/>
      <c r="AW1773" s="92"/>
      <c r="AX1773" s="92"/>
      <c r="AY1773" s="92"/>
      <c r="AZ1773" s="92"/>
      <c r="BA1773" s="92"/>
      <c r="BB1773" s="92"/>
      <c r="BC1773" s="92"/>
      <c r="BD1773" s="92"/>
      <c r="BE1773" s="92"/>
      <c r="BF1773" s="92"/>
      <c r="BG1773" s="92"/>
      <c r="BH1773" s="92"/>
      <c r="BI1773" s="92"/>
      <c r="BJ1773" s="92"/>
      <c r="BK1773" s="92"/>
      <c r="BL1773" s="92"/>
    </row>
    <row r="1774" spans="3:64" ht="12.95" customHeight="1">
      <c r="C1774" s="14"/>
      <c r="D1774" s="14"/>
      <c r="AA1774" s="92"/>
      <c r="AB1774" s="92"/>
      <c r="AC1774" s="92"/>
      <c r="AD1774" s="92"/>
      <c r="AE1774" s="92"/>
      <c r="AG1774" s="94"/>
      <c r="AN1774" s="92"/>
      <c r="AO1774" s="92"/>
      <c r="AP1774" s="92"/>
      <c r="AQ1774" s="92"/>
      <c r="AR1774" s="92"/>
      <c r="AS1774" s="92"/>
      <c r="AT1774" s="92"/>
      <c r="AU1774" s="92"/>
    </row>
    <row r="1775" spans="3:64" ht="12.95" customHeight="1">
      <c r="C1775" s="14"/>
      <c r="D1775" s="14"/>
      <c r="AA1775" s="92"/>
      <c r="AB1775" s="92"/>
      <c r="AC1775" s="92"/>
      <c r="AD1775" s="92"/>
      <c r="AE1775" s="92"/>
      <c r="AG1775" s="94"/>
      <c r="AN1775" s="92"/>
      <c r="AO1775" s="92"/>
      <c r="AP1775" s="92"/>
      <c r="AQ1775" s="92"/>
      <c r="AR1775" s="92"/>
      <c r="AS1775" s="92"/>
      <c r="AT1775" s="92"/>
      <c r="AU1775" s="92"/>
    </row>
    <row r="1776" spans="3:64" ht="12.95" customHeight="1">
      <c r="C1776" s="14"/>
      <c r="D1776" s="14"/>
      <c r="AA1776" s="92"/>
      <c r="AB1776" s="92"/>
      <c r="AC1776" s="92"/>
      <c r="AD1776" s="92"/>
      <c r="AE1776" s="92"/>
      <c r="AG1776" s="94"/>
      <c r="AN1776" s="92"/>
      <c r="AO1776" s="92"/>
      <c r="AP1776" s="92"/>
      <c r="AQ1776" s="92"/>
      <c r="AR1776" s="92"/>
      <c r="AS1776" s="92"/>
      <c r="AT1776" s="92"/>
      <c r="AU1776" s="92"/>
    </row>
    <row r="1777" spans="3:48" ht="12.95" customHeight="1">
      <c r="C1777" s="14"/>
      <c r="D1777" s="14"/>
      <c r="AA1777" s="92"/>
      <c r="AB1777" s="92"/>
      <c r="AC1777" s="92"/>
      <c r="AD1777" s="92"/>
      <c r="AE1777" s="92"/>
      <c r="AG1777" s="94"/>
      <c r="AN1777" s="92"/>
      <c r="AO1777" s="92"/>
      <c r="AP1777" s="92"/>
      <c r="AQ1777" s="92"/>
      <c r="AR1777" s="92"/>
      <c r="AS1777" s="92"/>
      <c r="AT1777" s="92"/>
      <c r="AU1777" s="92"/>
    </row>
    <row r="1778" spans="3:48" ht="12.95" customHeight="1">
      <c r="C1778" s="14"/>
      <c r="D1778" s="14"/>
      <c r="AA1778" s="92"/>
      <c r="AB1778" s="92"/>
      <c r="AC1778" s="92"/>
      <c r="AD1778" s="92"/>
      <c r="AE1778" s="92"/>
      <c r="AG1778" s="94"/>
      <c r="AN1778" s="92"/>
      <c r="AO1778" s="92"/>
      <c r="AP1778" s="92"/>
      <c r="AQ1778" s="92"/>
      <c r="AR1778" s="92"/>
      <c r="AS1778" s="92"/>
      <c r="AT1778" s="92"/>
      <c r="AU1778" s="92"/>
    </row>
    <row r="1779" spans="3:48" ht="12.95" customHeight="1">
      <c r="C1779" s="14"/>
      <c r="D1779" s="14"/>
      <c r="AA1779" s="92"/>
      <c r="AB1779" s="92"/>
      <c r="AC1779" s="92"/>
      <c r="AD1779" s="92"/>
      <c r="AE1779" s="92"/>
      <c r="AG1779" s="94"/>
      <c r="AN1779" s="92"/>
      <c r="AO1779" s="92"/>
      <c r="AP1779" s="92"/>
      <c r="AQ1779" s="92"/>
      <c r="AR1779" s="92"/>
      <c r="AS1779" s="92"/>
      <c r="AT1779" s="92"/>
      <c r="AU1779" s="92"/>
    </row>
    <row r="1780" spans="3:48" ht="12.95" customHeight="1">
      <c r="C1780" s="14"/>
      <c r="D1780" s="14"/>
      <c r="AA1780" s="92"/>
      <c r="AB1780" s="92"/>
      <c r="AC1780" s="92"/>
      <c r="AD1780" s="92"/>
      <c r="AE1780" s="92"/>
      <c r="AG1780" s="94"/>
      <c r="AN1780" s="92"/>
      <c r="AO1780" s="92"/>
      <c r="AP1780" s="92"/>
      <c r="AQ1780" s="92"/>
      <c r="AR1780" s="92"/>
      <c r="AS1780" s="92"/>
      <c r="AT1780" s="92"/>
      <c r="AU1780" s="92"/>
    </row>
    <row r="1781" spans="3:48" ht="12.95" customHeight="1">
      <c r="C1781" s="14"/>
      <c r="D1781" s="14"/>
      <c r="AA1781" s="92"/>
      <c r="AB1781" s="92"/>
      <c r="AC1781" s="92"/>
      <c r="AD1781" s="92"/>
      <c r="AE1781" s="92"/>
      <c r="AG1781" s="94"/>
      <c r="AN1781" s="92"/>
      <c r="AO1781" s="92"/>
      <c r="AP1781" s="92"/>
      <c r="AQ1781" s="92"/>
      <c r="AR1781" s="92"/>
      <c r="AS1781" s="92"/>
      <c r="AT1781" s="92"/>
      <c r="AU1781" s="92"/>
    </row>
    <row r="1782" spans="3:48" ht="12.95" customHeight="1">
      <c r="C1782" s="14"/>
      <c r="D1782" s="14"/>
      <c r="AA1782" s="92"/>
      <c r="AB1782" s="92"/>
      <c r="AC1782" s="92"/>
      <c r="AD1782" s="92"/>
      <c r="AE1782" s="92"/>
      <c r="AG1782" s="94"/>
      <c r="AN1782" s="92"/>
      <c r="AO1782" s="92"/>
      <c r="AP1782" s="92"/>
      <c r="AQ1782" s="92"/>
      <c r="AR1782" s="92"/>
      <c r="AS1782" s="92"/>
      <c r="AT1782" s="92"/>
      <c r="AU1782" s="92"/>
    </row>
    <row r="1783" spans="3:48" ht="12.95" customHeight="1">
      <c r="C1783" s="14"/>
      <c r="D1783" s="14"/>
      <c r="AA1783" s="92"/>
      <c r="AB1783" s="92"/>
      <c r="AC1783" s="92"/>
      <c r="AD1783" s="92"/>
      <c r="AE1783" s="92"/>
      <c r="AG1783" s="94"/>
      <c r="AN1783" s="92"/>
      <c r="AO1783" s="92"/>
      <c r="AP1783" s="92"/>
      <c r="AQ1783" s="92"/>
      <c r="AR1783" s="92"/>
      <c r="AS1783" s="92"/>
      <c r="AT1783" s="92"/>
      <c r="AU1783" s="92"/>
    </row>
    <row r="1784" spans="3:48" ht="12.95" customHeight="1">
      <c r="C1784" s="14"/>
      <c r="D1784" s="14"/>
      <c r="AA1784" s="92"/>
      <c r="AB1784" s="92"/>
      <c r="AC1784" s="92"/>
      <c r="AD1784" s="92"/>
      <c r="AE1784" s="92"/>
      <c r="AG1784" s="94"/>
      <c r="AN1784" s="92"/>
      <c r="AO1784" s="92"/>
      <c r="AP1784" s="92"/>
      <c r="AQ1784" s="92"/>
      <c r="AR1784" s="92"/>
      <c r="AS1784" s="92"/>
      <c r="AT1784" s="92"/>
      <c r="AU1784" s="92"/>
      <c r="AV1784" s="92"/>
    </row>
    <row r="1785" spans="3:48" ht="12.95" customHeight="1">
      <c r="C1785" s="14"/>
      <c r="D1785" s="14"/>
      <c r="AA1785" s="92"/>
      <c r="AB1785" s="92"/>
      <c r="AC1785" s="92"/>
      <c r="AD1785" s="92"/>
      <c r="AE1785" s="92"/>
      <c r="AG1785" s="94"/>
      <c r="AN1785" s="92"/>
      <c r="AO1785" s="92"/>
      <c r="AP1785" s="92"/>
      <c r="AQ1785" s="92"/>
      <c r="AR1785" s="92"/>
      <c r="AS1785" s="92"/>
      <c r="AT1785" s="92"/>
      <c r="AU1785" s="92"/>
    </row>
    <row r="1786" spans="3:48" ht="12.95" customHeight="1">
      <c r="C1786" s="14"/>
      <c r="D1786" s="14"/>
      <c r="AA1786" s="92"/>
      <c r="AB1786" s="92"/>
      <c r="AC1786" s="92"/>
      <c r="AD1786" s="92"/>
      <c r="AE1786" s="92"/>
      <c r="AG1786" s="94"/>
      <c r="AN1786" s="92"/>
      <c r="AO1786" s="92"/>
      <c r="AP1786" s="92"/>
      <c r="AQ1786" s="92"/>
      <c r="AR1786" s="92"/>
      <c r="AS1786" s="92"/>
      <c r="AT1786" s="92"/>
      <c r="AU1786" s="92"/>
    </row>
    <row r="1787" spans="3:48" ht="12.95" customHeight="1">
      <c r="C1787" s="14"/>
      <c r="D1787" s="14"/>
      <c r="AA1787" s="92"/>
      <c r="AB1787" s="92"/>
      <c r="AC1787" s="92"/>
      <c r="AD1787" s="92"/>
      <c r="AE1787" s="92"/>
      <c r="AG1787" s="94"/>
      <c r="AN1787" s="92"/>
      <c r="AO1787" s="92"/>
      <c r="AP1787" s="92"/>
      <c r="AQ1787" s="92"/>
      <c r="AR1787" s="92"/>
      <c r="AS1787" s="92"/>
      <c r="AT1787" s="92"/>
      <c r="AU1787" s="92"/>
    </row>
    <row r="1788" spans="3:48" ht="12.95" customHeight="1">
      <c r="C1788" s="14"/>
      <c r="D1788" s="14"/>
      <c r="AA1788" s="92"/>
      <c r="AB1788" s="92"/>
      <c r="AC1788" s="92"/>
      <c r="AD1788" s="92"/>
      <c r="AE1788" s="92"/>
      <c r="AG1788" s="94"/>
      <c r="AN1788" s="92"/>
      <c r="AO1788" s="92"/>
      <c r="AP1788" s="92"/>
      <c r="AQ1788" s="92"/>
      <c r="AR1788" s="92"/>
      <c r="AS1788" s="92"/>
      <c r="AT1788" s="92"/>
      <c r="AU1788" s="92"/>
    </row>
    <row r="1789" spans="3:48" ht="12.95" customHeight="1">
      <c r="C1789" s="14"/>
      <c r="D1789" s="14"/>
      <c r="AA1789" s="92"/>
      <c r="AB1789" s="92"/>
      <c r="AC1789" s="92"/>
      <c r="AD1789" s="92"/>
      <c r="AE1789" s="92"/>
      <c r="AG1789" s="94"/>
      <c r="AN1789" s="92"/>
      <c r="AO1789" s="92"/>
      <c r="AP1789" s="92"/>
      <c r="AQ1789" s="92"/>
      <c r="AR1789" s="92"/>
      <c r="AS1789" s="92"/>
      <c r="AT1789" s="92"/>
      <c r="AU1789" s="92"/>
      <c r="AV1789" s="92"/>
    </row>
    <row r="1790" spans="3:48" ht="12.95" customHeight="1">
      <c r="C1790" s="14"/>
      <c r="D1790" s="14"/>
      <c r="AA1790" s="92"/>
      <c r="AB1790" s="92"/>
      <c r="AC1790" s="92"/>
      <c r="AD1790" s="92"/>
      <c r="AE1790" s="92"/>
      <c r="AG1790" s="94"/>
      <c r="AN1790" s="92"/>
      <c r="AO1790" s="92"/>
      <c r="AP1790" s="92"/>
      <c r="AQ1790" s="92"/>
      <c r="AR1790" s="92"/>
      <c r="AS1790" s="92"/>
      <c r="AT1790" s="92"/>
      <c r="AU1790" s="92"/>
    </row>
    <row r="1791" spans="3:48" ht="12.95" customHeight="1">
      <c r="C1791" s="14"/>
      <c r="D1791" s="14"/>
      <c r="AA1791" s="92"/>
      <c r="AB1791" s="92"/>
      <c r="AC1791" s="92"/>
      <c r="AD1791" s="92"/>
      <c r="AE1791" s="92"/>
      <c r="AG1791" s="94"/>
      <c r="AN1791" s="92"/>
      <c r="AO1791" s="92"/>
      <c r="AP1791" s="92"/>
      <c r="AQ1791" s="92"/>
      <c r="AR1791" s="92"/>
      <c r="AS1791" s="92"/>
      <c r="AT1791" s="92"/>
      <c r="AU1791" s="92"/>
    </row>
    <row r="1792" spans="3:48" ht="12.95" customHeight="1">
      <c r="C1792" s="14"/>
      <c r="D1792" s="14"/>
      <c r="AA1792" s="92"/>
      <c r="AB1792" s="92"/>
      <c r="AC1792" s="92"/>
      <c r="AD1792" s="92"/>
      <c r="AE1792" s="92"/>
      <c r="AG1792" s="94"/>
      <c r="AN1792" s="92"/>
      <c r="AO1792" s="92"/>
      <c r="AP1792" s="92"/>
      <c r="AQ1792" s="92"/>
      <c r="AR1792" s="92"/>
      <c r="AS1792" s="92"/>
      <c r="AT1792" s="92"/>
      <c r="AU1792" s="92"/>
    </row>
    <row r="1793" spans="3:64" ht="12.95" customHeight="1">
      <c r="C1793" s="14"/>
      <c r="D1793" s="14"/>
      <c r="AA1793" s="92"/>
      <c r="AB1793" s="92"/>
      <c r="AC1793" s="92"/>
      <c r="AD1793" s="92"/>
      <c r="AE1793" s="92"/>
      <c r="AG1793" s="94"/>
      <c r="AN1793" s="92"/>
      <c r="AO1793" s="92"/>
      <c r="AP1793" s="92"/>
      <c r="AQ1793" s="92"/>
      <c r="AR1793" s="92"/>
      <c r="AS1793" s="92"/>
      <c r="AT1793" s="92"/>
      <c r="AU1793" s="92"/>
    </row>
    <row r="1794" spans="3:64" ht="12.95" customHeight="1">
      <c r="C1794" s="14"/>
      <c r="D1794" s="14"/>
      <c r="AA1794" s="92"/>
      <c r="AB1794" s="92"/>
      <c r="AC1794" s="92"/>
      <c r="AD1794" s="92"/>
      <c r="AE1794" s="92"/>
      <c r="AG1794" s="94"/>
      <c r="AN1794" s="92"/>
      <c r="AO1794" s="92"/>
      <c r="AP1794" s="92"/>
      <c r="AQ1794" s="92"/>
      <c r="AR1794" s="92"/>
      <c r="AS1794" s="92"/>
      <c r="AT1794" s="92"/>
      <c r="AU1794" s="92"/>
    </row>
    <row r="1795" spans="3:64" ht="12.95" customHeight="1">
      <c r="C1795" s="14"/>
      <c r="D1795" s="14"/>
      <c r="AA1795" s="92"/>
      <c r="AB1795" s="92"/>
      <c r="AC1795" s="92"/>
      <c r="AD1795" s="92"/>
      <c r="AE1795" s="92"/>
      <c r="AG1795" s="94"/>
      <c r="AN1795" s="92"/>
      <c r="AO1795" s="92"/>
      <c r="AP1795" s="92"/>
      <c r="AQ1795" s="92"/>
      <c r="AR1795" s="92"/>
      <c r="AS1795" s="92"/>
      <c r="AT1795" s="92"/>
      <c r="AU1795" s="92"/>
    </row>
    <row r="1796" spans="3:64" ht="12.95" customHeight="1">
      <c r="C1796" s="14"/>
      <c r="D1796" s="14"/>
      <c r="AA1796" s="92"/>
      <c r="AB1796" s="92"/>
      <c r="AC1796" s="92"/>
      <c r="AD1796" s="92"/>
      <c r="AE1796" s="92"/>
      <c r="AG1796" s="94"/>
      <c r="AN1796" s="92"/>
      <c r="AO1796" s="92"/>
      <c r="AP1796" s="92"/>
      <c r="AQ1796" s="92"/>
      <c r="AR1796" s="92"/>
      <c r="AS1796" s="92"/>
      <c r="AT1796" s="92"/>
      <c r="AU1796" s="92"/>
    </row>
    <row r="1797" spans="3:64" ht="12.95" customHeight="1">
      <c r="C1797" s="14"/>
      <c r="D1797" s="14"/>
      <c r="AA1797" s="92"/>
      <c r="AB1797" s="92"/>
      <c r="AC1797" s="92"/>
      <c r="AD1797" s="92"/>
      <c r="AE1797" s="92"/>
      <c r="AG1797" s="94"/>
      <c r="AN1797" s="92"/>
      <c r="AO1797" s="92"/>
      <c r="AP1797" s="92"/>
      <c r="AQ1797" s="92"/>
      <c r="AR1797" s="92"/>
      <c r="AS1797" s="92"/>
      <c r="AT1797" s="92"/>
      <c r="AU1797" s="92"/>
    </row>
    <row r="1798" spans="3:64" ht="12.95" customHeight="1">
      <c r="C1798" s="14"/>
      <c r="D1798" s="14"/>
      <c r="AA1798" s="92"/>
      <c r="AB1798" s="92"/>
      <c r="AC1798" s="92"/>
      <c r="AD1798" s="92"/>
      <c r="AE1798" s="92"/>
      <c r="AG1798" s="94"/>
      <c r="AN1798" s="92"/>
      <c r="AO1798" s="92"/>
      <c r="AP1798" s="92"/>
      <c r="AQ1798" s="92"/>
      <c r="AR1798" s="92"/>
      <c r="AS1798" s="92"/>
      <c r="AT1798" s="92"/>
      <c r="AU1798" s="92"/>
      <c r="AV1798" s="92"/>
    </row>
    <row r="1799" spans="3:64" ht="12.95" customHeight="1">
      <c r="C1799" s="14"/>
      <c r="D1799" s="14"/>
      <c r="AA1799" s="92"/>
      <c r="AB1799" s="92"/>
      <c r="AC1799" s="92"/>
      <c r="AD1799" s="92"/>
      <c r="AE1799" s="92"/>
      <c r="AG1799" s="94"/>
      <c r="AN1799" s="92"/>
      <c r="AO1799" s="92"/>
      <c r="AP1799" s="92"/>
      <c r="AQ1799" s="92"/>
      <c r="AR1799" s="92"/>
      <c r="AS1799" s="92"/>
      <c r="AT1799" s="92"/>
      <c r="AU1799" s="92"/>
    </row>
    <row r="1800" spans="3:64" ht="12.95" customHeight="1">
      <c r="C1800" s="14"/>
      <c r="D1800" s="14"/>
      <c r="AA1800" s="92"/>
      <c r="AB1800" s="92"/>
      <c r="AC1800" s="92"/>
      <c r="AD1800" s="92"/>
      <c r="AE1800" s="92"/>
      <c r="AG1800" s="94"/>
      <c r="AN1800" s="92"/>
      <c r="AO1800" s="92"/>
      <c r="AP1800" s="92"/>
      <c r="AQ1800" s="92"/>
      <c r="AR1800" s="92"/>
      <c r="AS1800" s="92"/>
      <c r="AT1800" s="92"/>
      <c r="AU1800" s="92"/>
      <c r="AV1800" s="92"/>
      <c r="AX1800" s="92"/>
    </row>
    <row r="1801" spans="3:64" ht="12.95" customHeight="1">
      <c r="C1801" s="14"/>
      <c r="D1801" s="14"/>
      <c r="AA1801" s="92"/>
      <c r="AB1801" s="92"/>
      <c r="AC1801" s="92"/>
      <c r="AD1801" s="92"/>
      <c r="AE1801" s="92"/>
      <c r="AG1801" s="94"/>
      <c r="AN1801" s="92"/>
      <c r="AO1801" s="92"/>
      <c r="AP1801" s="92"/>
      <c r="AQ1801" s="92"/>
      <c r="AR1801" s="92"/>
      <c r="AS1801" s="92"/>
      <c r="AT1801" s="92"/>
      <c r="AU1801" s="92"/>
      <c r="AV1801" s="92"/>
      <c r="AW1801" s="92"/>
      <c r="AX1801" s="92"/>
      <c r="AY1801" s="92"/>
      <c r="AZ1801" s="92"/>
      <c r="BA1801" s="92"/>
      <c r="BB1801" s="92"/>
      <c r="BC1801" s="92"/>
      <c r="BD1801" s="92"/>
      <c r="BE1801" s="92"/>
      <c r="BF1801" s="92"/>
      <c r="BG1801" s="92"/>
      <c r="BH1801" s="92"/>
      <c r="BI1801" s="92"/>
      <c r="BJ1801" s="92"/>
      <c r="BK1801" s="92"/>
      <c r="BL1801" s="92"/>
    </row>
    <row r="1802" spans="3:64" ht="12.95" customHeight="1">
      <c r="C1802" s="14"/>
      <c r="D1802" s="14"/>
      <c r="AA1802" s="92"/>
      <c r="AB1802" s="92"/>
      <c r="AC1802" s="92"/>
      <c r="AD1802" s="92"/>
      <c r="AE1802" s="92"/>
      <c r="AG1802" s="94"/>
      <c r="AN1802" s="92"/>
      <c r="AO1802" s="92"/>
      <c r="AP1802" s="92"/>
      <c r="AQ1802" s="92"/>
      <c r="AR1802" s="92"/>
      <c r="AS1802" s="92"/>
      <c r="AT1802" s="92"/>
      <c r="AU1802" s="92"/>
    </row>
    <row r="1803" spans="3:64" ht="12.95" customHeight="1">
      <c r="C1803" s="14"/>
      <c r="D1803" s="14"/>
      <c r="AA1803" s="92"/>
      <c r="AB1803" s="92"/>
      <c r="AC1803" s="92"/>
      <c r="AD1803" s="92"/>
      <c r="AE1803" s="92"/>
      <c r="AG1803" s="94"/>
      <c r="AN1803" s="92"/>
      <c r="AO1803" s="92"/>
      <c r="AP1803" s="92"/>
      <c r="AQ1803" s="92"/>
      <c r="AR1803" s="92"/>
      <c r="AS1803" s="92"/>
      <c r="AT1803" s="92"/>
      <c r="AU1803" s="92"/>
    </row>
    <row r="1804" spans="3:64" ht="12.95" customHeight="1">
      <c r="C1804" s="14"/>
      <c r="D1804" s="14"/>
      <c r="AA1804" s="92"/>
      <c r="AB1804" s="92"/>
      <c r="AC1804" s="92"/>
      <c r="AD1804" s="92"/>
      <c r="AE1804" s="92"/>
      <c r="AG1804" s="94"/>
      <c r="AN1804" s="92"/>
      <c r="AO1804" s="92"/>
      <c r="AP1804" s="92"/>
      <c r="AQ1804" s="92"/>
      <c r="AR1804" s="92"/>
      <c r="AS1804" s="92"/>
      <c r="AT1804" s="92"/>
      <c r="AU1804" s="92"/>
    </row>
    <row r="1805" spans="3:64" ht="12.95" customHeight="1">
      <c r="C1805" s="14"/>
      <c r="D1805" s="14"/>
      <c r="AA1805" s="92"/>
      <c r="AB1805" s="92"/>
      <c r="AC1805" s="92"/>
      <c r="AD1805" s="92"/>
      <c r="AE1805" s="92"/>
      <c r="AG1805" s="94"/>
      <c r="AN1805" s="92"/>
      <c r="AO1805" s="92"/>
      <c r="AP1805" s="92"/>
      <c r="AQ1805" s="92"/>
      <c r="AR1805" s="92"/>
      <c r="AS1805" s="92"/>
      <c r="AT1805" s="92"/>
      <c r="AU1805" s="92"/>
      <c r="AV1805" s="92"/>
      <c r="AX1805" s="92"/>
    </row>
    <row r="1806" spans="3:64" ht="12.95" customHeight="1">
      <c r="C1806" s="14"/>
      <c r="D1806" s="14"/>
      <c r="AA1806" s="92"/>
      <c r="AB1806" s="92"/>
      <c r="AC1806" s="92"/>
      <c r="AD1806" s="92"/>
      <c r="AE1806" s="92"/>
      <c r="AG1806" s="94"/>
      <c r="AN1806" s="92"/>
      <c r="AO1806" s="92"/>
      <c r="AP1806" s="92"/>
      <c r="AQ1806" s="92"/>
      <c r="AR1806" s="92"/>
      <c r="AS1806" s="92"/>
      <c r="AT1806" s="92"/>
      <c r="AU1806" s="92"/>
      <c r="AV1806" s="92"/>
      <c r="AW1806" s="92"/>
      <c r="AX1806" s="92"/>
      <c r="AY1806" s="92"/>
      <c r="AZ1806" s="92"/>
      <c r="BA1806" s="92"/>
      <c r="BB1806" s="92"/>
      <c r="BC1806" s="92"/>
      <c r="BD1806" s="92"/>
      <c r="BE1806" s="92"/>
      <c r="BF1806" s="92"/>
      <c r="BG1806" s="92"/>
      <c r="BH1806" s="92"/>
      <c r="BI1806" s="92"/>
      <c r="BJ1806" s="92"/>
      <c r="BK1806" s="92"/>
      <c r="BL1806" s="92"/>
    </row>
    <row r="1807" spans="3:64" ht="12.95" customHeight="1">
      <c r="C1807" s="14"/>
      <c r="D1807" s="14"/>
      <c r="AA1807" s="92"/>
      <c r="AB1807" s="92"/>
      <c r="AC1807" s="92"/>
      <c r="AD1807" s="92"/>
      <c r="AE1807" s="92"/>
      <c r="AG1807" s="94"/>
      <c r="AN1807" s="92"/>
      <c r="AO1807" s="92"/>
      <c r="AP1807" s="92"/>
      <c r="AQ1807" s="92"/>
      <c r="AR1807" s="92"/>
      <c r="AS1807" s="92"/>
      <c r="AT1807" s="92"/>
      <c r="AU1807" s="92"/>
    </row>
    <row r="1808" spans="3:64" ht="12.95" customHeight="1">
      <c r="C1808" s="14"/>
      <c r="D1808" s="14"/>
      <c r="AA1808" s="92"/>
      <c r="AB1808" s="92"/>
      <c r="AC1808" s="92"/>
      <c r="AD1808" s="92"/>
      <c r="AE1808" s="92"/>
      <c r="AG1808" s="94"/>
      <c r="AN1808" s="92"/>
      <c r="AO1808" s="92"/>
      <c r="AP1808" s="92"/>
      <c r="AQ1808" s="92"/>
      <c r="AR1808" s="92"/>
      <c r="AS1808" s="92"/>
      <c r="AT1808" s="92"/>
      <c r="AU1808" s="92"/>
    </row>
    <row r="1809" spans="3:64" ht="12.95" customHeight="1">
      <c r="C1809" s="14"/>
      <c r="D1809" s="14"/>
      <c r="AA1809" s="92"/>
      <c r="AB1809" s="92"/>
      <c r="AC1809" s="92"/>
      <c r="AD1809" s="92"/>
      <c r="AE1809" s="92"/>
      <c r="AG1809" s="94"/>
      <c r="AN1809" s="92"/>
      <c r="AO1809" s="92"/>
      <c r="AP1809" s="92"/>
      <c r="AQ1809" s="92"/>
      <c r="AR1809" s="92"/>
      <c r="AS1809" s="92"/>
      <c r="AT1809" s="92"/>
      <c r="AU1809" s="92"/>
    </row>
    <row r="1810" spans="3:64" ht="12.95" customHeight="1">
      <c r="C1810" s="14"/>
      <c r="D1810" s="14"/>
      <c r="AA1810" s="92"/>
      <c r="AB1810" s="92"/>
      <c r="AC1810" s="92"/>
      <c r="AD1810" s="92"/>
      <c r="AE1810" s="92"/>
      <c r="AG1810" s="94"/>
      <c r="AN1810" s="92"/>
      <c r="AO1810" s="92"/>
      <c r="AP1810" s="92"/>
      <c r="AQ1810" s="92"/>
      <c r="AR1810" s="92"/>
      <c r="AS1810" s="92"/>
      <c r="AT1810" s="92"/>
      <c r="AU1810" s="92"/>
    </row>
    <row r="1811" spans="3:64" ht="12.95" customHeight="1">
      <c r="C1811" s="14"/>
      <c r="D1811" s="14"/>
      <c r="AA1811" s="92"/>
      <c r="AB1811" s="92"/>
      <c r="AC1811" s="92"/>
      <c r="AD1811" s="92"/>
      <c r="AE1811" s="92"/>
      <c r="AG1811" s="94"/>
      <c r="AN1811" s="92"/>
      <c r="AO1811" s="92"/>
      <c r="AP1811" s="92"/>
      <c r="AQ1811" s="92"/>
      <c r="AR1811" s="92"/>
      <c r="AS1811" s="92"/>
      <c r="AT1811" s="92"/>
      <c r="AU1811" s="92"/>
      <c r="AV1811" s="92"/>
      <c r="AX1811" s="92"/>
    </row>
    <row r="1812" spans="3:64" ht="12.95" customHeight="1">
      <c r="C1812" s="14"/>
      <c r="D1812" s="14"/>
      <c r="AA1812" s="92"/>
      <c r="AB1812" s="92"/>
      <c r="AC1812" s="92"/>
      <c r="AD1812" s="92"/>
      <c r="AE1812" s="92"/>
      <c r="AG1812" s="94"/>
      <c r="AN1812" s="92"/>
      <c r="AO1812" s="92"/>
      <c r="AP1812" s="92"/>
      <c r="AQ1812" s="92"/>
      <c r="AR1812" s="92"/>
      <c r="AS1812" s="92"/>
      <c r="AT1812" s="92"/>
      <c r="AU1812" s="92"/>
    </row>
    <row r="1813" spans="3:64" ht="12.95" customHeight="1">
      <c r="C1813" s="14"/>
      <c r="D1813" s="14"/>
      <c r="AA1813" s="92"/>
      <c r="AB1813" s="92"/>
      <c r="AC1813" s="92"/>
      <c r="AD1813" s="92"/>
      <c r="AE1813" s="92"/>
      <c r="AG1813" s="94"/>
      <c r="AN1813" s="92"/>
      <c r="AO1813" s="92"/>
      <c r="AP1813" s="92"/>
      <c r="AQ1813" s="92"/>
      <c r="AR1813" s="92"/>
      <c r="AS1813" s="92"/>
      <c r="AT1813" s="92"/>
      <c r="AU1813" s="92"/>
    </row>
    <row r="1814" spans="3:64" ht="12.95" customHeight="1">
      <c r="C1814" s="14"/>
      <c r="D1814" s="14"/>
      <c r="AA1814" s="92"/>
      <c r="AB1814" s="92"/>
      <c r="AC1814" s="92"/>
      <c r="AD1814" s="92"/>
      <c r="AE1814" s="92"/>
      <c r="AG1814" s="94"/>
      <c r="AN1814" s="92"/>
      <c r="AO1814" s="92"/>
      <c r="AP1814" s="92"/>
      <c r="AQ1814" s="92"/>
      <c r="AR1814" s="92"/>
      <c r="AS1814" s="92"/>
      <c r="AT1814" s="92"/>
      <c r="AU1814" s="92"/>
    </row>
    <row r="1815" spans="3:64" ht="12.95" customHeight="1">
      <c r="C1815" s="14"/>
      <c r="D1815" s="14"/>
      <c r="AA1815" s="92"/>
      <c r="AB1815" s="92"/>
      <c r="AC1815" s="92"/>
      <c r="AD1815" s="92"/>
      <c r="AE1815" s="92"/>
      <c r="AG1815" s="94"/>
      <c r="AN1815" s="92"/>
      <c r="AO1815" s="92"/>
      <c r="AP1815" s="92"/>
      <c r="AQ1815" s="92"/>
      <c r="AR1815" s="92"/>
      <c r="AS1815" s="92"/>
      <c r="AT1815" s="92"/>
      <c r="AU1815" s="92"/>
    </row>
    <row r="1816" spans="3:64" ht="12.95" customHeight="1">
      <c r="C1816" s="14"/>
      <c r="D1816" s="14"/>
      <c r="AA1816" s="92"/>
      <c r="AB1816" s="92"/>
      <c r="AC1816" s="92"/>
      <c r="AD1816" s="92"/>
      <c r="AE1816" s="92"/>
      <c r="AG1816" s="94"/>
      <c r="AN1816" s="92"/>
      <c r="AO1816" s="92"/>
      <c r="AP1816" s="92"/>
      <c r="AQ1816" s="92"/>
      <c r="AR1816" s="92"/>
      <c r="AS1816" s="92"/>
      <c r="AT1816" s="92"/>
      <c r="AU1816" s="92"/>
    </row>
    <row r="1817" spans="3:64" ht="12.95" customHeight="1">
      <c r="C1817" s="14"/>
      <c r="D1817" s="14"/>
      <c r="AA1817" s="92"/>
      <c r="AB1817" s="92"/>
      <c r="AC1817" s="92"/>
      <c r="AD1817" s="92"/>
      <c r="AE1817" s="92"/>
      <c r="AG1817" s="94"/>
      <c r="AN1817" s="92"/>
      <c r="AO1817" s="92"/>
      <c r="AP1817" s="92"/>
      <c r="AQ1817" s="92"/>
      <c r="AR1817" s="92"/>
      <c r="AS1817" s="92"/>
      <c r="AT1817" s="92"/>
      <c r="AU1817" s="92"/>
    </row>
    <row r="1818" spans="3:64" ht="12.95" customHeight="1">
      <c r="C1818" s="14"/>
      <c r="D1818" s="14"/>
      <c r="AA1818" s="92"/>
      <c r="AB1818" s="92"/>
      <c r="AC1818" s="92"/>
      <c r="AD1818" s="92"/>
      <c r="AE1818" s="92"/>
      <c r="AG1818" s="94"/>
      <c r="AN1818" s="92"/>
      <c r="AO1818" s="92"/>
      <c r="AP1818" s="92"/>
      <c r="AQ1818" s="92"/>
      <c r="AR1818" s="92"/>
      <c r="AS1818" s="92"/>
      <c r="AT1818" s="92"/>
      <c r="AU1818" s="92"/>
      <c r="AV1818" s="92"/>
      <c r="AX1818" s="92"/>
      <c r="AY1818" s="92"/>
      <c r="AZ1818" s="92"/>
      <c r="BA1818" s="92"/>
      <c r="BB1818" s="92"/>
      <c r="BC1818" s="92"/>
      <c r="BD1818" s="92"/>
      <c r="BE1818" s="92"/>
      <c r="BF1818" s="92"/>
      <c r="BG1818" s="92"/>
      <c r="BH1818" s="92"/>
      <c r="BI1818" s="92"/>
      <c r="BJ1818" s="92"/>
      <c r="BK1818" s="92"/>
      <c r="BL1818" s="92"/>
    </row>
    <row r="1819" spans="3:64" ht="12.95" customHeight="1">
      <c r="C1819" s="14"/>
      <c r="D1819" s="14"/>
      <c r="AA1819" s="92"/>
      <c r="AB1819" s="92"/>
      <c r="AC1819" s="92"/>
      <c r="AD1819" s="92"/>
      <c r="AE1819" s="92"/>
      <c r="AG1819" s="94"/>
      <c r="AN1819" s="92"/>
      <c r="AO1819" s="92"/>
      <c r="AP1819" s="92"/>
      <c r="AQ1819" s="92"/>
      <c r="AR1819" s="92"/>
      <c r="AS1819" s="92"/>
      <c r="AT1819" s="92"/>
      <c r="AU1819" s="92"/>
      <c r="AV1819" s="92"/>
    </row>
    <row r="1820" spans="3:64" ht="12.95" customHeight="1">
      <c r="C1820" s="14"/>
      <c r="D1820" s="14"/>
      <c r="AA1820" s="92"/>
      <c r="AB1820" s="92"/>
      <c r="AC1820" s="92"/>
      <c r="AD1820" s="92"/>
      <c r="AE1820" s="92"/>
      <c r="AG1820" s="94"/>
      <c r="AN1820" s="92"/>
      <c r="AO1820" s="92"/>
      <c r="AP1820" s="92"/>
      <c r="AQ1820" s="92"/>
      <c r="AR1820" s="92"/>
      <c r="AS1820" s="92"/>
      <c r="AT1820" s="92"/>
      <c r="AU1820" s="92"/>
    </row>
    <row r="1821" spans="3:64" ht="12.95" customHeight="1">
      <c r="C1821" s="14"/>
      <c r="D1821" s="14"/>
      <c r="AA1821" s="92"/>
      <c r="AB1821" s="92"/>
      <c r="AC1821" s="92"/>
      <c r="AD1821" s="92"/>
      <c r="AE1821" s="92"/>
      <c r="AG1821" s="94"/>
      <c r="AN1821" s="92"/>
      <c r="AO1821" s="92"/>
      <c r="AP1821" s="92"/>
      <c r="AQ1821" s="92"/>
      <c r="AR1821" s="92"/>
      <c r="AS1821" s="92"/>
      <c r="AT1821" s="92"/>
      <c r="AU1821" s="92"/>
      <c r="AV1821" s="92"/>
    </row>
    <row r="1822" spans="3:64" ht="12.95" customHeight="1">
      <c r="C1822" s="14"/>
      <c r="D1822" s="14"/>
      <c r="AA1822" s="92"/>
      <c r="AB1822" s="92"/>
      <c r="AC1822" s="92"/>
      <c r="AD1822" s="92"/>
      <c r="AE1822" s="92"/>
      <c r="AG1822" s="94"/>
      <c r="AN1822" s="92"/>
      <c r="AO1822" s="92"/>
      <c r="AP1822" s="92"/>
      <c r="AQ1822" s="92"/>
      <c r="AR1822" s="92"/>
      <c r="AS1822" s="92"/>
      <c r="AT1822" s="92"/>
      <c r="AU1822" s="92"/>
    </row>
    <row r="1823" spans="3:64" ht="12.95" customHeight="1">
      <c r="C1823" s="14"/>
      <c r="D1823" s="14"/>
      <c r="AA1823" s="92"/>
      <c r="AB1823" s="92"/>
      <c r="AC1823" s="92"/>
      <c r="AD1823" s="92"/>
      <c r="AE1823" s="92"/>
      <c r="AG1823" s="94"/>
      <c r="AN1823" s="92"/>
      <c r="AO1823" s="92"/>
      <c r="AP1823" s="92"/>
      <c r="AQ1823" s="92"/>
      <c r="AR1823" s="92"/>
      <c r="AS1823" s="92"/>
      <c r="AT1823" s="92"/>
      <c r="AU1823" s="92"/>
    </row>
    <row r="1824" spans="3:64" ht="12.95" customHeight="1">
      <c r="C1824" s="14"/>
      <c r="D1824" s="14"/>
      <c r="AA1824" s="92"/>
      <c r="AB1824" s="92"/>
      <c r="AC1824" s="92"/>
      <c r="AD1824" s="92"/>
      <c r="AE1824" s="92"/>
      <c r="AG1824" s="94"/>
      <c r="AN1824" s="92"/>
      <c r="AO1824" s="92"/>
      <c r="AP1824" s="92"/>
      <c r="AQ1824" s="92"/>
      <c r="AR1824" s="92"/>
      <c r="AS1824" s="92"/>
      <c r="AT1824" s="92"/>
      <c r="AU1824" s="92"/>
    </row>
    <row r="1825" spans="3:64" ht="12.95" customHeight="1">
      <c r="C1825" s="14"/>
      <c r="D1825" s="14"/>
      <c r="AA1825" s="92"/>
      <c r="AB1825" s="92"/>
      <c r="AC1825" s="92"/>
      <c r="AD1825" s="92"/>
      <c r="AE1825" s="92"/>
      <c r="AG1825" s="94"/>
      <c r="AN1825" s="92"/>
      <c r="AO1825" s="92"/>
      <c r="AP1825" s="92"/>
      <c r="AQ1825" s="92"/>
      <c r="AR1825" s="92"/>
      <c r="AS1825" s="92"/>
      <c r="AT1825" s="92"/>
      <c r="AU1825" s="92"/>
    </row>
    <row r="1826" spans="3:64" ht="12.95" customHeight="1">
      <c r="C1826" s="14"/>
      <c r="D1826" s="14"/>
      <c r="AA1826" s="92"/>
      <c r="AB1826" s="92"/>
      <c r="AC1826" s="92"/>
      <c r="AD1826" s="92"/>
      <c r="AE1826" s="92"/>
      <c r="AG1826" s="94"/>
      <c r="AN1826" s="92"/>
      <c r="AO1826" s="92"/>
      <c r="AP1826" s="92"/>
      <c r="AQ1826" s="92"/>
      <c r="AR1826" s="92"/>
      <c r="AS1826" s="92"/>
      <c r="AT1826" s="92"/>
      <c r="AU1826" s="92"/>
    </row>
    <row r="1827" spans="3:64" ht="12.95" customHeight="1">
      <c r="C1827" s="14"/>
      <c r="D1827" s="14"/>
      <c r="AA1827" s="92"/>
      <c r="AB1827" s="92"/>
      <c r="AC1827" s="92"/>
      <c r="AD1827" s="92"/>
      <c r="AE1827" s="92"/>
      <c r="AG1827" s="94"/>
      <c r="AN1827" s="92"/>
      <c r="AO1827" s="92"/>
      <c r="AP1827" s="92"/>
      <c r="AQ1827" s="92"/>
      <c r="AR1827" s="92"/>
      <c r="AS1827" s="92"/>
      <c r="AT1827" s="92"/>
      <c r="AU1827" s="92"/>
    </row>
    <row r="1828" spans="3:64" ht="12.95" customHeight="1">
      <c r="C1828" s="14"/>
      <c r="D1828" s="14"/>
      <c r="AA1828" s="92"/>
      <c r="AB1828" s="92"/>
      <c r="AC1828" s="92"/>
      <c r="AD1828" s="92"/>
      <c r="AE1828" s="92"/>
      <c r="AG1828" s="94"/>
      <c r="AN1828" s="92"/>
      <c r="AO1828" s="92"/>
      <c r="AP1828" s="92"/>
      <c r="AQ1828" s="92"/>
      <c r="AR1828" s="92"/>
      <c r="AS1828" s="92"/>
      <c r="AT1828" s="92"/>
      <c r="AU1828" s="92"/>
    </row>
    <row r="1829" spans="3:64" ht="12.95" customHeight="1">
      <c r="C1829" s="14"/>
      <c r="D1829" s="14"/>
      <c r="AA1829" s="92"/>
      <c r="AB1829" s="92"/>
      <c r="AC1829" s="92"/>
      <c r="AD1829" s="92"/>
      <c r="AE1829" s="92"/>
      <c r="AG1829" s="94"/>
      <c r="AN1829" s="92"/>
      <c r="AO1829" s="92"/>
      <c r="AP1829" s="92"/>
      <c r="AQ1829" s="92"/>
      <c r="AR1829" s="92"/>
      <c r="AS1829" s="92"/>
      <c r="AT1829" s="92"/>
      <c r="AU1829" s="92"/>
    </row>
    <row r="1830" spans="3:64" ht="12.95" customHeight="1">
      <c r="C1830" s="14"/>
      <c r="D1830" s="14"/>
      <c r="AA1830" s="92"/>
      <c r="AB1830" s="92"/>
      <c r="AC1830" s="92"/>
      <c r="AD1830" s="92"/>
      <c r="AE1830" s="92"/>
      <c r="AG1830" s="94"/>
      <c r="AN1830" s="92"/>
      <c r="AO1830" s="92"/>
      <c r="AP1830" s="92"/>
      <c r="AQ1830" s="92"/>
      <c r="AR1830" s="92"/>
      <c r="AS1830" s="92"/>
      <c r="AT1830" s="92"/>
      <c r="AU1830" s="92"/>
    </row>
    <row r="1831" spans="3:64" ht="12.95" customHeight="1">
      <c r="C1831" s="14"/>
      <c r="D1831" s="14"/>
      <c r="AA1831" s="92"/>
      <c r="AB1831" s="92"/>
      <c r="AC1831" s="92"/>
      <c r="AD1831" s="92"/>
      <c r="AE1831" s="92"/>
      <c r="AG1831" s="94"/>
      <c r="AN1831" s="92"/>
      <c r="AO1831" s="92"/>
      <c r="AP1831" s="92"/>
      <c r="AQ1831" s="92"/>
      <c r="AR1831" s="92"/>
      <c r="AS1831" s="92"/>
      <c r="AT1831" s="92"/>
      <c r="AU1831" s="92"/>
      <c r="AV1831" s="92"/>
      <c r="AW1831" s="92"/>
      <c r="AX1831" s="92"/>
      <c r="AY1831" s="92"/>
      <c r="AZ1831" s="92"/>
      <c r="BA1831" s="92"/>
      <c r="BB1831" s="92"/>
      <c r="BC1831" s="92"/>
      <c r="BD1831" s="92"/>
      <c r="BE1831" s="92"/>
      <c r="BF1831" s="92"/>
      <c r="BG1831" s="92"/>
      <c r="BH1831" s="92"/>
      <c r="BI1831" s="92"/>
      <c r="BJ1831" s="92"/>
      <c r="BK1831" s="92"/>
      <c r="BL1831" s="92"/>
    </row>
    <row r="1832" spans="3:64" ht="12.95" customHeight="1">
      <c r="C1832" s="14"/>
      <c r="D1832" s="14"/>
      <c r="AA1832" s="92"/>
      <c r="AB1832" s="92"/>
      <c r="AC1832" s="92"/>
      <c r="AD1832" s="92"/>
      <c r="AE1832" s="92"/>
      <c r="AG1832" s="94"/>
      <c r="AN1832" s="92"/>
      <c r="AO1832" s="92"/>
      <c r="AP1832" s="92"/>
      <c r="AQ1832" s="92"/>
      <c r="AR1832" s="92"/>
      <c r="AS1832" s="92"/>
      <c r="AT1832" s="92"/>
      <c r="AU1832" s="92"/>
    </row>
    <row r="1833" spans="3:64" ht="12.95" customHeight="1">
      <c r="C1833" s="14"/>
      <c r="D1833" s="14"/>
      <c r="AA1833" s="92"/>
      <c r="AB1833" s="92"/>
      <c r="AC1833" s="92"/>
      <c r="AD1833" s="92"/>
      <c r="AE1833" s="92"/>
      <c r="AG1833" s="94"/>
      <c r="AN1833" s="92"/>
      <c r="AO1833" s="92"/>
      <c r="AP1833" s="92"/>
      <c r="AQ1833" s="92"/>
      <c r="AR1833" s="92"/>
      <c r="AS1833" s="92"/>
      <c r="AT1833" s="92"/>
      <c r="AU1833" s="92"/>
    </row>
    <row r="1834" spans="3:64" ht="12.95" customHeight="1">
      <c r="C1834" s="14"/>
      <c r="D1834" s="14"/>
      <c r="AA1834" s="92"/>
      <c r="AB1834" s="92"/>
      <c r="AC1834" s="92"/>
      <c r="AD1834" s="92"/>
      <c r="AE1834" s="92"/>
      <c r="AG1834" s="94"/>
      <c r="AN1834" s="92"/>
      <c r="AO1834" s="92"/>
      <c r="AP1834" s="92"/>
      <c r="AQ1834" s="92"/>
      <c r="AR1834" s="92"/>
      <c r="AS1834" s="92"/>
      <c r="AT1834" s="92"/>
      <c r="AU1834" s="92"/>
    </row>
    <row r="1835" spans="3:64" ht="12.95" customHeight="1">
      <c r="C1835" s="14"/>
      <c r="D1835" s="14"/>
      <c r="AA1835" s="92"/>
      <c r="AB1835" s="92"/>
      <c r="AC1835" s="92"/>
      <c r="AD1835" s="92"/>
      <c r="AE1835" s="92"/>
      <c r="AG1835" s="94"/>
      <c r="AN1835" s="92"/>
      <c r="AO1835" s="92"/>
      <c r="AP1835" s="92"/>
      <c r="AQ1835" s="92"/>
      <c r="AR1835" s="92"/>
      <c r="AS1835" s="92"/>
      <c r="AT1835" s="92"/>
      <c r="AU1835" s="92"/>
    </row>
    <row r="1836" spans="3:64" ht="12.95" customHeight="1">
      <c r="C1836" s="14"/>
      <c r="D1836" s="14"/>
      <c r="AA1836" s="92"/>
      <c r="AB1836" s="92"/>
      <c r="AC1836" s="92"/>
      <c r="AD1836" s="92"/>
      <c r="AE1836" s="92"/>
      <c r="AG1836" s="94"/>
      <c r="AN1836" s="92"/>
      <c r="AO1836" s="92"/>
      <c r="AP1836" s="92"/>
      <c r="AQ1836" s="92"/>
      <c r="AR1836" s="92"/>
      <c r="AS1836" s="92"/>
      <c r="AT1836" s="92"/>
      <c r="AU1836" s="92"/>
    </row>
    <row r="1837" spans="3:64" ht="12.95" customHeight="1">
      <c r="C1837" s="14"/>
      <c r="D1837" s="14"/>
      <c r="AA1837" s="92"/>
      <c r="AB1837" s="92"/>
      <c r="AC1837" s="92"/>
      <c r="AD1837" s="92"/>
      <c r="AE1837" s="92"/>
      <c r="AG1837" s="94"/>
      <c r="AN1837" s="92"/>
      <c r="AO1837" s="92"/>
      <c r="AP1837" s="92"/>
      <c r="AQ1837" s="92"/>
      <c r="AR1837" s="92"/>
      <c r="AS1837" s="92"/>
      <c r="AT1837" s="92"/>
      <c r="AU1837" s="92"/>
    </row>
    <row r="1838" spans="3:64" ht="12.95" customHeight="1">
      <c r="C1838" s="14"/>
      <c r="D1838" s="14"/>
      <c r="AA1838" s="92"/>
      <c r="AB1838" s="92"/>
      <c r="AC1838" s="92"/>
      <c r="AD1838" s="92"/>
      <c r="AE1838" s="92"/>
      <c r="AG1838" s="94"/>
      <c r="AN1838" s="92"/>
      <c r="AO1838" s="92"/>
      <c r="AP1838" s="92"/>
      <c r="AQ1838" s="92"/>
      <c r="AR1838" s="92"/>
      <c r="AS1838" s="92"/>
      <c r="AT1838" s="92"/>
      <c r="AU1838" s="92"/>
    </row>
    <row r="1839" spans="3:64" ht="12.95" customHeight="1">
      <c r="C1839" s="14"/>
      <c r="D1839" s="14"/>
      <c r="AA1839" s="92"/>
      <c r="AB1839" s="92"/>
      <c r="AC1839" s="92"/>
      <c r="AD1839" s="92"/>
      <c r="AE1839" s="92"/>
      <c r="AG1839" s="94"/>
      <c r="AN1839" s="92"/>
      <c r="AO1839" s="92"/>
      <c r="AP1839" s="92"/>
      <c r="AQ1839" s="92"/>
      <c r="AR1839" s="92"/>
      <c r="AS1839" s="92"/>
      <c r="AT1839" s="92"/>
      <c r="AU1839" s="92"/>
    </row>
    <row r="1840" spans="3:64" ht="12.95" customHeight="1">
      <c r="C1840" s="14"/>
      <c r="D1840" s="14"/>
      <c r="AA1840" s="92"/>
      <c r="AB1840" s="92"/>
      <c r="AC1840" s="92"/>
      <c r="AD1840" s="92"/>
      <c r="AE1840" s="92"/>
      <c r="AG1840" s="94"/>
      <c r="AN1840" s="92"/>
      <c r="AO1840" s="92"/>
      <c r="AP1840" s="92"/>
      <c r="AQ1840" s="92"/>
      <c r="AR1840" s="92"/>
      <c r="AS1840" s="92"/>
      <c r="AT1840" s="92"/>
      <c r="AU1840" s="92"/>
    </row>
    <row r="1841" spans="3:64" ht="12.95" customHeight="1">
      <c r="C1841" s="14"/>
      <c r="D1841" s="14"/>
      <c r="AA1841" s="92"/>
      <c r="AB1841" s="92"/>
      <c r="AC1841" s="92"/>
      <c r="AD1841" s="92"/>
      <c r="AE1841" s="92"/>
      <c r="AG1841" s="94"/>
      <c r="AN1841" s="92"/>
      <c r="AO1841" s="92"/>
      <c r="AP1841" s="92"/>
      <c r="AQ1841" s="92"/>
      <c r="AR1841" s="92"/>
      <c r="AS1841" s="92"/>
      <c r="AT1841" s="92"/>
      <c r="AU1841" s="92"/>
    </row>
    <row r="1842" spans="3:64" ht="12.95" customHeight="1">
      <c r="C1842" s="14"/>
      <c r="D1842" s="14"/>
      <c r="AA1842" s="92"/>
      <c r="AB1842" s="92"/>
      <c r="AC1842" s="92"/>
      <c r="AD1842" s="92"/>
      <c r="AE1842" s="92"/>
      <c r="AG1842" s="94"/>
      <c r="AN1842" s="92"/>
      <c r="AO1842" s="92"/>
      <c r="AP1842" s="92"/>
      <c r="AQ1842" s="92"/>
      <c r="AR1842" s="92"/>
      <c r="AS1842" s="92"/>
      <c r="AT1842" s="92"/>
      <c r="AU1842" s="92"/>
    </row>
    <row r="1843" spans="3:64" ht="12.95" customHeight="1">
      <c r="C1843" s="14"/>
      <c r="D1843" s="14"/>
      <c r="AA1843" s="92"/>
      <c r="AB1843" s="92"/>
      <c r="AC1843" s="92"/>
      <c r="AD1843" s="92"/>
      <c r="AE1843" s="92"/>
      <c r="AG1843" s="94"/>
      <c r="AN1843" s="92"/>
      <c r="AO1843" s="92"/>
      <c r="AP1843" s="92"/>
      <c r="AQ1843" s="92"/>
      <c r="AR1843" s="92"/>
      <c r="AS1843" s="92"/>
      <c r="AT1843" s="92"/>
      <c r="AU1843" s="92"/>
    </row>
    <row r="1844" spans="3:64" ht="12.95" customHeight="1">
      <c r="C1844" s="14"/>
      <c r="D1844" s="14"/>
      <c r="AA1844" s="92"/>
      <c r="AB1844" s="92"/>
      <c r="AC1844" s="92"/>
      <c r="AD1844" s="92"/>
      <c r="AE1844" s="92"/>
      <c r="AG1844" s="94"/>
      <c r="AN1844" s="92"/>
      <c r="AO1844" s="92"/>
      <c r="AP1844" s="92"/>
      <c r="AQ1844" s="92"/>
      <c r="AR1844" s="92"/>
      <c r="AS1844" s="92"/>
      <c r="AT1844" s="92"/>
      <c r="AU1844" s="92"/>
    </row>
    <row r="1845" spans="3:64" ht="12.95" customHeight="1">
      <c r="C1845" s="14"/>
      <c r="D1845" s="14"/>
      <c r="AA1845" s="92"/>
      <c r="AB1845" s="92"/>
      <c r="AC1845" s="92"/>
      <c r="AD1845" s="92"/>
      <c r="AE1845" s="92"/>
      <c r="AG1845" s="94"/>
      <c r="AN1845" s="92"/>
      <c r="AO1845" s="92"/>
      <c r="AP1845" s="92"/>
      <c r="AQ1845" s="92"/>
      <c r="AR1845" s="92"/>
      <c r="AS1845" s="92"/>
      <c r="AT1845" s="92"/>
      <c r="AU1845" s="92"/>
    </row>
    <row r="1846" spans="3:64" ht="12.95" customHeight="1">
      <c r="C1846" s="14"/>
      <c r="D1846" s="14"/>
      <c r="AA1846" s="92"/>
      <c r="AB1846" s="92"/>
      <c r="AC1846" s="92"/>
      <c r="AD1846" s="92"/>
      <c r="AE1846" s="92"/>
      <c r="AG1846" s="94"/>
      <c r="AN1846" s="92"/>
      <c r="AO1846" s="92"/>
      <c r="AP1846" s="92"/>
      <c r="AQ1846" s="92"/>
      <c r="AR1846" s="92"/>
      <c r="AS1846" s="92"/>
      <c r="AT1846" s="92"/>
      <c r="AU1846" s="92"/>
    </row>
    <row r="1847" spans="3:64" ht="12.95" customHeight="1">
      <c r="C1847" s="14"/>
      <c r="D1847" s="14"/>
      <c r="AA1847" s="92"/>
      <c r="AB1847" s="92"/>
      <c r="AC1847" s="92"/>
      <c r="AD1847" s="92"/>
      <c r="AE1847" s="92"/>
      <c r="AG1847" s="94"/>
      <c r="AN1847" s="92"/>
      <c r="AO1847" s="92"/>
      <c r="AP1847" s="92"/>
      <c r="AQ1847" s="92"/>
      <c r="AR1847" s="92"/>
      <c r="AS1847" s="92"/>
      <c r="AT1847" s="92"/>
      <c r="AU1847" s="92"/>
    </row>
    <row r="1848" spans="3:64" ht="12.95" customHeight="1">
      <c r="C1848" s="14"/>
      <c r="D1848" s="14"/>
      <c r="AA1848" s="92"/>
      <c r="AB1848" s="92"/>
      <c r="AC1848" s="92"/>
      <c r="AD1848" s="92"/>
      <c r="AE1848" s="92"/>
      <c r="AG1848" s="94"/>
      <c r="AN1848" s="92"/>
      <c r="AO1848" s="92"/>
      <c r="AP1848" s="92"/>
      <c r="AQ1848" s="92"/>
      <c r="AR1848" s="92"/>
      <c r="AS1848" s="92"/>
      <c r="AT1848" s="92"/>
      <c r="AU1848" s="92"/>
    </row>
    <row r="1849" spans="3:64" ht="12.95" customHeight="1">
      <c r="C1849" s="14"/>
      <c r="D1849" s="14"/>
      <c r="AA1849" s="92"/>
      <c r="AB1849" s="92"/>
      <c r="AC1849" s="92"/>
      <c r="AD1849" s="92"/>
      <c r="AE1849" s="92"/>
      <c r="AG1849" s="94"/>
      <c r="AN1849" s="92"/>
      <c r="AO1849" s="92"/>
      <c r="AP1849" s="92"/>
      <c r="AQ1849" s="92"/>
      <c r="AR1849" s="92"/>
      <c r="AS1849" s="92"/>
      <c r="AT1849" s="92"/>
      <c r="AU1849" s="92"/>
    </row>
    <row r="1850" spans="3:64" ht="12.95" customHeight="1">
      <c r="C1850" s="14"/>
      <c r="D1850" s="14"/>
      <c r="AA1850" s="92"/>
      <c r="AB1850" s="92"/>
      <c r="AC1850" s="92"/>
      <c r="AD1850" s="92"/>
      <c r="AE1850" s="92"/>
      <c r="AG1850" s="94"/>
      <c r="AN1850" s="92"/>
      <c r="AO1850" s="92"/>
      <c r="AP1850" s="92"/>
      <c r="AQ1850" s="92"/>
      <c r="AR1850" s="92"/>
      <c r="AS1850" s="92"/>
      <c r="AT1850" s="92"/>
      <c r="AU1850" s="92"/>
      <c r="AV1850" s="92"/>
    </row>
    <row r="1851" spans="3:64" ht="12.95" customHeight="1">
      <c r="C1851" s="14"/>
      <c r="D1851" s="14"/>
      <c r="AA1851" s="92"/>
      <c r="AB1851" s="92"/>
      <c r="AC1851" s="92"/>
      <c r="AD1851" s="92"/>
      <c r="AE1851" s="92"/>
      <c r="AG1851" s="94"/>
      <c r="AN1851" s="92"/>
      <c r="AO1851" s="92"/>
      <c r="AP1851" s="92"/>
      <c r="AQ1851" s="92"/>
      <c r="AR1851" s="92"/>
      <c r="AS1851" s="92"/>
      <c r="AT1851" s="92"/>
      <c r="AU1851" s="92"/>
    </row>
    <row r="1852" spans="3:64" ht="12.95" customHeight="1">
      <c r="C1852" s="14"/>
      <c r="D1852" s="14"/>
      <c r="AA1852" s="92"/>
      <c r="AB1852" s="92"/>
      <c r="AC1852" s="92"/>
      <c r="AD1852" s="92"/>
      <c r="AE1852" s="92"/>
      <c r="AG1852" s="94"/>
      <c r="AN1852" s="92"/>
      <c r="AO1852" s="92"/>
      <c r="AP1852" s="92"/>
      <c r="AQ1852" s="92"/>
      <c r="AR1852" s="92"/>
      <c r="AS1852" s="92"/>
      <c r="AT1852" s="92"/>
      <c r="AU1852" s="92"/>
      <c r="AV1852" s="92"/>
      <c r="AW1852" s="92"/>
      <c r="AX1852" s="92"/>
      <c r="AY1852" s="92"/>
      <c r="AZ1852" s="92"/>
      <c r="BA1852" s="92"/>
      <c r="BB1852" s="92"/>
      <c r="BC1852" s="92"/>
      <c r="BD1852" s="92"/>
      <c r="BE1852" s="92"/>
      <c r="BF1852" s="92"/>
      <c r="BG1852" s="92"/>
      <c r="BH1852" s="92"/>
      <c r="BI1852" s="92"/>
      <c r="BJ1852" s="92"/>
      <c r="BK1852" s="92"/>
      <c r="BL1852" s="92"/>
    </row>
    <row r="1853" spans="3:64" ht="12.95" customHeight="1">
      <c r="C1853" s="14"/>
      <c r="D1853" s="14"/>
      <c r="AA1853" s="92"/>
      <c r="AB1853" s="92"/>
      <c r="AC1853" s="92"/>
      <c r="AD1853" s="92"/>
      <c r="AE1853" s="92"/>
      <c r="AG1853" s="94"/>
      <c r="AN1853" s="92"/>
      <c r="AO1853" s="92"/>
      <c r="AP1853" s="92"/>
      <c r="AQ1853" s="92"/>
      <c r="AR1853" s="92"/>
      <c r="AS1853" s="92"/>
      <c r="AT1853" s="92"/>
      <c r="AU1853" s="92"/>
      <c r="AV1853" s="92"/>
    </row>
    <row r="1854" spans="3:64" ht="12.95" customHeight="1">
      <c r="C1854" s="14"/>
      <c r="D1854" s="14"/>
      <c r="AA1854" s="92"/>
      <c r="AB1854" s="92"/>
      <c r="AC1854" s="92"/>
      <c r="AD1854" s="92"/>
      <c r="AE1854" s="92"/>
      <c r="AG1854" s="94"/>
      <c r="AN1854" s="92"/>
      <c r="AO1854" s="92"/>
      <c r="AP1854" s="92"/>
      <c r="AQ1854" s="92"/>
      <c r="AR1854" s="92"/>
      <c r="AS1854" s="92"/>
      <c r="AT1854" s="92"/>
      <c r="AU1854" s="92"/>
    </row>
    <row r="1855" spans="3:64" ht="12.95" customHeight="1">
      <c r="C1855" s="14"/>
      <c r="D1855" s="14"/>
      <c r="AA1855" s="92"/>
      <c r="AB1855" s="92"/>
      <c r="AC1855" s="92"/>
      <c r="AD1855" s="92"/>
      <c r="AE1855" s="92"/>
      <c r="AG1855" s="94"/>
      <c r="AN1855" s="92"/>
      <c r="AO1855" s="92"/>
      <c r="AP1855" s="92"/>
      <c r="AQ1855" s="92"/>
      <c r="AR1855" s="92"/>
      <c r="AS1855" s="92"/>
      <c r="AT1855" s="92"/>
      <c r="AU1855" s="92"/>
    </row>
    <row r="1856" spans="3:64" ht="12.95" customHeight="1">
      <c r="C1856" s="14"/>
      <c r="D1856" s="14"/>
      <c r="AA1856" s="92"/>
      <c r="AB1856" s="92"/>
      <c r="AC1856" s="92"/>
      <c r="AD1856" s="92"/>
      <c r="AE1856" s="92"/>
      <c r="AG1856" s="94"/>
      <c r="AN1856" s="92"/>
      <c r="AO1856" s="92"/>
      <c r="AP1856" s="92"/>
      <c r="AQ1856" s="92"/>
      <c r="AR1856" s="92"/>
      <c r="AS1856" s="92"/>
      <c r="AT1856" s="92"/>
      <c r="AU1856" s="92"/>
    </row>
    <row r="1857" spans="3:47" ht="12.95" customHeight="1">
      <c r="C1857" s="14"/>
      <c r="D1857" s="14"/>
      <c r="AA1857" s="92"/>
      <c r="AB1857" s="92"/>
      <c r="AC1857" s="92"/>
      <c r="AD1857" s="92"/>
      <c r="AE1857" s="92"/>
      <c r="AG1857" s="94"/>
      <c r="AN1857" s="92"/>
      <c r="AO1857" s="92"/>
      <c r="AP1857" s="92"/>
      <c r="AQ1857" s="92"/>
      <c r="AR1857" s="92"/>
      <c r="AS1857" s="92"/>
      <c r="AT1857" s="92"/>
      <c r="AU1857" s="92"/>
    </row>
    <row r="1858" spans="3:47" ht="12.95" customHeight="1">
      <c r="C1858" s="14"/>
      <c r="D1858" s="14"/>
      <c r="AA1858" s="92"/>
      <c r="AB1858" s="92"/>
      <c r="AC1858" s="92"/>
      <c r="AD1858" s="92"/>
      <c r="AE1858" s="92"/>
      <c r="AG1858" s="94"/>
      <c r="AN1858" s="92"/>
      <c r="AO1858" s="92"/>
      <c r="AP1858" s="92"/>
      <c r="AQ1858" s="92"/>
      <c r="AR1858" s="92"/>
      <c r="AS1858" s="92"/>
      <c r="AT1858" s="92"/>
      <c r="AU1858" s="92"/>
    </row>
    <row r="1859" spans="3:47" ht="12.95" customHeight="1">
      <c r="C1859" s="14"/>
      <c r="D1859" s="14"/>
      <c r="AA1859" s="92"/>
      <c r="AB1859" s="92"/>
      <c r="AC1859" s="92"/>
      <c r="AD1859" s="92"/>
      <c r="AE1859" s="92"/>
      <c r="AG1859" s="94"/>
      <c r="AN1859" s="92"/>
      <c r="AO1859" s="92"/>
      <c r="AP1859" s="92"/>
      <c r="AQ1859" s="92"/>
      <c r="AR1859" s="92"/>
      <c r="AS1859" s="92"/>
      <c r="AT1859" s="92"/>
      <c r="AU1859" s="92"/>
    </row>
    <row r="1860" spans="3:47" ht="12.95" customHeight="1">
      <c r="C1860" s="14"/>
      <c r="D1860" s="14"/>
      <c r="AA1860" s="92"/>
      <c r="AB1860" s="92"/>
      <c r="AC1860" s="92"/>
      <c r="AD1860" s="92"/>
      <c r="AE1860" s="92"/>
      <c r="AG1860" s="94"/>
      <c r="AN1860" s="92"/>
      <c r="AO1860" s="92"/>
      <c r="AP1860" s="92"/>
      <c r="AQ1860" s="92"/>
      <c r="AR1860" s="92"/>
      <c r="AS1860" s="92"/>
      <c r="AT1860" s="92"/>
      <c r="AU1860" s="92"/>
    </row>
    <row r="1861" spans="3:47" ht="12.95" customHeight="1">
      <c r="C1861" s="14"/>
      <c r="D1861" s="14"/>
      <c r="AA1861" s="92"/>
      <c r="AB1861" s="92"/>
      <c r="AC1861" s="92"/>
      <c r="AD1861" s="92"/>
      <c r="AE1861" s="92"/>
      <c r="AG1861" s="94"/>
      <c r="AN1861" s="92"/>
      <c r="AO1861" s="92"/>
      <c r="AP1861" s="92"/>
      <c r="AQ1861" s="92"/>
      <c r="AR1861" s="92"/>
      <c r="AS1861" s="92"/>
      <c r="AT1861" s="92"/>
      <c r="AU1861" s="92"/>
    </row>
    <row r="1862" spans="3:47" ht="12.95" customHeight="1">
      <c r="C1862" s="14"/>
      <c r="D1862" s="14"/>
      <c r="AA1862" s="92"/>
      <c r="AB1862" s="92"/>
      <c r="AC1862" s="92"/>
      <c r="AD1862" s="92"/>
      <c r="AE1862" s="92"/>
      <c r="AG1862" s="94"/>
      <c r="AN1862" s="92"/>
      <c r="AO1862" s="92"/>
      <c r="AP1862" s="92"/>
      <c r="AQ1862" s="92"/>
      <c r="AR1862" s="92"/>
      <c r="AS1862" s="92"/>
      <c r="AT1862" s="92"/>
      <c r="AU1862" s="92"/>
    </row>
    <row r="1863" spans="3:47" ht="12.95" customHeight="1">
      <c r="C1863" s="14"/>
      <c r="D1863" s="14"/>
      <c r="AA1863" s="92"/>
      <c r="AB1863" s="92"/>
      <c r="AC1863" s="92"/>
      <c r="AD1863" s="92"/>
      <c r="AE1863" s="92"/>
      <c r="AG1863" s="94"/>
      <c r="AN1863" s="92"/>
      <c r="AO1863" s="92"/>
      <c r="AP1863" s="92"/>
      <c r="AQ1863" s="92"/>
      <c r="AR1863" s="92"/>
      <c r="AS1863" s="92"/>
      <c r="AT1863" s="92"/>
      <c r="AU1863" s="92"/>
    </row>
    <row r="1864" spans="3:47" ht="12.95" customHeight="1">
      <c r="C1864" s="14"/>
      <c r="D1864" s="14"/>
      <c r="AA1864" s="92"/>
      <c r="AB1864" s="92"/>
      <c r="AC1864" s="92"/>
      <c r="AD1864" s="92"/>
      <c r="AE1864" s="92"/>
      <c r="AG1864" s="94"/>
      <c r="AN1864" s="92"/>
      <c r="AO1864" s="92"/>
      <c r="AP1864" s="92"/>
      <c r="AQ1864" s="92"/>
      <c r="AR1864" s="92"/>
      <c r="AS1864" s="92"/>
      <c r="AT1864" s="92"/>
      <c r="AU1864" s="92"/>
    </row>
    <row r="1865" spans="3:47" ht="12.95" customHeight="1">
      <c r="C1865" s="14"/>
      <c r="D1865" s="14"/>
      <c r="AA1865" s="92"/>
      <c r="AB1865" s="92"/>
      <c r="AC1865" s="92"/>
      <c r="AD1865" s="92"/>
      <c r="AE1865" s="92"/>
      <c r="AG1865" s="94"/>
      <c r="AN1865" s="92"/>
      <c r="AO1865" s="92"/>
      <c r="AP1865" s="92"/>
      <c r="AQ1865" s="92"/>
      <c r="AR1865" s="92"/>
      <c r="AS1865" s="92"/>
      <c r="AT1865" s="92"/>
      <c r="AU1865" s="92"/>
    </row>
    <row r="1866" spans="3:47" ht="12.95" customHeight="1">
      <c r="C1866" s="14"/>
      <c r="D1866" s="14"/>
      <c r="AA1866" s="92"/>
      <c r="AB1866" s="92"/>
      <c r="AC1866" s="92"/>
      <c r="AD1866" s="92"/>
      <c r="AE1866" s="92"/>
      <c r="AG1866" s="94"/>
      <c r="AN1866" s="92"/>
      <c r="AO1866" s="92"/>
      <c r="AP1866" s="92"/>
      <c r="AQ1866" s="92"/>
      <c r="AR1866" s="92"/>
      <c r="AS1866" s="92"/>
      <c r="AT1866" s="92"/>
      <c r="AU1866" s="92"/>
    </row>
    <row r="1867" spans="3:47" ht="12.95" customHeight="1">
      <c r="C1867" s="14"/>
      <c r="D1867" s="14"/>
      <c r="AA1867" s="92"/>
      <c r="AB1867" s="92"/>
      <c r="AC1867" s="92"/>
      <c r="AD1867" s="92"/>
      <c r="AE1867" s="92"/>
      <c r="AG1867" s="94"/>
      <c r="AN1867" s="92"/>
      <c r="AO1867" s="92"/>
      <c r="AP1867" s="92"/>
      <c r="AQ1867" s="92"/>
      <c r="AR1867" s="92"/>
      <c r="AS1867" s="92"/>
      <c r="AT1867" s="92"/>
      <c r="AU1867" s="92"/>
    </row>
    <row r="1868" spans="3:47" ht="12.95" customHeight="1">
      <c r="C1868" s="14"/>
      <c r="D1868" s="14"/>
      <c r="AA1868" s="92"/>
      <c r="AB1868" s="92"/>
      <c r="AC1868" s="92"/>
      <c r="AD1868" s="92"/>
      <c r="AE1868" s="92"/>
      <c r="AG1868" s="94"/>
      <c r="AN1868" s="92"/>
      <c r="AO1868" s="92"/>
      <c r="AP1868" s="92"/>
      <c r="AQ1868" s="92"/>
      <c r="AR1868" s="92"/>
      <c r="AS1868" s="92"/>
      <c r="AT1868" s="92"/>
      <c r="AU1868" s="92"/>
    </row>
    <row r="1869" spans="3:47" ht="12.95" customHeight="1">
      <c r="C1869" s="14"/>
      <c r="D1869" s="14"/>
      <c r="AA1869" s="92"/>
      <c r="AB1869" s="92"/>
      <c r="AC1869" s="92"/>
      <c r="AD1869" s="92"/>
      <c r="AE1869" s="92"/>
      <c r="AG1869" s="94"/>
      <c r="AN1869" s="92"/>
      <c r="AO1869" s="92"/>
      <c r="AP1869" s="92"/>
      <c r="AQ1869" s="92"/>
      <c r="AR1869" s="92"/>
      <c r="AS1869" s="92"/>
      <c r="AT1869" s="92"/>
      <c r="AU1869" s="92"/>
    </row>
    <row r="1870" spans="3:47" ht="12.95" customHeight="1">
      <c r="C1870" s="14"/>
      <c r="D1870" s="14"/>
      <c r="AA1870" s="92"/>
      <c r="AB1870" s="92"/>
      <c r="AC1870" s="92"/>
      <c r="AD1870" s="92"/>
      <c r="AE1870" s="92"/>
      <c r="AG1870" s="94"/>
      <c r="AN1870" s="92"/>
      <c r="AO1870" s="92"/>
      <c r="AP1870" s="92"/>
      <c r="AQ1870" s="92"/>
      <c r="AR1870" s="92"/>
      <c r="AS1870" s="92"/>
      <c r="AT1870" s="92"/>
      <c r="AU1870" s="92"/>
    </row>
    <row r="1871" spans="3:47" ht="12.95" customHeight="1">
      <c r="C1871" s="14"/>
      <c r="D1871" s="14"/>
      <c r="AA1871" s="92"/>
      <c r="AB1871" s="92"/>
      <c r="AC1871" s="92"/>
      <c r="AD1871" s="92"/>
      <c r="AE1871" s="92"/>
      <c r="AG1871" s="94"/>
      <c r="AN1871" s="92"/>
      <c r="AO1871" s="92"/>
      <c r="AP1871" s="92"/>
      <c r="AQ1871" s="92"/>
      <c r="AR1871" s="92"/>
      <c r="AS1871" s="92"/>
      <c r="AT1871" s="92"/>
      <c r="AU1871" s="92"/>
    </row>
    <row r="1872" spans="3:47" ht="12.95" customHeight="1">
      <c r="C1872" s="14"/>
      <c r="D1872" s="14"/>
      <c r="AA1872" s="92"/>
      <c r="AB1872" s="92"/>
      <c r="AC1872" s="92"/>
      <c r="AD1872" s="92"/>
      <c r="AE1872" s="92"/>
      <c r="AG1872" s="94"/>
      <c r="AN1872" s="92"/>
      <c r="AO1872" s="92"/>
      <c r="AP1872" s="92"/>
      <c r="AQ1872" s="92"/>
      <c r="AR1872" s="92"/>
      <c r="AS1872" s="92"/>
      <c r="AT1872" s="92"/>
      <c r="AU1872" s="92"/>
    </row>
    <row r="1873" spans="3:47" ht="12.95" customHeight="1">
      <c r="C1873" s="14"/>
      <c r="D1873" s="14"/>
      <c r="AA1873" s="92"/>
      <c r="AB1873" s="92"/>
      <c r="AC1873" s="92"/>
      <c r="AD1873" s="92"/>
      <c r="AE1873" s="92"/>
      <c r="AG1873" s="94"/>
      <c r="AN1873" s="92"/>
      <c r="AO1873" s="92"/>
      <c r="AP1873" s="92"/>
      <c r="AQ1873" s="92"/>
      <c r="AR1873" s="92"/>
      <c r="AS1873" s="92"/>
      <c r="AT1873" s="92"/>
      <c r="AU1873" s="92"/>
    </row>
    <row r="1874" spans="3:47" ht="12.95" customHeight="1">
      <c r="C1874" s="14"/>
      <c r="D1874" s="14"/>
      <c r="AA1874" s="92"/>
      <c r="AB1874" s="92"/>
      <c r="AC1874" s="92"/>
      <c r="AD1874" s="92"/>
      <c r="AE1874" s="92"/>
      <c r="AG1874" s="94"/>
      <c r="AN1874" s="92"/>
      <c r="AO1874" s="92"/>
      <c r="AP1874" s="92"/>
      <c r="AQ1874" s="92"/>
      <c r="AR1874" s="92"/>
      <c r="AS1874" s="92"/>
      <c r="AT1874" s="92"/>
      <c r="AU1874" s="92"/>
    </row>
    <row r="1875" spans="3:47" ht="12.95" customHeight="1">
      <c r="C1875" s="14"/>
      <c r="D1875" s="14"/>
      <c r="AA1875" s="92"/>
      <c r="AB1875" s="92"/>
      <c r="AC1875" s="92"/>
      <c r="AD1875" s="92"/>
      <c r="AE1875" s="92"/>
      <c r="AG1875" s="94"/>
      <c r="AN1875" s="92"/>
      <c r="AO1875" s="92"/>
      <c r="AP1875" s="92"/>
      <c r="AQ1875" s="92"/>
      <c r="AR1875" s="92"/>
      <c r="AS1875" s="92"/>
      <c r="AT1875" s="92"/>
      <c r="AU1875" s="92"/>
    </row>
    <row r="1876" spans="3:47" ht="12.95" customHeight="1">
      <c r="C1876" s="14"/>
      <c r="D1876" s="14"/>
      <c r="AA1876" s="92"/>
      <c r="AB1876" s="92"/>
      <c r="AC1876" s="92"/>
      <c r="AD1876" s="92"/>
      <c r="AE1876" s="92"/>
      <c r="AG1876" s="94"/>
      <c r="AN1876" s="92"/>
      <c r="AO1876" s="92"/>
      <c r="AP1876" s="92"/>
      <c r="AQ1876" s="92"/>
      <c r="AR1876" s="92"/>
      <c r="AS1876" s="92"/>
      <c r="AT1876" s="92"/>
      <c r="AU1876" s="92"/>
    </row>
    <row r="1877" spans="3:47" ht="12.95" customHeight="1">
      <c r="C1877" s="14"/>
      <c r="D1877" s="14"/>
      <c r="AA1877" s="92"/>
      <c r="AB1877" s="92"/>
      <c r="AC1877" s="92"/>
      <c r="AD1877" s="92"/>
      <c r="AE1877" s="92"/>
      <c r="AG1877" s="94"/>
      <c r="AN1877" s="92"/>
      <c r="AO1877" s="92"/>
      <c r="AP1877" s="92"/>
      <c r="AQ1877" s="92"/>
      <c r="AR1877" s="92"/>
      <c r="AS1877" s="92"/>
      <c r="AT1877" s="92"/>
      <c r="AU1877" s="92"/>
    </row>
    <row r="1878" spans="3:47" ht="12.95" customHeight="1">
      <c r="C1878" s="14"/>
      <c r="D1878" s="14"/>
      <c r="AA1878" s="92"/>
      <c r="AB1878" s="92"/>
      <c r="AC1878" s="92"/>
      <c r="AD1878" s="92"/>
      <c r="AE1878" s="92"/>
      <c r="AG1878" s="94"/>
      <c r="AN1878" s="92"/>
      <c r="AO1878" s="92"/>
      <c r="AP1878" s="92"/>
      <c r="AQ1878" s="92"/>
      <c r="AR1878" s="92"/>
      <c r="AS1878" s="92"/>
      <c r="AT1878" s="92"/>
      <c r="AU1878" s="92"/>
    </row>
    <row r="1879" spans="3:47" ht="12.95" customHeight="1">
      <c r="C1879" s="14"/>
      <c r="D1879" s="14"/>
      <c r="AA1879" s="92"/>
      <c r="AB1879" s="92"/>
      <c r="AC1879" s="92"/>
      <c r="AD1879" s="92"/>
      <c r="AE1879" s="92"/>
      <c r="AG1879" s="94"/>
      <c r="AN1879" s="92"/>
      <c r="AO1879" s="92"/>
      <c r="AP1879" s="92"/>
      <c r="AQ1879" s="92"/>
      <c r="AR1879" s="92"/>
      <c r="AS1879" s="92"/>
      <c r="AT1879" s="92"/>
      <c r="AU1879" s="92"/>
    </row>
    <row r="1880" spans="3:47" ht="12.95" customHeight="1">
      <c r="C1880" s="14"/>
      <c r="D1880" s="14"/>
      <c r="AA1880" s="92"/>
      <c r="AB1880" s="92"/>
      <c r="AC1880" s="92"/>
      <c r="AD1880" s="92"/>
      <c r="AE1880" s="92"/>
      <c r="AG1880" s="94"/>
      <c r="AN1880" s="92"/>
      <c r="AO1880" s="92"/>
      <c r="AP1880" s="92"/>
      <c r="AQ1880" s="92"/>
      <c r="AR1880" s="92"/>
      <c r="AS1880" s="92"/>
      <c r="AT1880" s="92"/>
      <c r="AU1880" s="92"/>
    </row>
    <row r="1881" spans="3:47" ht="12.95" customHeight="1">
      <c r="C1881" s="14"/>
      <c r="D1881" s="14"/>
      <c r="AA1881" s="92"/>
      <c r="AB1881" s="92"/>
      <c r="AC1881" s="92"/>
      <c r="AD1881" s="92"/>
      <c r="AE1881" s="92"/>
      <c r="AG1881" s="94"/>
      <c r="AN1881" s="92"/>
      <c r="AO1881" s="92"/>
      <c r="AP1881" s="92"/>
      <c r="AQ1881" s="92"/>
      <c r="AR1881" s="92"/>
      <c r="AS1881" s="92"/>
      <c r="AT1881" s="92"/>
      <c r="AU1881" s="92"/>
    </row>
    <row r="1882" spans="3:47" ht="12.95" customHeight="1">
      <c r="C1882" s="14"/>
      <c r="D1882" s="14"/>
      <c r="AA1882" s="92"/>
      <c r="AB1882" s="92"/>
      <c r="AC1882" s="92"/>
      <c r="AD1882" s="92"/>
      <c r="AE1882" s="92"/>
      <c r="AG1882" s="94"/>
      <c r="AN1882" s="92"/>
      <c r="AO1882" s="92"/>
      <c r="AP1882" s="92"/>
      <c r="AQ1882" s="92"/>
      <c r="AR1882" s="92"/>
      <c r="AS1882" s="92"/>
      <c r="AT1882" s="92"/>
      <c r="AU1882" s="92"/>
    </row>
    <row r="1883" spans="3:47" ht="12.95" customHeight="1">
      <c r="C1883" s="14"/>
      <c r="D1883" s="14"/>
      <c r="AA1883" s="92"/>
      <c r="AB1883" s="92"/>
      <c r="AC1883" s="92"/>
      <c r="AD1883" s="92"/>
      <c r="AE1883" s="92"/>
      <c r="AG1883" s="94"/>
      <c r="AN1883" s="92"/>
      <c r="AO1883" s="92"/>
      <c r="AP1883" s="92"/>
      <c r="AQ1883" s="92"/>
      <c r="AR1883" s="92"/>
      <c r="AS1883" s="92"/>
      <c r="AT1883" s="92"/>
      <c r="AU1883" s="92"/>
    </row>
    <row r="1884" spans="3:47" ht="12.95" customHeight="1">
      <c r="C1884" s="14"/>
      <c r="D1884" s="14"/>
      <c r="AA1884" s="92"/>
      <c r="AB1884" s="92"/>
      <c r="AC1884" s="92"/>
      <c r="AD1884" s="92"/>
      <c r="AE1884" s="92"/>
      <c r="AG1884" s="94"/>
      <c r="AN1884" s="92"/>
      <c r="AO1884" s="92"/>
      <c r="AP1884" s="92"/>
      <c r="AQ1884" s="92"/>
      <c r="AR1884" s="92"/>
      <c r="AS1884" s="92"/>
      <c r="AT1884" s="92"/>
      <c r="AU1884" s="92"/>
    </row>
    <row r="1885" spans="3:47" ht="12.95" customHeight="1">
      <c r="C1885" s="14"/>
      <c r="D1885" s="14"/>
      <c r="AA1885" s="92"/>
      <c r="AB1885" s="92"/>
      <c r="AC1885" s="92"/>
      <c r="AD1885" s="92"/>
      <c r="AE1885" s="92"/>
      <c r="AG1885" s="94"/>
      <c r="AN1885" s="92"/>
      <c r="AO1885" s="92"/>
      <c r="AP1885" s="92"/>
      <c r="AQ1885" s="92"/>
      <c r="AR1885" s="92"/>
      <c r="AS1885" s="92"/>
      <c r="AT1885" s="92"/>
      <c r="AU1885" s="92"/>
    </row>
    <row r="1886" spans="3:47" ht="12.95" customHeight="1">
      <c r="C1886" s="14"/>
      <c r="D1886" s="14"/>
      <c r="AA1886" s="92"/>
      <c r="AB1886" s="92"/>
      <c r="AC1886" s="92"/>
      <c r="AD1886" s="92"/>
      <c r="AE1886" s="92"/>
      <c r="AG1886" s="94"/>
      <c r="AN1886" s="92"/>
      <c r="AO1886" s="92"/>
      <c r="AP1886" s="92"/>
      <c r="AQ1886" s="92"/>
      <c r="AR1886" s="92"/>
      <c r="AS1886" s="92"/>
      <c r="AT1886" s="92"/>
      <c r="AU1886" s="92"/>
    </row>
    <row r="1887" spans="3:47" ht="12.95" customHeight="1">
      <c r="C1887" s="14"/>
      <c r="D1887" s="14"/>
      <c r="AA1887" s="92"/>
      <c r="AB1887" s="92"/>
      <c r="AC1887" s="92"/>
      <c r="AD1887" s="92"/>
      <c r="AE1887" s="92"/>
      <c r="AG1887" s="94"/>
      <c r="AN1887" s="92"/>
      <c r="AO1887" s="92"/>
      <c r="AP1887" s="92"/>
      <c r="AQ1887" s="92"/>
      <c r="AR1887" s="92"/>
      <c r="AS1887" s="92"/>
      <c r="AT1887" s="92"/>
      <c r="AU1887" s="92"/>
    </row>
    <row r="1888" spans="3:47" ht="12.95" customHeight="1">
      <c r="C1888" s="14"/>
      <c r="D1888" s="14"/>
      <c r="AA1888" s="92"/>
      <c r="AB1888" s="92"/>
      <c r="AC1888" s="92"/>
      <c r="AD1888" s="92"/>
      <c r="AE1888" s="92"/>
      <c r="AG1888" s="94"/>
      <c r="AN1888" s="92"/>
      <c r="AO1888" s="92"/>
      <c r="AP1888" s="92"/>
      <c r="AQ1888" s="92"/>
      <c r="AR1888" s="92"/>
      <c r="AS1888" s="92"/>
      <c r="AT1888" s="92"/>
      <c r="AU1888" s="92"/>
    </row>
    <row r="1889" spans="3:47" ht="12.95" customHeight="1">
      <c r="C1889" s="14"/>
      <c r="D1889" s="14"/>
      <c r="AA1889" s="92"/>
      <c r="AB1889" s="92"/>
      <c r="AC1889" s="92"/>
      <c r="AD1889" s="92"/>
      <c r="AE1889" s="92"/>
      <c r="AG1889" s="94"/>
      <c r="AN1889" s="92"/>
      <c r="AO1889" s="92"/>
      <c r="AP1889" s="92"/>
      <c r="AQ1889" s="92"/>
      <c r="AR1889" s="92"/>
      <c r="AS1889" s="92"/>
      <c r="AT1889" s="92"/>
      <c r="AU1889" s="92"/>
    </row>
    <row r="1890" spans="3:47" ht="12.95" customHeight="1">
      <c r="C1890" s="14"/>
      <c r="D1890" s="14"/>
      <c r="AA1890" s="92"/>
      <c r="AB1890" s="92"/>
      <c r="AC1890" s="92"/>
      <c r="AD1890" s="92"/>
      <c r="AE1890" s="92"/>
      <c r="AG1890" s="94"/>
      <c r="AN1890" s="92"/>
      <c r="AO1890" s="92"/>
      <c r="AP1890" s="92"/>
      <c r="AQ1890" s="92"/>
      <c r="AR1890" s="92"/>
      <c r="AS1890" s="92"/>
      <c r="AT1890" s="92"/>
      <c r="AU1890" s="92"/>
    </row>
    <row r="1891" spans="3:47" ht="12.95" customHeight="1">
      <c r="C1891" s="14"/>
      <c r="D1891" s="14"/>
      <c r="AA1891" s="92"/>
      <c r="AB1891" s="92"/>
      <c r="AC1891" s="92"/>
      <c r="AD1891" s="92"/>
      <c r="AE1891" s="92"/>
      <c r="AG1891" s="94"/>
      <c r="AN1891" s="92"/>
      <c r="AO1891" s="92"/>
      <c r="AP1891" s="92"/>
      <c r="AQ1891" s="92"/>
      <c r="AR1891" s="92"/>
      <c r="AS1891" s="92"/>
      <c r="AT1891" s="92"/>
      <c r="AU1891" s="92"/>
    </row>
    <row r="1892" spans="3:47" ht="12.95" customHeight="1">
      <c r="C1892" s="14"/>
      <c r="D1892" s="14"/>
      <c r="AA1892" s="92"/>
      <c r="AB1892" s="92"/>
      <c r="AC1892" s="92"/>
      <c r="AD1892" s="92"/>
      <c r="AE1892" s="92"/>
      <c r="AG1892" s="94"/>
      <c r="AN1892" s="92"/>
      <c r="AO1892" s="92"/>
      <c r="AP1892" s="92"/>
      <c r="AQ1892" s="92"/>
      <c r="AR1892" s="92"/>
      <c r="AS1892" s="92"/>
      <c r="AT1892" s="92"/>
      <c r="AU1892" s="92"/>
    </row>
    <row r="1893" spans="3:47" ht="12.95" customHeight="1">
      <c r="C1893" s="14"/>
      <c r="D1893" s="14"/>
      <c r="AA1893" s="92"/>
      <c r="AB1893" s="92"/>
      <c r="AC1893" s="92"/>
      <c r="AD1893" s="92"/>
      <c r="AE1893" s="92"/>
      <c r="AG1893" s="94"/>
      <c r="AN1893" s="92"/>
      <c r="AO1893" s="92"/>
      <c r="AP1893" s="92"/>
      <c r="AQ1893" s="92"/>
      <c r="AR1893" s="92"/>
      <c r="AS1893" s="92"/>
      <c r="AT1893" s="92"/>
      <c r="AU1893" s="92"/>
    </row>
    <row r="1894" spans="3:47" ht="12.95" customHeight="1">
      <c r="C1894" s="14"/>
      <c r="D1894" s="14"/>
      <c r="AA1894" s="92"/>
      <c r="AB1894" s="92"/>
      <c r="AC1894" s="92"/>
      <c r="AD1894" s="92"/>
      <c r="AE1894" s="92"/>
      <c r="AG1894" s="94"/>
      <c r="AN1894" s="92"/>
      <c r="AO1894" s="92"/>
      <c r="AP1894" s="92"/>
      <c r="AQ1894" s="92"/>
      <c r="AR1894" s="92"/>
      <c r="AS1894" s="92"/>
      <c r="AT1894" s="92"/>
      <c r="AU1894" s="92"/>
    </row>
    <row r="1895" spans="3:47" ht="12.95" customHeight="1">
      <c r="C1895" s="14"/>
      <c r="D1895" s="14"/>
      <c r="AA1895" s="92"/>
      <c r="AB1895" s="92"/>
      <c r="AC1895" s="92"/>
      <c r="AD1895" s="92"/>
      <c r="AE1895" s="92"/>
      <c r="AG1895" s="94"/>
      <c r="AN1895" s="92"/>
      <c r="AO1895" s="92"/>
      <c r="AP1895" s="92"/>
      <c r="AQ1895" s="92"/>
      <c r="AR1895" s="92"/>
      <c r="AS1895" s="92"/>
      <c r="AT1895" s="92"/>
      <c r="AU1895" s="92"/>
    </row>
    <row r="1896" spans="3:47" ht="12.95" customHeight="1">
      <c r="C1896" s="14"/>
      <c r="D1896" s="14"/>
      <c r="AA1896" s="92"/>
      <c r="AB1896" s="92"/>
      <c r="AC1896" s="92"/>
      <c r="AD1896" s="92"/>
      <c r="AE1896" s="92"/>
      <c r="AG1896" s="94"/>
      <c r="AN1896" s="92"/>
      <c r="AO1896" s="92"/>
      <c r="AP1896" s="92"/>
      <c r="AQ1896" s="92"/>
      <c r="AR1896" s="92"/>
      <c r="AS1896" s="92"/>
      <c r="AT1896" s="92"/>
      <c r="AU1896" s="92"/>
    </row>
    <row r="1897" spans="3:47" ht="12.95" customHeight="1">
      <c r="C1897" s="14"/>
      <c r="D1897" s="14"/>
      <c r="AA1897" s="92"/>
      <c r="AB1897" s="92"/>
      <c r="AC1897" s="92"/>
      <c r="AD1897" s="92"/>
      <c r="AE1897" s="92"/>
      <c r="AG1897" s="94"/>
      <c r="AN1897" s="92"/>
      <c r="AO1897" s="92"/>
      <c r="AP1897" s="92"/>
      <c r="AQ1897" s="92"/>
      <c r="AR1897" s="92"/>
      <c r="AS1897" s="92"/>
      <c r="AT1897" s="92"/>
      <c r="AU1897" s="92"/>
    </row>
    <row r="1898" spans="3:47" ht="12.95" customHeight="1">
      <c r="C1898" s="14"/>
      <c r="D1898" s="14"/>
      <c r="AA1898" s="92"/>
      <c r="AB1898" s="92"/>
      <c r="AC1898" s="92"/>
      <c r="AD1898" s="92"/>
      <c r="AE1898" s="92"/>
      <c r="AG1898" s="94"/>
      <c r="AN1898" s="92"/>
      <c r="AO1898" s="92"/>
      <c r="AP1898" s="92"/>
      <c r="AQ1898" s="92"/>
      <c r="AR1898" s="92"/>
      <c r="AS1898" s="92"/>
      <c r="AT1898" s="92"/>
      <c r="AU1898" s="92"/>
    </row>
    <row r="1899" spans="3:47" ht="12.95" customHeight="1">
      <c r="C1899" s="14"/>
      <c r="D1899" s="14"/>
      <c r="AA1899" s="92"/>
      <c r="AB1899" s="92"/>
      <c r="AC1899" s="92"/>
      <c r="AD1899" s="92"/>
      <c r="AE1899" s="92"/>
      <c r="AG1899" s="94"/>
      <c r="AN1899" s="92"/>
      <c r="AO1899" s="92"/>
      <c r="AP1899" s="92"/>
      <c r="AQ1899" s="92"/>
      <c r="AR1899" s="92"/>
      <c r="AS1899" s="92"/>
      <c r="AT1899" s="92"/>
      <c r="AU1899" s="92"/>
    </row>
    <row r="1900" spans="3:47" ht="12.95" customHeight="1">
      <c r="C1900" s="14"/>
      <c r="D1900" s="14"/>
      <c r="AA1900" s="92"/>
      <c r="AB1900" s="92"/>
      <c r="AC1900" s="92"/>
      <c r="AD1900" s="92"/>
      <c r="AE1900" s="92"/>
      <c r="AG1900" s="94"/>
      <c r="AN1900" s="92"/>
      <c r="AO1900" s="92"/>
      <c r="AP1900" s="92"/>
      <c r="AQ1900" s="92"/>
      <c r="AR1900" s="92"/>
      <c r="AS1900" s="92"/>
      <c r="AT1900" s="92"/>
      <c r="AU1900" s="92"/>
    </row>
    <row r="1901" spans="3:47" ht="12.95" customHeight="1">
      <c r="C1901" s="14"/>
      <c r="D1901" s="14"/>
      <c r="AA1901" s="92"/>
      <c r="AB1901" s="92"/>
      <c r="AC1901" s="92"/>
      <c r="AD1901" s="92"/>
      <c r="AE1901" s="92"/>
      <c r="AG1901" s="94"/>
      <c r="AN1901" s="92"/>
      <c r="AO1901" s="92"/>
      <c r="AP1901" s="92"/>
      <c r="AQ1901" s="92"/>
      <c r="AR1901" s="92"/>
      <c r="AS1901" s="92"/>
      <c r="AT1901" s="92"/>
      <c r="AU1901" s="92"/>
    </row>
    <row r="1902" spans="3:47" ht="12.95" customHeight="1">
      <c r="C1902" s="14"/>
      <c r="D1902" s="14"/>
      <c r="AA1902" s="92"/>
      <c r="AB1902" s="92"/>
      <c r="AC1902" s="92"/>
      <c r="AD1902" s="92"/>
      <c r="AE1902" s="92"/>
      <c r="AG1902" s="94"/>
      <c r="AN1902" s="92"/>
      <c r="AO1902" s="92"/>
      <c r="AP1902" s="92"/>
      <c r="AQ1902" s="92"/>
      <c r="AR1902" s="92"/>
      <c r="AS1902" s="92"/>
      <c r="AT1902" s="92"/>
      <c r="AU1902" s="92"/>
    </row>
    <row r="1903" spans="3:47" ht="12.95" customHeight="1">
      <c r="C1903" s="14"/>
      <c r="D1903" s="14"/>
      <c r="AA1903" s="92"/>
      <c r="AB1903" s="92"/>
      <c r="AC1903" s="92"/>
      <c r="AD1903" s="92"/>
      <c r="AE1903" s="92"/>
      <c r="AG1903" s="94"/>
      <c r="AN1903" s="92"/>
      <c r="AO1903" s="92"/>
      <c r="AP1903" s="92"/>
      <c r="AQ1903" s="92"/>
      <c r="AR1903" s="92"/>
      <c r="AS1903" s="92"/>
      <c r="AT1903" s="92"/>
      <c r="AU1903" s="92"/>
    </row>
    <row r="1904" spans="3:47" ht="12.95" customHeight="1">
      <c r="C1904" s="14"/>
      <c r="D1904" s="14"/>
      <c r="AA1904" s="92"/>
      <c r="AB1904" s="92"/>
      <c r="AC1904" s="92"/>
      <c r="AD1904" s="92"/>
      <c r="AE1904" s="92"/>
      <c r="AG1904" s="94"/>
      <c r="AN1904" s="92"/>
      <c r="AO1904" s="92"/>
      <c r="AP1904" s="92"/>
      <c r="AQ1904" s="92"/>
      <c r="AR1904" s="92"/>
      <c r="AS1904" s="92"/>
      <c r="AT1904" s="92"/>
      <c r="AU1904" s="92"/>
    </row>
    <row r="1905" spans="3:48" ht="12.95" customHeight="1">
      <c r="C1905" s="14"/>
      <c r="D1905" s="14"/>
      <c r="AA1905" s="92"/>
      <c r="AB1905" s="92"/>
      <c r="AC1905" s="92"/>
      <c r="AD1905" s="92"/>
      <c r="AE1905" s="92"/>
      <c r="AG1905" s="94"/>
      <c r="AN1905" s="92"/>
      <c r="AO1905" s="92"/>
      <c r="AP1905" s="92"/>
      <c r="AQ1905" s="92"/>
      <c r="AR1905" s="92"/>
      <c r="AS1905" s="92"/>
      <c r="AT1905" s="92"/>
      <c r="AU1905" s="92"/>
    </row>
    <row r="1906" spans="3:48" ht="12.95" customHeight="1">
      <c r="C1906" s="14"/>
      <c r="D1906" s="14"/>
      <c r="AA1906" s="92"/>
      <c r="AB1906" s="92"/>
      <c r="AC1906" s="92"/>
      <c r="AD1906" s="92"/>
      <c r="AE1906" s="92"/>
      <c r="AG1906" s="94"/>
      <c r="AN1906" s="92"/>
      <c r="AO1906" s="92"/>
      <c r="AP1906" s="92"/>
      <c r="AQ1906" s="92"/>
      <c r="AR1906" s="92"/>
      <c r="AS1906" s="92"/>
      <c r="AT1906" s="92"/>
      <c r="AU1906" s="92"/>
    </row>
    <row r="1907" spans="3:48" ht="12.95" customHeight="1">
      <c r="C1907" s="14"/>
      <c r="D1907" s="14"/>
      <c r="AA1907" s="92"/>
      <c r="AB1907" s="92"/>
      <c r="AC1907" s="92"/>
      <c r="AD1907" s="92"/>
      <c r="AE1907" s="92"/>
      <c r="AG1907" s="94"/>
      <c r="AN1907" s="92"/>
      <c r="AO1907" s="92"/>
      <c r="AP1907" s="92"/>
      <c r="AQ1907" s="92"/>
      <c r="AR1907" s="92"/>
      <c r="AS1907" s="92"/>
      <c r="AT1907" s="92"/>
      <c r="AU1907" s="92"/>
    </row>
    <row r="1908" spans="3:48" ht="12.95" customHeight="1">
      <c r="C1908" s="14"/>
      <c r="D1908" s="14"/>
      <c r="AA1908" s="92"/>
      <c r="AB1908" s="92"/>
      <c r="AC1908" s="92"/>
      <c r="AD1908" s="92"/>
      <c r="AE1908" s="92"/>
      <c r="AG1908" s="94"/>
      <c r="AN1908" s="92"/>
      <c r="AO1908" s="92"/>
      <c r="AP1908" s="92"/>
      <c r="AQ1908" s="92"/>
      <c r="AR1908" s="92"/>
      <c r="AS1908" s="92"/>
      <c r="AT1908" s="92"/>
      <c r="AU1908" s="92"/>
    </row>
    <row r="1909" spans="3:48" ht="12.95" customHeight="1">
      <c r="C1909" s="14"/>
      <c r="D1909" s="14"/>
      <c r="AA1909" s="92"/>
      <c r="AB1909" s="92"/>
      <c r="AC1909" s="92"/>
      <c r="AD1909" s="92"/>
      <c r="AE1909" s="92"/>
      <c r="AG1909" s="94"/>
      <c r="AN1909" s="92"/>
      <c r="AO1909" s="92"/>
      <c r="AP1909" s="92"/>
      <c r="AQ1909" s="92"/>
      <c r="AR1909" s="92"/>
      <c r="AS1909" s="92"/>
      <c r="AT1909" s="92"/>
      <c r="AU1909" s="92"/>
    </row>
    <row r="1910" spans="3:48" ht="12.95" customHeight="1">
      <c r="C1910" s="14"/>
      <c r="D1910" s="14"/>
      <c r="AA1910" s="92"/>
      <c r="AB1910" s="92"/>
      <c r="AC1910" s="92"/>
      <c r="AD1910" s="92"/>
      <c r="AE1910" s="92"/>
      <c r="AG1910" s="94"/>
      <c r="AN1910" s="92"/>
      <c r="AO1910" s="92"/>
      <c r="AP1910" s="92"/>
      <c r="AQ1910" s="92"/>
      <c r="AR1910" s="92"/>
      <c r="AS1910" s="92"/>
      <c r="AT1910" s="92"/>
      <c r="AU1910" s="92"/>
    </row>
    <row r="1911" spans="3:48" ht="12.95" customHeight="1">
      <c r="C1911" s="14"/>
      <c r="D1911" s="14"/>
      <c r="AA1911" s="92"/>
      <c r="AB1911" s="92"/>
      <c r="AC1911" s="92"/>
      <c r="AD1911" s="92"/>
      <c r="AE1911" s="92"/>
      <c r="AG1911" s="94"/>
      <c r="AN1911" s="92"/>
      <c r="AO1911" s="92"/>
      <c r="AP1911" s="92"/>
      <c r="AQ1911" s="92"/>
      <c r="AR1911" s="92"/>
      <c r="AS1911" s="92"/>
      <c r="AT1911" s="92"/>
      <c r="AU1911" s="92"/>
    </row>
    <row r="1912" spans="3:48" ht="12.95" customHeight="1">
      <c r="C1912" s="14"/>
      <c r="D1912" s="14"/>
      <c r="AA1912" s="92"/>
      <c r="AB1912" s="92"/>
      <c r="AC1912" s="92"/>
      <c r="AD1912" s="92"/>
      <c r="AE1912" s="92"/>
      <c r="AG1912" s="94"/>
      <c r="AN1912" s="92"/>
      <c r="AO1912" s="92"/>
      <c r="AP1912" s="92"/>
      <c r="AQ1912" s="92"/>
      <c r="AR1912" s="92"/>
      <c r="AS1912" s="92"/>
      <c r="AT1912" s="92"/>
      <c r="AU1912" s="92"/>
    </row>
    <row r="1913" spans="3:48" ht="12.95" customHeight="1">
      <c r="C1913" s="14"/>
      <c r="D1913" s="14"/>
      <c r="AA1913" s="92"/>
      <c r="AB1913" s="92"/>
      <c r="AC1913" s="92"/>
      <c r="AD1913" s="92"/>
      <c r="AE1913" s="92"/>
      <c r="AG1913" s="94"/>
      <c r="AN1913" s="92"/>
      <c r="AO1913" s="92"/>
      <c r="AP1913" s="92"/>
      <c r="AQ1913" s="92"/>
      <c r="AR1913" s="92"/>
      <c r="AS1913" s="92"/>
      <c r="AT1913" s="92"/>
      <c r="AU1913" s="92"/>
    </row>
    <row r="1914" spans="3:48" ht="12.95" customHeight="1">
      <c r="C1914" s="14"/>
      <c r="D1914" s="14"/>
      <c r="AA1914" s="92"/>
      <c r="AB1914" s="92"/>
      <c r="AC1914" s="92"/>
      <c r="AD1914" s="92"/>
      <c r="AE1914" s="92"/>
      <c r="AG1914" s="94"/>
      <c r="AN1914" s="92"/>
      <c r="AO1914" s="92"/>
      <c r="AP1914" s="92"/>
      <c r="AQ1914" s="92"/>
      <c r="AR1914" s="92"/>
      <c r="AS1914" s="92"/>
      <c r="AT1914" s="92"/>
      <c r="AU1914" s="92"/>
    </row>
    <row r="1915" spans="3:48" ht="12.95" customHeight="1">
      <c r="C1915" s="14"/>
      <c r="D1915" s="14"/>
      <c r="AA1915" s="92"/>
      <c r="AB1915" s="92"/>
      <c r="AC1915" s="92"/>
      <c r="AD1915" s="92"/>
      <c r="AE1915" s="92"/>
      <c r="AG1915" s="94"/>
      <c r="AN1915" s="92"/>
      <c r="AO1915" s="92"/>
      <c r="AP1915" s="92"/>
      <c r="AQ1915" s="92"/>
      <c r="AR1915" s="92"/>
      <c r="AS1915" s="92"/>
      <c r="AT1915" s="92"/>
      <c r="AU1915" s="92"/>
    </row>
    <row r="1916" spans="3:48" ht="12.95" customHeight="1">
      <c r="C1916" s="14"/>
      <c r="D1916" s="14"/>
      <c r="AA1916" s="92"/>
      <c r="AB1916" s="92"/>
      <c r="AC1916" s="92"/>
      <c r="AD1916" s="92"/>
      <c r="AE1916" s="92"/>
      <c r="AG1916" s="94"/>
      <c r="AN1916" s="92"/>
      <c r="AO1916" s="92"/>
      <c r="AP1916" s="92"/>
      <c r="AQ1916" s="92"/>
      <c r="AR1916" s="92"/>
      <c r="AS1916" s="92"/>
      <c r="AT1916" s="92"/>
      <c r="AU1916" s="92"/>
      <c r="AV1916" s="92"/>
    </row>
    <row r="1917" spans="3:48" ht="12.95" customHeight="1">
      <c r="C1917" s="14"/>
      <c r="D1917" s="14"/>
      <c r="AA1917" s="92"/>
      <c r="AB1917" s="92"/>
      <c r="AC1917" s="92"/>
      <c r="AD1917" s="92"/>
      <c r="AE1917" s="92"/>
      <c r="AG1917" s="94"/>
      <c r="AN1917" s="92"/>
      <c r="AO1917" s="92"/>
      <c r="AP1917" s="92"/>
      <c r="AQ1917" s="92"/>
      <c r="AR1917" s="92"/>
      <c r="AS1917" s="92"/>
      <c r="AT1917" s="92"/>
      <c r="AU1917" s="92"/>
    </row>
    <row r="1918" spans="3:48" ht="12.95" customHeight="1">
      <c r="C1918" s="14"/>
      <c r="D1918" s="14"/>
      <c r="AA1918" s="92"/>
      <c r="AB1918" s="92"/>
      <c r="AC1918" s="92"/>
      <c r="AD1918" s="92"/>
      <c r="AE1918" s="92"/>
      <c r="AG1918" s="94"/>
      <c r="AN1918" s="92"/>
      <c r="AO1918" s="92"/>
      <c r="AP1918" s="92"/>
      <c r="AQ1918" s="92"/>
      <c r="AR1918" s="92"/>
      <c r="AS1918" s="92"/>
      <c r="AT1918" s="92"/>
      <c r="AU1918" s="92"/>
    </row>
    <row r="1919" spans="3:48" ht="12.95" customHeight="1">
      <c r="C1919" s="14"/>
      <c r="D1919" s="14"/>
      <c r="AA1919" s="92"/>
      <c r="AB1919" s="92"/>
      <c r="AC1919" s="92"/>
      <c r="AD1919" s="92"/>
      <c r="AE1919" s="92"/>
      <c r="AG1919" s="94"/>
      <c r="AN1919" s="92"/>
      <c r="AO1919" s="92"/>
      <c r="AP1919" s="92"/>
      <c r="AQ1919" s="92"/>
      <c r="AR1919" s="92"/>
      <c r="AS1919" s="92"/>
      <c r="AT1919" s="92"/>
      <c r="AU1919" s="92"/>
    </row>
    <row r="1920" spans="3:48" ht="12.95" customHeight="1">
      <c r="C1920" s="14"/>
      <c r="D1920" s="14"/>
      <c r="AA1920" s="92"/>
      <c r="AB1920" s="92"/>
      <c r="AC1920" s="92"/>
      <c r="AD1920" s="92"/>
      <c r="AE1920" s="92"/>
      <c r="AG1920" s="94"/>
      <c r="AN1920" s="92"/>
      <c r="AO1920" s="92"/>
      <c r="AP1920" s="92"/>
      <c r="AQ1920" s="92"/>
      <c r="AR1920" s="92"/>
      <c r="AS1920" s="92"/>
      <c r="AT1920" s="92"/>
      <c r="AU1920" s="92"/>
      <c r="AV1920" s="92"/>
    </row>
    <row r="1921" spans="3:48" ht="12.95" customHeight="1">
      <c r="C1921" s="14"/>
      <c r="D1921" s="14"/>
      <c r="AA1921" s="92"/>
      <c r="AB1921" s="92"/>
      <c r="AC1921" s="92"/>
      <c r="AD1921" s="92"/>
      <c r="AE1921" s="92"/>
      <c r="AG1921" s="94"/>
      <c r="AN1921" s="92"/>
      <c r="AO1921" s="92"/>
      <c r="AP1921" s="92"/>
      <c r="AQ1921" s="92"/>
      <c r="AR1921" s="92"/>
      <c r="AS1921" s="92"/>
      <c r="AT1921" s="92"/>
      <c r="AU1921" s="92"/>
    </row>
    <row r="1922" spans="3:48" ht="12.95" customHeight="1">
      <c r="C1922" s="14"/>
      <c r="D1922" s="14"/>
      <c r="AA1922" s="92"/>
      <c r="AB1922" s="92"/>
      <c r="AC1922" s="92"/>
      <c r="AD1922" s="92"/>
      <c r="AE1922" s="92"/>
      <c r="AG1922" s="94"/>
      <c r="AN1922" s="92"/>
      <c r="AO1922" s="92"/>
      <c r="AP1922" s="92"/>
      <c r="AQ1922" s="92"/>
      <c r="AR1922" s="92"/>
      <c r="AS1922" s="92"/>
      <c r="AT1922" s="92"/>
      <c r="AU1922" s="92"/>
    </row>
    <row r="1923" spans="3:48" ht="12.95" customHeight="1">
      <c r="C1923" s="14"/>
      <c r="D1923" s="14"/>
      <c r="AA1923" s="92"/>
      <c r="AB1923" s="92"/>
      <c r="AC1923" s="92"/>
      <c r="AD1923" s="92"/>
      <c r="AE1923" s="92"/>
      <c r="AG1923" s="94"/>
      <c r="AN1923" s="92"/>
      <c r="AO1923" s="92"/>
      <c r="AP1923" s="92"/>
      <c r="AQ1923" s="92"/>
      <c r="AR1923" s="92"/>
      <c r="AS1923" s="92"/>
      <c r="AT1923" s="92"/>
      <c r="AU1923" s="92"/>
      <c r="AV1923" s="92"/>
    </row>
    <row r="1924" spans="3:48" ht="12.95" customHeight="1">
      <c r="C1924" s="14"/>
      <c r="D1924" s="14"/>
      <c r="AA1924" s="92"/>
      <c r="AB1924" s="92"/>
      <c r="AC1924" s="92"/>
      <c r="AD1924" s="92"/>
      <c r="AE1924" s="92"/>
      <c r="AG1924" s="94"/>
      <c r="AN1924" s="92"/>
      <c r="AO1924" s="92"/>
      <c r="AP1924" s="92"/>
      <c r="AQ1924" s="92"/>
      <c r="AR1924" s="92"/>
      <c r="AS1924" s="92"/>
      <c r="AT1924" s="92"/>
      <c r="AU1924" s="92"/>
    </row>
    <row r="1925" spans="3:48" ht="12.95" customHeight="1">
      <c r="C1925" s="14"/>
      <c r="D1925" s="14"/>
      <c r="AA1925" s="92"/>
      <c r="AB1925" s="92"/>
      <c r="AC1925" s="92"/>
      <c r="AD1925" s="92"/>
      <c r="AE1925" s="92"/>
      <c r="AG1925" s="94"/>
      <c r="AN1925" s="92"/>
      <c r="AO1925" s="92"/>
      <c r="AP1925" s="92"/>
      <c r="AQ1925" s="92"/>
      <c r="AR1925" s="92"/>
      <c r="AS1925" s="92"/>
      <c r="AT1925" s="92"/>
      <c r="AU1925" s="92"/>
    </row>
    <row r="1926" spans="3:48" ht="12.95" customHeight="1">
      <c r="C1926" s="14"/>
      <c r="D1926" s="14"/>
      <c r="AA1926" s="92"/>
      <c r="AB1926" s="92"/>
      <c r="AC1926" s="92"/>
      <c r="AD1926" s="92"/>
      <c r="AE1926" s="92"/>
      <c r="AG1926" s="94"/>
      <c r="AN1926" s="92"/>
      <c r="AO1926" s="92"/>
      <c r="AP1926" s="92"/>
      <c r="AQ1926" s="92"/>
      <c r="AR1926" s="92"/>
      <c r="AS1926" s="92"/>
      <c r="AT1926" s="92"/>
      <c r="AU1926" s="92"/>
    </row>
    <row r="1927" spans="3:48" ht="12.95" customHeight="1">
      <c r="C1927" s="14"/>
      <c r="D1927" s="14"/>
      <c r="AA1927" s="92"/>
      <c r="AB1927" s="92"/>
      <c r="AC1927" s="92"/>
      <c r="AD1927" s="92"/>
      <c r="AE1927" s="92"/>
      <c r="AG1927" s="94"/>
      <c r="AN1927" s="92"/>
      <c r="AO1927" s="92"/>
      <c r="AP1927" s="92"/>
      <c r="AQ1927" s="92"/>
      <c r="AR1927" s="92"/>
      <c r="AS1927" s="92"/>
      <c r="AT1927" s="92"/>
      <c r="AU1927" s="92"/>
    </row>
    <row r="1928" spans="3:48" ht="12.95" customHeight="1">
      <c r="C1928" s="14"/>
      <c r="D1928" s="14"/>
      <c r="AA1928" s="92"/>
      <c r="AB1928" s="92"/>
      <c r="AC1928" s="92"/>
      <c r="AD1928" s="92"/>
      <c r="AE1928" s="92"/>
      <c r="AG1928" s="94"/>
      <c r="AN1928" s="92"/>
      <c r="AO1928" s="92"/>
      <c r="AP1928" s="92"/>
      <c r="AQ1928" s="92"/>
      <c r="AR1928" s="92"/>
      <c r="AS1928" s="92"/>
      <c r="AT1928" s="92"/>
      <c r="AU1928" s="92"/>
    </row>
    <row r="1929" spans="3:48" ht="12.95" customHeight="1">
      <c r="C1929" s="14"/>
      <c r="D1929" s="14"/>
      <c r="AA1929" s="92"/>
      <c r="AB1929" s="92"/>
      <c r="AC1929" s="92"/>
      <c r="AD1929" s="92"/>
      <c r="AE1929" s="92"/>
      <c r="AG1929" s="94"/>
      <c r="AN1929" s="92"/>
      <c r="AO1929" s="92"/>
      <c r="AP1929" s="92"/>
      <c r="AQ1929" s="92"/>
      <c r="AR1929" s="92"/>
      <c r="AS1929" s="92"/>
      <c r="AT1929" s="92"/>
      <c r="AU1929" s="92"/>
    </row>
    <row r="1930" spans="3:48" ht="12.95" customHeight="1">
      <c r="C1930" s="14"/>
      <c r="D1930" s="14"/>
      <c r="AA1930" s="92"/>
      <c r="AB1930" s="92"/>
      <c r="AC1930" s="92"/>
      <c r="AD1930" s="92"/>
      <c r="AE1930" s="92"/>
      <c r="AG1930" s="94"/>
      <c r="AN1930" s="92"/>
      <c r="AO1930" s="92"/>
      <c r="AP1930" s="92"/>
      <c r="AQ1930" s="92"/>
      <c r="AR1930" s="92"/>
      <c r="AS1930" s="92"/>
      <c r="AT1930" s="92"/>
      <c r="AU1930" s="92"/>
    </row>
    <row r="1931" spans="3:48" ht="12.95" customHeight="1">
      <c r="C1931" s="14"/>
      <c r="D1931" s="14"/>
      <c r="AA1931" s="92"/>
      <c r="AB1931" s="92"/>
      <c r="AC1931" s="92"/>
      <c r="AD1931" s="92"/>
      <c r="AE1931" s="92"/>
      <c r="AG1931" s="94"/>
      <c r="AN1931" s="92"/>
      <c r="AO1931" s="92"/>
      <c r="AP1931" s="92"/>
      <c r="AQ1931" s="92"/>
      <c r="AR1931" s="92"/>
      <c r="AS1931" s="92"/>
      <c r="AT1931" s="92"/>
      <c r="AU1931" s="92"/>
    </row>
    <row r="1932" spans="3:48" ht="12.95" customHeight="1">
      <c r="C1932" s="14"/>
      <c r="D1932" s="14"/>
      <c r="AA1932" s="92"/>
      <c r="AB1932" s="92"/>
      <c r="AC1932" s="92"/>
      <c r="AD1932" s="92"/>
      <c r="AE1932" s="92"/>
      <c r="AG1932" s="94"/>
      <c r="AN1932" s="92"/>
      <c r="AO1932" s="92"/>
      <c r="AP1932" s="92"/>
      <c r="AQ1932" s="92"/>
      <c r="AR1932" s="92"/>
      <c r="AS1932" s="92"/>
      <c r="AT1932" s="92"/>
      <c r="AU1932" s="92"/>
    </row>
    <row r="1933" spans="3:48" ht="12.95" customHeight="1">
      <c r="C1933" s="14"/>
      <c r="D1933" s="14"/>
      <c r="AA1933" s="92"/>
      <c r="AB1933" s="92"/>
      <c r="AC1933" s="92"/>
      <c r="AD1933" s="92"/>
      <c r="AE1933" s="92"/>
      <c r="AG1933" s="94"/>
      <c r="AN1933" s="92"/>
      <c r="AO1933" s="92"/>
      <c r="AP1933" s="92"/>
      <c r="AQ1933" s="92"/>
      <c r="AR1933" s="92"/>
      <c r="AS1933" s="92"/>
      <c r="AT1933" s="92"/>
      <c r="AU1933" s="92"/>
    </row>
    <row r="1934" spans="3:48" ht="12.95" customHeight="1">
      <c r="C1934" s="14"/>
      <c r="D1934" s="14"/>
      <c r="AA1934" s="92"/>
      <c r="AB1934" s="92"/>
      <c r="AC1934" s="92"/>
      <c r="AD1934" s="92"/>
      <c r="AE1934" s="92"/>
      <c r="AG1934" s="94"/>
      <c r="AN1934" s="92"/>
      <c r="AO1934" s="92"/>
      <c r="AP1934" s="92"/>
      <c r="AQ1934" s="92"/>
      <c r="AR1934" s="92"/>
      <c r="AS1934" s="92"/>
      <c r="AT1934" s="92"/>
      <c r="AU1934" s="92"/>
    </row>
    <row r="1935" spans="3:48" ht="12.95" customHeight="1">
      <c r="C1935" s="14"/>
      <c r="D1935" s="14"/>
      <c r="AA1935" s="92"/>
      <c r="AB1935" s="92"/>
      <c r="AC1935" s="92"/>
      <c r="AD1935" s="92"/>
      <c r="AE1935" s="92"/>
      <c r="AG1935" s="94"/>
      <c r="AN1935" s="92"/>
      <c r="AO1935" s="92"/>
      <c r="AP1935" s="92"/>
      <c r="AQ1935" s="92"/>
      <c r="AR1935" s="92"/>
      <c r="AS1935" s="92"/>
      <c r="AT1935" s="92"/>
      <c r="AU1935" s="92"/>
    </row>
    <row r="1936" spans="3:48" ht="12.95" customHeight="1">
      <c r="C1936" s="14"/>
      <c r="D1936" s="14"/>
      <c r="AA1936" s="92"/>
      <c r="AB1936" s="92"/>
      <c r="AC1936" s="92"/>
      <c r="AD1936" s="92"/>
      <c r="AE1936" s="92"/>
      <c r="AG1936" s="94"/>
      <c r="AN1936" s="92"/>
      <c r="AO1936" s="92"/>
      <c r="AP1936" s="92"/>
      <c r="AQ1936" s="92"/>
      <c r="AR1936" s="92"/>
      <c r="AS1936" s="92"/>
      <c r="AT1936" s="92"/>
      <c r="AU1936" s="92"/>
    </row>
    <row r="1937" spans="3:47" ht="12.95" customHeight="1">
      <c r="C1937" s="14"/>
      <c r="D1937" s="14"/>
      <c r="AA1937" s="92"/>
      <c r="AB1937" s="92"/>
      <c r="AC1937" s="92"/>
      <c r="AD1937" s="92"/>
      <c r="AE1937" s="92"/>
      <c r="AG1937" s="94"/>
      <c r="AN1937" s="92"/>
      <c r="AO1937" s="92"/>
      <c r="AP1937" s="92"/>
      <c r="AQ1937" s="92"/>
      <c r="AR1937" s="92"/>
      <c r="AS1937" s="92"/>
      <c r="AT1937" s="92"/>
      <c r="AU1937" s="92"/>
    </row>
    <row r="1938" spans="3:47" ht="12.95" customHeight="1">
      <c r="C1938" s="14"/>
      <c r="D1938" s="14"/>
      <c r="AA1938" s="92"/>
      <c r="AB1938" s="92"/>
      <c r="AC1938" s="92"/>
      <c r="AD1938" s="92"/>
      <c r="AE1938" s="92"/>
      <c r="AG1938" s="94"/>
      <c r="AN1938" s="92"/>
      <c r="AO1938" s="92"/>
      <c r="AP1938" s="92"/>
      <c r="AQ1938" s="92"/>
      <c r="AR1938" s="92"/>
      <c r="AS1938" s="92"/>
      <c r="AT1938" s="92"/>
      <c r="AU1938" s="92"/>
    </row>
    <row r="1939" spans="3:47" ht="12.95" customHeight="1">
      <c r="C1939" s="14"/>
      <c r="D1939" s="14"/>
      <c r="AA1939" s="92"/>
      <c r="AB1939" s="92"/>
      <c r="AC1939" s="92"/>
      <c r="AD1939" s="92"/>
      <c r="AE1939" s="92"/>
      <c r="AG1939" s="94"/>
      <c r="AN1939" s="92"/>
      <c r="AO1939" s="92"/>
      <c r="AP1939" s="92"/>
      <c r="AQ1939" s="92"/>
      <c r="AR1939" s="92"/>
      <c r="AS1939" s="92"/>
      <c r="AT1939" s="92"/>
      <c r="AU1939" s="92"/>
    </row>
    <row r="1940" spans="3:47" ht="12.95" customHeight="1">
      <c r="C1940" s="14"/>
      <c r="D1940" s="14"/>
      <c r="AA1940" s="92"/>
      <c r="AB1940" s="92"/>
      <c r="AC1940" s="92"/>
      <c r="AD1940" s="92"/>
      <c r="AE1940" s="92"/>
      <c r="AG1940" s="94"/>
      <c r="AN1940" s="92"/>
      <c r="AO1940" s="92"/>
      <c r="AP1940" s="92"/>
      <c r="AQ1940" s="92"/>
      <c r="AR1940" s="92"/>
      <c r="AS1940" s="92"/>
      <c r="AT1940" s="92"/>
      <c r="AU1940" s="92"/>
    </row>
    <row r="1941" spans="3:47" ht="12.95" customHeight="1">
      <c r="C1941" s="14"/>
      <c r="D1941" s="14"/>
      <c r="AA1941" s="92"/>
      <c r="AB1941" s="92"/>
      <c r="AC1941" s="92"/>
      <c r="AD1941" s="92"/>
      <c r="AE1941" s="92"/>
      <c r="AG1941" s="94"/>
      <c r="AN1941" s="92"/>
      <c r="AO1941" s="92"/>
      <c r="AP1941" s="92"/>
      <c r="AQ1941" s="92"/>
      <c r="AR1941" s="92"/>
      <c r="AS1941" s="92"/>
      <c r="AT1941" s="92"/>
      <c r="AU1941" s="92"/>
    </row>
    <row r="1942" spans="3:47" ht="12.95" customHeight="1">
      <c r="C1942" s="14"/>
      <c r="D1942" s="14"/>
      <c r="AA1942" s="92"/>
      <c r="AB1942" s="92"/>
      <c r="AC1942" s="92"/>
      <c r="AD1942" s="92"/>
      <c r="AE1942" s="92"/>
      <c r="AG1942" s="94"/>
      <c r="AN1942" s="92"/>
      <c r="AO1942" s="92"/>
      <c r="AP1942" s="92"/>
      <c r="AQ1942" s="92"/>
      <c r="AR1942" s="92"/>
      <c r="AS1942" s="92"/>
      <c r="AT1942" s="92"/>
      <c r="AU1942" s="92"/>
    </row>
    <row r="1943" spans="3:47" ht="12.95" customHeight="1">
      <c r="C1943" s="14"/>
      <c r="D1943" s="14"/>
      <c r="AA1943" s="92"/>
      <c r="AB1943" s="92"/>
      <c r="AC1943" s="92"/>
      <c r="AD1943" s="92"/>
      <c r="AE1943" s="92"/>
      <c r="AG1943" s="94"/>
      <c r="AN1943" s="92"/>
      <c r="AO1943" s="92"/>
      <c r="AP1943" s="92"/>
      <c r="AQ1943" s="92"/>
      <c r="AR1943" s="92"/>
      <c r="AS1943" s="92"/>
      <c r="AT1943" s="92"/>
      <c r="AU1943" s="92"/>
    </row>
    <row r="1944" spans="3:47" ht="12.95" customHeight="1">
      <c r="C1944" s="14"/>
      <c r="D1944" s="14"/>
      <c r="AA1944" s="92"/>
      <c r="AB1944" s="92"/>
      <c r="AC1944" s="92"/>
      <c r="AD1944" s="92"/>
      <c r="AE1944" s="92"/>
      <c r="AG1944" s="94"/>
      <c r="AN1944" s="92"/>
      <c r="AO1944" s="92"/>
      <c r="AP1944" s="92"/>
      <c r="AQ1944" s="92"/>
      <c r="AR1944" s="92"/>
      <c r="AS1944" s="92"/>
      <c r="AT1944" s="92"/>
      <c r="AU1944" s="92"/>
    </row>
    <row r="1945" spans="3:47" ht="12.95" customHeight="1">
      <c r="C1945" s="14"/>
      <c r="D1945" s="14"/>
      <c r="AA1945" s="92"/>
      <c r="AB1945" s="92"/>
      <c r="AC1945" s="92"/>
      <c r="AD1945" s="92"/>
      <c r="AE1945" s="92"/>
      <c r="AG1945" s="94"/>
      <c r="AN1945" s="92"/>
      <c r="AO1945" s="92"/>
      <c r="AP1945" s="92"/>
      <c r="AQ1945" s="92"/>
      <c r="AR1945" s="92"/>
      <c r="AS1945" s="92"/>
      <c r="AT1945" s="92"/>
      <c r="AU1945" s="92"/>
    </row>
    <row r="1946" spans="3:47" ht="12.95" customHeight="1">
      <c r="C1946" s="14"/>
      <c r="D1946" s="14"/>
      <c r="AA1946" s="92"/>
      <c r="AB1946" s="92"/>
      <c r="AC1946" s="92"/>
      <c r="AD1946" s="92"/>
      <c r="AE1946" s="92"/>
      <c r="AG1946" s="94"/>
      <c r="AN1946" s="92"/>
      <c r="AO1946" s="92"/>
      <c r="AP1946" s="92"/>
      <c r="AQ1946" s="92"/>
      <c r="AR1946" s="92"/>
      <c r="AS1946" s="92"/>
      <c r="AT1946" s="92"/>
      <c r="AU1946" s="92"/>
    </row>
    <row r="1947" spans="3:47" ht="12.95" customHeight="1">
      <c r="C1947" s="14"/>
      <c r="D1947" s="14"/>
      <c r="AA1947" s="92"/>
      <c r="AB1947" s="92"/>
      <c r="AC1947" s="92"/>
      <c r="AD1947" s="92"/>
      <c r="AE1947" s="92"/>
      <c r="AG1947" s="94"/>
      <c r="AN1947" s="92"/>
      <c r="AO1947" s="92"/>
      <c r="AP1947" s="92"/>
      <c r="AQ1947" s="92"/>
      <c r="AR1947" s="92"/>
      <c r="AS1947" s="92"/>
      <c r="AT1947" s="92"/>
      <c r="AU1947" s="92"/>
    </row>
    <row r="1948" spans="3:47" ht="12.95" customHeight="1">
      <c r="C1948" s="14"/>
      <c r="D1948" s="14"/>
      <c r="AA1948" s="92"/>
      <c r="AB1948" s="92"/>
      <c r="AC1948" s="92"/>
      <c r="AD1948" s="92"/>
      <c r="AE1948" s="92"/>
      <c r="AG1948" s="94"/>
      <c r="AN1948" s="92"/>
      <c r="AO1948" s="92"/>
      <c r="AP1948" s="92"/>
      <c r="AQ1948" s="92"/>
      <c r="AR1948" s="92"/>
      <c r="AS1948" s="92"/>
      <c r="AT1948" s="92"/>
      <c r="AU1948" s="92"/>
    </row>
    <row r="1949" spans="3:47" ht="12.95" customHeight="1">
      <c r="C1949" s="14"/>
      <c r="D1949" s="14"/>
      <c r="AA1949" s="92"/>
      <c r="AB1949" s="92"/>
      <c r="AC1949" s="92"/>
      <c r="AD1949" s="92"/>
      <c r="AE1949" s="92"/>
      <c r="AG1949" s="94"/>
      <c r="AN1949" s="92"/>
      <c r="AO1949" s="92"/>
      <c r="AP1949" s="92"/>
      <c r="AQ1949" s="92"/>
      <c r="AR1949" s="92"/>
      <c r="AS1949" s="92"/>
      <c r="AT1949" s="92"/>
      <c r="AU1949" s="92"/>
    </row>
    <row r="1950" spans="3:47" ht="12.95" customHeight="1">
      <c r="C1950" s="14"/>
      <c r="D1950" s="14"/>
      <c r="AA1950" s="92"/>
      <c r="AB1950" s="92"/>
      <c r="AC1950" s="92"/>
      <c r="AD1950" s="92"/>
      <c r="AE1950" s="92"/>
      <c r="AG1950" s="94"/>
      <c r="AN1950" s="92"/>
      <c r="AO1950" s="92"/>
      <c r="AP1950" s="92"/>
      <c r="AQ1950" s="92"/>
      <c r="AR1950" s="92"/>
      <c r="AS1950" s="92"/>
      <c r="AT1950" s="92"/>
      <c r="AU1950" s="92"/>
    </row>
    <row r="1951" spans="3:47" ht="12.95" customHeight="1">
      <c r="C1951" s="14"/>
      <c r="D1951" s="14"/>
      <c r="AA1951" s="92"/>
      <c r="AB1951" s="92"/>
      <c r="AC1951" s="92"/>
      <c r="AD1951" s="92"/>
      <c r="AE1951" s="92"/>
      <c r="AG1951" s="94"/>
      <c r="AN1951" s="92"/>
      <c r="AO1951" s="92"/>
      <c r="AP1951" s="92"/>
      <c r="AQ1951" s="92"/>
      <c r="AR1951" s="92"/>
      <c r="AS1951" s="92"/>
      <c r="AT1951" s="92"/>
      <c r="AU1951" s="92"/>
    </row>
    <row r="1952" spans="3:47" ht="12.95" customHeight="1">
      <c r="C1952" s="14"/>
      <c r="D1952" s="14"/>
      <c r="AA1952" s="92"/>
      <c r="AB1952" s="92"/>
      <c r="AC1952" s="92"/>
      <c r="AD1952" s="92"/>
      <c r="AE1952" s="92"/>
      <c r="AG1952" s="94"/>
      <c r="AN1952" s="92"/>
      <c r="AO1952" s="92"/>
      <c r="AP1952" s="92"/>
      <c r="AQ1952" s="92"/>
      <c r="AR1952" s="92"/>
      <c r="AS1952" s="92"/>
      <c r="AT1952" s="92"/>
      <c r="AU1952" s="92"/>
    </row>
    <row r="1953" spans="3:47" ht="12.95" customHeight="1">
      <c r="C1953" s="14"/>
      <c r="D1953" s="14"/>
      <c r="AA1953" s="92"/>
      <c r="AB1953" s="92"/>
      <c r="AC1953" s="92"/>
      <c r="AD1953" s="92"/>
      <c r="AE1953" s="92"/>
      <c r="AG1953" s="94"/>
      <c r="AN1953" s="92"/>
      <c r="AO1953" s="92"/>
      <c r="AP1953" s="92"/>
      <c r="AQ1953" s="92"/>
      <c r="AR1953" s="92"/>
      <c r="AS1953" s="92"/>
      <c r="AT1953" s="92"/>
      <c r="AU1953" s="92"/>
    </row>
    <row r="1954" spans="3:47" ht="12.95" customHeight="1">
      <c r="C1954" s="14"/>
      <c r="D1954" s="14"/>
      <c r="Z1954">
        <f>F1954</f>
        <v>0</v>
      </c>
      <c r="AA1954" s="92">
        <f>AB$3+AB$4*Z1954+AB$5*Z1954^2+AH1954</f>
        <v>-6.0089936387564659E-3</v>
      </c>
      <c r="AB1954" s="92">
        <f>IF(S1954&lt;&gt;0,G1954-AH1954, -9999)</f>
        <v>-9999</v>
      </c>
      <c r="AC1954" s="92">
        <f>+G1954-P1954</f>
        <v>0</v>
      </c>
      <c r="AD1954" s="92">
        <f>IF(S1954&lt;&gt;0,G1954-AA1954, -9999)</f>
        <v>-9999</v>
      </c>
      <c r="AE1954" s="92">
        <f>+(G1954-AA1954)^2*S1954</f>
        <v>0</v>
      </c>
      <c r="AF1954">
        <f>IF(S1954&lt;&gt;0,G1954-P1954, -9999)</f>
        <v>-9999</v>
      </c>
      <c r="AG1954" s="94"/>
      <c r="AH1954">
        <f>$AB$6*($AB$11/AI1954*AJ1954+$AB$12)</f>
        <v>-1.1763314599652575E-2</v>
      </c>
      <c r="AI1954">
        <f>1+$AB$7*COS(AL1954)</f>
        <v>0.34027575563782331</v>
      </c>
      <c r="AJ1954">
        <f>SIN(AL1954+RADIANS($AB$9))</f>
        <v>-0.97337479022189655</v>
      </c>
      <c r="AK1954">
        <f>$AB$7*SIN(AL1954)</f>
        <v>-0.21262399250453959</v>
      </c>
      <c r="AL1954">
        <f>2*ATAN(AM1954)</f>
        <v>-2.8298117932747511</v>
      </c>
      <c r="AM1954">
        <f>SQRT((1+$AB$7)/(1-$AB$7))*TAN(AN1954/2)</f>
        <v>-6.3627140924443983</v>
      </c>
      <c r="AN1954" s="92">
        <f t="shared" ref="AN1954:AT1954" si="302">$AU1954+$AB$7*SIN(AO1954)</f>
        <v>-2.4342803350415836</v>
      </c>
      <c r="AO1954" s="92">
        <f t="shared" si="302"/>
        <v>-2.4226489106832902</v>
      </c>
      <c r="AP1954" s="92">
        <f t="shared" si="302"/>
        <v>-2.444737144849451</v>
      </c>
      <c r="AQ1954" s="92">
        <f t="shared" si="302"/>
        <v>-2.4024205339808709</v>
      </c>
      <c r="AR1954" s="92">
        <f t="shared" si="302"/>
        <v>-2.4822140367496215</v>
      </c>
      <c r="AS1954" s="92">
        <f t="shared" si="302"/>
        <v>-2.3265651069243329</v>
      </c>
      <c r="AT1954" s="92">
        <f t="shared" si="302"/>
        <v>-2.6143079665095046</v>
      </c>
      <c r="AU1954" s="92">
        <f>RADIANS($AB$9)+$AB$18*(F1954-AB$15)</f>
        <v>-1.9777841797178286</v>
      </c>
    </row>
    <row r="1955" spans="3:47" ht="12.95" customHeight="1">
      <c r="C1955" s="14"/>
      <c r="D1955" s="14"/>
      <c r="AA1955" s="92"/>
      <c r="AB1955" s="92"/>
      <c r="AC1955" s="92"/>
      <c r="AD1955" s="92"/>
      <c r="AE1955" s="92"/>
      <c r="AG1955" s="94"/>
      <c r="AN1955" s="92"/>
      <c r="AO1955" s="92"/>
      <c r="AP1955" s="92"/>
      <c r="AQ1955" s="92"/>
      <c r="AR1955" s="92"/>
      <c r="AS1955" s="92"/>
      <c r="AT1955" s="92"/>
      <c r="AU1955" s="92"/>
    </row>
    <row r="1956" spans="3:47" ht="12.95" customHeight="1">
      <c r="C1956" s="14"/>
      <c r="D1956" s="14"/>
      <c r="Z1956">
        <f>F1956</f>
        <v>0</v>
      </c>
      <c r="AA1956" s="92">
        <f>AB$3+AB$4*Z1956+AB$5*Z1956^2+AH1956</f>
        <v>-6.0089936387564659E-3</v>
      </c>
      <c r="AB1956" s="92">
        <f>IF(S1956&lt;&gt;0,G1956-AH1956, -9999)</f>
        <v>-9999</v>
      </c>
      <c r="AC1956" s="92">
        <f>+G1956-P1956</f>
        <v>0</v>
      </c>
      <c r="AD1956" s="92">
        <f>IF(S1956&lt;&gt;0,G1956-AA1956, -9999)</f>
        <v>-9999</v>
      </c>
      <c r="AE1956" s="92">
        <f>+(G1956-AA1956)^2*S1956</f>
        <v>0</v>
      </c>
      <c r="AF1956">
        <f>IF(S1956&lt;&gt;0,G1956-P1956, -9999)</f>
        <v>-9999</v>
      </c>
      <c r="AG1956" s="94"/>
      <c r="AH1956">
        <f>$AB$6*($AB$11/AI1956*AJ1956+$AB$12)</f>
        <v>-1.1763314599652575E-2</v>
      </c>
      <c r="AI1956">
        <f>1+$AB$7*COS(AL1956)</f>
        <v>0.34027575563782331</v>
      </c>
      <c r="AJ1956">
        <f>SIN(AL1956+RADIANS($AB$9))</f>
        <v>-0.97337479022189655</v>
      </c>
      <c r="AK1956">
        <f>$AB$7*SIN(AL1956)</f>
        <v>-0.21262399250453959</v>
      </c>
      <c r="AL1956">
        <f>2*ATAN(AM1956)</f>
        <v>-2.8298117932747511</v>
      </c>
      <c r="AM1956">
        <f>SQRT((1+$AB$7)/(1-$AB$7))*TAN(AN1956/2)</f>
        <v>-6.3627140924443983</v>
      </c>
      <c r="AN1956" s="92">
        <f t="shared" ref="AN1956:AT1956" si="303">$AU1956+$AB$7*SIN(AO1956)</f>
        <v>-2.4342803350415836</v>
      </c>
      <c r="AO1956" s="92">
        <f t="shared" si="303"/>
        <v>-2.4226489106832902</v>
      </c>
      <c r="AP1956" s="92">
        <f t="shared" si="303"/>
        <v>-2.444737144849451</v>
      </c>
      <c r="AQ1956" s="92">
        <f t="shared" si="303"/>
        <v>-2.4024205339808709</v>
      </c>
      <c r="AR1956" s="92">
        <f t="shared" si="303"/>
        <v>-2.4822140367496215</v>
      </c>
      <c r="AS1956" s="92">
        <f t="shared" si="303"/>
        <v>-2.3265651069243329</v>
      </c>
      <c r="AT1956" s="92">
        <f t="shared" si="303"/>
        <v>-2.6143079665095046</v>
      </c>
      <c r="AU1956" s="92">
        <f>RADIANS($AB$9)+$AB$18*(F1956-AB$15)</f>
        <v>-1.9777841797178286</v>
      </c>
    </row>
    <row r="1957" spans="3:47" ht="12.95" customHeight="1">
      <c r="C1957" s="14"/>
      <c r="D1957" s="14"/>
      <c r="AA1957" s="92"/>
      <c r="AB1957" s="92"/>
      <c r="AC1957" s="92"/>
      <c r="AD1957" s="92"/>
      <c r="AE1957" s="92"/>
      <c r="AG1957" s="94"/>
      <c r="AN1957" s="92"/>
      <c r="AO1957" s="92"/>
      <c r="AP1957" s="92"/>
      <c r="AQ1957" s="92"/>
      <c r="AR1957" s="92"/>
      <c r="AS1957" s="92"/>
      <c r="AT1957" s="92"/>
      <c r="AU1957" s="92"/>
    </row>
    <row r="1958" spans="3:47" ht="12.95" customHeight="1">
      <c r="C1958" s="14"/>
      <c r="D1958" s="14"/>
      <c r="AA1958" s="92"/>
      <c r="AB1958" s="92"/>
      <c r="AC1958" s="92"/>
      <c r="AD1958" s="92"/>
      <c r="AE1958" s="92"/>
      <c r="AG1958" s="94"/>
      <c r="AN1958" s="92"/>
      <c r="AO1958" s="92"/>
      <c r="AP1958" s="92"/>
      <c r="AQ1958" s="92"/>
      <c r="AR1958" s="92"/>
      <c r="AS1958" s="92"/>
      <c r="AT1958" s="92"/>
      <c r="AU1958" s="92"/>
    </row>
    <row r="1959" spans="3:47" ht="12.95" customHeight="1">
      <c r="C1959" s="14"/>
      <c r="D1959" s="14"/>
      <c r="AA1959" s="92"/>
      <c r="AB1959" s="92"/>
      <c r="AC1959" s="92"/>
      <c r="AD1959" s="92"/>
      <c r="AE1959" s="92"/>
      <c r="AG1959" s="94"/>
      <c r="AN1959" s="92"/>
      <c r="AO1959" s="92"/>
      <c r="AP1959" s="92"/>
      <c r="AQ1959" s="92"/>
      <c r="AR1959" s="92"/>
      <c r="AS1959" s="92"/>
      <c r="AT1959" s="92"/>
      <c r="AU1959" s="92"/>
    </row>
    <row r="1960" spans="3:47" ht="12.95" customHeight="1">
      <c r="C1960" s="14"/>
      <c r="D1960" s="14"/>
      <c r="AA1960" s="92"/>
      <c r="AB1960" s="92"/>
      <c r="AC1960" s="92"/>
      <c r="AD1960" s="92"/>
      <c r="AE1960" s="92"/>
      <c r="AG1960" s="94"/>
      <c r="AN1960" s="92"/>
      <c r="AO1960" s="92"/>
      <c r="AP1960" s="92"/>
      <c r="AQ1960" s="92"/>
      <c r="AR1960" s="92"/>
      <c r="AS1960" s="92"/>
      <c r="AT1960" s="92"/>
      <c r="AU1960" s="92"/>
    </row>
    <row r="1961" spans="3:47" ht="12.95" customHeight="1">
      <c r="C1961" s="14"/>
      <c r="D1961" s="14"/>
      <c r="AA1961" s="92"/>
      <c r="AB1961" s="92"/>
      <c r="AC1961" s="92"/>
      <c r="AD1961" s="92"/>
      <c r="AE1961" s="92"/>
      <c r="AG1961" s="94"/>
      <c r="AN1961" s="92"/>
      <c r="AO1961" s="92"/>
      <c r="AP1961" s="92"/>
      <c r="AQ1961" s="92"/>
      <c r="AR1961" s="92"/>
      <c r="AS1961" s="92"/>
      <c r="AT1961" s="92"/>
      <c r="AU1961" s="92"/>
    </row>
    <row r="1962" spans="3:47" ht="12.95" customHeight="1">
      <c r="C1962" s="14"/>
      <c r="D1962" s="14"/>
      <c r="AA1962" s="92"/>
      <c r="AB1962" s="92"/>
      <c r="AC1962" s="92"/>
      <c r="AD1962" s="92"/>
      <c r="AE1962" s="92"/>
      <c r="AG1962" s="94"/>
      <c r="AN1962" s="92"/>
      <c r="AO1962" s="92"/>
      <c r="AP1962" s="92"/>
      <c r="AQ1962" s="92"/>
      <c r="AR1962" s="92"/>
      <c r="AS1962" s="92"/>
      <c r="AT1962" s="92"/>
      <c r="AU1962" s="92"/>
    </row>
    <row r="1963" spans="3:47" ht="12.95" customHeight="1">
      <c r="C1963" s="14"/>
      <c r="D1963" s="14"/>
      <c r="AA1963" s="92"/>
      <c r="AB1963" s="92"/>
      <c r="AC1963" s="92"/>
      <c r="AD1963" s="92"/>
      <c r="AE1963" s="92"/>
      <c r="AG1963" s="94"/>
      <c r="AN1963" s="92"/>
      <c r="AO1963" s="92"/>
      <c r="AP1963" s="92"/>
      <c r="AQ1963" s="92"/>
      <c r="AR1963" s="92"/>
      <c r="AS1963" s="92"/>
      <c r="AT1963" s="92"/>
      <c r="AU1963" s="92"/>
    </row>
    <row r="1964" spans="3:47" ht="12.95" customHeight="1">
      <c r="C1964" s="14"/>
      <c r="D1964" s="14"/>
      <c r="AA1964" s="92"/>
      <c r="AB1964" s="92"/>
      <c r="AC1964" s="92"/>
      <c r="AD1964" s="92"/>
      <c r="AE1964" s="92"/>
      <c r="AG1964" s="94"/>
      <c r="AN1964" s="92"/>
      <c r="AO1964" s="92"/>
      <c r="AP1964" s="92"/>
      <c r="AQ1964" s="92"/>
      <c r="AR1964" s="92"/>
      <c r="AS1964" s="92"/>
      <c r="AT1964" s="92"/>
      <c r="AU1964" s="92"/>
    </row>
    <row r="1965" spans="3:47" ht="12.95" customHeight="1">
      <c r="C1965" s="14"/>
      <c r="D1965" s="14"/>
      <c r="AA1965" s="92"/>
      <c r="AB1965" s="92"/>
      <c r="AC1965" s="92"/>
      <c r="AD1965" s="92"/>
      <c r="AE1965" s="92"/>
      <c r="AG1965" s="94"/>
      <c r="AN1965" s="92"/>
      <c r="AO1965" s="92"/>
      <c r="AP1965" s="92"/>
      <c r="AQ1965" s="92"/>
      <c r="AR1965" s="92"/>
      <c r="AS1965" s="92"/>
      <c r="AT1965" s="92"/>
      <c r="AU1965" s="92"/>
    </row>
    <row r="1966" spans="3:47" ht="12.95" customHeight="1">
      <c r="C1966" s="14"/>
      <c r="D1966" s="14"/>
      <c r="AA1966" s="92"/>
      <c r="AB1966" s="92"/>
      <c r="AC1966" s="92"/>
      <c r="AD1966" s="92"/>
      <c r="AE1966" s="92"/>
      <c r="AG1966" s="94"/>
      <c r="AN1966" s="92"/>
      <c r="AO1966" s="92"/>
      <c r="AP1966" s="92"/>
      <c r="AQ1966" s="92"/>
      <c r="AR1966" s="92"/>
      <c r="AS1966" s="92"/>
      <c r="AT1966" s="92"/>
      <c r="AU1966" s="92"/>
    </row>
    <row r="1967" spans="3:47" ht="12.95" customHeight="1">
      <c r="C1967" s="14"/>
      <c r="D1967" s="14"/>
      <c r="AA1967" s="92"/>
      <c r="AB1967" s="92"/>
      <c r="AC1967" s="92"/>
      <c r="AD1967" s="92"/>
      <c r="AE1967" s="92"/>
      <c r="AG1967" s="94"/>
      <c r="AN1967" s="92"/>
      <c r="AO1967" s="92"/>
      <c r="AP1967" s="92"/>
      <c r="AQ1967" s="92"/>
      <c r="AR1967" s="92"/>
      <c r="AS1967" s="92"/>
      <c r="AT1967" s="92"/>
      <c r="AU1967" s="92"/>
    </row>
    <row r="1968" spans="3:47" ht="12.95" customHeight="1">
      <c r="C1968" s="14"/>
      <c r="D1968" s="14"/>
      <c r="AA1968" s="92"/>
      <c r="AB1968" s="92"/>
      <c r="AC1968" s="92"/>
      <c r="AD1968" s="92"/>
      <c r="AE1968" s="92"/>
      <c r="AG1968" s="94"/>
      <c r="AN1968" s="92"/>
      <c r="AO1968" s="92"/>
      <c r="AP1968" s="92"/>
      <c r="AQ1968" s="92"/>
      <c r="AR1968" s="92"/>
      <c r="AS1968" s="92"/>
      <c r="AT1968" s="92"/>
      <c r="AU1968" s="92"/>
    </row>
    <row r="1969" spans="3:47" ht="12.95" customHeight="1">
      <c r="C1969" s="14"/>
      <c r="D1969" s="14"/>
      <c r="AA1969" s="92"/>
      <c r="AB1969" s="92"/>
      <c r="AC1969" s="92"/>
      <c r="AD1969" s="92"/>
      <c r="AE1969" s="92"/>
      <c r="AG1969" s="94"/>
      <c r="AN1969" s="92"/>
      <c r="AO1969" s="92"/>
      <c r="AP1969" s="92"/>
      <c r="AQ1969" s="92"/>
      <c r="AR1969" s="92"/>
      <c r="AS1969" s="92"/>
      <c r="AT1969" s="92"/>
      <c r="AU1969" s="92"/>
    </row>
    <row r="1970" spans="3:47" ht="12.95" customHeight="1">
      <c r="C1970" s="14"/>
      <c r="D1970" s="14"/>
      <c r="AA1970" s="92"/>
      <c r="AB1970" s="92"/>
      <c r="AC1970" s="92"/>
      <c r="AD1970" s="92"/>
      <c r="AE1970" s="92"/>
      <c r="AG1970" s="94"/>
      <c r="AN1970" s="92"/>
      <c r="AO1970" s="92"/>
      <c r="AP1970" s="92"/>
      <c r="AQ1970" s="92"/>
      <c r="AR1970" s="92"/>
      <c r="AS1970" s="92"/>
      <c r="AT1970" s="92"/>
      <c r="AU1970" s="92"/>
    </row>
    <row r="1971" spans="3:47" ht="12.95" customHeight="1">
      <c r="C1971" s="14"/>
      <c r="D1971" s="14"/>
      <c r="AA1971" s="92"/>
      <c r="AB1971" s="92"/>
      <c r="AC1971" s="92"/>
      <c r="AD1971" s="92"/>
      <c r="AE1971" s="92"/>
      <c r="AG1971" s="94"/>
      <c r="AN1971" s="92"/>
      <c r="AO1971" s="92"/>
      <c r="AP1971" s="92"/>
      <c r="AQ1971" s="92"/>
      <c r="AR1971" s="92"/>
      <c r="AS1971" s="92"/>
      <c r="AT1971" s="92"/>
      <c r="AU1971" s="92"/>
    </row>
    <row r="1972" spans="3:47" ht="12.95" customHeight="1">
      <c r="C1972" s="14"/>
      <c r="D1972" s="14"/>
      <c r="AA1972" s="92"/>
      <c r="AB1972" s="92"/>
      <c r="AC1972" s="92"/>
      <c r="AD1972" s="92"/>
      <c r="AE1972" s="92"/>
      <c r="AG1972" s="94"/>
      <c r="AN1972" s="92"/>
      <c r="AO1972" s="92"/>
      <c r="AP1972" s="92"/>
      <c r="AQ1972" s="92"/>
      <c r="AR1972" s="92"/>
      <c r="AS1972" s="92"/>
      <c r="AT1972" s="92"/>
      <c r="AU1972" s="92"/>
    </row>
    <row r="1973" spans="3:47" ht="12.95" customHeight="1">
      <c r="C1973" s="14"/>
      <c r="D1973" s="14"/>
      <c r="AA1973" s="92"/>
      <c r="AB1973" s="92"/>
      <c r="AC1973" s="92"/>
      <c r="AD1973" s="92"/>
      <c r="AE1973" s="92"/>
      <c r="AG1973" s="94"/>
      <c r="AN1973" s="92"/>
      <c r="AO1973" s="92"/>
      <c r="AP1973" s="92"/>
      <c r="AQ1973" s="92"/>
      <c r="AR1973" s="92"/>
      <c r="AS1973" s="92"/>
      <c r="AT1973" s="92"/>
      <c r="AU1973" s="92"/>
    </row>
    <row r="1974" spans="3:47" ht="12.95" customHeight="1">
      <c r="C1974" s="14"/>
      <c r="D1974" s="14"/>
      <c r="AA1974" s="92"/>
      <c r="AB1974" s="92"/>
      <c r="AC1974" s="92"/>
      <c r="AD1974" s="92"/>
      <c r="AE1974" s="92"/>
      <c r="AG1974" s="94"/>
      <c r="AN1974" s="92"/>
      <c r="AO1974" s="92"/>
      <c r="AP1974" s="92"/>
      <c r="AQ1974" s="92"/>
      <c r="AR1974" s="92"/>
      <c r="AS1974" s="92"/>
      <c r="AT1974" s="92"/>
      <c r="AU1974" s="92"/>
    </row>
    <row r="1975" spans="3:47" ht="12.95" customHeight="1">
      <c r="C1975" s="14"/>
      <c r="D1975" s="14"/>
      <c r="AA1975" s="92"/>
      <c r="AB1975" s="92"/>
      <c r="AC1975" s="92"/>
      <c r="AD1975" s="92"/>
      <c r="AE1975" s="92"/>
      <c r="AG1975" s="94"/>
      <c r="AN1975" s="92"/>
      <c r="AO1975" s="92"/>
      <c r="AP1975" s="92"/>
      <c r="AQ1975" s="92"/>
      <c r="AR1975" s="92"/>
      <c r="AS1975" s="92"/>
      <c r="AT1975" s="92"/>
      <c r="AU1975" s="92"/>
    </row>
    <row r="1976" spans="3:47" ht="12.95" customHeight="1">
      <c r="C1976" s="14"/>
      <c r="D1976" s="14"/>
      <c r="AA1976" s="92"/>
      <c r="AB1976" s="92"/>
      <c r="AC1976" s="92"/>
      <c r="AD1976" s="92"/>
      <c r="AE1976" s="92"/>
      <c r="AG1976" s="94"/>
      <c r="AN1976" s="92"/>
      <c r="AO1976" s="92"/>
      <c r="AP1976" s="92"/>
      <c r="AQ1976" s="92"/>
      <c r="AR1976" s="92"/>
      <c r="AS1976" s="92"/>
      <c r="AT1976" s="92"/>
      <c r="AU1976" s="92"/>
    </row>
    <row r="1977" spans="3:47" ht="12.95" customHeight="1">
      <c r="C1977" s="14"/>
      <c r="D1977" s="14"/>
      <c r="AA1977" s="92"/>
      <c r="AB1977" s="92"/>
      <c r="AC1977" s="92"/>
      <c r="AD1977" s="92"/>
      <c r="AE1977" s="92"/>
      <c r="AG1977" s="94"/>
      <c r="AN1977" s="92"/>
      <c r="AO1977" s="92"/>
      <c r="AP1977" s="92"/>
      <c r="AQ1977" s="92"/>
      <c r="AR1977" s="92"/>
      <c r="AS1977" s="92"/>
      <c r="AT1977" s="92"/>
      <c r="AU1977" s="92"/>
    </row>
    <row r="1978" spans="3:47" ht="12.95" customHeight="1">
      <c r="C1978" s="14"/>
      <c r="D1978" s="14"/>
      <c r="AA1978" s="92"/>
      <c r="AB1978" s="92"/>
      <c r="AC1978" s="92"/>
      <c r="AD1978" s="92"/>
      <c r="AE1978" s="92"/>
      <c r="AG1978" s="94"/>
      <c r="AN1978" s="92"/>
      <c r="AO1978" s="92"/>
      <c r="AP1978" s="92"/>
      <c r="AQ1978" s="92"/>
      <c r="AR1978" s="92"/>
      <c r="AS1978" s="92"/>
      <c r="AT1978" s="92"/>
      <c r="AU1978" s="92"/>
    </row>
    <row r="1979" spans="3:47" ht="12.95" customHeight="1">
      <c r="C1979" s="14"/>
      <c r="D1979" s="14"/>
      <c r="AA1979" s="92"/>
      <c r="AB1979" s="92"/>
      <c r="AC1979" s="92"/>
      <c r="AD1979" s="92"/>
      <c r="AE1979" s="92"/>
      <c r="AG1979" s="94"/>
      <c r="AN1979" s="92"/>
      <c r="AO1979" s="92"/>
      <c r="AP1979" s="92"/>
      <c r="AQ1979" s="92"/>
      <c r="AR1979" s="92"/>
      <c r="AS1979" s="92"/>
      <c r="AT1979" s="92"/>
      <c r="AU1979" s="92"/>
    </row>
    <row r="1980" spans="3:47" ht="12.95" customHeight="1">
      <c r="C1980" s="14"/>
      <c r="D1980" s="14"/>
      <c r="AA1980" s="92"/>
      <c r="AB1980" s="92"/>
      <c r="AC1980" s="92"/>
      <c r="AD1980" s="92"/>
      <c r="AE1980" s="92"/>
      <c r="AG1980" s="94"/>
      <c r="AN1980" s="92"/>
      <c r="AO1980" s="92"/>
      <c r="AP1980" s="92"/>
      <c r="AQ1980" s="92"/>
      <c r="AR1980" s="92"/>
      <c r="AS1980" s="92"/>
      <c r="AT1980" s="92"/>
      <c r="AU1980" s="92"/>
    </row>
    <row r="1981" spans="3:47" ht="12.95" customHeight="1">
      <c r="C1981" s="14"/>
      <c r="D1981" s="14"/>
      <c r="AA1981" s="92"/>
      <c r="AB1981" s="92"/>
      <c r="AC1981" s="92"/>
      <c r="AD1981" s="92"/>
      <c r="AE1981" s="92"/>
      <c r="AG1981" s="94"/>
      <c r="AN1981" s="92"/>
      <c r="AO1981" s="92"/>
      <c r="AP1981" s="92"/>
      <c r="AQ1981" s="92"/>
      <c r="AR1981" s="92"/>
      <c r="AS1981" s="92"/>
      <c r="AT1981" s="92"/>
      <c r="AU1981" s="92"/>
    </row>
    <row r="1982" spans="3:47" ht="12.95" customHeight="1">
      <c r="C1982" s="14"/>
      <c r="D1982" s="14"/>
      <c r="AA1982" s="92"/>
      <c r="AB1982" s="92"/>
      <c r="AC1982" s="92"/>
      <c r="AD1982" s="92"/>
      <c r="AE1982" s="92"/>
      <c r="AG1982" s="94"/>
      <c r="AN1982" s="92"/>
      <c r="AO1982" s="92"/>
      <c r="AP1982" s="92"/>
      <c r="AQ1982" s="92"/>
      <c r="AR1982" s="92"/>
      <c r="AS1982" s="92"/>
      <c r="AT1982" s="92"/>
      <c r="AU1982" s="92"/>
    </row>
    <row r="1983" spans="3:47" ht="12.95" customHeight="1">
      <c r="C1983" s="14"/>
      <c r="D1983" s="14"/>
      <c r="AA1983" s="92"/>
      <c r="AB1983" s="92"/>
      <c r="AC1983" s="92"/>
      <c r="AD1983" s="92"/>
      <c r="AE1983" s="92"/>
      <c r="AG1983" s="94"/>
      <c r="AN1983" s="92"/>
      <c r="AO1983" s="92"/>
      <c r="AP1983" s="92"/>
      <c r="AQ1983" s="92"/>
      <c r="AR1983" s="92"/>
      <c r="AS1983" s="92"/>
      <c r="AT1983" s="92"/>
      <c r="AU1983" s="92"/>
    </row>
    <row r="1984" spans="3:47" ht="12.95" customHeight="1">
      <c r="C1984" s="14"/>
      <c r="D1984" s="14"/>
      <c r="AA1984" s="92"/>
      <c r="AB1984" s="92"/>
      <c r="AC1984" s="92"/>
      <c r="AD1984" s="92"/>
      <c r="AE1984" s="92"/>
      <c r="AG1984" s="94"/>
      <c r="AN1984" s="92"/>
      <c r="AO1984" s="92"/>
      <c r="AP1984" s="92"/>
      <c r="AQ1984" s="92"/>
      <c r="AR1984" s="92"/>
      <c r="AS1984" s="92"/>
      <c r="AT1984" s="92"/>
      <c r="AU1984" s="92"/>
    </row>
    <row r="1985" spans="3:47" ht="12.95" customHeight="1">
      <c r="C1985" s="14"/>
      <c r="D1985" s="14"/>
      <c r="AA1985" s="92"/>
      <c r="AB1985" s="92"/>
      <c r="AC1985" s="92"/>
      <c r="AD1985" s="92"/>
      <c r="AE1985" s="92"/>
      <c r="AG1985" s="94"/>
      <c r="AN1985" s="92"/>
      <c r="AO1985" s="92"/>
      <c r="AP1985" s="92"/>
      <c r="AQ1985" s="92"/>
      <c r="AR1985" s="92"/>
      <c r="AS1985" s="92"/>
      <c r="AT1985" s="92"/>
      <c r="AU1985" s="92"/>
    </row>
    <row r="1986" spans="3:47" ht="12.95" customHeight="1">
      <c r="C1986" s="14"/>
      <c r="D1986" s="14"/>
      <c r="AA1986" s="92"/>
      <c r="AB1986" s="92"/>
      <c r="AC1986" s="92"/>
      <c r="AD1986" s="92"/>
      <c r="AE1986" s="92"/>
      <c r="AG1986" s="94"/>
      <c r="AN1986" s="92"/>
      <c r="AO1986" s="92"/>
      <c r="AP1986" s="92"/>
      <c r="AQ1986" s="92"/>
      <c r="AR1986" s="92"/>
      <c r="AS1986" s="92"/>
      <c r="AT1986" s="92"/>
      <c r="AU1986" s="92"/>
    </row>
    <row r="1987" spans="3:47" ht="12.95" customHeight="1">
      <c r="C1987" s="14"/>
      <c r="D1987" s="14"/>
      <c r="AA1987" s="92"/>
      <c r="AB1987" s="92"/>
      <c r="AC1987" s="92"/>
      <c r="AD1987" s="92"/>
      <c r="AE1987" s="92"/>
      <c r="AG1987" s="94"/>
      <c r="AN1987" s="92"/>
      <c r="AO1987" s="92"/>
      <c r="AP1987" s="92"/>
      <c r="AQ1987" s="92"/>
      <c r="AR1987" s="92"/>
      <c r="AS1987" s="92"/>
      <c r="AT1987" s="92"/>
      <c r="AU1987" s="92"/>
    </row>
    <row r="1988" spans="3:47" ht="12.95" customHeight="1">
      <c r="C1988" s="14"/>
      <c r="D1988" s="14"/>
      <c r="AA1988" s="92"/>
      <c r="AB1988" s="92"/>
      <c r="AC1988" s="92"/>
      <c r="AD1988" s="92"/>
      <c r="AE1988" s="92"/>
      <c r="AG1988" s="94"/>
      <c r="AN1988" s="92"/>
      <c r="AO1988" s="92"/>
      <c r="AP1988" s="92"/>
      <c r="AQ1988" s="92"/>
      <c r="AR1988" s="92"/>
      <c r="AS1988" s="92"/>
      <c r="AT1988" s="92"/>
      <c r="AU1988" s="92"/>
    </row>
    <row r="1989" spans="3:47" ht="12.95" customHeight="1">
      <c r="C1989" s="14"/>
      <c r="D1989" s="14"/>
      <c r="AA1989" s="92"/>
      <c r="AB1989" s="92"/>
      <c r="AC1989" s="92"/>
      <c r="AD1989" s="92"/>
      <c r="AE1989" s="92"/>
      <c r="AG1989" s="94"/>
      <c r="AN1989" s="92"/>
      <c r="AO1989" s="92"/>
      <c r="AP1989" s="92"/>
      <c r="AQ1989" s="92"/>
      <c r="AR1989" s="92"/>
      <c r="AS1989" s="92"/>
      <c r="AT1989" s="92"/>
      <c r="AU1989" s="92"/>
    </row>
    <row r="1990" spans="3:47" ht="12.95" customHeight="1">
      <c r="C1990" s="14"/>
      <c r="D1990" s="14"/>
      <c r="AA1990" s="92"/>
      <c r="AB1990" s="92"/>
      <c r="AC1990" s="92"/>
      <c r="AD1990" s="92"/>
      <c r="AE1990" s="92"/>
      <c r="AG1990" s="94"/>
      <c r="AN1990" s="92"/>
      <c r="AO1990" s="92"/>
      <c r="AP1990" s="92"/>
      <c r="AQ1990" s="92"/>
      <c r="AR1990" s="92"/>
      <c r="AS1990" s="92"/>
      <c r="AT1990" s="92"/>
      <c r="AU1990" s="92"/>
    </row>
    <row r="1991" spans="3:47" ht="12.95" customHeight="1">
      <c r="C1991" s="14"/>
      <c r="D1991" s="14"/>
      <c r="AA1991" s="92"/>
      <c r="AB1991" s="92"/>
      <c r="AC1991" s="92"/>
      <c r="AD1991" s="92"/>
      <c r="AE1991" s="92"/>
      <c r="AG1991" s="94"/>
      <c r="AN1991" s="92"/>
      <c r="AO1991" s="92"/>
      <c r="AP1991" s="92"/>
      <c r="AQ1991" s="92"/>
      <c r="AR1991" s="92"/>
      <c r="AS1991" s="92"/>
      <c r="AT1991" s="92"/>
      <c r="AU1991" s="92"/>
    </row>
    <row r="1992" spans="3:47" ht="12.95" customHeight="1">
      <c r="C1992" s="14"/>
      <c r="D1992" s="14"/>
      <c r="AA1992" s="92"/>
      <c r="AB1992" s="92"/>
      <c r="AC1992" s="92"/>
      <c r="AD1992" s="92"/>
      <c r="AE1992" s="92"/>
      <c r="AG1992" s="94"/>
      <c r="AN1992" s="92"/>
      <c r="AO1992" s="92"/>
      <c r="AP1992" s="92"/>
      <c r="AQ1992" s="92"/>
      <c r="AR1992" s="92"/>
      <c r="AS1992" s="92"/>
      <c r="AT1992" s="92"/>
      <c r="AU1992" s="92"/>
    </row>
    <row r="1993" spans="3:47" ht="12.95" customHeight="1">
      <c r="C1993" s="14"/>
      <c r="D1993" s="14"/>
      <c r="AA1993" s="92"/>
      <c r="AB1993" s="92"/>
      <c r="AC1993" s="92"/>
      <c r="AD1993" s="92"/>
      <c r="AE1993" s="92"/>
      <c r="AG1993" s="94"/>
      <c r="AN1993" s="92"/>
      <c r="AO1993" s="92"/>
      <c r="AP1993" s="92"/>
      <c r="AQ1993" s="92"/>
      <c r="AR1993" s="92"/>
      <c r="AS1993" s="92"/>
      <c r="AT1993" s="92"/>
      <c r="AU1993" s="92"/>
    </row>
    <row r="1994" spans="3:47" ht="12.95" customHeight="1">
      <c r="C1994" s="14"/>
      <c r="D1994" s="14"/>
      <c r="AA1994" s="92"/>
      <c r="AB1994" s="92"/>
      <c r="AC1994" s="92"/>
      <c r="AD1994" s="92"/>
      <c r="AE1994" s="92"/>
      <c r="AG1994" s="94"/>
      <c r="AN1994" s="92"/>
      <c r="AO1994" s="92"/>
      <c r="AP1994" s="92"/>
      <c r="AQ1994" s="92"/>
      <c r="AR1994" s="92"/>
      <c r="AS1994" s="92"/>
      <c r="AT1994" s="92"/>
      <c r="AU1994" s="92"/>
    </row>
    <row r="1995" spans="3:47" ht="12.95" customHeight="1">
      <c r="C1995" s="14"/>
      <c r="D1995" s="14"/>
      <c r="AA1995" s="92"/>
      <c r="AB1995" s="92"/>
      <c r="AC1995" s="92"/>
      <c r="AD1995" s="92"/>
      <c r="AE1995" s="92"/>
      <c r="AG1995" s="94"/>
      <c r="AN1995" s="92"/>
      <c r="AO1995" s="92"/>
      <c r="AP1995" s="92"/>
      <c r="AQ1995" s="92"/>
      <c r="AR1995" s="92"/>
      <c r="AS1995" s="92"/>
      <c r="AT1995" s="92"/>
      <c r="AU1995" s="92"/>
    </row>
    <row r="1996" spans="3:47" ht="12.95" customHeight="1">
      <c r="C1996" s="14"/>
      <c r="D1996" s="14"/>
      <c r="AA1996" s="92"/>
      <c r="AB1996" s="92"/>
      <c r="AC1996" s="92"/>
      <c r="AD1996" s="92"/>
      <c r="AE1996" s="92"/>
      <c r="AG1996" s="94"/>
      <c r="AN1996" s="92"/>
      <c r="AO1996" s="92"/>
      <c r="AP1996" s="92"/>
      <c r="AQ1996" s="92"/>
      <c r="AR1996" s="92"/>
      <c r="AS1996" s="92"/>
      <c r="AT1996" s="92"/>
      <c r="AU1996" s="92"/>
    </row>
    <row r="1997" spans="3:47" ht="12.95" customHeight="1">
      <c r="C1997" s="14"/>
      <c r="D1997" s="14"/>
      <c r="AA1997" s="92"/>
      <c r="AB1997" s="92"/>
      <c r="AC1997" s="92"/>
      <c r="AD1997" s="92"/>
      <c r="AE1997" s="92"/>
      <c r="AG1997" s="94"/>
      <c r="AN1997" s="92"/>
      <c r="AO1997" s="92"/>
      <c r="AP1997" s="92"/>
      <c r="AQ1997" s="92"/>
      <c r="AR1997" s="92"/>
      <c r="AS1997" s="92"/>
      <c r="AT1997" s="92"/>
      <c r="AU1997" s="92"/>
    </row>
    <row r="1998" spans="3:47" ht="12.95" customHeight="1">
      <c r="C1998" s="14"/>
      <c r="D1998" s="14"/>
      <c r="AA1998" s="92"/>
      <c r="AB1998" s="92"/>
      <c r="AC1998" s="92"/>
      <c r="AD1998" s="92"/>
      <c r="AE1998" s="92"/>
      <c r="AG1998" s="94"/>
      <c r="AN1998" s="92"/>
      <c r="AO1998" s="92"/>
      <c r="AP1998" s="92"/>
      <c r="AQ1998" s="92"/>
      <c r="AR1998" s="92"/>
      <c r="AS1998" s="92"/>
      <c r="AT1998" s="92"/>
      <c r="AU1998" s="92"/>
    </row>
    <row r="1999" spans="3:47" ht="12.95" customHeight="1">
      <c r="C1999" s="14"/>
      <c r="D1999" s="14"/>
      <c r="AA1999" s="92"/>
      <c r="AB1999" s="92"/>
      <c r="AC1999" s="92"/>
      <c r="AD1999" s="92"/>
      <c r="AE1999" s="92"/>
      <c r="AG1999" s="94"/>
      <c r="AN1999" s="92"/>
      <c r="AO1999" s="92"/>
      <c r="AP1999" s="92"/>
      <c r="AQ1999" s="92"/>
      <c r="AR1999" s="92"/>
      <c r="AS1999" s="92"/>
      <c r="AT1999" s="92"/>
      <c r="AU1999" s="92"/>
    </row>
    <row r="2000" spans="3:47" ht="12.95" customHeight="1">
      <c r="C2000" s="14"/>
      <c r="D2000" s="14"/>
      <c r="AA2000" s="92"/>
      <c r="AB2000" s="92"/>
      <c r="AC2000" s="92"/>
      <c r="AD2000" s="92"/>
      <c r="AE2000" s="92"/>
      <c r="AG2000" s="94"/>
      <c r="AN2000" s="92"/>
      <c r="AO2000" s="92"/>
      <c r="AP2000" s="92"/>
      <c r="AQ2000" s="92"/>
      <c r="AR2000" s="92"/>
      <c r="AS2000" s="92"/>
      <c r="AT2000" s="92"/>
      <c r="AU2000" s="92"/>
    </row>
    <row r="2001" spans="3:47" ht="12.95" customHeight="1">
      <c r="C2001" s="14"/>
      <c r="D2001" s="14"/>
      <c r="AA2001" s="92"/>
      <c r="AB2001" s="92"/>
      <c r="AC2001" s="92"/>
      <c r="AD2001" s="92"/>
      <c r="AE2001" s="92"/>
      <c r="AG2001" s="94"/>
      <c r="AN2001" s="92"/>
      <c r="AO2001" s="92"/>
      <c r="AP2001" s="92"/>
      <c r="AQ2001" s="92"/>
      <c r="AR2001" s="92"/>
      <c r="AS2001" s="92"/>
      <c r="AT2001" s="92"/>
      <c r="AU2001" s="92"/>
    </row>
    <row r="2002" spans="3:47" ht="12.95" customHeight="1">
      <c r="C2002" s="14"/>
      <c r="D2002" s="14"/>
      <c r="AA2002" s="92"/>
      <c r="AB2002" s="92"/>
      <c r="AC2002" s="92"/>
      <c r="AD2002" s="92"/>
      <c r="AE2002" s="92"/>
      <c r="AG2002" s="94"/>
      <c r="AN2002" s="92"/>
      <c r="AO2002" s="92"/>
      <c r="AP2002" s="92"/>
      <c r="AQ2002" s="92"/>
      <c r="AR2002" s="92"/>
      <c r="AS2002" s="92"/>
      <c r="AT2002" s="92"/>
      <c r="AU2002" s="92"/>
    </row>
    <row r="2003" spans="3:47" ht="12.95" customHeight="1">
      <c r="C2003" s="14"/>
      <c r="D2003" s="14"/>
      <c r="AA2003" s="92"/>
      <c r="AB2003" s="92"/>
      <c r="AC2003" s="92"/>
      <c r="AD2003" s="92"/>
      <c r="AE2003" s="92"/>
      <c r="AG2003" s="94"/>
      <c r="AN2003" s="92"/>
      <c r="AO2003" s="92"/>
      <c r="AP2003" s="92"/>
      <c r="AQ2003" s="92"/>
      <c r="AR2003" s="92"/>
      <c r="AS2003" s="92"/>
      <c r="AT2003" s="92"/>
      <c r="AU2003" s="92"/>
    </row>
    <row r="2004" spans="3:47" ht="12.95" customHeight="1">
      <c r="C2004" s="14"/>
      <c r="D2004" s="14"/>
      <c r="AA2004" s="92"/>
      <c r="AB2004" s="92"/>
      <c r="AC2004" s="92"/>
      <c r="AD2004" s="92"/>
      <c r="AE2004" s="92"/>
      <c r="AG2004" s="94"/>
      <c r="AN2004" s="92"/>
      <c r="AO2004" s="92"/>
      <c r="AP2004" s="92"/>
      <c r="AQ2004" s="92"/>
      <c r="AR2004" s="92"/>
      <c r="AS2004" s="92"/>
      <c r="AT2004" s="92"/>
      <c r="AU2004" s="92"/>
    </row>
    <row r="2005" spans="3:47" ht="12.95" customHeight="1">
      <c r="C2005" s="14"/>
      <c r="D2005" s="14"/>
      <c r="AA2005" s="92"/>
      <c r="AB2005" s="92"/>
      <c r="AC2005" s="92"/>
      <c r="AD2005" s="92"/>
      <c r="AE2005" s="92"/>
      <c r="AG2005" s="94"/>
      <c r="AN2005" s="92"/>
      <c r="AO2005" s="92"/>
      <c r="AP2005" s="92"/>
      <c r="AQ2005" s="92"/>
      <c r="AR2005" s="92"/>
      <c r="AS2005" s="92"/>
      <c r="AT2005" s="92"/>
      <c r="AU2005" s="92"/>
    </row>
    <row r="2006" spans="3:47" ht="12.95" customHeight="1">
      <c r="C2006" s="14"/>
      <c r="D2006" s="14"/>
      <c r="AA2006" s="92"/>
      <c r="AB2006" s="92"/>
      <c r="AC2006" s="92"/>
      <c r="AD2006" s="92"/>
      <c r="AE2006" s="92"/>
      <c r="AG2006" s="94"/>
      <c r="AN2006" s="92"/>
      <c r="AO2006" s="92"/>
      <c r="AP2006" s="92"/>
      <c r="AQ2006" s="92"/>
      <c r="AR2006" s="92"/>
      <c r="AS2006" s="92"/>
      <c r="AT2006" s="92"/>
      <c r="AU2006" s="92"/>
    </row>
    <row r="2007" spans="3:47" ht="12.95" customHeight="1">
      <c r="C2007" s="14"/>
      <c r="D2007" s="14"/>
      <c r="AA2007" s="92"/>
      <c r="AB2007" s="92"/>
      <c r="AC2007" s="92"/>
      <c r="AD2007" s="92"/>
      <c r="AE2007" s="92"/>
      <c r="AG2007" s="94"/>
      <c r="AN2007" s="92"/>
      <c r="AO2007" s="92"/>
      <c r="AP2007" s="92"/>
      <c r="AQ2007" s="92"/>
      <c r="AR2007" s="92"/>
      <c r="AS2007" s="92"/>
      <c r="AT2007" s="92"/>
      <c r="AU2007" s="92"/>
    </row>
    <row r="2008" spans="3:47" ht="12.95" customHeight="1">
      <c r="C2008" s="14"/>
      <c r="D2008" s="14"/>
      <c r="AA2008" s="92"/>
      <c r="AB2008" s="92"/>
      <c r="AC2008" s="92"/>
      <c r="AD2008" s="92"/>
      <c r="AE2008" s="92"/>
      <c r="AG2008" s="94"/>
      <c r="AN2008" s="92"/>
      <c r="AO2008" s="92"/>
      <c r="AP2008" s="92"/>
      <c r="AQ2008" s="92"/>
      <c r="AR2008" s="92"/>
      <c r="AS2008" s="92"/>
      <c r="AT2008" s="92"/>
      <c r="AU2008" s="92"/>
    </row>
    <row r="2009" spans="3:47" ht="12.95" customHeight="1">
      <c r="C2009" s="14"/>
      <c r="D2009" s="14"/>
      <c r="AA2009" s="92"/>
      <c r="AB2009" s="92"/>
      <c r="AC2009" s="92"/>
      <c r="AD2009" s="92"/>
      <c r="AE2009" s="92"/>
      <c r="AG2009" s="94"/>
      <c r="AN2009" s="92"/>
      <c r="AO2009" s="92"/>
      <c r="AP2009" s="92"/>
      <c r="AQ2009" s="92"/>
      <c r="AR2009" s="92"/>
      <c r="AS2009" s="92"/>
      <c r="AT2009" s="92"/>
      <c r="AU2009" s="92"/>
    </row>
    <row r="2010" spans="3:47" ht="12.95" customHeight="1">
      <c r="C2010" s="14"/>
      <c r="D2010" s="14"/>
      <c r="AA2010" s="92"/>
      <c r="AB2010" s="92"/>
      <c r="AC2010" s="92"/>
      <c r="AD2010" s="92"/>
      <c r="AE2010" s="92"/>
      <c r="AG2010" s="94"/>
      <c r="AN2010" s="92"/>
      <c r="AO2010" s="92"/>
      <c r="AP2010" s="92"/>
      <c r="AQ2010" s="92"/>
      <c r="AR2010" s="92"/>
      <c r="AS2010" s="92"/>
      <c r="AT2010" s="92"/>
      <c r="AU2010" s="92"/>
    </row>
    <row r="2011" spans="3:47" ht="12.95" customHeight="1">
      <c r="C2011" s="14"/>
      <c r="D2011" s="14"/>
      <c r="AA2011" s="92"/>
      <c r="AB2011" s="92"/>
      <c r="AC2011" s="92"/>
      <c r="AD2011" s="92"/>
      <c r="AE2011" s="92"/>
      <c r="AG2011" s="94"/>
      <c r="AN2011" s="92"/>
      <c r="AO2011" s="92"/>
      <c r="AP2011" s="92"/>
      <c r="AQ2011" s="92"/>
      <c r="AR2011" s="92"/>
      <c r="AS2011" s="92"/>
      <c r="AT2011" s="92"/>
      <c r="AU2011" s="92"/>
    </row>
    <row r="2012" spans="3:47" ht="12.95" customHeight="1">
      <c r="C2012" s="14"/>
      <c r="D2012" s="14"/>
      <c r="AA2012" s="92"/>
      <c r="AB2012" s="92"/>
      <c r="AC2012" s="92"/>
      <c r="AD2012" s="92"/>
      <c r="AE2012" s="92"/>
      <c r="AG2012" s="94"/>
      <c r="AN2012" s="92"/>
      <c r="AO2012" s="92"/>
      <c r="AP2012" s="92"/>
      <c r="AQ2012" s="92"/>
      <c r="AR2012" s="92"/>
      <c r="AS2012" s="92"/>
      <c r="AT2012" s="92"/>
      <c r="AU2012" s="92"/>
    </row>
    <row r="2013" spans="3:47" ht="12.95" customHeight="1">
      <c r="C2013" s="14"/>
      <c r="D2013" s="14"/>
      <c r="AA2013" s="92"/>
      <c r="AB2013" s="92"/>
      <c r="AC2013" s="92"/>
      <c r="AD2013" s="92"/>
      <c r="AE2013" s="92"/>
      <c r="AG2013" s="94"/>
      <c r="AN2013" s="92"/>
      <c r="AO2013" s="92"/>
      <c r="AP2013" s="92"/>
      <c r="AQ2013" s="92"/>
      <c r="AR2013" s="92"/>
      <c r="AS2013" s="92"/>
      <c r="AT2013" s="92"/>
      <c r="AU2013" s="92"/>
    </row>
    <row r="2014" spans="3:47" ht="12.95" customHeight="1">
      <c r="C2014" s="14"/>
      <c r="D2014" s="14"/>
      <c r="AA2014" s="92"/>
      <c r="AB2014" s="92"/>
      <c r="AC2014" s="92"/>
      <c r="AD2014" s="92"/>
      <c r="AE2014" s="92"/>
      <c r="AG2014" s="94"/>
      <c r="AN2014" s="92"/>
      <c r="AO2014" s="92"/>
      <c r="AP2014" s="92"/>
      <c r="AQ2014" s="92"/>
      <c r="AR2014" s="92"/>
      <c r="AS2014" s="92"/>
      <c r="AT2014" s="92"/>
      <c r="AU2014" s="92"/>
    </row>
    <row r="2015" spans="3:47" ht="12.95" customHeight="1">
      <c r="C2015" s="14"/>
      <c r="D2015" s="14"/>
      <c r="AA2015" s="92"/>
      <c r="AB2015" s="92"/>
      <c r="AC2015" s="92"/>
      <c r="AD2015" s="92"/>
      <c r="AE2015" s="92"/>
      <c r="AG2015" s="94"/>
      <c r="AN2015" s="92"/>
      <c r="AO2015" s="92"/>
      <c r="AP2015" s="92"/>
      <c r="AQ2015" s="92"/>
      <c r="AR2015" s="92"/>
      <c r="AS2015" s="92"/>
      <c r="AT2015" s="92"/>
      <c r="AU2015" s="92"/>
    </row>
    <row r="2016" spans="3:47" ht="12.95" customHeight="1">
      <c r="C2016" s="14"/>
      <c r="D2016" s="14"/>
      <c r="AA2016" s="92"/>
      <c r="AB2016" s="92"/>
      <c r="AC2016" s="92"/>
      <c r="AD2016" s="92"/>
      <c r="AE2016" s="92"/>
      <c r="AG2016" s="94"/>
      <c r="AN2016" s="92"/>
      <c r="AO2016" s="92"/>
      <c r="AP2016" s="92"/>
      <c r="AQ2016" s="92"/>
      <c r="AR2016" s="92"/>
      <c r="AS2016" s="92"/>
      <c r="AT2016" s="92"/>
      <c r="AU2016" s="92"/>
    </row>
    <row r="2017" spans="3:47" ht="12.95" customHeight="1">
      <c r="C2017" s="14"/>
      <c r="D2017" s="14"/>
      <c r="AA2017" s="92"/>
      <c r="AB2017" s="92"/>
      <c r="AC2017" s="92"/>
      <c r="AD2017" s="92"/>
      <c r="AE2017" s="92"/>
      <c r="AG2017" s="94"/>
      <c r="AN2017" s="92"/>
      <c r="AO2017" s="92"/>
      <c r="AP2017" s="92"/>
      <c r="AQ2017" s="92"/>
      <c r="AR2017" s="92"/>
      <c r="AS2017" s="92"/>
      <c r="AT2017" s="92"/>
      <c r="AU2017" s="92"/>
    </row>
    <row r="2018" spans="3:47" ht="12.95" customHeight="1">
      <c r="C2018" s="14"/>
      <c r="D2018" s="14"/>
      <c r="AA2018" s="92"/>
      <c r="AB2018" s="92"/>
      <c r="AC2018" s="92"/>
      <c r="AD2018" s="92"/>
      <c r="AE2018" s="92"/>
      <c r="AG2018" s="94"/>
      <c r="AN2018" s="92"/>
      <c r="AO2018" s="92"/>
      <c r="AP2018" s="92"/>
      <c r="AQ2018" s="92"/>
      <c r="AR2018" s="92"/>
      <c r="AS2018" s="92"/>
      <c r="AT2018" s="92"/>
      <c r="AU2018" s="92"/>
    </row>
    <row r="2019" spans="3:47" ht="12.95" customHeight="1">
      <c r="C2019" s="14"/>
      <c r="D2019" s="14"/>
      <c r="AA2019" s="92"/>
      <c r="AB2019" s="92"/>
      <c r="AC2019" s="92"/>
      <c r="AD2019" s="92"/>
      <c r="AE2019" s="92"/>
      <c r="AG2019" s="94"/>
      <c r="AN2019" s="92"/>
      <c r="AO2019" s="92"/>
      <c r="AP2019" s="92"/>
      <c r="AQ2019" s="92"/>
      <c r="AR2019" s="92"/>
      <c r="AS2019" s="92"/>
      <c r="AT2019" s="92"/>
      <c r="AU2019" s="92"/>
    </row>
    <row r="2020" spans="3:47" ht="12.95" customHeight="1">
      <c r="C2020" s="14"/>
      <c r="D2020" s="14"/>
      <c r="AA2020" s="92"/>
      <c r="AB2020" s="92"/>
      <c r="AC2020" s="92"/>
      <c r="AD2020" s="92"/>
      <c r="AE2020" s="92"/>
      <c r="AG2020" s="94"/>
      <c r="AN2020" s="92"/>
      <c r="AO2020" s="92"/>
      <c r="AP2020" s="92"/>
      <c r="AQ2020" s="92"/>
      <c r="AR2020" s="92"/>
      <c r="AS2020" s="92"/>
      <c r="AT2020" s="92"/>
      <c r="AU2020" s="92"/>
    </row>
    <row r="2021" spans="3:47" ht="12.95" customHeight="1">
      <c r="C2021" s="14"/>
      <c r="D2021" s="14"/>
      <c r="AA2021" s="92"/>
      <c r="AB2021" s="92"/>
      <c r="AC2021" s="92"/>
      <c r="AD2021" s="92"/>
      <c r="AE2021" s="92"/>
      <c r="AG2021" s="94"/>
      <c r="AN2021" s="92"/>
      <c r="AO2021" s="92"/>
      <c r="AP2021" s="92"/>
      <c r="AQ2021" s="92"/>
      <c r="AR2021" s="92"/>
      <c r="AS2021" s="92"/>
      <c r="AT2021" s="92"/>
      <c r="AU2021" s="92"/>
    </row>
    <row r="2022" spans="3:47" ht="12.95" customHeight="1">
      <c r="C2022" s="14"/>
      <c r="D2022" s="14"/>
      <c r="AA2022" s="92"/>
      <c r="AB2022" s="92"/>
      <c r="AC2022" s="92"/>
      <c r="AD2022" s="92"/>
      <c r="AE2022" s="92"/>
      <c r="AG2022" s="94"/>
      <c r="AN2022" s="92"/>
      <c r="AO2022" s="92"/>
      <c r="AP2022" s="92"/>
      <c r="AQ2022" s="92"/>
      <c r="AR2022" s="92"/>
      <c r="AS2022" s="92"/>
      <c r="AT2022" s="92"/>
      <c r="AU2022" s="92"/>
    </row>
    <row r="2023" spans="3:47" ht="12.95" customHeight="1">
      <c r="C2023" s="14"/>
      <c r="D2023" s="14"/>
      <c r="AA2023" s="92"/>
      <c r="AB2023" s="92"/>
      <c r="AC2023" s="92"/>
      <c r="AD2023" s="92"/>
      <c r="AE2023" s="92"/>
      <c r="AG2023" s="94"/>
      <c r="AN2023" s="92"/>
      <c r="AO2023" s="92"/>
      <c r="AP2023" s="92"/>
      <c r="AQ2023" s="92"/>
      <c r="AR2023" s="92"/>
      <c r="AS2023" s="92"/>
      <c r="AT2023" s="92"/>
      <c r="AU2023" s="92"/>
    </row>
    <row r="2024" spans="3:47" ht="12.95" customHeight="1">
      <c r="C2024" s="14"/>
      <c r="D2024" s="14"/>
      <c r="AA2024" s="92"/>
      <c r="AB2024" s="92"/>
      <c r="AC2024" s="92"/>
      <c r="AD2024" s="92"/>
      <c r="AE2024" s="92"/>
      <c r="AG2024" s="94"/>
      <c r="AN2024" s="92"/>
      <c r="AO2024" s="92"/>
      <c r="AP2024" s="92"/>
      <c r="AQ2024" s="92"/>
      <c r="AR2024" s="92"/>
      <c r="AS2024" s="92"/>
      <c r="AT2024" s="92"/>
      <c r="AU2024" s="92"/>
    </row>
    <row r="2025" spans="3:47" ht="12.95" customHeight="1">
      <c r="C2025" s="14"/>
      <c r="D2025" s="14"/>
      <c r="AA2025" s="92"/>
      <c r="AB2025" s="92"/>
      <c r="AC2025" s="92"/>
      <c r="AD2025" s="92"/>
      <c r="AE2025" s="92"/>
      <c r="AG2025" s="94"/>
      <c r="AN2025" s="92"/>
      <c r="AO2025" s="92"/>
      <c r="AP2025" s="92"/>
      <c r="AQ2025" s="92"/>
      <c r="AR2025" s="92"/>
      <c r="AS2025" s="92"/>
      <c r="AT2025" s="92"/>
      <c r="AU2025" s="92"/>
    </row>
    <row r="2026" spans="3:47" ht="12.95" customHeight="1">
      <c r="C2026" s="14"/>
      <c r="D2026" s="14"/>
      <c r="AA2026" s="92"/>
      <c r="AB2026" s="92"/>
      <c r="AC2026" s="92"/>
      <c r="AD2026" s="92"/>
      <c r="AE2026" s="92"/>
      <c r="AG2026" s="94"/>
      <c r="AN2026" s="92"/>
      <c r="AO2026" s="92"/>
      <c r="AP2026" s="92"/>
      <c r="AQ2026" s="92"/>
      <c r="AR2026" s="92"/>
      <c r="AS2026" s="92"/>
      <c r="AT2026" s="92"/>
      <c r="AU2026" s="92"/>
    </row>
    <row r="2027" spans="3:47" ht="12.95" customHeight="1">
      <c r="C2027" s="14"/>
      <c r="D2027" s="14"/>
      <c r="AA2027" s="92"/>
      <c r="AB2027" s="92"/>
      <c r="AC2027" s="92"/>
      <c r="AD2027" s="92"/>
      <c r="AE2027" s="92"/>
      <c r="AG2027" s="94"/>
      <c r="AN2027" s="92"/>
      <c r="AO2027" s="92"/>
      <c r="AP2027" s="92"/>
      <c r="AQ2027" s="92"/>
      <c r="AR2027" s="92"/>
      <c r="AS2027" s="92"/>
      <c r="AT2027" s="92"/>
      <c r="AU2027" s="92"/>
    </row>
    <row r="2028" spans="3:47" ht="12.95" customHeight="1">
      <c r="C2028" s="14"/>
      <c r="D2028" s="14"/>
      <c r="AA2028" s="92"/>
      <c r="AB2028" s="92"/>
      <c r="AC2028" s="92"/>
      <c r="AD2028" s="92"/>
      <c r="AE2028" s="92"/>
      <c r="AG2028" s="94"/>
      <c r="AN2028" s="92"/>
      <c r="AO2028" s="92"/>
      <c r="AP2028" s="92"/>
      <c r="AQ2028" s="92"/>
      <c r="AR2028" s="92"/>
      <c r="AS2028" s="92"/>
      <c r="AT2028" s="92"/>
      <c r="AU2028" s="92"/>
    </row>
    <row r="2029" spans="3:47" ht="12.95" customHeight="1">
      <c r="C2029" s="14"/>
      <c r="D2029" s="14"/>
      <c r="AA2029" s="92"/>
      <c r="AB2029" s="92"/>
      <c r="AC2029" s="92"/>
      <c r="AD2029" s="92"/>
      <c r="AE2029" s="92"/>
      <c r="AG2029" s="94"/>
      <c r="AN2029" s="92"/>
      <c r="AO2029" s="92"/>
      <c r="AP2029" s="92"/>
      <c r="AQ2029" s="92"/>
      <c r="AR2029" s="92"/>
      <c r="AS2029" s="92"/>
      <c r="AT2029" s="92"/>
      <c r="AU2029" s="92"/>
    </row>
    <row r="2030" spans="3:47" ht="12.95" customHeight="1">
      <c r="C2030" s="14"/>
      <c r="D2030" s="14"/>
      <c r="AA2030" s="92"/>
      <c r="AB2030" s="92"/>
      <c r="AC2030" s="92"/>
      <c r="AD2030" s="92"/>
      <c r="AE2030" s="92"/>
      <c r="AG2030" s="94"/>
      <c r="AN2030" s="92"/>
      <c r="AO2030" s="92"/>
      <c r="AP2030" s="92"/>
      <c r="AQ2030" s="92"/>
      <c r="AR2030" s="92"/>
      <c r="AS2030" s="92"/>
      <c r="AT2030" s="92"/>
      <c r="AU2030" s="92"/>
    </row>
    <row r="2031" spans="3:47" ht="12.95" customHeight="1">
      <c r="C2031" s="14"/>
      <c r="D2031" s="14"/>
      <c r="AA2031" s="92"/>
      <c r="AB2031" s="92"/>
      <c r="AC2031" s="92"/>
      <c r="AD2031" s="92"/>
      <c r="AE2031" s="92"/>
      <c r="AG2031" s="94"/>
      <c r="AN2031" s="92"/>
      <c r="AO2031" s="92"/>
      <c r="AP2031" s="92"/>
      <c r="AQ2031" s="92"/>
      <c r="AR2031" s="92"/>
      <c r="AS2031" s="92"/>
      <c r="AT2031" s="92"/>
      <c r="AU2031" s="92"/>
    </row>
    <row r="2032" spans="3:47" ht="12.95" customHeight="1">
      <c r="C2032" s="14"/>
      <c r="D2032" s="14"/>
      <c r="AA2032" s="92"/>
      <c r="AB2032" s="92"/>
      <c r="AC2032" s="92"/>
      <c r="AD2032" s="92"/>
      <c r="AE2032" s="92"/>
      <c r="AG2032" s="94"/>
      <c r="AN2032" s="92"/>
      <c r="AO2032" s="92"/>
      <c r="AP2032" s="92"/>
      <c r="AQ2032" s="92"/>
      <c r="AR2032" s="92"/>
      <c r="AS2032" s="92"/>
      <c r="AT2032" s="92"/>
      <c r="AU2032" s="92"/>
    </row>
    <row r="2033" spans="3:47" ht="12.95" customHeight="1">
      <c r="C2033" s="14"/>
      <c r="D2033" s="14"/>
      <c r="AA2033" s="92"/>
      <c r="AB2033" s="92"/>
      <c r="AC2033" s="92"/>
      <c r="AD2033" s="92"/>
      <c r="AE2033" s="92"/>
      <c r="AG2033" s="94"/>
      <c r="AN2033" s="92"/>
      <c r="AO2033" s="92"/>
      <c r="AP2033" s="92"/>
      <c r="AQ2033" s="92"/>
      <c r="AR2033" s="92"/>
      <c r="AS2033" s="92"/>
      <c r="AT2033" s="92"/>
      <c r="AU2033" s="92"/>
    </row>
    <row r="2034" spans="3:47" ht="12.95" customHeight="1">
      <c r="C2034" s="14"/>
      <c r="D2034" s="14"/>
      <c r="AA2034" s="92"/>
      <c r="AB2034" s="92"/>
      <c r="AC2034" s="92"/>
      <c r="AD2034" s="92"/>
      <c r="AE2034" s="92"/>
      <c r="AG2034" s="94"/>
      <c r="AN2034" s="92"/>
      <c r="AO2034" s="92"/>
      <c r="AP2034" s="92"/>
      <c r="AQ2034" s="92"/>
      <c r="AR2034" s="92"/>
      <c r="AS2034" s="92"/>
      <c r="AT2034" s="92"/>
      <c r="AU2034" s="92"/>
    </row>
    <row r="2035" spans="3:47" ht="12.95" customHeight="1">
      <c r="C2035" s="14"/>
      <c r="D2035" s="14"/>
      <c r="AA2035" s="92"/>
      <c r="AB2035" s="92"/>
      <c r="AC2035" s="92"/>
      <c r="AD2035" s="92"/>
      <c r="AE2035" s="92"/>
      <c r="AG2035" s="94"/>
      <c r="AN2035" s="92"/>
      <c r="AO2035" s="92"/>
      <c r="AP2035" s="92"/>
      <c r="AQ2035" s="92"/>
      <c r="AR2035" s="92"/>
      <c r="AS2035" s="92"/>
      <c r="AT2035" s="92"/>
      <c r="AU2035" s="92"/>
    </row>
    <row r="2036" spans="3:47" ht="12.95" customHeight="1">
      <c r="C2036" s="14"/>
      <c r="D2036" s="14"/>
      <c r="AA2036" s="92"/>
      <c r="AB2036" s="92"/>
      <c r="AC2036" s="92"/>
      <c r="AD2036" s="92"/>
      <c r="AE2036" s="92"/>
      <c r="AG2036" s="94"/>
      <c r="AN2036" s="92"/>
      <c r="AO2036" s="92"/>
      <c r="AP2036" s="92"/>
      <c r="AQ2036" s="92"/>
      <c r="AR2036" s="92"/>
      <c r="AS2036" s="92"/>
      <c r="AT2036" s="92"/>
      <c r="AU2036" s="92"/>
    </row>
    <row r="2037" spans="3:47" ht="12.95" customHeight="1">
      <c r="C2037" s="14"/>
      <c r="D2037" s="14"/>
      <c r="AA2037" s="92"/>
      <c r="AB2037" s="92"/>
      <c r="AC2037" s="92"/>
      <c r="AD2037" s="92"/>
      <c r="AE2037" s="92"/>
      <c r="AG2037" s="94"/>
      <c r="AN2037" s="92"/>
      <c r="AO2037" s="92"/>
      <c r="AP2037" s="92"/>
      <c r="AQ2037" s="92"/>
      <c r="AR2037" s="92"/>
      <c r="AS2037" s="92"/>
      <c r="AT2037" s="92"/>
      <c r="AU2037" s="92"/>
    </row>
    <row r="2038" spans="3:47" ht="12.95" customHeight="1">
      <c r="C2038" s="14"/>
      <c r="D2038" s="14"/>
      <c r="AA2038" s="92"/>
      <c r="AB2038" s="92"/>
      <c r="AC2038" s="92"/>
      <c r="AD2038" s="92"/>
      <c r="AE2038" s="92"/>
      <c r="AG2038" s="94"/>
      <c r="AN2038" s="92"/>
      <c r="AO2038" s="92"/>
      <c r="AP2038" s="92"/>
      <c r="AQ2038" s="92"/>
      <c r="AR2038" s="92"/>
      <c r="AS2038" s="92"/>
      <c r="AT2038" s="92"/>
      <c r="AU2038" s="92"/>
    </row>
    <row r="2039" spans="3:47" ht="12.95" customHeight="1">
      <c r="C2039" s="14"/>
      <c r="D2039" s="14"/>
      <c r="AA2039" s="92"/>
      <c r="AB2039" s="92"/>
      <c r="AC2039" s="92"/>
      <c r="AD2039" s="92"/>
      <c r="AE2039" s="92"/>
      <c r="AG2039" s="94"/>
      <c r="AN2039" s="92"/>
      <c r="AO2039" s="92"/>
      <c r="AP2039" s="92"/>
      <c r="AQ2039" s="92"/>
      <c r="AR2039" s="92"/>
      <c r="AS2039" s="92"/>
      <c r="AT2039" s="92"/>
      <c r="AU2039" s="92"/>
    </row>
    <row r="2040" spans="3:47" ht="12.95" customHeight="1">
      <c r="C2040" s="14"/>
      <c r="D2040" s="14"/>
      <c r="AA2040" s="92"/>
      <c r="AB2040" s="92"/>
      <c r="AC2040" s="92"/>
      <c r="AD2040" s="92"/>
      <c r="AE2040" s="92"/>
      <c r="AG2040" s="94"/>
      <c r="AN2040" s="92"/>
      <c r="AO2040" s="92"/>
      <c r="AP2040" s="92"/>
      <c r="AQ2040" s="92"/>
      <c r="AR2040" s="92"/>
      <c r="AS2040" s="92"/>
      <c r="AT2040" s="92"/>
      <c r="AU2040" s="92"/>
    </row>
    <row r="2041" spans="3:47" ht="12.95" customHeight="1">
      <c r="C2041" s="14"/>
      <c r="D2041" s="14"/>
      <c r="AA2041" s="92"/>
      <c r="AB2041" s="92"/>
      <c r="AC2041" s="92"/>
      <c r="AD2041" s="92"/>
      <c r="AE2041" s="92"/>
      <c r="AG2041" s="94"/>
      <c r="AN2041" s="92"/>
      <c r="AO2041" s="92"/>
      <c r="AP2041" s="92"/>
      <c r="AQ2041" s="92"/>
      <c r="AR2041" s="92"/>
      <c r="AS2041" s="92"/>
      <c r="AT2041" s="92"/>
      <c r="AU2041" s="92"/>
    </row>
    <row r="2042" spans="3:47" ht="12.95" customHeight="1">
      <c r="C2042" s="14"/>
      <c r="D2042" s="14"/>
      <c r="AA2042" s="92"/>
      <c r="AB2042" s="92"/>
      <c r="AC2042" s="92"/>
      <c r="AD2042" s="92"/>
      <c r="AE2042" s="92"/>
      <c r="AG2042" s="94"/>
      <c r="AN2042" s="92"/>
      <c r="AO2042" s="92"/>
      <c r="AP2042" s="92"/>
      <c r="AQ2042" s="92"/>
      <c r="AR2042" s="92"/>
      <c r="AS2042" s="92"/>
      <c r="AT2042" s="92"/>
      <c r="AU2042" s="92"/>
    </row>
    <row r="2043" spans="3:47" ht="12.95" customHeight="1">
      <c r="C2043" s="14"/>
      <c r="D2043" s="14"/>
      <c r="AA2043" s="92"/>
      <c r="AB2043" s="92"/>
      <c r="AC2043" s="92"/>
      <c r="AD2043" s="92"/>
      <c r="AE2043" s="92"/>
      <c r="AG2043" s="94"/>
      <c r="AN2043" s="92"/>
      <c r="AO2043" s="92"/>
      <c r="AP2043" s="92"/>
      <c r="AQ2043" s="92"/>
      <c r="AR2043" s="92"/>
      <c r="AS2043" s="92"/>
      <c r="AT2043" s="92"/>
      <c r="AU2043" s="92"/>
    </row>
    <row r="2044" spans="3:47" ht="12.95" customHeight="1">
      <c r="C2044" s="14"/>
      <c r="D2044" s="14"/>
      <c r="AA2044" s="92"/>
      <c r="AB2044" s="92"/>
      <c r="AC2044" s="92"/>
      <c r="AD2044" s="92"/>
      <c r="AE2044" s="92"/>
      <c r="AG2044" s="94"/>
      <c r="AN2044" s="92"/>
      <c r="AO2044" s="92"/>
      <c r="AP2044" s="92"/>
      <c r="AQ2044" s="92"/>
      <c r="AR2044" s="92"/>
      <c r="AS2044" s="92"/>
      <c r="AT2044" s="92"/>
      <c r="AU2044" s="92"/>
    </row>
    <row r="2045" spans="3:47" ht="12.95" customHeight="1">
      <c r="C2045" s="14"/>
      <c r="D2045" s="14"/>
      <c r="AA2045" s="92"/>
      <c r="AB2045" s="92"/>
      <c r="AC2045" s="92"/>
      <c r="AD2045" s="92"/>
      <c r="AE2045" s="92"/>
      <c r="AG2045" s="94"/>
      <c r="AN2045" s="92"/>
      <c r="AO2045" s="92"/>
      <c r="AP2045" s="92"/>
      <c r="AQ2045" s="92"/>
      <c r="AR2045" s="92"/>
      <c r="AS2045" s="92"/>
      <c r="AT2045" s="92"/>
      <c r="AU2045" s="92"/>
    </row>
    <row r="2046" spans="3:47" ht="12.95" customHeight="1">
      <c r="C2046" s="14"/>
      <c r="D2046" s="14"/>
      <c r="AA2046" s="92"/>
      <c r="AB2046" s="92"/>
      <c r="AC2046" s="92"/>
      <c r="AD2046" s="92"/>
      <c r="AE2046" s="92"/>
      <c r="AG2046" s="94"/>
      <c r="AN2046" s="92"/>
      <c r="AO2046" s="92"/>
      <c r="AP2046" s="92"/>
      <c r="AQ2046" s="92"/>
      <c r="AR2046" s="92"/>
      <c r="AS2046" s="92"/>
      <c r="AT2046" s="92"/>
      <c r="AU2046" s="92"/>
    </row>
    <row r="2047" spans="3:47" ht="12.95" customHeight="1">
      <c r="C2047" s="14"/>
      <c r="D2047" s="14"/>
      <c r="AA2047" s="92"/>
      <c r="AB2047" s="92"/>
      <c r="AC2047" s="92"/>
      <c r="AD2047" s="92"/>
      <c r="AE2047" s="92"/>
      <c r="AG2047" s="94"/>
      <c r="AN2047" s="92"/>
      <c r="AO2047" s="92"/>
      <c r="AP2047" s="92"/>
      <c r="AQ2047" s="92"/>
      <c r="AR2047" s="92"/>
      <c r="AS2047" s="92"/>
      <c r="AT2047" s="92"/>
      <c r="AU2047" s="92"/>
    </row>
    <row r="2048" spans="3:47" ht="12.95" customHeight="1">
      <c r="C2048" s="14"/>
      <c r="D2048" s="14"/>
      <c r="AA2048" s="92"/>
      <c r="AB2048" s="92"/>
      <c r="AC2048" s="92"/>
      <c r="AD2048" s="92"/>
      <c r="AE2048" s="92"/>
      <c r="AG2048" s="94"/>
      <c r="AN2048" s="92"/>
      <c r="AO2048" s="92"/>
      <c r="AP2048" s="92"/>
      <c r="AQ2048" s="92"/>
      <c r="AR2048" s="92"/>
      <c r="AS2048" s="92"/>
      <c r="AT2048" s="92"/>
      <c r="AU2048" s="92"/>
    </row>
    <row r="2049" spans="27:47" ht="12.95" customHeight="1">
      <c r="AA2049" s="92"/>
      <c r="AB2049" s="92"/>
      <c r="AC2049" s="92"/>
      <c r="AD2049" s="92"/>
      <c r="AE2049" s="92"/>
      <c r="AG2049" s="94"/>
      <c r="AN2049" s="92"/>
      <c r="AO2049" s="92"/>
      <c r="AP2049" s="92"/>
      <c r="AQ2049" s="92"/>
      <c r="AR2049" s="92"/>
      <c r="AS2049" s="92"/>
      <c r="AT2049" s="92"/>
      <c r="AU2049" s="92"/>
    </row>
    <row r="2050" spans="27:47" ht="12.95" customHeight="1">
      <c r="AA2050" s="92"/>
      <c r="AB2050" s="92"/>
      <c r="AC2050" s="92"/>
      <c r="AD2050" s="92"/>
      <c r="AE2050" s="92"/>
      <c r="AG2050" s="94"/>
      <c r="AN2050" s="92"/>
      <c r="AO2050" s="92"/>
      <c r="AP2050" s="92"/>
      <c r="AQ2050" s="92"/>
      <c r="AR2050" s="92"/>
      <c r="AS2050" s="92"/>
      <c r="AT2050" s="92"/>
      <c r="AU2050" s="92"/>
    </row>
    <row r="2051" spans="27:47" ht="12.95" customHeight="1">
      <c r="AA2051" s="92"/>
      <c r="AB2051" s="92"/>
      <c r="AC2051" s="92"/>
      <c r="AD2051" s="92"/>
      <c r="AE2051" s="92"/>
      <c r="AG2051" s="94"/>
      <c r="AN2051" s="92"/>
      <c r="AO2051" s="92"/>
      <c r="AP2051" s="92"/>
      <c r="AQ2051" s="92"/>
      <c r="AR2051" s="92"/>
      <c r="AS2051" s="92"/>
      <c r="AT2051" s="92"/>
      <c r="AU2051" s="92"/>
    </row>
    <row r="2052" spans="27:47" ht="12.95" customHeight="1">
      <c r="AA2052" s="92"/>
      <c r="AB2052" s="92"/>
      <c r="AC2052" s="92"/>
      <c r="AD2052" s="92"/>
      <c r="AE2052" s="92"/>
      <c r="AG2052" s="94"/>
      <c r="AN2052" s="92"/>
      <c r="AO2052" s="92"/>
      <c r="AP2052" s="92"/>
      <c r="AQ2052" s="92"/>
      <c r="AR2052" s="92"/>
      <c r="AS2052" s="92"/>
      <c r="AT2052" s="92"/>
      <c r="AU2052" s="92"/>
    </row>
    <row r="2053" spans="27:47" ht="12.95" customHeight="1">
      <c r="AA2053" s="92"/>
      <c r="AB2053" s="92"/>
      <c r="AC2053" s="92"/>
      <c r="AD2053" s="92"/>
      <c r="AE2053" s="92"/>
      <c r="AG2053" s="94"/>
      <c r="AN2053" s="92"/>
      <c r="AO2053" s="92"/>
      <c r="AP2053" s="92"/>
      <c r="AQ2053" s="92"/>
      <c r="AR2053" s="92"/>
      <c r="AS2053" s="92"/>
      <c r="AT2053" s="92"/>
      <c r="AU2053" s="92"/>
    </row>
    <row r="2054" spans="27:47" ht="12.95" customHeight="1">
      <c r="AA2054" s="92"/>
      <c r="AB2054" s="92"/>
      <c r="AC2054" s="92"/>
      <c r="AD2054" s="92"/>
      <c r="AE2054" s="92"/>
      <c r="AG2054" s="94"/>
      <c r="AN2054" s="92"/>
      <c r="AO2054" s="92"/>
      <c r="AP2054" s="92"/>
      <c r="AQ2054" s="92"/>
      <c r="AR2054" s="92"/>
      <c r="AS2054" s="92"/>
      <c r="AT2054" s="92"/>
      <c r="AU2054" s="92"/>
    </row>
    <row r="2055" spans="27:47" ht="12.95" customHeight="1">
      <c r="AA2055" s="92"/>
      <c r="AB2055" s="92"/>
      <c r="AC2055" s="92"/>
      <c r="AD2055" s="92"/>
      <c r="AE2055" s="92"/>
      <c r="AG2055" s="94"/>
      <c r="AN2055" s="92"/>
      <c r="AO2055" s="92"/>
      <c r="AP2055" s="92"/>
      <c r="AQ2055" s="92"/>
      <c r="AR2055" s="92"/>
      <c r="AS2055" s="92"/>
      <c r="AT2055" s="92"/>
      <c r="AU2055" s="92"/>
    </row>
    <row r="2056" spans="27:47" ht="12.95" customHeight="1">
      <c r="AA2056" s="92"/>
      <c r="AB2056" s="92"/>
      <c r="AC2056" s="92"/>
      <c r="AD2056" s="92"/>
      <c r="AE2056" s="92"/>
      <c r="AG2056" s="94"/>
      <c r="AN2056" s="92"/>
      <c r="AO2056" s="92"/>
      <c r="AP2056" s="92"/>
      <c r="AQ2056" s="92"/>
      <c r="AR2056" s="92"/>
      <c r="AS2056" s="92"/>
      <c r="AT2056" s="92"/>
      <c r="AU2056" s="92"/>
    </row>
    <row r="2057" spans="27:47" ht="12.95" customHeight="1">
      <c r="AA2057" s="92"/>
      <c r="AB2057" s="92"/>
      <c r="AC2057" s="92"/>
      <c r="AD2057" s="92"/>
      <c r="AE2057" s="92"/>
      <c r="AG2057" s="94"/>
      <c r="AN2057" s="92"/>
      <c r="AO2057" s="92"/>
      <c r="AP2057" s="92"/>
      <c r="AQ2057" s="92"/>
      <c r="AR2057" s="92"/>
      <c r="AS2057" s="92"/>
      <c r="AT2057" s="92"/>
      <c r="AU2057" s="92"/>
    </row>
    <row r="2058" spans="27:47" ht="12.95" customHeight="1">
      <c r="AA2058" s="92"/>
      <c r="AB2058" s="92"/>
      <c r="AC2058" s="92"/>
      <c r="AD2058" s="92"/>
      <c r="AE2058" s="92"/>
      <c r="AG2058" s="94"/>
      <c r="AN2058" s="92"/>
      <c r="AO2058" s="92"/>
      <c r="AP2058" s="92"/>
      <c r="AQ2058" s="92"/>
      <c r="AR2058" s="92"/>
      <c r="AS2058" s="92"/>
      <c r="AT2058" s="92"/>
      <c r="AU2058" s="92"/>
    </row>
    <row r="2059" spans="27:47" ht="12.95" customHeight="1">
      <c r="AA2059" s="92"/>
      <c r="AB2059" s="92"/>
      <c r="AC2059" s="92"/>
      <c r="AD2059" s="92"/>
      <c r="AE2059" s="92"/>
      <c r="AG2059" s="94"/>
      <c r="AN2059" s="92"/>
      <c r="AO2059" s="92"/>
      <c r="AP2059" s="92"/>
      <c r="AQ2059" s="92"/>
      <c r="AR2059" s="92"/>
      <c r="AS2059" s="92"/>
      <c r="AT2059" s="92"/>
      <c r="AU2059" s="92"/>
    </row>
    <row r="2060" spans="27:47" ht="12.95" customHeight="1">
      <c r="AA2060" s="92"/>
      <c r="AB2060" s="92"/>
      <c r="AC2060" s="92"/>
      <c r="AD2060" s="92"/>
      <c r="AE2060" s="92"/>
      <c r="AG2060" s="94"/>
      <c r="AN2060" s="92"/>
      <c r="AO2060" s="92"/>
      <c r="AP2060" s="92"/>
      <c r="AQ2060" s="92"/>
      <c r="AR2060" s="92"/>
      <c r="AS2060" s="92"/>
      <c r="AT2060" s="92"/>
      <c r="AU2060" s="92"/>
    </row>
    <row r="2061" spans="27:47" ht="12.95" customHeight="1">
      <c r="AA2061" s="92"/>
      <c r="AB2061" s="92"/>
      <c r="AC2061" s="92"/>
      <c r="AD2061" s="92"/>
      <c r="AE2061" s="92"/>
      <c r="AG2061" s="94"/>
      <c r="AN2061" s="92"/>
      <c r="AO2061" s="92"/>
      <c r="AP2061" s="92"/>
      <c r="AQ2061" s="92"/>
      <c r="AR2061" s="92"/>
      <c r="AS2061" s="92"/>
      <c r="AT2061" s="92"/>
      <c r="AU2061" s="92"/>
    </row>
    <row r="2062" spans="27:47" ht="12.95" customHeight="1">
      <c r="AA2062" s="92"/>
      <c r="AB2062" s="92"/>
      <c r="AC2062" s="92"/>
      <c r="AD2062" s="92"/>
      <c r="AE2062" s="92"/>
      <c r="AG2062" s="94"/>
      <c r="AN2062" s="92"/>
      <c r="AO2062" s="92"/>
      <c r="AP2062" s="92"/>
      <c r="AQ2062" s="92"/>
      <c r="AR2062" s="92"/>
      <c r="AS2062" s="92"/>
      <c r="AT2062" s="92"/>
      <c r="AU2062" s="92"/>
    </row>
    <row r="2063" spans="27:47" ht="12.95" customHeight="1">
      <c r="AA2063" s="92"/>
      <c r="AB2063" s="92"/>
      <c r="AC2063" s="92"/>
      <c r="AD2063" s="92"/>
      <c r="AE2063" s="92"/>
      <c r="AG2063" s="94"/>
      <c r="AN2063" s="92"/>
      <c r="AO2063" s="92"/>
      <c r="AP2063" s="92"/>
      <c r="AQ2063" s="92"/>
      <c r="AR2063" s="92"/>
      <c r="AS2063" s="92"/>
      <c r="AT2063" s="92"/>
      <c r="AU2063" s="92"/>
    </row>
    <row r="2064" spans="27:47" ht="12.95" customHeight="1">
      <c r="AA2064" s="92"/>
      <c r="AB2064" s="92"/>
      <c r="AC2064" s="92"/>
      <c r="AD2064" s="92"/>
      <c r="AE2064" s="92"/>
      <c r="AG2064" s="94"/>
      <c r="AN2064" s="92"/>
      <c r="AO2064" s="92"/>
      <c r="AP2064" s="92"/>
      <c r="AQ2064" s="92"/>
      <c r="AR2064" s="92"/>
      <c r="AS2064" s="92"/>
      <c r="AT2064" s="92"/>
      <c r="AU2064" s="92"/>
    </row>
    <row r="2065" spans="27:47" ht="12.95" customHeight="1">
      <c r="AA2065" s="92"/>
      <c r="AB2065" s="92"/>
      <c r="AC2065" s="92"/>
      <c r="AD2065" s="92"/>
      <c r="AE2065" s="92"/>
      <c r="AG2065" s="94"/>
      <c r="AN2065" s="92"/>
      <c r="AO2065" s="92"/>
      <c r="AP2065" s="92"/>
      <c r="AQ2065" s="92"/>
      <c r="AR2065" s="92"/>
      <c r="AS2065" s="92"/>
      <c r="AT2065" s="92"/>
      <c r="AU2065" s="92"/>
    </row>
    <row r="2066" spans="27:47" ht="12.95" customHeight="1">
      <c r="AA2066" s="92"/>
      <c r="AB2066" s="92"/>
      <c r="AC2066" s="92"/>
      <c r="AD2066" s="92"/>
      <c r="AE2066" s="92"/>
      <c r="AG2066" s="94"/>
      <c r="AN2066" s="92"/>
      <c r="AO2066" s="92"/>
      <c r="AP2066" s="92"/>
      <c r="AQ2066" s="92"/>
      <c r="AR2066" s="92"/>
      <c r="AS2066" s="92"/>
      <c r="AT2066" s="92"/>
      <c r="AU2066" s="92"/>
    </row>
    <row r="2067" spans="27:47" ht="12.95" customHeight="1">
      <c r="AA2067" s="92"/>
      <c r="AB2067" s="92"/>
      <c r="AC2067" s="92"/>
      <c r="AD2067" s="92"/>
      <c r="AE2067" s="92"/>
      <c r="AG2067" s="94"/>
      <c r="AN2067" s="92"/>
      <c r="AO2067" s="92"/>
      <c r="AP2067" s="92"/>
      <c r="AQ2067" s="92"/>
      <c r="AR2067" s="92"/>
      <c r="AS2067" s="92"/>
      <c r="AT2067" s="92"/>
      <c r="AU2067" s="92"/>
    </row>
    <row r="2068" spans="27:47" ht="12.95" customHeight="1">
      <c r="AA2068" s="92"/>
      <c r="AB2068" s="92"/>
      <c r="AC2068" s="92"/>
      <c r="AD2068" s="92"/>
      <c r="AE2068" s="92"/>
      <c r="AG2068" s="94"/>
      <c r="AN2068" s="92"/>
      <c r="AO2068" s="92"/>
      <c r="AP2068" s="92"/>
      <c r="AQ2068" s="92"/>
      <c r="AR2068" s="92"/>
      <c r="AS2068" s="92"/>
      <c r="AT2068" s="92"/>
      <c r="AU2068" s="92"/>
    </row>
    <row r="2069" spans="27:47" ht="12.95" customHeight="1">
      <c r="AA2069" s="92"/>
      <c r="AB2069" s="92"/>
      <c r="AC2069" s="92"/>
      <c r="AD2069" s="92"/>
      <c r="AE2069" s="92"/>
      <c r="AF2069" s="95"/>
      <c r="AG2069" s="94"/>
      <c r="AN2069" s="92"/>
      <c r="AO2069" s="92"/>
      <c r="AP2069" s="92"/>
      <c r="AQ2069" s="92"/>
      <c r="AR2069" s="92"/>
      <c r="AS2069" s="92"/>
      <c r="AT2069" s="92"/>
      <c r="AU2069" s="92"/>
    </row>
    <row r="2070" spans="27:47" ht="12.95" customHeight="1">
      <c r="AA2070" s="92"/>
      <c r="AB2070" s="92"/>
      <c r="AC2070" s="92"/>
      <c r="AD2070" s="92"/>
      <c r="AE2070" s="92"/>
      <c r="AF2070" s="95"/>
      <c r="AG2070" s="94"/>
      <c r="AN2070" s="92"/>
      <c r="AO2070" s="92"/>
      <c r="AP2070" s="92"/>
      <c r="AQ2070" s="92"/>
      <c r="AR2070" s="92"/>
      <c r="AS2070" s="92"/>
      <c r="AT2070" s="92"/>
      <c r="AU2070" s="92"/>
    </row>
    <row r="2071" spans="27:47" ht="12.95" customHeight="1">
      <c r="AA2071" s="92"/>
      <c r="AB2071" s="92"/>
      <c r="AC2071" s="92"/>
      <c r="AD2071" s="92"/>
      <c r="AE2071" s="92"/>
      <c r="AF2071" s="95"/>
      <c r="AG2071" s="94"/>
      <c r="AN2071" s="92"/>
      <c r="AO2071" s="92"/>
      <c r="AP2071" s="92"/>
      <c r="AQ2071" s="92"/>
      <c r="AR2071" s="92"/>
      <c r="AS2071" s="92"/>
      <c r="AT2071" s="92"/>
      <c r="AU2071" s="92"/>
    </row>
    <row r="2072" spans="27:47" ht="12.95" customHeight="1">
      <c r="AA2072" s="92"/>
      <c r="AB2072" s="92"/>
      <c r="AC2072" s="92"/>
      <c r="AD2072" s="92"/>
      <c r="AE2072" s="92"/>
      <c r="AF2072" s="95"/>
      <c r="AG2072" s="94"/>
      <c r="AN2072" s="92"/>
      <c r="AO2072" s="92"/>
      <c r="AP2072" s="92"/>
      <c r="AQ2072" s="92"/>
      <c r="AR2072" s="92"/>
      <c r="AS2072" s="92"/>
      <c r="AT2072" s="92"/>
      <c r="AU2072" s="92"/>
    </row>
    <row r="2073" spans="27:47" ht="12.95" customHeight="1">
      <c r="AA2073" s="92"/>
      <c r="AB2073" s="92"/>
      <c r="AC2073" s="92"/>
      <c r="AD2073" s="92"/>
      <c r="AE2073" s="92"/>
      <c r="AF2073" s="95"/>
      <c r="AG2073" s="94"/>
      <c r="AN2073" s="92"/>
      <c r="AO2073" s="92"/>
      <c r="AP2073" s="92"/>
      <c r="AQ2073" s="92"/>
      <c r="AR2073" s="92"/>
      <c r="AS2073" s="92"/>
      <c r="AT2073" s="92"/>
      <c r="AU2073" s="92"/>
    </row>
    <row r="2074" spans="27:47" ht="12.95" customHeight="1">
      <c r="AA2074" s="92"/>
      <c r="AB2074" s="92"/>
      <c r="AC2074" s="92"/>
      <c r="AD2074" s="92"/>
      <c r="AE2074" s="92"/>
      <c r="AF2074" s="95"/>
      <c r="AG2074" s="94"/>
      <c r="AN2074" s="92"/>
      <c r="AO2074" s="92"/>
      <c r="AP2074" s="92"/>
      <c r="AQ2074" s="92"/>
      <c r="AR2074" s="92"/>
      <c r="AS2074" s="92"/>
      <c r="AT2074" s="92"/>
      <c r="AU2074" s="92"/>
    </row>
    <row r="2075" spans="27:47" ht="12.95" customHeight="1">
      <c r="AA2075" s="92"/>
      <c r="AB2075" s="92"/>
      <c r="AC2075" s="92"/>
      <c r="AD2075" s="92"/>
      <c r="AE2075" s="92"/>
      <c r="AF2075" s="95"/>
      <c r="AG2075" s="94"/>
      <c r="AN2075" s="92"/>
      <c r="AO2075" s="92"/>
      <c r="AP2075" s="92"/>
      <c r="AQ2075" s="92"/>
      <c r="AR2075" s="92"/>
      <c r="AS2075" s="92"/>
      <c r="AT2075" s="92"/>
      <c r="AU2075" s="92"/>
    </row>
    <row r="2076" spans="27:47" ht="12.95" customHeight="1">
      <c r="AA2076" s="92"/>
      <c r="AB2076" s="92"/>
      <c r="AC2076" s="92"/>
      <c r="AD2076" s="92"/>
      <c r="AE2076" s="92"/>
      <c r="AF2076" s="95"/>
      <c r="AG2076" s="94"/>
      <c r="AN2076" s="92"/>
      <c r="AO2076" s="92"/>
      <c r="AP2076" s="92"/>
      <c r="AQ2076" s="92"/>
      <c r="AR2076" s="92"/>
      <c r="AS2076" s="92"/>
      <c r="AT2076" s="92"/>
      <c r="AU2076" s="92"/>
    </row>
    <row r="2077" spans="27:47" ht="12.95" customHeight="1">
      <c r="AA2077" s="92"/>
      <c r="AB2077" s="92"/>
      <c r="AC2077" s="92"/>
      <c r="AD2077" s="92"/>
      <c r="AE2077" s="92"/>
      <c r="AF2077" s="95"/>
      <c r="AG2077" s="94"/>
      <c r="AN2077" s="92"/>
      <c r="AO2077" s="92"/>
      <c r="AP2077" s="92"/>
      <c r="AQ2077" s="92"/>
      <c r="AR2077" s="92"/>
      <c r="AS2077" s="92"/>
      <c r="AT2077" s="92"/>
      <c r="AU2077" s="92"/>
    </row>
    <row r="2078" spans="27:47" ht="12.95" customHeight="1">
      <c r="AA2078" s="92"/>
      <c r="AB2078" s="92"/>
      <c r="AC2078" s="92"/>
      <c r="AD2078" s="92"/>
      <c r="AE2078" s="92"/>
      <c r="AF2078" s="95"/>
      <c r="AG2078" s="94"/>
      <c r="AN2078" s="92"/>
      <c r="AO2078" s="92"/>
      <c r="AP2078" s="92"/>
      <c r="AQ2078" s="92"/>
      <c r="AR2078" s="92"/>
      <c r="AS2078" s="92"/>
      <c r="AT2078" s="92"/>
      <c r="AU2078" s="92"/>
    </row>
    <row r="2079" spans="27:47" ht="12.95" customHeight="1">
      <c r="AA2079" s="92"/>
      <c r="AB2079" s="92"/>
      <c r="AC2079" s="92"/>
      <c r="AD2079" s="92"/>
      <c r="AE2079" s="92"/>
      <c r="AF2079" s="95"/>
      <c r="AG2079" s="94"/>
      <c r="AN2079" s="92"/>
      <c r="AO2079" s="92"/>
      <c r="AP2079" s="92"/>
      <c r="AQ2079" s="92"/>
      <c r="AR2079" s="92"/>
      <c r="AS2079" s="92"/>
      <c r="AT2079" s="92"/>
      <c r="AU2079" s="92"/>
    </row>
    <row r="2080" spans="27:47" ht="12.95" customHeight="1">
      <c r="AA2080" s="92"/>
      <c r="AB2080" s="92"/>
      <c r="AC2080" s="92"/>
      <c r="AD2080" s="92"/>
      <c r="AE2080" s="92"/>
      <c r="AF2080" s="95"/>
      <c r="AG2080" s="94"/>
      <c r="AN2080" s="92"/>
      <c r="AO2080" s="92"/>
      <c r="AP2080" s="92"/>
      <c r="AQ2080" s="92"/>
      <c r="AR2080" s="92"/>
      <c r="AS2080" s="92"/>
      <c r="AT2080" s="92"/>
      <c r="AU2080" s="92"/>
    </row>
    <row r="2081" spans="27:47" ht="12.95" customHeight="1">
      <c r="AA2081" s="92"/>
      <c r="AB2081" s="92"/>
      <c r="AC2081" s="92"/>
      <c r="AD2081" s="92"/>
      <c r="AE2081" s="92"/>
      <c r="AF2081" s="95"/>
      <c r="AG2081" s="94"/>
      <c r="AN2081" s="92"/>
      <c r="AO2081" s="92"/>
      <c r="AP2081" s="92"/>
      <c r="AQ2081" s="92"/>
      <c r="AR2081" s="92"/>
      <c r="AS2081" s="92"/>
      <c r="AT2081" s="92"/>
      <c r="AU2081" s="92"/>
    </row>
    <row r="2082" spans="27:47" ht="12.95" customHeight="1">
      <c r="AA2082" s="92"/>
      <c r="AB2082" s="92"/>
      <c r="AC2082" s="92"/>
      <c r="AD2082" s="92"/>
      <c r="AE2082" s="92"/>
      <c r="AF2082" s="95"/>
      <c r="AG2082" s="94"/>
      <c r="AN2082" s="92"/>
      <c r="AO2082" s="92"/>
      <c r="AP2082" s="92"/>
      <c r="AQ2082" s="92"/>
      <c r="AR2082" s="92"/>
      <c r="AS2082" s="92"/>
      <c r="AT2082" s="92"/>
      <c r="AU2082" s="92"/>
    </row>
    <row r="2083" spans="27:47" ht="12.95" customHeight="1">
      <c r="AA2083" s="92"/>
      <c r="AB2083" s="92"/>
      <c r="AC2083" s="92"/>
      <c r="AD2083" s="92"/>
      <c r="AE2083" s="92"/>
      <c r="AF2083" s="95"/>
      <c r="AG2083" s="94"/>
      <c r="AN2083" s="92"/>
      <c r="AO2083" s="92"/>
      <c r="AP2083" s="92"/>
      <c r="AQ2083" s="92"/>
      <c r="AR2083" s="92"/>
      <c r="AS2083" s="92"/>
      <c r="AT2083" s="92"/>
      <c r="AU2083" s="92"/>
    </row>
    <row r="2084" spans="27:47" ht="12.95" customHeight="1">
      <c r="AA2084" s="92"/>
      <c r="AB2084" s="92"/>
      <c r="AC2084" s="92"/>
      <c r="AD2084" s="92"/>
      <c r="AE2084" s="92"/>
      <c r="AF2084" s="95"/>
      <c r="AG2084" s="94"/>
      <c r="AN2084" s="92"/>
      <c r="AO2084" s="92"/>
      <c r="AP2084" s="92"/>
      <c r="AQ2084" s="92"/>
      <c r="AR2084" s="92"/>
      <c r="AS2084" s="92"/>
      <c r="AT2084" s="92"/>
      <c r="AU2084" s="92"/>
    </row>
    <row r="2085" spans="27:47" ht="12.95" customHeight="1">
      <c r="AA2085" s="92"/>
      <c r="AB2085" s="92"/>
      <c r="AC2085" s="92"/>
      <c r="AD2085" s="92"/>
      <c r="AE2085" s="92"/>
      <c r="AF2085" s="95"/>
      <c r="AG2085" s="94"/>
      <c r="AN2085" s="92"/>
      <c r="AO2085" s="92"/>
      <c r="AP2085" s="92"/>
      <c r="AQ2085" s="92"/>
      <c r="AR2085" s="92"/>
      <c r="AS2085" s="92"/>
      <c r="AT2085" s="92"/>
      <c r="AU2085" s="92"/>
    </row>
    <row r="2086" spans="27:47" ht="12.95" customHeight="1">
      <c r="AA2086" s="92"/>
      <c r="AB2086" s="92"/>
      <c r="AC2086" s="92"/>
      <c r="AD2086" s="92"/>
      <c r="AE2086" s="92"/>
      <c r="AF2086" s="95"/>
      <c r="AG2086" s="94"/>
      <c r="AN2086" s="92"/>
      <c r="AO2086" s="92"/>
      <c r="AP2086" s="92"/>
      <c r="AQ2086" s="92"/>
      <c r="AR2086" s="92"/>
      <c r="AS2086" s="92"/>
      <c r="AT2086" s="92"/>
      <c r="AU2086" s="92"/>
    </row>
    <row r="2087" spans="27:47" ht="12.95" customHeight="1">
      <c r="AA2087" s="92"/>
      <c r="AB2087" s="92"/>
      <c r="AC2087" s="92"/>
      <c r="AD2087" s="92"/>
      <c r="AE2087" s="92"/>
      <c r="AF2087" s="95"/>
      <c r="AG2087" s="94"/>
      <c r="AN2087" s="92"/>
      <c r="AO2087" s="92"/>
      <c r="AP2087" s="92"/>
      <c r="AQ2087" s="92"/>
      <c r="AR2087" s="92"/>
      <c r="AS2087" s="92"/>
      <c r="AT2087" s="92"/>
      <c r="AU2087" s="92"/>
    </row>
    <row r="2088" spans="27:47" ht="12.95" customHeight="1">
      <c r="AA2088" s="92"/>
      <c r="AB2088" s="92"/>
      <c r="AC2088" s="92"/>
      <c r="AD2088" s="92"/>
      <c r="AE2088" s="92"/>
      <c r="AF2088" s="95"/>
      <c r="AG2088" s="94"/>
      <c r="AN2088" s="92"/>
      <c r="AO2088" s="92"/>
      <c r="AP2088" s="92"/>
      <c r="AQ2088" s="92"/>
      <c r="AR2088" s="92"/>
      <c r="AS2088" s="92"/>
      <c r="AT2088" s="92"/>
      <c r="AU2088" s="92"/>
    </row>
    <row r="2089" spans="27:47" ht="12.95" customHeight="1">
      <c r="AA2089" s="92"/>
      <c r="AB2089" s="92"/>
      <c r="AC2089" s="92"/>
      <c r="AD2089" s="92"/>
      <c r="AE2089" s="92"/>
      <c r="AF2089" s="95"/>
      <c r="AG2089" s="94"/>
      <c r="AN2089" s="92"/>
      <c r="AO2089" s="92"/>
      <c r="AP2089" s="92"/>
      <c r="AQ2089" s="92"/>
      <c r="AR2089" s="92"/>
      <c r="AS2089" s="92"/>
      <c r="AT2089" s="92"/>
      <c r="AU2089" s="92"/>
    </row>
    <row r="2090" spans="27:47" ht="12.95" customHeight="1">
      <c r="AA2090" s="92"/>
      <c r="AB2090" s="92"/>
      <c r="AC2090" s="92"/>
      <c r="AD2090" s="92"/>
      <c r="AE2090" s="92"/>
      <c r="AF2090" s="95"/>
      <c r="AG2090" s="94"/>
      <c r="AN2090" s="92"/>
      <c r="AO2090" s="92"/>
      <c r="AP2090" s="92"/>
      <c r="AQ2090" s="92"/>
      <c r="AR2090" s="92"/>
      <c r="AS2090" s="92"/>
      <c r="AT2090" s="92"/>
      <c r="AU2090" s="92"/>
    </row>
    <row r="2091" spans="27:47" ht="12.95" customHeight="1">
      <c r="AA2091" s="92"/>
      <c r="AB2091" s="92"/>
      <c r="AC2091" s="92"/>
      <c r="AD2091" s="92"/>
      <c r="AE2091" s="92"/>
      <c r="AF2091" s="95"/>
      <c r="AG2091" s="94"/>
      <c r="AN2091" s="92"/>
      <c r="AO2091" s="92"/>
      <c r="AP2091" s="92"/>
      <c r="AQ2091" s="92"/>
      <c r="AR2091" s="92"/>
      <c r="AS2091" s="92"/>
      <c r="AT2091" s="92"/>
      <c r="AU2091" s="92"/>
    </row>
    <row r="2092" spans="27:47" ht="12.95" customHeight="1">
      <c r="AA2092" s="92"/>
      <c r="AB2092" s="92"/>
      <c r="AC2092" s="92"/>
      <c r="AD2092" s="92"/>
      <c r="AE2092" s="92"/>
      <c r="AF2092" s="95"/>
      <c r="AG2092" s="94"/>
      <c r="AN2092" s="92"/>
      <c r="AO2092" s="92"/>
      <c r="AP2092" s="92"/>
      <c r="AQ2092" s="92"/>
      <c r="AR2092" s="92"/>
      <c r="AS2092" s="92"/>
      <c r="AT2092" s="92"/>
      <c r="AU2092" s="92"/>
    </row>
    <row r="2093" spans="27:47" ht="12.95" customHeight="1">
      <c r="AA2093" s="92"/>
      <c r="AB2093" s="92"/>
      <c r="AC2093" s="92"/>
      <c r="AD2093" s="92"/>
      <c r="AE2093" s="92"/>
      <c r="AF2093" s="95"/>
      <c r="AG2093" s="94"/>
      <c r="AN2093" s="92"/>
      <c r="AO2093" s="92"/>
      <c r="AP2093" s="92"/>
      <c r="AQ2093" s="92"/>
      <c r="AR2093" s="92"/>
      <c r="AS2093" s="92"/>
      <c r="AT2093" s="92"/>
      <c r="AU2093" s="92"/>
    </row>
    <row r="2094" spans="27:47" ht="12.95" customHeight="1">
      <c r="AA2094" s="92"/>
      <c r="AB2094" s="92"/>
      <c r="AC2094" s="92"/>
      <c r="AD2094" s="92"/>
      <c r="AE2094" s="92"/>
      <c r="AF2094" s="95"/>
      <c r="AG2094" s="94"/>
      <c r="AN2094" s="92"/>
      <c r="AO2094" s="92"/>
      <c r="AP2094" s="92"/>
      <c r="AQ2094" s="92"/>
      <c r="AR2094" s="92"/>
      <c r="AS2094" s="92"/>
      <c r="AT2094" s="92"/>
      <c r="AU2094" s="92"/>
    </row>
    <row r="2095" spans="27:47" ht="12.95" customHeight="1">
      <c r="AA2095" s="92"/>
      <c r="AB2095" s="92"/>
      <c r="AC2095" s="92"/>
      <c r="AD2095" s="92"/>
      <c r="AE2095" s="92"/>
      <c r="AF2095" s="95"/>
      <c r="AG2095" s="94"/>
      <c r="AN2095" s="92"/>
      <c r="AO2095" s="92"/>
      <c r="AP2095" s="92"/>
      <c r="AQ2095" s="92"/>
      <c r="AR2095" s="92"/>
      <c r="AS2095" s="92"/>
      <c r="AT2095" s="92"/>
      <c r="AU2095" s="92"/>
    </row>
    <row r="2096" spans="27:47" ht="12.95" customHeight="1">
      <c r="AA2096" s="92"/>
      <c r="AB2096" s="92"/>
      <c r="AC2096" s="92"/>
      <c r="AD2096" s="92"/>
      <c r="AE2096" s="92"/>
      <c r="AF2096" s="95"/>
      <c r="AG2096" s="94"/>
      <c r="AN2096" s="92"/>
      <c r="AO2096" s="92"/>
      <c r="AP2096" s="92"/>
      <c r="AQ2096" s="92"/>
      <c r="AR2096" s="92"/>
      <c r="AS2096" s="92"/>
      <c r="AT2096" s="92"/>
      <c r="AU2096" s="92"/>
    </row>
    <row r="2097" spans="27:47" ht="12.95" customHeight="1">
      <c r="AA2097" s="92"/>
      <c r="AB2097" s="92"/>
      <c r="AC2097" s="92"/>
      <c r="AD2097" s="92"/>
      <c r="AE2097" s="92"/>
      <c r="AF2097" s="95"/>
      <c r="AG2097" s="94"/>
      <c r="AN2097" s="92"/>
      <c r="AO2097" s="92"/>
      <c r="AP2097" s="92"/>
      <c r="AQ2097" s="92"/>
      <c r="AR2097" s="92"/>
      <c r="AS2097" s="92"/>
      <c r="AT2097" s="92"/>
      <c r="AU2097" s="92"/>
    </row>
    <row r="2098" spans="27:47" ht="12.95" customHeight="1">
      <c r="AA2098" s="92"/>
      <c r="AB2098" s="92"/>
      <c r="AC2098" s="92"/>
      <c r="AD2098" s="92"/>
      <c r="AE2098" s="92"/>
      <c r="AF2098" s="95"/>
      <c r="AG2098" s="94"/>
      <c r="AN2098" s="92"/>
      <c r="AO2098" s="92"/>
      <c r="AP2098" s="92"/>
      <c r="AQ2098" s="92"/>
      <c r="AR2098" s="92"/>
      <c r="AS2098" s="92"/>
      <c r="AT2098" s="92"/>
      <c r="AU2098" s="92"/>
    </row>
    <row r="2099" spans="27:47" ht="12.95" customHeight="1">
      <c r="AA2099" s="92"/>
      <c r="AB2099" s="92"/>
      <c r="AC2099" s="92"/>
      <c r="AD2099" s="92"/>
      <c r="AE2099" s="92"/>
      <c r="AF2099" s="95"/>
      <c r="AG2099" s="94"/>
      <c r="AN2099" s="92"/>
      <c r="AO2099" s="92"/>
      <c r="AP2099" s="92"/>
      <c r="AQ2099" s="92"/>
      <c r="AR2099" s="92"/>
      <c r="AS2099" s="92"/>
      <c r="AT2099" s="92"/>
      <c r="AU2099" s="92"/>
    </row>
    <row r="2100" spans="27:47" ht="12.95" customHeight="1">
      <c r="AA2100" s="92"/>
      <c r="AB2100" s="92"/>
      <c r="AC2100" s="92"/>
      <c r="AD2100" s="92"/>
      <c r="AE2100" s="92"/>
      <c r="AF2100" s="95"/>
      <c r="AG2100" s="94"/>
      <c r="AN2100" s="92"/>
      <c r="AO2100" s="92"/>
      <c r="AP2100" s="92"/>
      <c r="AQ2100" s="92"/>
      <c r="AR2100" s="92"/>
      <c r="AS2100" s="92"/>
      <c r="AT2100" s="92"/>
      <c r="AU2100" s="92"/>
    </row>
    <row r="2101" spans="27:47" ht="12.95" customHeight="1">
      <c r="AA2101" s="92"/>
      <c r="AB2101" s="92"/>
      <c r="AC2101" s="92"/>
      <c r="AD2101" s="92"/>
      <c r="AE2101" s="92"/>
      <c r="AF2101" s="95"/>
      <c r="AG2101" s="94"/>
      <c r="AN2101" s="92"/>
      <c r="AO2101" s="92"/>
      <c r="AP2101" s="92"/>
      <c r="AQ2101" s="92"/>
      <c r="AR2101" s="92"/>
      <c r="AS2101" s="92"/>
      <c r="AT2101" s="92"/>
      <c r="AU2101" s="92"/>
    </row>
    <row r="2102" spans="27:47" ht="12.95" customHeight="1">
      <c r="AA2102" s="92"/>
      <c r="AB2102" s="92"/>
      <c r="AC2102" s="92"/>
      <c r="AD2102" s="92"/>
      <c r="AE2102" s="92"/>
      <c r="AF2102" s="95"/>
      <c r="AG2102" s="94"/>
      <c r="AN2102" s="92"/>
      <c r="AO2102" s="92"/>
      <c r="AP2102" s="92"/>
      <c r="AQ2102" s="92"/>
      <c r="AR2102" s="92"/>
      <c r="AS2102" s="92"/>
      <c r="AT2102" s="92"/>
      <c r="AU2102" s="92"/>
    </row>
    <row r="2103" spans="27:47" ht="12.95" customHeight="1">
      <c r="AA2103" s="92"/>
      <c r="AB2103" s="92"/>
      <c r="AC2103" s="92"/>
      <c r="AD2103" s="92"/>
      <c r="AE2103" s="92"/>
      <c r="AF2103" s="95"/>
      <c r="AG2103" s="94"/>
      <c r="AN2103" s="92"/>
      <c r="AO2103" s="92"/>
      <c r="AP2103" s="92"/>
      <c r="AQ2103" s="92"/>
      <c r="AR2103" s="92"/>
      <c r="AS2103" s="92"/>
      <c r="AT2103" s="92"/>
      <c r="AU2103" s="92"/>
    </row>
    <row r="2104" spans="27:47" ht="12.95" customHeight="1">
      <c r="AA2104" s="92"/>
      <c r="AB2104" s="92"/>
      <c r="AC2104" s="92"/>
      <c r="AD2104" s="92"/>
      <c r="AE2104" s="92"/>
      <c r="AF2104" s="95"/>
      <c r="AG2104" s="94"/>
      <c r="AN2104" s="92"/>
      <c r="AO2104" s="92"/>
      <c r="AP2104" s="92"/>
      <c r="AQ2104" s="92"/>
      <c r="AR2104" s="92"/>
      <c r="AS2104" s="92"/>
      <c r="AT2104" s="92"/>
      <c r="AU2104" s="92"/>
    </row>
    <row r="2105" spans="27:47" ht="12.95" customHeight="1">
      <c r="AA2105" s="92"/>
      <c r="AB2105" s="92"/>
      <c r="AC2105" s="92"/>
      <c r="AD2105" s="92"/>
      <c r="AE2105" s="92"/>
      <c r="AF2105" s="95"/>
      <c r="AG2105" s="94"/>
      <c r="AN2105" s="92"/>
      <c r="AO2105" s="92"/>
      <c r="AP2105" s="92"/>
      <c r="AQ2105" s="92"/>
      <c r="AR2105" s="92"/>
      <c r="AS2105" s="92"/>
      <c r="AT2105" s="92"/>
      <c r="AU2105" s="92"/>
    </row>
    <row r="2106" spans="27:47" ht="12.95" customHeight="1">
      <c r="AA2106" s="92"/>
      <c r="AB2106" s="92"/>
      <c r="AC2106" s="92"/>
      <c r="AD2106" s="92"/>
      <c r="AE2106" s="92"/>
      <c r="AF2106" s="95"/>
      <c r="AG2106" s="94"/>
      <c r="AN2106" s="92"/>
      <c r="AO2106" s="92"/>
      <c r="AP2106" s="92"/>
      <c r="AQ2106" s="92"/>
      <c r="AR2106" s="92"/>
      <c r="AS2106" s="92"/>
      <c r="AT2106" s="92"/>
      <c r="AU2106" s="92"/>
    </row>
    <row r="2107" spans="27:47" ht="12.95" customHeight="1">
      <c r="AA2107" s="92"/>
      <c r="AB2107" s="92"/>
      <c r="AC2107" s="92"/>
      <c r="AD2107" s="92"/>
      <c r="AE2107" s="92"/>
      <c r="AF2107" s="95"/>
      <c r="AG2107" s="94"/>
      <c r="AN2107" s="92"/>
      <c r="AO2107" s="92"/>
      <c r="AP2107" s="92"/>
      <c r="AQ2107" s="92"/>
      <c r="AR2107" s="92"/>
      <c r="AS2107" s="92"/>
      <c r="AT2107" s="92"/>
      <c r="AU2107" s="92"/>
    </row>
    <row r="2108" spans="27:47" ht="12.95" customHeight="1">
      <c r="AA2108" s="92"/>
      <c r="AB2108" s="92"/>
      <c r="AC2108" s="92"/>
      <c r="AD2108" s="92"/>
      <c r="AE2108" s="92"/>
      <c r="AF2108" s="95"/>
      <c r="AG2108" s="94"/>
      <c r="AN2108" s="92"/>
      <c r="AO2108" s="92"/>
      <c r="AP2108" s="92"/>
      <c r="AQ2108" s="92"/>
      <c r="AR2108" s="92"/>
      <c r="AS2108" s="92"/>
      <c r="AT2108" s="92"/>
      <c r="AU2108" s="92"/>
    </row>
    <row r="2109" spans="27:47" ht="12.95" customHeight="1">
      <c r="AA2109" s="92"/>
      <c r="AB2109" s="92"/>
      <c r="AC2109" s="92"/>
      <c r="AD2109" s="92"/>
      <c r="AE2109" s="92"/>
      <c r="AF2109" s="95"/>
      <c r="AG2109" s="94"/>
      <c r="AN2109" s="92"/>
      <c r="AO2109" s="92"/>
      <c r="AP2109" s="92"/>
      <c r="AQ2109" s="92"/>
      <c r="AR2109" s="92"/>
      <c r="AS2109" s="92"/>
      <c r="AT2109" s="92"/>
      <c r="AU2109" s="92"/>
    </row>
    <row r="2110" spans="27:47" ht="12.95" customHeight="1">
      <c r="AA2110" s="92"/>
      <c r="AB2110" s="92"/>
      <c r="AC2110" s="92"/>
      <c r="AD2110" s="92"/>
      <c r="AE2110" s="92"/>
      <c r="AF2110" s="95"/>
      <c r="AG2110" s="94"/>
      <c r="AN2110" s="92"/>
      <c r="AO2110" s="92"/>
      <c r="AP2110" s="92"/>
      <c r="AQ2110" s="92"/>
      <c r="AR2110" s="92"/>
      <c r="AS2110" s="92"/>
      <c r="AT2110" s="92"/>
      <c r="AU2110" s="92"/>
    </row>
    <row r="2111" spans="27:47" ht="12.95" customHeight="1">
      <c r="AA2111" s="92"/>
      <c r="AB2111" s="92"/>
      <c r="AC2111" s="92"/>
      <c r="AD2111" s="92"/>
      <c r="AE2111" s="92"/>
      <c r="AF2111" s="95"/>
      <c r="AG2111" s="94"/>
      <c r="AN2111" s="92"/>
      <c r="AO2111" s="92"/>
      <c r="AP2111" s="92"/>
      <c r="AQ2111" s="92"/>
      <c r="AR2111" s="92"/>
      <c r="AS2111" s="92"/>
      <c r="AT2111" s="92"/>
      <c r="AU2111" s="92"/>
    </row>
    <row r="2112" spans="27:47" ht="12.95" customHeight="1">
      <c r="AA2112" s="92"/>
      <c r="AB2112" s="92"/>
      <c r="AC2112" s="92"/>
      <c r="AD2112" s="92"/>
      <c r="AE2112" s="92"/>
      <c r="AF2112" s="95"/>
      <c r="AG2112" s="94"/>
      <c r="AN2112" s="92"/>
      <c r="AO2112" s="92"/>
      <c r="AP2112" s="92"/>
      <c r="AQ2112" s="92"/>
      <c r="AR2112" s="92"/>
      <c r="AS2112" s="92"/>
      <c r="AT2112" s="92"/>
      <c r="AU2112" s="92"/>
    </row>
    <row r="2113" spans="27:47" ht="12.95" customHeight="1">
      <c r="AA2113" s="92"/>
      <c r="AB2113" s="92"/>
      <c r="AC2113" s="92"/>
      <c r="AD2113" s="92"/>
      <c r="AE2113" s="92"/>
      <c r="AF2113" s="95"/>
      <c r="AG2113" s="94"/>
      <c r="AN2113" s="92"/>
      <c r="AO2113" s="92"/>
      <c r="AP2113" s="92"/>
      <c r="AQ2113" s="92"/>
      <c r="AR2113" s="92"/>
      <c r="AS2113" s="92"/>
      <c r="AT2113" s="92"/>
      <c r="AU2113" s="92"/>
    </row>
    <row r="2114" spans="27:47" ht="12.95" customHeight="1">
      <c r="AA2114" s="92"/>
      <c r="AB2114" s="92"/>
      <c r="AC2114" s="92"/>
      <c r="AD2114" s="92"/>
      <c r="AE2114" s="92"/>
      <c r="AF2114" s="95"/>
      <c r="AG2114" s="94"/>
      <c r="AN2114" s="92"/>
      <c r="AO2114" s="92"/>
      <c r="AP2114" s="92"/>
      <c r="AQ2114" s="92"/>
      <c r="AR2114" s="92"/>
      <c r="AS2114" s="92"/>
      <c r="AT2114" s="92"/>
      <c r="AU2114" s="92"/>
    </row>
    <row r="2115" spans="27:47" ht="12.95" customHeight="1">
      <c r="AA2115" s="92"/>
      <c r="AB2115" s="92"/>
      <c r="AC2115" s="92"/>
      <c r="AD2115" s="92"/>
      <c r="AE2115" s="92"/>
      <c r="AF2115" s="95"/>
      <c r="AG2115" s="94"/>
      <c r="AN2115" s="92"/>
      <c r="AO2115" s="92"/>
      <c r="AP2115" s="92"/>
      <c r="AQ2115" s="92"/>
      <c r="AR2115" s="92"/>
      <c r="AS2115" s="92"/>
      <c r="AT2115" s="92"/>
      <c r="AU2115" s="92"/>
    </row>
    <row r="2116" spans="27:47" ht="12.95" customHeight="1">
      <c r="AA2116" s="92"/>
      <c r="AB2116" s="92"/>
      <c r="AC2116" s="92"/>
      <c r="AD2116" s="92"/>
      <c r="AE2116" s="92"/>
      <c r="AF2116" s="95"/>
      <c r="AG2116" s="94"/>
      <c r="AN2116" s="92"/>
      <c r="AO2116" s="92"/>
      <c r="AP2116" s="92"/>
      <c r="AQ2116" s="92"/>
      <c r="AR2116" s="92"/>
      <c r="AS2116" s="92"/>
      <c r="AT2116" s="92"/>
      <c r="AU2116" s="92"/>
    </row>
    <row r="2117" spans="27:47" ht="12.95" customHeight="1">
      <c r="AA2117" s="92"/>
      <c r="AB2117" s="92"/>
      <c r="AC2117" s="92"/>
      <c r="AD2117" s="92"/>
      <c r="AE2117" s="92"/>
      <c r="AF2117" s="95"/>
      <c r="AG2117" s="94"/>
      <c r="AN2117" s="92"/>
      <c r="AO2117" s="92"/>
      <c r="AP2117" s="92"/>
      <c r="AQ2117" s="92"/>
      <c r="AR2117" s="92"/>
      <c r="AS2117" s="92"/>
      <c r="AT2117" s="92"/>
      <c r="AU2117" s="92"/>
    </row>
    <row r="2118" spans="27:47" ht="12.95" customHeight="1">
      <c r="AA2118" s="92"/>
      <c r="AB2118" s="92"/>
      <c r="AC2118" s="92"/>
      <c r="AD2118" s="92"/>
      <c r="AE2118" s="92"/>
      <c r="AF2118" s="95"/>
      <c r="AG2118" s="94"/>
      <c r="AN2118" s="92"/>
      <c r="AO2118" s="92"/>
      <c r="AP2118" s="92"/>
      <c r="AQ2118" s="92"/>
      <c r="AR2118" s="92"/>
      <c r="AS2118" s="92"/>
      <c r="AT2118" s="92"/>
      <c r="AU2118" s="92"/>
    </row>
    <row r="2119" spans="27:47" ht="12.95" customHeight="1">
      <c r="AA2119" s="92"/>
      <c r="AB2119" s="92"/>
      <c r="AC2119" s="92"/>
      <c r="AD2119" s="92"/>
      <c r="AE2119" s="92"/>
      <c r="AF2119" s="95"/>
      <c r="AG2119" s="94"/>
      <c r="AN2119" s="92"/>
      <c r="AO2119" s="92"/>
      <c r="AP2119" s="92"/>
      <c r="AQ2119" s="92"/>
      <c r="AR2119" s="92"/>
      <c r="AS2119" s="92"/>
      <c r="AT2119" s="92"/>
      <c r="AU2119" s="92"/>
    </row>
    <row r="2120" spans="27:47" ht="12.95" customHeight="1">
      <c r="AA2120" s="92"/>
      <c r="AB2120" s="92"/>
      <c r="AC2120" s="92"/>
      <c r="AD2120" s="92"/>
      <c r="AE2120" s="92"/>
      <c r="AF2120" s="95"/>
      <c r="AG2120" s="94"/>
      <c r="AN2120" s="92"/>
      <c r="AO2120" s="92"/>
      <c r="AP2120" s="92"/>
      <c r="AQ2120" s="92"/>
      <c r="AR2120" s="92"/>
      <c r="AS2120" s="92"/>
      <c r="AT2120" s="92"/>
      <c r="AU2120" s="92"/>
    </row>
    <row r="2121" spans="27:47" ht="12.95" customHeight="1">
      <c r="AA2121" s="92"/>
      <c r="AB2121" s="92"/>
      <c r="AC2121" s="92"/>
      <c r="AD2121" s="92"/>
      <c r="AE2121" s="92"/>
      <c r="AF2121" s="95"/>
      <c r="AG2121" s="94"/>
      <c r="AN2121" s="92"/>
      <c r="AO2121" s="92"/>
      <c r="AP2121" s="92"/>
      <c r="AQ2121" s="92"/>
      <c r="AR2121" s="92"/>
      <c r="AS2121" s="92"/>
      <c r="AT2121" s="92"/>
      <c r="AU2121" s="92"/>
    </row>
    <row r="2122" spans="27:47" ht="12.95" customHeight="1">
      <c r="AA2122" s="92"/>
      <c r="AB2122" s="92"/>
      <c r="AC2122" s="92"/>
      <c r="AD2122" s="92"/>
      <c r="AE2122" s="92"/>
      <c r="AF2122" s="95"/>
      <c r="AG2122" s="94"/>
      <c r="AN2122" s="92"/>
      <c r="AO2122" s="92"/>
      <c r="AP2122" s="92"/>
      <c r="AQ2122" s="92"/>
      <c r="AR2122" s="92"/>
      <c r="AS2122" s="92"/>
      <c r="AT2122" s="92"/>
      <c r="AU2122" s="92"/>
    </row>
    <row r="2123" spans="27:47" ht="12.95" customHeight="1">
      <c r="AA2123" s="92"/>
      <c r="AB2123" s="92"/>
      <c r="AC2123" s="92"/>
      <c r="AD2123" s="92"/>
      <c r="AE2123" s="92"/>
      <c r="AF2123" s="95"/>
      <c r="AG2123" s="94"/>
      <c r="AN2123" s="92"/>
      <c r="AO2123" s="92"/>
      <c r="AP2123" s="92"/>
      <c r="AQ2123" s="92"/>
      <c r="AR2123" s="92"/>
      <c r="AS2123" s="92"/>
      <c r="AT2123" s="92"/>
      <c r="AU2123" s="92"/>
    </row>
    <row r="2124" spans="27:47" ht="12.95" customHeight="1">
      <c r="AA2124" s="92"/>
      <c r="AB2124" s="92"/>
      <c r="AC2124" s="92"/>
      <c r="AD2124" s="92"/>
      <c r="AE2124" s="92"/>
      <c r="AF2124" s="95"/>
      <c r="AG2124" s="94"/>
      <c r="AN2124" s="92"/>
      <c r="AO2124" s="92"/>
      <c r="AP2124" s="92"/>
      <c r="AQ2124" s="92"/>
      <c r="AR2124" s="92"/>
      <c r="AS2124" s="92"/>
      <c r="AT2124" s="92"/>
      <c r="AU2124" s="92"/>
    </row>
    <row r="2125" spans="27:47" ht="12.95" customHeight="1">
      <c r="AA2125" s="92"/>
      <c r="AB2125" s="92"/>
      <c r="AC2125" s="92"/>
      <c r="AD2125" s="92"/>
      <c r="AE2125" s="92"/>
      <c r="AF2125" s="95"/>
      <c r="AG2125" s="94"/>
      <c r="AN2125" s="92"/>
      <c r="AO2125" s="92"/>
      <c r="AP2125" s="92"/>
      <c r="AQ2125" s="92"/>
      <c r="AR2125" s="92"/>
      <c r="AS2125" s="92"/>
      <c r="AT2125" s="92"/>
      <c r="AU2125" s="92"/>
    </row>
    <row r="2126" spans="27:47" ht="12.95" customHeight="1">
      <c r="AA2126" s="92"/>
      <c r="AB2126" s="92"/>
      <c r="AC2126" s="92"/>
      <c r="AD2126" s="92"/>
      <c r="AE2126" s="92"/>
      <c r="AF2126" s="95"/>
      <c r="AG2126" s="94"/>
      <c r="AN2126" s="92"/>
      <c r="AO2126" s="92"/>
      <c r="AP2126" s="92"/>
      <c r="AQ2126" s="92"/>
      <c r="AR2126" s="92"/>
      <c r="AS2126" s="92"/>
      <c r="AT2126" s="92"/>
      <c r="AU2126" s="92"/>
    </row>
    <row r="2127" spans="27:47" ht="12.95" customHeight="1">
      <c r="AA2127" s="92"/>
      <c r="AB2127" s="92"/>
      <c r="AC2127" s="92"/>
      <c r="AD2127" s="92"/>
      <c r="AE2127" s="92"/>
      <c r="AF2127" s="95"/>
      <c r="AG2127" s="94"/>
      <c r="AN2127" s="92"/>
      <c r="AO2127" s="92"/>
      <c r="AP2127" s="92"/>
      <c r="AQ2127" s="92"/>
      <c r="AR2127" s="92"/>
      <c r="AS2127" s="92"/>
      <c r="AT2127" s="92"/>
      <c r="AU2127" s="92"/>
    </row>
    <row r="2128" spans="27:47" ht="12.95" customHeight="1">
      <c r="AA2128" s="92"/>
      <c r="AB2128" s="92"/>
      <c r="AC2128" s="92"/>
      <c r="AD2128" s="92"/>
      <c r="AE2128" s="92"/>
      <c r="AF2128" s="95"/>
      <c r="AG2128" s="94"/>
      <c r="AN2128" s="92"/>
      <c r="AO2128" s="92"/>
      <c r="AP2128" s="92"/>
      <c r="AQ2128" s="92"/>
      <c r="AR2128" s="92"/>
      <c r="AS2128" s="92"/>
      <c r="AT2128" s="92"/>
      <c r="AU2128" s="92"/>
    </row>
    <row r="2129" spans="27:47" ht="12.95" customHeight="1">
      <c r="AA2129" s="92"/>
      <c r="AB2129" s="92"/>
      <c r="AC2129" s="92"/>
      <c r="AD2129" s="92"/>
      <c r="AE2129" s="92"/>
      <c r="AF2129" s="95"/>
      <c r="AG2129" s="94"/>
      <c r="AN2129" s="92"/>
      <c r="AO2129" s="92"/>
      <c r="AP2129" s="92"/>
      <c r="AQ2129" s="92"/>
      <c r="AR2129" s="92"/>
      <c r="AS2129" s="92"/>
      <c r="AT2129" s="92"/>
      <c r="AU2129" s="92"/>
    </row>
    <row r="2130" spans="27:47" ht="12.95" customHeight="1">
      <c r="AA2130" s="92"/>
      <c r="AB2130" s="92"/>
      <c r="AC2130" s="92"/>
      <c r="AD2130" s="92"/>
      <c r="AE2130" s="92"/>
      <c r="AF2130" s="95"/>
      <c r="AG2130" s="94"/>
      <c r="AN2130" s="92"/>
      <c r="AO2130" s="92"/>
      <c r="AP2130" s="92"/>
      <c r="AQ2130" s="92"/>
      <c r="AR2130" s="92"/>
      <c r="AS2130" s="92"/>
      <c r="AT2130" s="92"/>
      <c r="AU2130" s="92"/>
    </row>
    <row r="2131" spans="27:47" ht="12.95" customHeight="1">
      <c r="AA2131" s="92"/>
      <c r="AB2131" s="92"/>
      <c r="AC2131" s="92"/>
      <c r="AD2131" s="92"/>
      <c r="AE2131" s="92"/>
      <c r="AF2131" s="95"/>
      <c r="AG2131" s="94"/>
      <c r="AN2131" s="92"/>
      <c r="AO2131" s="92"/>
      <c r="AP2131" s="92"/>
      <c r="AQ2131" s="92"/>
      <c r="AR2131" s="92"/>
      <c r="AS2131" s="92"/>
      <c r="AT2131" s="92"/>
      <c r="AU2131" s="92"/>
    </row>
    <row r="2132" spans="27:47" ht="12.95" customHeight="1">
      <c r="AA2132" s="92"/>
      <c r="AB2132" s="92"/>
      <c r="AC2132" s="92"/>
      <c r="AD2132" s="92"/>
      <c r="AE2132" s="92"/>
      <c r="AF2132" s="95"/>
      <c r="AG2132" s="94"/>
      <c r="AN2132" s="92"/>
      <c r="AO2132" s="92"/>
      <c r="AP2132" s="92"/>
      <c r="AQ2132" s="92"/>
      <c r="AR2132" s="92"/>
      <c r="AS2132" s="92"/>
      <c r="AT2132" s="92"/>
      <c r="AU2132" s="92"/>
    </row>
    <row r="2133" spans="27:47" ht="12.95" customHeight="1">
      <c r="AA2133" s="92"/>
      <c r="AB2133" s="92"/>
      <c r="AC2133" s="92"/>
      <c r="AD2133" s="92"/>
      <c r="AE2133" s="92"/>
      <c r="AF2133" s="95"/>
      <c r="AG2133" s="94"/>
      <c r="AN2133" s="92"/>
      <c r="AO2133" s="92"/>
      <c r="AP2133" s="92"/>
      <c r="AQ2133" s="92"/>
      <c r="AR2133" s="92"/>
      <c r="AS2133" s="92"/>
      <c r="AT2133" s="92"/>
      <c r="AU2133" s="92"/>
    </row>
    <row r="2134" spans="27:47" ht="12.95" customHeight="1">
      <c r="AA2134" s="92"/>
      <c r="AB2134" s="92"/>
      <c r="AC2134" s="92"/>
      <c r="AD2134" s="92"/>
      <c r="AE2134" s="92"/>
      <c r="AF2134" s="95"/>
      <c r="AG2134" s="94"/>
      <c r="AN2134" s="92"/>
      <c r="AO2134" s="92"/>
      <c r="AP2134" s="92"/>
      <c r="AQ2134" s="92"/>
      <c r="AR2134" s="92"/>
      <c r="AS2134" s="92"/>
      <c r="AT2134" s="92"/>
      <c r="AU2134" s="92"/>
    </row>
    <row r="2135" spans="27:47" ht="12.95" customHeight="1">
      <c r="AA2135" s="92"/>
      <c r="AB2135" s="92"/>
      <c r="AC2135" s="92"/>
      <c r="AD2135" s="92"/>
      <c r="AE2135" s="92"/>
      <c r="AF2135" s="95"/>
      <c r="AG2135" s="94"/>
      <c r="AN2135" s="92"/>
      <c r="AO2135" s="92"/>
      <c r="AP2135" s="92"/>
      <c r="AQ2135" s="92"/>
      <c r="AR2135" s="92"/>
      <c r="AS2135" s="92"/>
      <c r="AT2135" s="92"/>
      <c r="AU2135" s="92"/>
    </row>
    <row r="2136" spans="27:47" ht="12.95" customHeight="1">
      <c r="AA2136" s="92"/>
      <c r="AB2136" s="92"/>
      <c r="AC2136" s="92"/>
      <c r="AD2136" s="92"/>
      <c r="AE2136" s="92"/>
      <c r="AF2136" s="95"/>
      <c r="AG2136" s="94"/>
      <c r="AN2136" s="92"/>
      <c r="AO2136" s="92"/>
      <c r="AP2136" s="92"/>
      <c r="AQ2136" s="92"/>
      <c r="AR2136" s="92"/>
      <c r="AS2136" s="92"/>
      <c r="AT2136" s="92"/>
      <c r="AU2136" s="92"/>
    </row>
    <row r="2137" spans="27:47" ht="12.95" customHeight="1">
      <c r="AA2137" s="92"/>
      <c r="AB2137" s="92"/>
      <c r="AC2137" s="92"/>
      <c r="AD2137" s="92"/>
      <c r="AE2137" s="92"/>
      <c r="AF2137" s="95"/>
      <c r="AG2137" s="94"/>
      <c r="AN2137" s="92"/>
      <c r="AO2137" s="92"/>
      <c r="AP2137" s="92"/>
      <c r="AQ2137" s="92"/>
      <c r="AR2137" s="92"/>
      <c r="AS2137" s="92"/>
      <c r="AT2137" s="92"/>
      <c r="AU2137" s="92"/>
    </row>
    <row r="2138" spans="27:47" ht="12.95" customHeight="1">
      <c r="AA2138" s="92"/>
      <c r="AB2138" s="92"/>
      <c r="AC2138" s="92"/>
      <c r="AD2138" s="92"/>
      <c r="AE2138" s="92"/>
      <c r="AF2138" s="95"/>
      <c r="AG2138" s="94"/>
      <c r="AN2138" s="92"/>
      <c r="AO2138" s="92"/>
      <c r="AP2138" s="92"/>
      <c r="AQ2138" s="92"/>
      <c r="AR2138" s="92"/>
      <c r="AS2138" s="92"/>
      <c r="AT2138" s="92"/>
      <c r="AU2138" s="92"/>
    </row>
    <row r="2139" spans="27:47" ht="12.95" customHeight="1">
      <c r="AA2139" s="92"/>
      <c r="AB2139" s="92"/>
      <c r="AC2139" s="92"/>
      <c r="AD2139" s="92"/>
      <c r="AE2139" s="92"/>
      <c r="AF2139" s="95"/>
      <c r="AG2139" s="94"/>
      <c r="AN2139" s="92"/>
      <c r="AO2139" s="92"/>
      <c r="AP2139" s="92"/>
      <c r="AQ2139" s="92"/>
      <c r="AR2139" s="92"/>
      <c r="AS2139" s="92"/>
      <c r="AT2139" s="92"/>
      <c r="AU2139" s="92"/>
    </row>
    <row r="2140" spans="27:47" ht="12.95" customHeight="1">
      <c r="AA2140" s="92"/>
      <c r="AB2140" s="92"/>
      <c r="AC2140" s="92"/>
      <c r="AD2140" s="92"/>
      <c r="AE2140" s="92"/>
      <c r="AF2140" s="95"/>
      <c r="AG2140" s="94"/>
      <c r="AN2140" s="92"/>
      <c r="AO2140" s="92"/>
      <c r="AP2140" s="92"/>
      <c r="AQ2140" s="92"/>
      <c r="AR2140" s="92"/>
      <c r="AS2140" s="92"/>
      <c r="AT2140" s="92"/>
      <c r="AU2140" s="92"/>
    </row>
    <row r="2141" spans="27:47" ht="12.95" customHeight="1">
      <c r="AA2141" s="92"/>
      <c r="AB2141" s="92"/>
      <c r="AC2141" s="92"/>
      <c r="AD2141" s="92"/>
      <c r="AE2141" s="92"/>
      <c r="AF2141" s="95"/>
      <c r="AG2141" s="94"/>
      <c r="AN2141" s="92"/>
      <c r="AO2141" s="92"/>
      <c r="AP2141" s="92"/>
      <c r="AQ2141" s="92"/>
      <c r="AR2141" s="92"/>
      <c r="AS2141" s="92"/>
      <c r="AT2141" s="92"/>
      <c r="AU2141" s="92"/>
    </row>
    <row r="2142" spans="27:47" ht="12.95" customHeight="1">
      <c r="AA2142" s="92"/>
      <c r="AB2142" s="92"/>
      <c r="AC2142" s="92"/>
      <c r="AD2142" s="92"/>
      <c r="AE2142" s="92"/>
      <c r="AF2142" s="95"/>
      <c r="AG2142" s="94"/>
      <c r="AN2142" s="92"/>
      <c r="AO2142" s="92"/>
      <c r="AP2142" s="92"/>
      <c r="AQ2142" s="92"/>
      <c r="AR2142" s="92"/>
      <c r="AS2142" s="92"/>
      <c r="AT2142" s="92"/>
      <c r="AU2142" s="92"/>
    </row>
    <row r="2143" spans="27:47" ht="12.95" customHeight="1">
      <c r="AA2143" s="92"/>
      <c r="AB2143" s="92"/>
      <c r="AC2143" s="92"/>
      <c r="AD2143" s="92"/>
      <c r="AE2143" s="92"/>
      <c r="AF2143" s="95"/>
      <c r="AG2143" s="94"/>
      <c r="AN2143" s="92"/>
      <c r="AO2143" s="92"/>
      <c r="AP2143" s="92"/>
      <c r="AQ2143" s="92"/>
      <c r="AR2143" s="92"/>
      <c r="AS2143" s="92"/>
      <c r="AT2143" s="92"/>
      <c r="AU2143" s="92"/>
    </row>
    <row r="2144" spans="27:47" ht="12.95" customHeight="1">
      <c r="AA2144" s="92"/>
      <c r="AB2144" s="92"/>
      <c r="AC2144" s="92"/>
      <c r="AD2144" s="92"/>
      <c r="AE2144" s="92"/>
      <c r="AF2144" s="95"/>
      <c r="AG2144" s="94"/>
      <c r="AN2144" s="92"/>
      <c r="AO2144" s="92"/>
      <c r="AP2144" s="92"/>
      <c r="AQ2144" s="92"/>
      <c r="AR2144" s="92"/>
      <c r="AS2144" s="92"/>
      <c r="AT2144" s="92"/>
      <c r="AU2144" s="92"/>
    </row>
    <row r="2145" spans="27:47" ht="12.95" customHeight="1">
      <c r="AA2145" s="92"/>
      <c r="AB2145" s="92"/>
      <c r="AC2145" s="92"/>
      <c r="AD2145" s="92"/>
      <c r="AE2145" s="92"/>
      <c r="AF2145" s="95"/>
      <c r="AG2145" s="94"/>
      <c r="AN2145" s="92"/>
      <c r="AO2145" s="92"/>
      <c r="AP2145" s="92"/>
      <c r="AQ2145" s="92"/>
      <c r="AR2145" s="92"/>
      <c r="AS2145" s="92"/>
      <c r="AT2145" s="92"/>
      <c r="AU2145" s="92"/>
    </row>
    <row r="2146" spans="27:47" ht="12.95" customHeight="1">
      <c r="AA2146" s="92"/>
      <c r="AB2146" s="92"/>
      <c r="AC2146" s="92"/>
      <c r="AD2146" s="92"/>
      <c r="AE2146" s="92"/>
      <c r="AF2146" s="95"/>
      <c r="AG2146" s="94"/>
      <c r="AN2146" s="92"/>
      <c r="AO2146" s="92"/>
      <c r="AP2146" s="92"/>
      <c r="AQ2146" s="92"/>
      <c r="AR2146" s="92"/>
      <c r="AS2146" s="92"/>
      <c r="AT2146" s="92"/>
      <c r="AU2146" s="92"/>
    </row>
    <row r="2147" spans="27:47" ht="12.95" customHeight="1">
      <c r="AA2147" s="92"/>
      <c r="AB2147" s="92"/>
      <c r="AC2147" s="92"/>
      <c r="AD2147" s="92"/>
      <c r="AE2147" s="92"/>
      <c r="AF2147" s="95"/>
      <c r="AG2147" s="94"/>
      <c r="AN2147" s="92"/>
      <c r="AO2147" s="92"/>
      <c r="AP2147" s="92"/>
      <c r="AQ2147" s="92"/>
      <c r="AR2147" s="92"/>
      <c r="AS2147" s="92"/>
      <c r="AT2147" s="92"/>
      <c r="AU2147" s="92"/>
    </row>
    <row r="2148" spans="27:47" ht="12.95" customHeight="1">
      <c r="AA2148" s="92"/>
      <c r="AB2148" s="92"/>
      <c r="AC2148" s="92"/>
      <c r="AD2148" s="92"/>
      <c r="AE2148" s="92"/>
      <c r="AF2148" s="95"/>
      <c r="AG2148" s="94"/>
      <c r="AN2148" s="92"/>
      <c r="AO2148" s="92"/>
      <c r="AP2148" s="92"/>
      <c r="AQ2148" s="92"/>
      <c r="AR2148" s="92"/>
      <c r="AS2148" s="92"/>
      <c r="AT2148" s="92"/>
      <c r="AU2148" s="92"/>
    </row>
    <row r="2149" spans="27:47" ht="12.95" customHeight="1">
      <c r="AA2149" s="92"/>
      <c r="AB2149" s="92"/>
      <c r="AC2149" s="92"/>
      <c r="AD2149" s="92"/>
      <c r="AE2149" s="92"/>
      <c r="AF2149" s="95"/>
      <c r="AG2149" s="94"/>
      <c r="AN2149" s="92"/>
      <c r="AO2149" s="92"/>
      <c r="AP2149" s="92"/>
      <c r="AQ2149" s="92"/>
      <c r="AR2149" s="92"/>
      <c r="AS2149" s="92"/>
      <c r="AT2149" s="92"/>
      <c r="AU2149" s="92"/>
    </row>
    <row r="2150" spans="27:47" ht="12.95" customHeight="1">
      <c r="AA2150" s="92"/>
      <c r="AB2150" s="92"/>
      <c r="AC2150" s="92"/>
      <c r="AD2150" s="92"/>
      <c r="AE2150" s="92"/>
      <c r="AF2150" s="95"/>
      <c r="AG2150" s="94"/>
      <c r="AN2150" s="92"/>
      <c r="AO2150" s="92"/>
      <c r="AP2150" s="92"/>
      <c r="AQ2150" s="92"/>
      <c r="AR2150" s="92"/>
      <c r="AS2150" s="92"/>
      <c r="AT2150" s="92"/>
      <c r="AU2150" s="92"/>
    </row>
    <row r="2151" spans="27:47" ht="12.95" customHeight="1">
      <c r="AA2151" s="92"/>
      <c r="AB2151" s="92"/>
      <c r="AC2151" s="92"/>
      <c r="AD2151" s="92"/>
      <c r="AE2151" s="92"/>
      <c r="AF2151" s="95"/>
      <c r="AG2151" s="94"/>
      <c r="AN2151" s="92"/>
      <c r="AO2151" s="92"/>
      <c r="AP2151" s="92"/>
      <c r="AQ2151" s="92"/>
      <c r="AR2151" s="92"/>
      <c r="AS2151" s="92"/>
      <c r="AT2151" s="92"/>
      <c r="AU2151" s="92"/>
    </row>
    <row r="2152" spans="27:47" ht="12.95" customHeight="1">
      <c r="AA2152" s="92"/>
      <c r="AB2152" s="92"/>
      <c r="AC2152" s="92"/>
      <c r="AD2152" s="92"/>
      <c r="AE2152" s="92"/>
      <c r="AF2152" s="95"/>
      <c r="AG2152" s="94"/>
      <c r="AN2152" s="92"/>
      <c r="AO2152" s="92"/>
      <c r="AP2152" s="92"/>
      <c r="AQ2152" s="92"/>
      <c r="AR2152" s="92"/>
      <c r="AS2152" s="92"/>
      <c r="AT2152" s="92"/>
      <c r="AU2152" s="92"/>
    </row>
    <row r="2153" spans="27:47" ht="12.95" customHeight="1">
      <c r="AA2153" s="92"/>
      <c r="AB2153" s="92"/>
      <c r="AC2153" s="92"/>
      <c r="AD2153" s="92"/>
      <c r="AE2153" s="92"/>
      <c r="AF2153" s="95"/>
      <c r="AG2153" s="94"/>
      <c r="AN2153" s="92"/>
      <c r="AO2153" s="92"/>
      <c r="AP2153" s="92"/>
      <c r="AQ2153" s="92"/>
      <c r="AR2153" s="92"/>
      <c r="AS2153" s="92"/>
      <c r="AT2153" s="92"/>
      <c r="AU2153" s="92"/>
    </row>
    <row r="2154" spans="27:47" ht="12.95" customHeight="1">
      <c r="AA2154" s="92"/>
      <c r="AB2154" s="92"/>
      <c r="AC2154" s="92"/>
      <c r="AD2154" s="92"/>
      <c r="AE2154" s="92"/>
      <c r="AF2154" s="95"/>
      <c r="AG2154" s="94"/>
      <c r="AN2154" s="92"/>
      <c r="AO2154" s="92"/>
      <c r="AP2154" s="92"/>
      <c r="AQ2154" s="92"/>
      <c r="AR2154" s="92"/>
      <c r="AS2154" s="92"/>
      <c r="AT2154" s="92"/>
      <c r="AU2154" s="92"/>
    </row>
    <row r="2155" spans="27:47" ht="12.95" customHeight="1">
      <c r="AA2155" s="92"/>
      <c r="AB2155" s="92"/>
      <c r="AC2155" s="92"/>
      <c r="AD2155" s="92"/>
      <c r="AE2155" s="92"/>
      <c r="AF2155" s="95"/>
      <c r="AG2155" s="94"/>
      <c r="AN2155" s="92"/>
      <c r="AO2155" s="92"/>
      <c r="AP2155" s="92"/>
      <c r="AQ2155" s="92"/>
      <c r="AR2155" s="92"/>
      <c r="AS2155" s="92"/>
      <c r="AT2155" s="92"/>
      <c r="AU2155" s="92"/>
    </row>
    <row r="2156" spans="27:47" ht="12.95" customHeight="1">
      <c r="AA2156" s="92"/>
      <c r="AB2156" s="92"/>
      <c r="AC2156" s="92"/>
      <c r="AD2156" s="92"/>
      <c r="AE2156" s="92"/>
      <c r="AF2156" s="95"/>
      <c r="AG2156" s="94"/>
      <c r="AN2156" s="92"/>
      <c r="AO2156" s="92"/>
      <c r="AP2156" s="92"/>
      <c r="AQ2156" s="92"/>
      <c r="AR2156" s="92"/>
      <c r="AS2156" s="92"/>
      <c r="AT2156" s="92"/>
      <c r="AU2156" s="92"/>
    </row>
    <row r="2157" spans="27:47" ht="12.95" customHeight="1">
      <c r="AA2157" s="92"/>
      <c r="AB2157" s="92"/>
      <c r="AC2157" s="92"/>
      <c r="AD2157" s="92"/>
      <c r="AE2157" s="92"/>
      <c r="AF2157" s="95"/>
      <c r="AG2157" s="94"/>
      <c r="AN2157" s="92"/>
      <c r="AO2157" s="92"/>
      <c r="AP2157" s="92"/>
      <c r="AQ2157" s="92"/>
      <c r="AR2157" s="92"/>
      <c r="AS2157" s="92"/>
      <c r="AT2157" s="92"/>
      <c r="AU2157" s="92"/>
    </row>
    <row r="2158" spans="27:47" ht="12.95" customHeight="1">
      <c r="AA2158" s="92"/>
      <c r="AB2158" s="92"/>
      <c r="AC2158" s="92"/>
      <c r="AD2158" s="92"/>
      <c r="AE2158" s="92"/>
      <c r="AF2158" s="95"/>
      <c r="AG2158" s="94"/>
      <c r="AN2158" s="92"/>
      <c r="AO2158" s="92"/>
      <c r="AP2158" s="92"/>
      <c r="AQ2158" s="92"/>
      <c r="AR2158" s="92"/>
      <c r="AS2158" s="92"/>
      <c r="AT2158" s="92"/>
      <c r="AU2158" s="92"/>
    </row>
    <row r="2159" spans="27:47" ht="12.95" customHeight="1">
      <c r="AA2159" s="92"/>
      <c r="AB2159" s="92"/>
      <c r="AC2159" s="92"/>
      <c r="AD2159" s="92"/>
      <c r="AE2159" s="92"/>
      <c r="AF2159" s="95"/>
      <c r="AG2159" s="94"/>
      <c r="AN2159" s="92"/>
      <c r="AO2159" s="92"/>
      <c r="AP2159" s="92"/>
      <c r="AQ2159" s="92"/>
      <c r="AR2159" s="92"/>
      <c r="AS2159" s="92"/>
      <c r="AT2159" s="92"/>
      <c r="AU2159" s="92"/>
    </row>
    <row r="2160" spans="27:47" ht="12.95" customHeight="1">
      <c r="AA2160" s="92"/>
      <c r="AB2160" s="92"/>
      <c r="AC2160" s="92"/>
      <c r="AD2160" s="92"/>
      <c r="AE2160" s="92"/>
      <c r="AF2160" s="95"/>
      <c r="AG2160" s="94"/>
      <c r="AN2160" s="92"/>
      <c r="AO2160" s="92"/>
      <c r="AP2160" s="92"/>
      <c r="AQ2160" s="92"/>
      <c r="AR2160" s="92"/>
      <c r="AS2160" s="92"/>
      <c r="AT2160" s="92"/>
      <c r="AU2160" s="92"/>
    </row>
    <row r="2161" spans="27:47" ht="12.95" customHeight="1">
      <c r="AA2161" s="92"/>
      <c r="AB2161" s="92"/>
      <c r="AC2161" s="92"/>
      <c r="AD2161" s="92"/>
      <c r="AE2161" s="92"/>
      <c r="AF2161" s="95"/>
      <c r="AG2161" s="94"/>
      <c r="AN2161" s="92"/>
      <c r="AO2161" s="92"/>
      <c r="AP2161" s="92"/>
      <c r="AQ2161" s="92"/>
      <c r="AR2161" s="92"/>
      <c r="AS2161" s="92"/>
      <c r="AT2161" s="92"/>
      <c r="AU2161" s="92"/>
    </row>
    <row r="2162" spans="27:47" ht="12.95" customHeight="1">
      <c r="AA2162" s="92"/>
      <c r="AB2162" s="92"/>
      <c r="AC2162" s="92"/>
      <c r="AD2162" s="92"/>
      <c r="AE2162" s="92"/>
      <c r="AF2162" s="95"/>
      <c r="AG2162" s="94"/>
      <c r="AN2162" s="92"/>
      <c r="AO2162" s="92"/>
      <c r="AP2162" s="92"/>
      <c r="AQ2162" s="92"/>
      <c r="AR2162" s="92"/>
      <c r="AS2162" s="92"/>
      <c r="AT2162" s="92"/>
      <c r="AU2162" s="92"/>
    </row>
    <row r="2163" spans="27:47" ht="12.95" customHeight="1">
      <c r="AA2163" s="92"/>
      <c r="AB2163" s="92"/>
      <c r="AC2163" s="92"/>
      <c r="AD2163" s="92"/>
      <c r="AE2163" s="92"/>
      <c r="AF2163" s="95"/>
      <c r="AG2163" s="94"/>
      <c r="AN2163" s="92"/>
      <c r="AO2163" s="92"/>
      <c r="AP2163" s="92"/>
      <c r="AQ2163" s="92"/>
      <c r="AR2163" s="92"/>
      <c r="AS2163" s="92"/>
      <c r="AT2163" s="92"/>
      <c r="AU2163" s="92"/>
    </row>
    <row r="2164" spans="27:47" ht="12.95" customHeight="1">
      <c r="AA2164" s="92"/>
      <c r="AB2164" s="92"/>
      <c r="AC2164" s="92"/>
      <c r="AD2164" s="92"/>
      <c r="AE2164" s="92"/>
      <c r="AF2164" s="95"/>
      <c r="AG2164" s="94"/>
      <c r="AN2164" s="92"/>
      <c r="AO2164" s="92"/>
      <c r="AP2164" s="92"/>
      <c r="AQ2164" s="92"/>
      <c r="AR2164" s="92"/>
      <c r="AS2164" s="92"/>
      <c r="AT2164" s="92"/>
      <c r="AU2164" s="92"/>
    </row>
    <row r="2165" spans="27:47" ht="12.95" customHeight="1">
      <c r="AA2165" s="92"/>
      <c r="AB2165" s="92"/>
      <c r="AC2165" s="92"/>
      <c r="AD2165" s="92"/>
      <c r="AE2165" s="92"/>
      <c r="AF2165" s="95"/>
      <c r="AG2165" s="94"/>
      <c r="AN2165" s="92"/>
      <c r="AO2165" s="92"/>
      <c r="AP2165" s="92"/>
      <c r="AQ2165" s="92"/>
      <c r="AR2165" s="92"/>
      <c r="AS2165" s="92"/>
      <c r="AT2165" s="92"/>
      <c r="AU2165" s="92"/>
    </row>
    <row r="2166" spans="27:47" ht="12.95" customHeight="1">
      <c r="AA2166" s="92"/>
      <c r="AB2166" s="92"/>
      <c r="AC2166" s="92"/>
      <c r="AD2166" s="92"/>
      <c r="AE2166" s="92"/>
      <c r="AF2166" s="95"/>
      <c r="AG2166" s="94"/>
      <c r="AN2166" s="92"/>
      <c r="AO2166" s="92"/>
      <c r="AP2166" s="92"/>
      <c r="AQ2166" s="92"/>
      <c r="AR2166" s="92"/>
      <c r="AS2166" s="92"/>
      <c r="AT2166" s="92"/>
      <c r="AU2166" s="92"/>
    </row>
    <row r="2167" spans="27:47" ht="12.95" customHeight="1">
      <c r="AA2167" s="92"/>
      <c r="AB2167" s="92"/>
      <c r="AC2167" s="92"/>
      <c r="AD2167" s="92"/>
      <c r="AE2167" s="92"/>
      <c r="AF2167" s="95"/>
      <c r="AG2167" s="94"/>
      <c r="AN2167" s="92"/>
      <c r="AO2167" s="92"/>
      <c r="AP2167" s="92"/>
      <c r="AQ2167" s="92"/>
      <c r="AR2167" s="92"/>
      <c r="AS2167" s="92"/>
      <c r="AT2167" s="92"/>
      <c r="AU2167" s="92"/>
    </row>
    <row r="2168" spans="27:47" ht="12.95" customHeight="1">
      <c r="AA2168" s="92"/>
      <c r="AB2168" s="92"/>
      <c r="AC2168" s="92"/>
      <c r="AD2168" s="92"/>
      <c r="AE2168" s="92"/>
      <c r="AF2168" s="95"/>
      <c r="AG2168" s="94"/>
      <c r="AN2168" s="92"/>
      <c r="AO2168" s="92"/>
      <c r="AP2168" s="92"/>
      <c r="AQ2168" s="92"/>
      <c r="AR2168" s="92"/>
      <c r="AS2168" s="92"/>
      <c r="AT2168" s="92"/>
      <c r="AU2168" s="92"/>
    </row>
    <row r="2169" spans="27:47" ht="12.95" customHeight="1">
      <c r="AA2169" s="92"/>
      <c r="AB2169" s="92"/>
      <c r="AC2169" s="92"/>
      <c r="AD2169" s="92"/>
      <c r="AE2169" s="92"/>
      <c r="AF2169" s="95"/>
      <c r="AG2169" s="94"/>
      <c r="AN2169" s="92"/>
      <c r="AO2169" s="92"/>
      <c r="AP2169" s="92"/>
      <c r="AQ2169" s="92"/>
      <c r="AR2169" s="92"/>
      <c r="AS2169" s="92"/>
      <c r="AT2169" s="92"/>
      <c r="AU2169" s="92"/>
    </row>
    <row r="2170" spans="27:47" ht="12.95" customHeight="1">
      <c r="AA2170" s="92"/>
      <c r="AB2170" s="92"/>
      <c r="AC2170" s="92"/>
      <c r="AD2170" s="92"/>
      <c r="AE2170" s="92"/>
      <c r="AF2170" s="95"/>
      <c r="AG2170" s="94"/>
      <c r="AN2170" s="92"/>
      <c r="AO2170" s="92"/>
      <c r="AP2170" s="92"/>
      <c r="AQ2170" s="92"/>
      <c r="AR2170" s="92"/>
      <c r="AS2170" s="92"/>
      <c r="AT2170" s="92"/>
      <c r="AU2170" s="92"/>
    </row>
    <row r="2171" spans="27:47" ht="12.95" customHeight="1">
      <c r="AA2171" s="92"/>
      <c r="AB2171" s="92"/>
      <c r="AC2171" s="92"/>
      <c r="AD2171" s="92"/>
      <c r="AE2171" s="92"/>
      <c r="AF2171" s="95"/>
      <c r="AG2171" s="94"/>
      <c r="AN2171" s="92"/>
      <c r="AO2171" s="92"/>
      <c r="AP2171" s="92"/>
      <c r="AQ2171" s="92"/>
      <c r="AR2171" s="92"/>
      <c r="AS2171" s="92"/>
      <c r="AT2171" s="92"/>
      <c r="AU2171" s="92"/>
    </row>
    <row r="2172" spans="27:47" ht="12.95" customHeight="1">
      <c r="AA2172" s="92"/>
      <c r="AB2172" s="92"/>
      <c r="AC2172" s="92"/>
      <c r="AD2172" s="92"/>
      <c r="AE2172" s="92"/>
      <c r="AF2172" s="95"/>
      <c r="AG2172" s="94"/>
      <c r="AN2172" s="92"/>
      <c r="AO2172" s="92"/>
      <c r="AP2172" s="92"/>
      <c r="AQ2172" s="92"/>
      <c r="AR2172" s="92"/>
      <c r="AS2172" s="92"/>
      <c r="AT2172" s="92"/>
      <c r="AU2172" s="92"/>
    </row>
    <row r="2173" spans="27:47" ht="12.95" customHeight="1">
      <c r="AA2173" s="92"/>
      <c r="AB2173" s="92"/>
      <c r="AC2173" s="92"/>
      <c r="AD2173" s="92"/>
      <c r="AE2173" s="92"/>
      <c r="AF2173" s="95"/>
      <c r="AG2173" s="94"/>
      <c r="AN2173" s="92"/>
      <c r="AO2173" s="92"/>
      <c r="AP2173" s="92"/>
      <c r="AQ2173" s="92"/>
      <c r="AR2173" s="92"/>
      <c r="AS2173" s="92"/>
      <c r="AT2173" s="92"/>
      <c r="AU2173" s="92"/>
    </row>
    <row r="2174" spans="27:47" ht="12.95" customHeight="1">
      <c r="AA2174" s="92"/>
      <c r="AB2174" s="92"/>
      <c r="AC2174" s="92"/>
      <c r="AD2174" s="92"/>
      <c r="AE2174" s="92"/>
      <c r="AF2174" s="95"/>
      <c r="AG2174" s="94"/>
      <c r="AN2174" s="92"/>
      <c r="AO2174" s="92"/>
      <c r="AP2174" s="92"/>
      <c r="AQ2174" s="92"/>
      <c r="AR2174" s="92"/>
      <c r="AS2174" s="92"/>
      <c r="AT2174" s="92"/>
      <c r="AU2174" s="92"/>
    </row>
    <row r="2175" spans="27:47" ht="12.95" customHeight="1">
      <c r="AA2175" s="92"/>
      <c r="AB2175" s="92"/>
      <c r="AC2175" s="92"/>
      <c r="AD2175" s="92"/>
      <c r="AE2175" s="92"/>
      <c r="AF2175" s="95"/>
      <c r="AG2175" s="94"/>
      <c r="AN2175" s="92"/>
      <c r="AO2175" s="92"/>
      <c r="AP2175" s="92"/>
      <c r="AQ2175" s="92"/>
      <c r="AR2175" s="92"/>
      <c r="AS2175" s="92"/>
      <c r="AT2175" s="92"/>
      <c r="AU2175" s="92"/>
    </row>
    <row r="2176" spans="27:47" ht="12.95" customHeight="1">
      <c r="AA2176" s="92"/>
      <c r="AB2176" s="92"/>
      <c r="AC2176" s="92"/>
      <c r="AD2176" s="92"/>
      <c r="AE2176" s="92"/>
      <c r="AF2176" s="95"/>
      <c r="AG2176" s="94"/>
      <c r="AN2176" s="92"/>
      <c r="AO2176" s="92"/>
      <c r="AP2176" s="92"/>
      <c r="AQ2176" s="92"/>
      <c r="AR2176" s="92"/>
      <c r="AS2176" s="92"/>
      <c r="AT2176" s="92"/>
      <c r="AU2176" s="92"/>
    </row>
    <row r="2177" spans="27:47" ht="12.95" customHeight="1">
      <c r="AA2177" s="92"/>
      <c r="AB2177" s="92"/>
      <c r="AC2177" s="92"/>
      <c r="AD2177" s="92"/>
      <c r="AE2177" s="92"/>
      <c r="AF2177" s="95"/>
      <c r="AG2177" s="94"/>
      <c r="AN2177" s="92"/>
      <c r="AO2177" s="92"/>
      <c r="AP2177" s="92"/>
      <c r="AQ2177" s="92"/>
      <c r="AR2177" s="92"/>
      <c r="AS2177" s="92"/>
      <c r="AT2177" s="92"/>
      <c r="AU2177" s="92"/>
    </row>
    <row r="2178" spans="27:47" ht="12.95" customHeight="1">
      <c r="AA2178" s="92"/>
      <c r="AB2178" s="92"/>
      <c r="AC2178" s="92"/>
      <c r="AD2178" s="92"/>
      <c r="AE2178" s="92"/>
      <c r="AF2178" s="95"/>
      <c r="AG2178" s="94"/>
      <c r="AN2178" s="92"/>
      <c r="AO2178" s="92"/>
      <c r="AP2178" s="92"/>
      <c r="AQ2178" s="92"/>
      <c r="AR2178" s="92"/>
      <c r="AS2178" s="92"/>
      <c r="AT2178" s="92"/>
      <c r="AU2178" s="92"/>
    </row>
    <row r="2179" spans="27:47" ht="12.95" customHeight="1">
      <c r="AA2179" s="92"/>
      <c r="AB2179" s="92"/>
      <c r="AC2179" s="92"/>
      <c r="AD2179" s="92"/>
      <c r="AE2179" s="92"/>
      <c r="AF2179" s="95"/>
      <c r="AG2179" s="94"/>
      <c r="AN2179" s="92"/>
      <c r="AO2179" s="92"/>
      <c r="AP2179" s="92"/>
      <c r="AQ2179" s="92"/>
      <c r="AR2179" s="92"/>
      <c r="AS2179" s="92"/>
      <c r="AT2179" s="92"/>
      <c r="AU2179" s="92"/>
    </row>
    <row r="2180" spans="27:47" ht="12.95" customHeight="1">
      <c r="AA2180" s="92"/>
      <c r="AB2180" s="92"/>
      <c r="AC2180" s="92"/>
      <c r="AD2180" s="92"/>
      <c r="AE2180" s="92"/>
      <c r="AF2180" s="95"/>
      <c r="AG2180" s="94"/>
      <c r="AN2180" s="92"/>
      <c r="AO2180" s="92"/>
      <c r="AP2180" s="92"/>
      <c r="AQ2180" s="92"/>
      <c r="AR2180" s="92"/>
      <c r="AS2180" s="92"/>
      <c r="AT2180" s="92"/>
      <c r="AU2180" s="92"/>
    </row>
    <row r="2181" spans="27:47" ht="12.95" customHeight="1">
      <c r="AA2181" s="92"/>
      <c r="AB2181" s="92"/>
      <c r="AC2181" s="92"/>
      <c r="AD2181" s="92"/>
      <c r="AE2181" s="92"/>
      <c r="AF2181" s="95"/>
      <c r="AG2181" s="94"/>
      <c r="AN2181" s="92"/>
      <c r="AO2181" s="92"/>
      <c r="AP2181" s="92"/>
      <c r="AQ2181" s="92"/>
      <c r="AR2181" s="92"/>
      <c r="AS2181" s="92"/>
      <c r="AT2181" s="92"/>
      <c r="AU2181" s="92"/>
    </row>
    <row r="2182" spans="27:47" ht="12.95" customHeight="1">
      <c r="AA2182" s="92"/>
      <c r="AB2182" s="92"/>
      <c r="AC2182" s="92"/>
      <c r="AD2182" s="92"/>
      <c r="AE2182" s="92"/>
      <c r="AF2182" s="95"/>
      <c r="AG2182" s="94"/>
      <c r="AN2182" s="92"/>
      <c r="AO2182" s="92"/>
      <c r="AP2182" s="92"/>
      <c r="AQ2182" s="92"/>
      <c r="AR2182" s="92"/>
      <c r="AS2182" s="92"/>
      <c r="AT2182" s="92"/>
      <c r="AU2182" s="92"/>
    </row>
    <row r="2183" spans="27:47" ht="12.95" customHeight="1">
      <c r="AA2183" s="92"/>
      <c r="AB2183" s="92"/>
      <c r="AC2183" s="92"/>
      <c r="AD2183" s="92"/>
      <c r="AE2183" s="92"/>
      <c r="AF2183" s="95"/>
      <c r="AG2183" s="94"/>
      <c r="AN2183" s="92"/>
      <c r="AO2183" s="92"/>
      <c r="AP2183" s="92"/>
      <c r="AQ2183" s="92"/>
      <c r="AR2183" s="92"/>
      <c r="AS2183" s="92"/>
      <c r="AT2183" s="92"/>
      <c r="AU2183" s="92"/>
    </row>
    <row r="2184" spans="27:47" ht="12.95" customHeight="1">
      <c r="AA2184" s="92"/>
      <c r="AB2184" s="92"/>
      <c r="AC2184" s="92"/>
      <c r="AD2184" s="92"/>
      <c r="AE2184" s="92"/>
      <c r="AF2184" s="95"/>
      <c r="AG2184" s="94"/>
      <c r="AN2184" s="92"/>
      <c r="AO2184" s="92"/>
      <c r="AP2184" s="92"/>
      <c r="AQ2184" s="92"/>
      <c r="AR2184" s="92"/>
      <c r="AS2184" s="92"/>
      <c r="AT2184" s="92"/>
      <c r="AU2184" s="92"/>
    </row>
    <row r="2185" spans="27:47" ht="12.95" customHeight="1">
      <c r="AA2185" s="92"/>
      <c r="AB2185" s="92"/>
      <c r="AC2185" s="92"/>
      <c r="AD2185" s="92"/>
      <c r="AE2185" s="92"/>
      <c r="AF2185" s="95"/>
      <c r="AG2185" s="94"/>
      <c r="AN2185" s="92"/>
      <c r="AO2185" s="92"/>
      <c r="AP2185" s="92"/>
      <c r="AQ2185" s="92"/>
      <c r="AR2185" s="92"/>
      <c r="AS2185" s="92"/>
      <c r="AT2185" s="92"/>
      <c r="AU2185" s="92"/>
    </row>
    <row r="2186" spans="27:47" ht="12.95" customHeight="1">
      <c r="AA2186" s="92"/>
      <c r="AB2186" s="92"/>
      <c r="AC2186" s="92"/>
      <c r="AD2186" s="92"/>
      <c r="AE2186" s="92"/>
      <c r="AF2186" s="95"/>
      <c r="AG2186" s="94"/>
      <c r="AN2186" s="92"/>
      <c r="AO2186" s="92"/>
      <c r="AP2186" s="92"/>
      <c r="AQ2186" s="92"/>
      <c r="AR2186" s="92"/>
      <c r="AS2186" s="92"/>
      <c r="AT2186" s="92"/>
      <c r="AU2186" s="92"/>
    </row>
    <row r="2187" spans="27:47" ht="12.95" customHeight="1">
      <c r="AA2187" s="92"/>
      <c r="AB2187" s="92"/>
      <c r="AC2187" s="92"/>
      <c r="AD2187" s="92"/>
      <c r="AE2187" s="92"/>
      <c r="AF2187" s="95"/>
      <c r="AG2187" s="94"/>
      <c r="AN2187" s="92"/>
      <c r="AO2187" s="92"/>
      <c r="AP2187" s="92"/>
      <c r="AQ2187" s="92"/>
      <c r="AR2187" s="92"/>
      <c r="AS2187" s="92"/>
      <c r="AT2187" s="92"/>
      <c r="AU2187" s="92"/>
    </row>
    <row r="2188" spans="27:47" ht="12.95" customHeight="1">
      <c r="AA2188" s="92"/>
      <c r="AB2188" s="92"/>
      <c r="AC2188" s="92"/>
      <c r="AD2188" s="92"/>
      <c r="AE2188" s="92"/>
      <c r="AF2188" s="95"/>
      <c r="AG2188" s="94"/>
      <c r="AN2188" s="92"/>
      <c r="AO2188" s="92"/>
      <c r="AP2188" s="92"/>
      <c r="AQ2188" s="92"/>
      <c r="AR2188" s="92"/>
      <c r="AS2188" s="92"/>
      <c r="AT2188" s="92"/>
      <c r="AU2188" s="92"/>
    </row>
    <row r="2189" spans="27:47" ht="12.95" customHeight="1">
      <c r="AA2189" s="92"/>
      <c r="AB2189" s="92"/>
      <c r="AC2189" s="92"/>
      <c r="AD2189" s="92"/>
      <c r="AE2189" s="92"/>
      <c r="AF2189" s="95"/>
      <c r="AG2189" s="94"/>
      <c r="AN2189" s="92"/>
      <c r="AO2189" s="92"/>
      <c r="AP2189" s="92"/>
      <c r="AQ2189" s="92"/>
      <c r="AR2189" s="92"/>
      <c r="AS2189" s="92"/>
      <c r="AT2189" s="92"/>
      <c r="AU2189" s="92"/>
    </row>
    <row r="2190" spans="27:47" ht="12.95" customHeight="1">
      <c r="AA2190" s="92"/>
      <c r="AB2190" s="92"/>
      <c r="AC2190" s="92"/>
      <c r="AD2190" s="92"/>
      <c r="AE2190" s="92"/>
      <c r="AF2190" s="95"/>
      <c r="AG2190" s="94"/>
      <c r="AN2190" s="92"/>
      <c r="AO2190" s="92"/>
      <c r="AP2190" s="92"/>
      <c r="AQ2190" s="92"/>
      <c r="AR2190" s="92"/>
      <c r="AS2190" s="92"/>
      <c r="AT2190" s="92"/>
      <c r="AU2190" s="92"/>
    </row>
    <row r="2191" spans="27:47" ht="12.95" customHeight="1">
      <c r="AA2191" s="92"/>
      <c r="AB2191" s="92"/>
      <c r="AC2191" s="92"/>
      <c r="AD2191" s="92"/>
      <c r="AE2191" s="92"/>
      <c r="AF2191" s="95"/>
      <c r="AG2191" s="94"/>
      <c r="AN2191" s="92"/>
      <c r="AO2191" s="92"/>
      <c r="AP2191" s="92"/>
      <c r="AQ2191" s="92"/>
      <c r="AR2191" s="92"/>
      <c r="AS2191" s="92"/>
      <c r="AT2191" s="92"/>
      <c r="AU2191" s="92"/>
    </row>
    <row r="2192" spans="27:47" ht="12.95" customHeight="1">
      <c r="AA2192" s="92"/>
      <c r="AB2192" s="92"/>
      <c r="AC2192" s="92"/>
      <c r="AD2192" s="92"/>
      <c r="AE2192" s="92"/>
      <c r="AF2192" s="95"/>
      <c r="AG2192" s="94"/>
      <c r="AN2192" s="92"/>
      <c r="AO2192" s="92"/>
      <c r="AP2192" s="92"/>
      <c r="AQ2192" s="92"/>
      <c r="AR2192" s="92"/>
      <c r="AS2192" s="92"/>
      <c r="AT2192" s="92"/>
      <c r="AU2192" s="92"/>
    </row>
    <row r="2193" spans="27:47" ht="12.95" customHeight="1">
      <c r="AA2193" s="92"/>
      <c r="AB2193" s="92"/>
      <c r="AC2193" s="92"/>
      <c r="AD2193" s="92"/>
      <c r="AE2193" s="92"/>
      <c r="AF2193" s="95"/>
      <c r="AG2193" s="94"/>
      <c r="AN2193" s="92"/>
      <c r="AO2193" s="92"/>
      <c r="AP2193" s="92"/>
      <c r="AQ2193" s="92"/>
      <c r="AR2193" s="92"/>
      <c r="AS2193" s="92"/>
      <c r="AT2193" s="92"/>
      <c r="AU2193" s="92"/>
    </row>
    <row r="2194" spans="27:47" ht="12.95" customHeight="1">
      <c r="AA2194" s="92"/>
      <c r="AB2194" s="92"/>
      <c r="AC2194" s="92"/>
      <c r="AD2194" s="92"/>
      <c r="AE2194" s="92"/>
      <c r="AF2194" s="95"/>
      <c r="AG2194" s="94"/>
      <c r="AN2194" s="92"/>
      <c r="AO2194" s="92"/>
      <c r="AP2194" s="92"/>
      <c r="AQ2194" s="92"/>
      <c r="AR2194" s="92"/>
      <c r="AS2194" s="92"/>
      <c r="AT2194" s="92"/>
      <c r="AU2194" s="92"/>
    </row>
    <row r="2195" spans="27:47" ht="12.95" customHeight="1">
      <c r="AA2195" s="92"/>
      <c r="AB2195" s="92"/>
      <c r="AC2195" s="92"/>
      <c r="AD2195" s="92"/>
      <c r="AE2195" s="92"/>
      <c r="AF2195" s="95"/>
      <c r="AG2195" s="94"/>
      <c r="AN2195" s="92"/>
      <c r="AO2195" s="92"/>
      <c r="AP2195" s="92"/>
      <c r="AQ2195" s="92"/>
      <c r="AR2195" s="92"/>
      <c r="AS2195" s="92"/>
      <c r="AT2195" s="92"/>
      <c r="AU2195" s="92"/>
    </row>
    <row r="2196" spans="27:47" ht="12.95" customHeight="1">
      <c r="AA2196" s="92"/>
      <c r="AB2196" s="92"/>
      <c r="AC2196" s="92"/>
      <c r="AD2196" s="92"/>
      <c r="AE2196" s="92"/>
      <c r="AF2196" s="95"/>
      <c r="AG2196" s="94"/>
      <c r="AN2196" s="92"/>
      <c r="AO2196" s="92"/>
      <c r="AP2196" s="92"/>
      <c r="AQ2196" s="92"/>
      <c r="AR2196" s="92"/>
      <c r="AS2196" s="92"/>
      <c r="AT2196" s="92"/>
      <c r="AU2196" s="92"/>
    </row>
    <row r="2197" spans="27:47" ht="12.95" customHeight="1">
      <c r="AA2197" s="92"/>
      <c r="AB2197" s="92"/>
      <c r="AC2197" s="92"/>
      <c r="AD2197" s="92"/>
      <c r="AE2197" s="92"/>
      <c r="AF2197" s="95"/>
      <c r="AG2197" s="94"/>
      <c r="AN2197" s="92"/>
      <c r="AO2197" s="92"/>
      <c r="AP2197" s="92"/>
      <c r="AQ2197" s="92"/>
      <c r="AR2197" s="92"/>
      <c r="AS2197" s="92"/>
      <c r="AT2197" s="92"/>
      <c r="AU2197" s="92"/>
    </row>
    <row r="2198" spans="27:47" ht="12.95" customHeight="1">
      <c r="AA2198" s="92"/>
      <c r="AB2198" s="92"/>
      <c r="AC2198" s="92"/>
      <c r="AD2198" s="92"/>
      <c r="AE2198" s="92"/>
      <c r="AF2198" s="95"/>
      <c r="AG2198" s="94"/>
      <c r="AN2198" s="92"/>
      <c r="AO2198" s="92"/>
      <c r="AP2198" s="92"/>
      <c r="AQ2198" s="92"/>
      <c r="AR2198" s="92"/>
      <c r="AS2198" s="92"/>
      <c r="AT2198" s="92"/>
      <c r="AU2198" s="92"/>
    </row>
    <row r="2199" spans="27:47" ht="12.95" customHeight="1">
      <c r="AA2199" s="92"/>
      <c r="AB2199" s="92"/>
      <c r="AC2199" s="92"/>
      <c r="AD2199" s="92"/>
      <c r="AE2199" s="92"/>
      <c r="AF2199" s="95"/>
      <c r="AG2199" s="94"/>
      <c r="AN2199" s="92"/>
      <c r="AO2199" s="92"/>
      <c r="AP2199" s="92"/>
      <c r="AQ2199" s="92"/>
      <c r="AR2199" s="92"/>
      <c r="AS2199" s="92"/>
      <c r="AT2199" s="92"/>
      <c r="AU2199" s="92"/>
    </row>
    <row r="2200" spans="27:47" ht="12.95" customHeight="1">
      <c r="AA2200" s="92"/>
      <c r="AB2200" s="92"/>
      <c r="AC2200" s="92"/>
      <c r="AD2200" s="92"/>
      <c r="AE2200" s="92"/>
      <c r="AF2200" s="95"/>
      <c r="AG2200" s="94"/>
      <c r="AN2200" s="92"/>
      <c r="AO2200" s="92"/>
      <c r="AP2200" s="92"/>
      <c r="AQ2200" s="92"/>
      <c r="AR2200" s="92"/>
      <c r="AS2200" s="92"/>
      <c r="AT2200" s="92"/>
      <c r="AU2200" s="92"/>
    </row>
    <row r="2201" spans="27:47" ht="12.95" customHeight="1">
      <c r="AA2201" s="92"/>
      <c r="AB2201" s="92"/>
      <c r="AC2201" s="92"/>
      <c r="AD2201" s="92"/>
      <c r="AE2201" s="92"/>
      <c r="AF2201" s="95"/>
      <c r="AG2201" s="94"/>
      <c r="AN2201" s="92"/>
      <c r="AO2201" s="92"/>
      <c r="AP2201" s="92"/>
      <c r="AQ2201" s="92"/>
      <c r="AR2201" s="92"/>
      <c r="AS2201" s="92"/>
      <c r="AT2201" s="92"/>
      <c r="AU2201" s="92"/>
    </row>
    <row r="2202" spans="27:47" ht="12.95" customHeight="1">
      <c r="AA2202" s="92"/>
      <c r="AB2202" s="92"/>
      <c r="AC2202" s="92"/>
      <c r="AD2202" s="92"/>
      <c r="AE2202" s="92"/>
      <c r="AF2202" s="95"/>
      <c r="AG2202" s="94"/>
      <c r="AN2202" s="92"/>
      <c r="AO2202" s="92"/>
      <c r="AP2202" s="92"/>
      <c r="AQ2202" s="92"/>
      <c r="AR2202" s="92"/>
      <c r="AS2202" s="92"/>
      <c r="AT2202" s="92"/>
      <c r="AU2202" s="92"/>
    </row>
    <row r="2203" spans="27:47" ht="12.95" customHeight="1">
      <c r="AA2203" s="92"/>
      <c r="AB2203" s="92"/>
      <c r="AC2203" s="92"/>
      <c r="AD2203" s="92"/>
      <c r="AE2203" s="92"/>
      <c r="AF2203" s="95"/>
      <c r="AG2203" s="94"/>
      <c r="AN2203" s="92"/>
      <c r="AO2203" s="92"/>
      <c r="AP2203" s="92"/>
      <c r="AQ2203" s="92"/>
      <c r="AR2203" s="92"/>
      <c r="AS2203" s="92"/>
      <c r="AT2203" s="92"/>
      <c r="AU2203" s="92"/>
    </row>
    <row r="2204" spans="27:47" ht="12.95" customHeight="1">
      <c r="AA2204" s="92"/>
      <c r="AB2204" s="92"/>
      <c r="AC2204" s="92"/>
      <c r="AD2204" s="92"/>
      <c r="AE2204" s="92"/>
      <c r="AF2204" s="95"/>
      <c r="AG2204" s="94"/>
      <c r="AN2204" s="92"/>
      <c r="AO2204" s="92"/>
      <c r="AP2204" s="92"/>
      <c r="AQ2204" s="92"/>
      <c r="AR2204" s="92"/>
      <c r="AS2204" s="92"/>
      <c r="AT2204" s="92"/>
      <c r="AU2204" s="92"/>
    </row>
    <row r="2205" spans="27:47" ht="12.95" customHeight="1">
      <c r="AA2205" s="92"/>
      <c r="AB2205" s="92"/>
      <c r="AC2205" s="92"/>
      <c r="AD2205" s="92"/>
      <c r="AE2205" s="92"/>
      <c r="AF2205" s="95"/>
      <c r="AG2205" s="94"/>
      <c r="AN2205" s="92"/>
      <c r="AO2205" s="92"/>
      <c r="AP2205" s="92"/>
      <c r="AQ2205" s="92"/>
      <c r="AR2205" s="92"/>
      <c r="AS2205" s="92"/>
      <c r="AT2205" s="92"/>
      <c r="AU2205" s="92"/>
    </row>
    <row r="2206" spans="27:47" ht="12.95" customHeight="1">
      <c r="AA2206" s="92"/>
      <c r="AB2206" s="92"/>
      <c r="AC2206" s="92"/>
      <c r="AD2206" s="92"/>
      <c r="AE2206" s="92"/>
      <c r="AF2206" s="95"/>
      <c r="AG2206" s="94"/>
      <c r="AN2206" s="92"/>
      <c r="AO2206" s="92"/>
      <c r="AP2206" s="92"/>
      <c r="AQ2206" s="92"/>
      <c r="AR2206" s="92"/>
      <c r="AS2206" s="92"/>
      <c r="AT2206" s="92"/>
      <c r="AU2206" s="92"/>
    </row>
    <row r="2207" spans="27:47" ht="12.95" customHeight="1">
      <c r="AA2207" s="92"/>
      <c r="AB2207" s="92"/>
      <c r="AC2207" s="92"/>
      <c r="AD2207" s="92"/>
      <c r="AE2207" s="92"/>
      <c r="AF2207" s="95"/>
      <c r="AG2207" s="94"/>
      <c r="AN2207" s="92"/>
      <c r="AO2207" s="92"/>
      <c r="AP2207" s="92"/>
      <c r="AQ2207" s="92"/>
      <c r="AR2207" s="92"/>
      <c r="AS2207" s="92"/>
      <c r="AT2207" s="92"/>
      <c r="AU2207" s="92"/>
    </row>
    <row r="2208" spans="27:47" ht="12.95" customHeight="1">
      <c r="AA2208" s="92"/>
      <c r="AB2208" s="92"/>
      <c r="AC2208" s="92"/>
      <c r="AD2208" s="92"/>
      <c r="AE2208" s="92"/>
      <c r="AF2208" s="95"/>
      <c r="AG2208" s="94"/>
      <c r="AN2208" s="92"/>
      <c r="AO2208" s="92"/>
      <c r="AP2208" s="92"/>
      <c r="AQ2208" s="92"/>
      <c r="AR2208" s="92"/>
      <c r="AS2208" s="92"/>
      <c r="AT2208" s="92"/>
      <c r="AU2208" s="92"/>
    </row>
    <row r="2209" spans="27:47" ht="12.95" customHeight="1">
      <c r="AA2209" s="92"/>
      <c r="AB2209" s="92"/>
      <c r="AC2209" s="92"/>
      <c r="AD2209" s="92"/>
      <c r="AE2209" s="92"/>
      <c r="AF2209" s="95"/>
      <c r="AG2209" s="94"/>
      <c r="AN2209" s="92"/>
      <c r="AO2209" s="92"/>
      <c r="AP2209" s="92"/>
      <c r="AQ2209" s="92"/>
      <c r="AR2209" s="92"/>
      <c r="AS2209" s="92"/>
      <c r="AT2209" s="92"/>
      <c r="AU2209" s="92"/>
    </row>
    <row r="2210" spans="27:47" ht="12.95" customHeight="1">
      <c r="AA2210" s="92"/>
      <c r="AB2210" s="92"/>
      <c r="AC2210" s="92"/>
      <c r="AD2210" s="92"/>
      <c r="AE2210" s="92"/>
      <c r="AF2210" s="95"/>
      <c r="AG2210" s="94"/>
      <c r="AN2210" s="92"/>
      <c r="AO2210" s="92"/>
      <c r="AP2210" s="92"/>
      <c r="AQ2210" s="92"/>
      <c r="AR2210" s="92"/>
      <c r="AS2210" s="92"/>
      <c r="AT2210" s="92"/>
      <c r="AU2210" s="92"/>
    </row>
    <row r="2211" spans="27:47" ht="12.95" customHeight="1">
      <c r="AA2211" s="92"/>
      <c r="AB2211" s="92"/>
      <c r="AC2211" s="92"/>
      <c r="AD2211" s="92"/>
      <c r="AE2211" s="92"/>
      <c r="AF2211" s="95"/>
      <c r="AG2211" s="94"/>
      <c r="AN2211" s="92"/>
      <c r="AO2211" s="92"/>
      <c r="AP2211" s="92"/>
      <c r="AQ2211" s="92"/>
      <c r="AR2211" s="92"/>
      <c r="AS2211" s="92"/>
      <c r="AT2211" s="92"/>
      <c r="AU2211" s="92"/>
    </row>
    <row r="2212" spans="27:47" ht="12.95" customHeight="1">
      <c r="AA2212" s="92"/>
      <c r="AB2212" s="92"/>
      <c r="AC2212" s="92"/>
      <c r="AD2212" s="92"/>
      <c r="AE2212" s="92"/>
      <c r="AF2212" s="95"/>
      <c r="AG2212" s="94"/>
      <c r="AN2212" s="92"/>
      <c r="AO2212" s="92"/>
      <c r="AP2212" s="92"/>
      <c r="AQ2212" s="92"/>
      <c r="AR2212" s="92"/>
      <c r="AS2212" s="92"/>
      <c r="AT2212" s="92"/>
      <c r="AU2212" s="92"/>
    </row>
    <row r="2213" spans="27:47" ht="12.95" customHeight="1">
      <c r="AA2213" s="92"/>
      <c r="AB2213" s="92"/>
      <c r="AC2213" s="92"/>
      <c r="AD2213" s="92"/>
      <c r="AE2213" s="92"/>
      <c r="AF2213" s="95"/>
      <c r="AG2213" s="94"/>
      <c r="AN2213" s="92"/>
      <c r="AO2213" s="92"/>
      <c r="AP2213" s="92"/>
      <c r="AQ2213" s="92"/>
      <c r="AR2213" s="92"/>
      <c r="AS2213" s="92"/>
      <c r="AT2213" s="92"/>
      <c r="AU2213" s="92"/>
    </row>
    <row r="2214" spans="27:47" ht="12.95" customHeight="1">
      <c r="AA2214" s="92"/>
      <c r="AB2214" s="92"/>
      <c r="AC2214" s="92"/>
      <c r="AD2214" s="92"/>
      <c r="AE2214" s="92"/>
      <c r="AF2214" s="95"/>
      <c r="AG2214" s="94"/>
      <c r="AN2214" s="92"/>
      <c r="AO2214" s="92"/>
      <c r="AP2214" s="92"/>
      <c r="AQ2214" s="92"/>
      <c r="AR2214" s="92"/>
      <c r="AS2214" s="92"/>
      <c r="AT2214" s="92"/>
      <c r="AU2214" s="92"/>
    </row>
    <row r="2215" spans="27:47" ht="12.95" customHeight="1">
      <c r="AA2215" s="92"/>
      <c r="AB2215" s="92"/>
      <c r="AC2215" s="92"/>
      <c r="AD2215" s="92"/>
      <c r="AE2215" s="92"/>
      <c r="AF2215" s="95"/>
      <c r="AG2215" s="94"/>
      <c r="AN2215" s="92"/>
      <c r="AO2215" s="92"/>
      <c r="AP2215" s="92"/>
      <c r="AQ2215" s="92"/>
      <c r="AR2215" s="92"/>
      <c r="AS2215" s="92"/>
      <c r="AT2215" s="92"/>
      <c r="AU2215" s="92"/>
    </row>
    <row r="2216" spans="27:47" ht="12.95" customHeight="1">
      <c r="AA2216" s="92"/>
      <c r="AB2216" s="92"/>
      <c r="AC2216" s="92"/>
      <c r="AD2216" s="92"/>
      <c r="AE2216" s="92"/>
      <c r="AF2216" s="95"/>
      <c r="AG2216" s="94"/>
      <c r="AN2216" s="92"/>
      <c r="AO2216" s="92"/>
      <c r="AP2216" s="92"/>
      <c r="AQ2216" s="92"/>
      <c r="AR2216" s="92"/>
      <c r="AS2216" s="92"/>
      <c r="AT2216" s="92"/>
      <c r="AU2216" s="92"/>
    </row>
    <row r="2217" spans="27:47" ht="12.95" customHeight="1">
      <c r="AA2217" s="92"/>
      <c r="AB2217" s="92"/>
      <c r="AC2217" s="92"/>
      <c r="AD2217" s="92"/>
      <c r="AE2217" s="92"/>
      <c r="AF2217" s="95"/>
      <c r="AG2217" s="94"/>
      <c r="AN2217" s="92"/>
      <c r="AO2217" s="92"/>
      <c r="AP2217" s="92"/>
      <c r="AQ2217" s="92"/>
      <c r="AR2217" s="92"/>
      <c r="AS2217" s="92"/>
      <c r="AT2217" s="92"/>
      <c r="AU2217" s="92"/>
    </row>
    <row r="2218" spans="27:47" ht="12.95" customHeight="1">
      <c r="AA2218" s="92"/>
      <c r="AB2218" s="92"/>
      <c r="AC2218" s="92"/>
      <c r="AD2218" s="92"/>
      <c r="AE2218" s="92"/>
      <c r="AF2218" s="95"/>
      <c r="AG2218" s="94"/>
      <c r="AN2218" s="92"/>
      <c r="AO2218" s="92"/>
      <c r="AP2218" s="92"/>
      <c r="AQ2218" s="92"/>
      <c r="AR2218" s="92"/>
      <c r="AS2218" s="92"/>
      <c r="AT2218" s="92"/>
      <c r="AU2218" s="92"/>
    </row>
    <row r="2219" spans="27:47" ht="12.95" customHeight="1">
      <c r="AA2219" s="92"/>
      <c r="AB2219" s="92"/>
      <c r="AC2219" s="92"/>
      <c r="AD2219" s="92"/>
      <c r="AE2219" s="92"/>
      <c r="AF2219" s="95"/>
      <c r="AG2219" s="94"/>
      <c r="AN2219" s="92"/>
      <c r="AO2219" s="92"/>
      <c r="AP2219" s="92"/>
      <c r="AQ2219" s="92"/>
      <c r="AR2219" s="92"/>
      <c r="AS2219" s="92"/>
      <c r="AT2219" s="92"/>
      <c r="AU2219" s="92"/>
    </row>
    <row r="2220" spans="27:47" ht="12.95" customHeight="1">
      <c r="AA2220" s="92"/>
      <c r="AB2220" s="92"/>
      <c r="AC2220" s="92"/>
      <c r="AD2220" s="92"/>
      <c r="AE2220" s="92"/>
      <c r="AF2220" s="95"/>
      <c r="AG2220" s="94"/>
      <c r="AN2220" s="92"/>
      <c r="AO2220" s="92"/>
      <c r="AP2220" s="92"/>
      <c r="AQ2220" s="92"/>
      <c r="AR2220" s="92"/>
      <c r="AS2220" s="92"/>
      <c r="AT2220" s="92"/>
      <c r="AU2220" s="92"/>
    </row>
    <row r="2221" spans="27:47" ht="12.95" customHeight="1">
      <c r="AA2221" s="92"/>
      <c r="AB2221" s="92"/>
      <c r="AC2221" s="92"/>
      <c r="AD2221" s="92"/>
      <c r="AE2221" s="92"/>
      <c r="AF2221" s="95"/>
      <c r="AG2221" s="94"/>
      <c r="AN2221" s="92"/>
      <c r="AO2221" s="92"/>
      <c r="AP2221" s="92"/>
      <c r="AQ2221" s="92"/>
      <c r="AR2221" s="92"/>
      <c r="AS2221" s="92"/>
      <c r="AT2221" s="92"/>
      <c r="AU2221" s="92"/>
    </row>
    <row r="2222" spans="27:47" ht="12.95" customHeight="1">
      <c r="AA2222" s="92"/>
      <c r="AB2222" s="92"/>
      <c r="AC2222" s="92"/>
      <c r="AD2222" s="92"/>
      <c r="AE2222" s="92"/>
      <c r="AF2222" s="95"/>
      <c r="AG2222" s="94"/>
      <c r="AN2222" s="92"/>
      <c r="AO2222" s="92"/>
      <c r="AP2222" s="92"/>
      <c r="AQ2222" s="92"/>
      <c r="AR2222" s="92"/>
      <c r="AS2222" s="92"/>
      <c r="AT2222" s="92"/>
      <c r="AU2222" s="92"/>
    </row>
    <row r="2223" spans="27:47" ht="12.95" customHeight="1">
      <c r="AA2223" s="92"/>
      <c r="AB2223" s="92"/>
      <c r="AC2223" s="92"/>
      <c r="AD2223" s="92"/>
      <c r="AE2223" s="92"/>
      <c r="AF2223" s="95"/>
      <c r="AG2223" s="94"/>
      <c r="AN2223" s="92"/>
      <c r="AO2223" s="92"/>
      <c r="AP2223" s="92"/>
      <c r="AQ2223" s="92"/>
      <c r="AR2223" s="92"/>
      <c r="AS2223" s="92"/>
      <c r="AT2223" s="92"/>
      <c r="AU2223" s="92"/>
    </row>
    <row r="2224" spans="27:47" ht="12.95" customHeight="1">
      <c r="AA2224" s="92"/>
      <c r="AB2224" s="92"/>
      <c r="AC2224" s="92"/>
      <c r="AD2224" s="92"/>
      <c r="AE2224" s="92"/>
      <c r="AF2224" s="95"/>
      <c r="AG2224" s="94"/>
      <c r="AN2224" s="92"/>
      <c r="AO2224" s="92"/>
      <c r="AP2224" s="92"/>
      <c r="AQ2224" s="92"/>
      <c r="AR2224" s="92"/>
      <c r="AS2224" s="92"/>
      <c r="AT2224" s="92"/>
      <c r="AU2224" s="92"/>
    </row>
    <row r="2225" spans="27:47" ht="12.95" customHeight="1">
      <c r="AA2225" s="92"/>
      <c r="AB2225" s="92"/>
      <c r="AC2225" s="92"/>
      <c r="AD2225" s="92"/>
      <c r="AE2225" s="92"/>
      <c r="AF2225" s="95"/>
      <c r="AG2225" s="94"/>
      <c r="AN2225" s="92"/>
      <c r="AO2225" s="92"/>
      <c r="AP2225" s="92"/>
      <c r="AQ2225" s="92"/>
      <c r="AR2225" s="92"/>
      <c r="AS2225" s="92"/>
      <c r="AT2225" s="92"/>
      <c r="AU2225" s="92"/>
    </row>
    <row r="2226" spans="27:47" ht="12.95" customHeight="1">
      <c r="AA2226" s="92"/>
      <c r="AB2226" s="92"/>
      <c r="AC2226" s="92"/>
      <c r="AD2226" s="92"/>
      <c r="AE2226" s="92"/>
      <c r="AF2226" s="95"/>
      <c r="AG2226" s="94"/>
      <c r="AN2226" s="92"/>
      <c r="AO2226" s="92"/>
      <c r="AP2226" s="92"/>
      <c r="AQ2226" s="92"/>
      <c r="AR2226" s="92"/>
      <c r="AS2226" s="92"/>
      <c r="AT2226" s="92"/>
      <c r="AU2226" s="92"/>
    </row>
    <row r="2227" spans="27:47" ht="12.95" customHeight="1">
      <c r="AA2227" s="92"/>
      <c r="AB2227" s="92"/>
      <c r="AC2227" s="92"/>
      <c r="AD2227" s="92"/>
      <c r="AE2227" s="92"/>
      <c r="AF2227" s="95"/>
      <c r="AG2227" s="94"/>
      <c r="AN2227" s="92"/>
      <c r="AO2227" s="92"/>
      <c r="AP2227" s="92"/>
      <c r="AQ2227" s="92"/>
      <c r="AR2227" s="92"/>
      <c r="AS2227" s="92"/>
      <c r="AT2227" s="92"/>
      <c r="AU2227" s="92"/>
    </row>
    <row r="2228" spans="27:47" ht="12.95" customHeight="1">
      <c r="AA2228" s="92"/>
      <c r="AB2228" s="92"/>
      <c r="AC2228" s="92"/>
      <c r="AD2228" s="92"/>
      <c r="AE2228" s="92"/>
      <c r="AF2228" s="95"/>
      <c r="AG2228" s="94"/>
      <c r="AN2228" s="92"/>
      <c r="AO2228" s="92"/>
      <c r="AP2228" s="92"/>
      <c r="AQ2228" s="92"/>
      <c r="AR2228" s="92"/>
      <c r="AS2228" s="92"/>
      <c r="AT2228" s="92"/>
      <c r="AU2228" s="92"/>
    </row>
    <row r="2229" spans="27:47" ht="12.95" customHeight="1">
      <c r="AA2229" s="92"/>
      <c r="AB2229" s="92"/>
      <c r="AC2229" s="92"/>
      <c r="AD2229" s="92"/>
      <c r="AE2229" s="92"/>
      <c r="AF2229" s="95"/>
      <c r="AG2229" s="94"/>
      <c r="AN2229" s="92"/>
      <c r="AO2229" s="92"/>
      <c r="AP2229" s="92"/>
      <c r="AQ2229" s="92"/>
      <c r="AR2229" s="92"/>
      <c r="AS2229" s="92"/>
      <c r="AT2229" s="92"/>
      <c r="AU2229" s="92"/>
    </row>
    <row r="2230" spans="27:47" ht="12.95" customHeight="1">
      <c r="AA2230" s="92"/>
      <c r="AB2230" s="92"/>
      <c r="AC2230" s="92"/>
      <c r="AD2230" s="92"/>
      <c r="AE2230" s="92"/>
      <c r="AF2230" s="95"/>
      <c r="AG2230" s="94"/>
      <c r="AN2230" s="92"/>
      <c r="AO2230" s="92"/>
      <c r="AP2230" s="92"/>
      <c r="AQ2230" s="92"/>
      <c r="AR2230" s="92"/>
      <c r="AS2230" s="92"/>
      <c r="AT2230" s="92"/>
      <c r="AU2230" s="92"/>
    </row>
    <row r="2231" spans="27:47" ht="12.95" customHeight="1">
      <c r="AA2231" s="92"/>
      <c r="AB2231" s="92"/>
      <c r="AC2231" s="92"/>
      <c r="AD2231" s="92"/>
      <c r="AE2231" s="92"/>
      <c r="AF2231" s="95"/>
      <c r="AG2231" s="94"/>
      <c r="AN2231" s="92"/>
      <c r="AO2231" s="92"/>
      <c r="AP2231" s="92"/>
      <c r="AQ2231" s="92"/>
      <c r="AR2231" s="92"/>
      <c r="AS2231" s="92"/>
      <c r="AT2231" s="92"/>
      <c r="AU2231" s="92"/>
    </row>
    <row r="2232" spans="27:47" ht="12.95" customHeight="1">
      <c r="AA2232" s="92"/>
      <c r="AB2232" s="92"/>
      <c r="AC2232" s="92"/>
      <c r="AD2232" s="92"/>
      <c r="AE2232" s="92"/>
      <c r="AF2232" s="95"/>
      <c r="AG2232" s="94"/>
      <c r="AN2232" s="92"/>
      <c r="AO2232" s="92"/>
      <c r="AP2232" s="92"/>
      <c r="AQ2232" s="92"/>
      <c r="AR2232" s="92"/>
      <c r="AS2232" s="92"/>
      <c r="AT2232" s="92"/>
      <c r="AU2232" s="92"/>
    </row>
    <row r="2233" spans="27:47" ht="12.95" customHeight="1">
      <c r="AA2233" s="92"/>
      <c r="AB2233" s="92"/>
      <c r="AC2233" s="92"/>
      <c r="AD2233" s="92"/>
      <c r="AE2233" s="92"/>
      <c r="AF2233" s="95"/>
      <c r="AG2233" s="94"/>
      <c r="AN2233" s="92"/>
      <c r="AO2233" s="92"/>
      <c r="AP2233" s="92"/>
      <c r="AQ2233" s="92"/>
      <c r="AR2233" s="92"/>
      <c r="AS2233" s="92"/>
      <c r="AT2233" s="92"/>
      <c r="AU2233" s="92"/>
    </row>
    <row r="2234" spans="27:47" ht="12.95" customHeight="1">
      <c r="AA2234" s="92"/>
      <c r="AB2234" s="92"/>
      <c r="AC2234" s="92"/>
      <c r="AD2234" s="92"/>
      <c r="AE2234" s="92"/>
      <c r="AF2234" s="95"/>
      <c r="AG2234" s="94"/>
      <c r="AN2234" s="92"/>
      <c r="AO2234" s="92"/>
      <c r="AP2234" s="92"/>
      <c r="AQ2234" s="92"/>
      <c r="AR2234" s="92"/>
      <c r="AS2234" s="92"/>
      <c r="AT2234" s="92"/>
      <c r="AU2234" s="92"/>
    </row>
    <row r="2235" spans="27:47" ht="12.95" customHeight="1">
      <c r="AA2235" s="92"/>
      <c r="AB2235" s="92"/>
      <c r="AC2235" s="92"/>
      <c r="AD2235" s="92"/>
      <c r="AE2235" s="92"/>
      <c r="AF2235" s="95"/>
      <c r="AG2235" s="94"/>
      <c r="AN2235" s="92"/>
      <c r="AO2235" s="92"/>
      <c r="AP2235" s="92"/>
      <c r="AQ2235" s="92"/>
      <c r="AR2235" s="92"/>
      <c r="AS2235" s="92"/>
      <c r="AT2235" s="92"/>
      <c r="AU2235" s="92"/>
    </row>
    <row r="2236" spans="27:47" ht="12.95" customHeight="1">
      <c r="AA2236" s="92"/>
      <c r="AB2236" s="92"/>
      <c r="AC2236" s="92"/>
      <c r="AD2236" s="92"/>
      <c r="AE2236" s="92"/>
      <c r="AF2236" s="95"/>
      <c r="AG2236" s="94"/>
      <c r="AN2236" s="92"/>
      <c r="AO2236" s="92"/>
      <c r="AP2236" s="92"/>
      <c r="AQ2236" s="92"/>
      <c r="AR2236" s="92"/>
      <c r="AS2236" s="92"/>
      <c r="AT2236" s="92"/>
      <c r="AU2236" s="92"/>
    </row>
    <row r="2237" spans="27:47" ht="12.95" customHeight="1">
      <c r="AA2237" s="92"/>
      <c r="AB2237" s="92"/>
      <c r="AC2237" s="92"/>
      <c r="AD2237" s="92"/>
      <c r="AE2237" s="92"/>
      <c r="AF2237" s="95"/>
      <c r="AG2237" s="94"/>
      <c r="AN2237" s="92"/>
      <c r="AO2237" s="92"/>
      <c r="AP2237" s="92"/>
      <c r="AQ2237" s="92"/>
      <c r="AR2237" s="92"/>
      <c r="AS2237" s="92"/>
      <c r="AT2237" s="92"/>
      <c r="AU2237" s="92"/>
    </row>
    <row r="2238" spans="27:47" ht="12.95" customHeight="1">
      <c r="AA2238" s="92"/>
      <c r="AB2238" s="92"/>
      <c r="AC2238" s="92"/>
      <c r="AD2238" s="92"/>
      <c r="AE2238" s="92"/>
      <c r="AF2238" s="95"/>
      <c r="AG2238" s="94"/>
      <c r="AN2238" s="92"/>
      <c r="AO2238" s="92"/>
      <c r="AP2238" s="92"/>
      <c r="AQ2238" s="92"/>
      <c r="AR2238" s="92"/>
      <c r="AS2238" s="92"/>
      <c r="AT2238" s="92"/>
      <c r="AU2238" s="92"/>
    </row>
    <row r="2239" spans="27:47" ht="12.95" customHeight="1">
      <c r="AA2239" s="92"/>
      <c r="AB2239" s="92"/>
      <c r="AC2239" s="92"/>
      <c r="AD2239" s="92"/>
      <c r="AE2239" s="92"/>
      <c r="AF2239" s="95"/>
      <c r="AG2239" s="94"/>
      <c r="AN2239" s="92"/>
      <c r="AO2239" s="92"/>
      <c r="AP2239" s="92"/>
      <c r="AQ2239" s="92"/>
      <c r="AR2239" s="92"/>
      <c r="AS2239" s="92"/>
      <c r="AT2239" s="92"/>
      <c r="AU2239" s="92"/>
    </row>
    <row r="2240" spans="27:47" ht="12.95" customHeight="1">
      <c r="AA2240" s="92"/>
      <c r="AB2240" s="92"/>
      <c r="AC2240" s="92"/>
      <c r="AD2240" s="92"/>
      <c r="AE2240" s="92"/>
      <c r="AF2240" s="95"/>
      <c r="AG2240" s="94"/>
      <c r="AN2240" s="92"/>
      <c r="AO2240" s="92"/>
      <c r="AP2240" s="92"/>
      <c r="AQ2240" s="92"/>
      <c r="AR2240" s="92"/>
      <c r="AS2240" s="92"/>
      <c r="AT2240" s="92"/>
      <c r="AU2240" s="92"/>
    </row>
    <row r="2241" spans="27:47" ht="12.95" customHeight="1">
      <c r="AA2241" s="92"/>
      <c r="AB2241" s="92"/>
      <c r="AC2241" s="92"/>
      <c r="AD2241" s="92"/>
      <c r="AE2241" s="92"/>
      <c r="AF2241" s="95"/>
      <c r="AG2241" s="94"/>
      <c r="AN2241" s="92"/>
      <c r="AO2241" s="92"/>
      <c r="AP2241" s="92"/>
      <c r="AQ2241" s="92"/>
      <c r="AR2241" s="92"/>
      <c r="AS2241" s="92"/>
      <c r="AT2241" s="92"/>
      <c r="AU2241" s="92"/>
    </row>
    <row r="2242" spans="27:47" ht="12.95" customHeight="1">
      <c r="AA2242" s="92"/>
      <c r="AB2242" s="92"/>
      <c r="AC2242" s="92"/>
      <c r="AD2242" s="92"/>
      <c r="AE2242" s="92"/>
      <c r="AF2242" s="95"/>
      <c r="AG2242" s="94"/>
      <c r="AN2242" s="92"/>
      <c r="AO2242" s="92"/>
      <c r="AP2242" s="92"/>
      <c r="AQ2242" s="92"/>
      <c r="AR2242" s="92"/>
      <c r="AS2242" s="92"/>
      <c r="AT2242" s="92"/>
      <c r="AU2242" s="92"/>
    </row>
    <row r="2243" spans="27:47" ht="12.95" customHeight="1">
      <c r="AA2243" s="92"/>
      <c r="AB2243" s="92"/>
      <c r="AC2243" s="92"/>
      <c r="AD2243" s="92"/>
      <c r="AE2243" s="92"/>
      <c r="AF2243" s="95"/>
      <c r="AG2243" s="94"/>
      <c r="AN2243" s="92"/>
      <c r="AO2243" s="92"/>
      <c r="AP2243" s="92"/>
      <c r="AQ2243" s="92"/>
      <c r="AR2243" s="92"/>
      <c r="AS2243" s="92"/>
      <c r="AT2243" s="92"/>
      <c r="AU2243" s="92"/>
    </row>
    <row r="2244" spans="27:47" ht="12.95" customHeight="1">
      <c r="AA2244" s="92"/>
      <c r="AB2244" s="92"/>
      <c r="AC2244" s="92"/>
      <c r="AD2244" s="92"/>
      <c r="AE2244" s="92"/>
      <c r="AF2244" s="95"/>
      <c r="AG2244" s="94"/>
      <c r="AN2244" s="92"/>
      <c r="AO2244" s="92"/>
      <c r="AP2244" s="92"/>
      <c r="AQ2244" s="92"/>
      <c r="AR2244" s="92"/>
      <c r="AS2244" s="92"/>
      <c r="AT2244" s="92"/>
      <c r="AU2244" s="92"/>
    </row>
    <row r="2245" spans="27:47" ht="12.95" customHeight="1">
      <c r="AA2245" s="92"/>
      <c r="AB2245" s="92"/>
      <c r="AC2245" s="92"/>
      <c r="AD2245" s="92"/>
      <c r="AE2245" s="92"/>
      <c r="AF2245" s="95"/>
      <c r="AG2245" s="94"/>
      <c r="AN2245" s="92"/>
      <c r="AO2245" s="92"/>
      <c r="AP2245" s="92"/>
      <c r="AQ2245" s="92"/>
      <c r="AR2245" s="92"/>
      <c r="AS2245" s="92"/>
      <c r="AT2245" s="92"/>
      <c r="AU2245" s="92"/>
    </row>
    <row r="2246" spans="27:47" ht="12.95" customHeight="1">
      <c r="AA2246" s="92"/>
      <c r="AB2246" s="92"/>
      <c r="AC2246" s="92"/>
      <c r="AD2246" s="92"/>
      <c r="AE2246" s="92"/>
      <c r="AF2246" s="95"/>
      <c r="AG2246" s="94"/>
      <c r="AN2246" s="92"/>
      <c r="AO2246" s="92"/>
      <c r="AP2246" s="92"/>
      <c r="AQ2246" s="92"/>
      <c r="AR2246" s="92"/>
      <c r="AS2246" s="92"/>
      <c r="AT2246" s="92"/>
      <c r="AU2246" s="92"/>
    </row>
    <row r="2247" spans="27:47" ht="12.95" customHeight="1">
      <c r="AA2247" s="92"/>
      <c r="AB2247" s="92"/>
      <c r="AC2247" s="92"/>
      <c r="AD2247" s="92"/>
      <c r="AE2247" s="92"/>
      <c r="AF2247" s="95"/>
      <c r="AG2247" s="94"/>
      <c r="AN2247" s="92"/>
      <c r="AO2247" s="92"/>
      <c r="AP2247" s="92"/>
      <c r="AQ2247" s="92"/>
      <c r="AR2247" s="92"/>
      <c r="AS2247" s="92"/>
      <c r="AT2247" s="92"/>
      <c r="AU2247" s="92"/>
    </row>
    <row r="2248" spans="27:47" ht="12.95" customHeight="1">
      <c r="AA2248" s="92"/>
      <c r="AB2248" s="92"/>
      <c r="AC2248" s="92"/>
      <c r="AD2248" s="92"/>
      <c r="AE2248" s="92"/>
      <c r="AF2248" s="95"/>
      <c r="AG2248" s="94"/>
      <c r="AN2248" s="92"/>
      <c r="AO2248" s="92"/>
      <c r="AP2248" s="92"/>
      <c r="AQ2248" s="92"/>
      <c r="AR2248" s="92"/>
      <c r="AS2248" s="92"/>
      <c r="AT2248" s="92"/>
      <c r="AU2248" s="92"/>
    </row>
    <row r="2249" spans="27:47" ht="12.95" customHeight="1">
      <c r="AA2249" s="92"/>
      <c r="AB2249" s="92"/>
      <c r="AC2249" s="92"/>
      <c r="AD2249" s="92"/>
      <c r="AE2249" s="92"/>
      <c r="AF2249" s="95"/>
      <c r="AG2249" s="94"/>
      <c r="AN2249" s="92"/>
      <c r="AO2249" s="92"/>
      <c r="AP2249" s="92"/>
      <c r="AQ2249" s="92"/>
      <c r="AR2249" s="92"/>
      <c r="AS2249" s="92"/>
      <c r="AT2249" s="92"/>
      <c r="AU2249" s="92"/>
    </row>
    <row r="2250" spans="27:47" ht="12.95" customHeight="1">
      <c r="AA2250" s="92"/>
      <c r="AB2250" s="92"/>
      <c r="AC2250" s="92"/>
      <c r="AD2250" s="92"/>
      <c r="AE2250" s="92"/>
      <c r="AF2250" s="95"/>
      <c r="AG2250" s="94"/>
      <c r="AN2250" s="92"/>
      <c r="AO2250" s="92"/>
      <c r="AP2250" s="92"/>
      <c r="AQ2250" s="92"/>
      <c r="AR2250" s="92"/>
      <c r="AS2250" s="92"/>
      <c r="AT2250" s="92"/>
      <c r="AU2250" s="92"/>
    </row>
    <row r="2251" spans="27:47" ht="12.95" customHeight="1">
      <c r="AA2251" s="92"/>
      <c r="AB2251" s="92"/>
      <c r="AC2251" s="92"/>
      <c r="AD2251" s="92"/>
      <c r="AE2251" s="92"/>
      <c r="AF2251" s="95"/>
      <c r="AG2251" s="94"/>
      <c r="AN2251" s="92"/>
      <c r="AO2251" s="92"/>
      <c r="AP2251" s="92"/>
      <c r="AQ2251" s="92"/>
      <c r="AR2251" s="92"/>
      <c r="AS2251" s="92"/>
      <c r="AT2251" s="92"/>
      <c r="AU2251" s="92"/>
    </row>
    <row r="2252" spans="27:47" ht="12.95" customHeight="1">
      <c r="AA2252" s="92"/>
      <c r="AB2252" s="92"/>
      <c r="AC2252" s="92"/>
      <c r="AD2252" s="92"/>
      <c r="AE2252" s="92"/>
      <c r="AF2252" s="95"/>
      <c r="AG2252" s="94"/>
      <c r="AN2252" s="92"/>
      <c r="AO2252" s="92"/>
      <c r="AP2252" s="92"/>
      <c r="AQ2252" s="92"/>
      <c r="AR2252" s="92"/>
      <c r="AS2252" s="92"/>
      <c r="AT2252" s="92"/>
      <c r="AU2252" s="92"/>
    </row>
    <row r="2253" spans="27:47" ht="12.95" customHeight="1">
      <c r="AA2253" s="92"/>
      <c r="AB2253" s="92"/>
      <c r="AC2253" s="92"/>
      <c r="AD2253" s="92"/>
      <c r="AE2253" s="92"/>
      <c r="AF2253" s="95"/>
      <c r="AG2253" s="94"/>
      <c r="AN2253" s="92"/>
      <c r="AO2253" s="92"/>
      <c r="AP2253" s="92"/>
      <c r="AQ2253" s="92"/>
      <c r="AR2253" s="92"/>
      <c r="AS2253" s="92"/>
      <c r="AT2253" s="92"/>
      <c r="AU2253" s="92"/>
    </row>
    <row r="2254" spans="27:47" ht="12.95" customHeight="1">
      <c r="AA2254" s="92"/>
      <c r="AB2254" s="92"/>
      <c r="AC2254" s="92"/>
      <c r="AD2254" s="92"/>
      <c r="AE2254" s="92"/>
      <c r="AF2254" s="95"/>
      <c r="AG2254" s="94"/>
      <c r="AN2254" s="92"/>
      <c r="AO2254" s="92"/>
      <c r="AP2254" s="92"/>
      <c r="AQ2254" s="92"/>
      <c r="AR2254" s="92"/>
      <c r="AS2254" s="92"/>
      <c r="AT2254" s="92"/>
      <c r="AU2254" s="92"/>
    </row>
    <row r="2255" spans="27:47" ht="12.95" customHeight="1">
      <c r="AA2255" s="92"/>
      <c r="AB2255" s="92"/>
      <c r="AC2255" s="92"/>
      <c r="AD2255" s="92"/>
      <c r="AE2255" s="92"/>
      <c r="AF2255" s="95"/>
      <c r="AG2255" s="94"/>
      <c r="AN2255" s="92"/>
      <c r="AO2255" s="92"/>
      <c r="AP2255" s="92"/>
      <c r="AQ2255" s="92"/>
      <c r="AR2255" s="92"/>
      <c r="AS2255" s="92"/>
      <c r="AT2255" s="92"/>
      <c r="AU2255" s="92"/>
    </row>
    <row r="2256" spans="27:47" ht="12.95" customHeight="1">
      <c r="AA2256" s="92"/>
      <c r="AB2256" s="92"/>
      <c r="AC2256" s="92"/>
      <c r="AD2256" s="92"/>
      <c r="AE2256" s="92"/>
      <c r="AF2256" s="95"/>
      <c r="AG2256" s="94"/>
      <c r="AN2256" s="92"/>
      <c r="AO2256" s="92"/>
      <c r="AP2256" s="92"/>
      <c r="AQ2256" s="92"/>
      <c r="AR2256" s="92"/>
      <c r="AS2256" s="92"/>
      <c r="AT2256" s="92"/>
      <c r="AU2256" s="92"/>
    </row>
    <row r="2257" spans="27:47" ht="12.95" customHeight="1">
      <c r="AA2257" s="92"/>
      <c r="AB2257" s="92"/>
      <c r="AC2257" s="92"/>
      <c r="AD2257" s="92"/>
      <c r="AE2257" s="92"/>
      <c r="AF2257" s="95"/>
      <c r="AG2257" s="94"/>
      <c r="AN2257" s="92"/>
      <c r="AO2257" s="92"/>
      <c r="AP2257" s="92"/>
      <c r="AQ2257" s="92"/>
      <c r="AR2257" s="92"/>
      <c r="AS2257" s="92"/>
      <c r="AT2257" s="92"/>
      <c r="AU2257" s="92"/>
    </row>
    <row r="2258" spans="27:47" ht="12.95" customHeight="1">
      <c r="AA2258" s="92"/>
      <c r="AB2258" s="92"/>
      <c r="AC2258" s="92"/>
      <c r="AD2258" s="92"/>
      <c r="AE2258" s="92"/>
      <c r="AF2258" s="95"/>
      <c r="AG2258" s="94"/>
      <c r="AN2258" s="92"/>
      <c r="AO2258" s="92"/>
      <c r="AP2258" s="92"/>
      <c r="AQ2258" s="92"/>
      <c r="AR2258" s="92"/>
      <c r="AS2258" s="92"/>
      <c r="AT2258" s="92"/>
      <c r="AU2258" s="92"/>
    </row>
    <row r="2259" spans="27:47" ht="12.95" customHeight="1">
      <c r="AA2259" s="92"/>
      <c r="AB2259" s="92"/>
      <c r="AC2259" s="92"/>
      <c r="AD2259" s="92"/>
      <c r="AE2259" s="92"/>
      <c r="AF2259" s="95"/>
      <c r="AG2259" s="94"/>
      <c r="AN2259" s="92"/>
      <c r="AO2259" s="92"/>
      <c r="AP2259" s="92"/>
      <c r="AQ2259" s="92"/>
      <c r="AR2259" s="92"/>
      <c r="AS2259" s="92"/>
      <c r="AT2259" s="92"/>
      <c r="AU2259" s="92"/>
    </row>
    <row r="2260" spans="27:47" ht="12.95" customHeight="1">
      <c r="AA2260" s="92"/>
      <c r="AB2260" s="92"/>
      <c r="AC2260" s="92"/>
      <c r="AD2260" s="92"/>
      <c r="AE2260" s="92"/>
      <c r="AF2260" s="95"/>
      <c r="AG2260" s="94"/>
      <c r="AN2260" s="92"/>
      <c r="AO2260" s="92"/>
      <c r="AP2260" s="92"/>
      <c r="AQ2260" s="92"/>
      <c r="AR2260" s="92"/>
      <c r="AS2260" s="92"/>
      <c r="AT2260" s="92"/>
      <c r="AU2260" s="92"/>
    </row>
    <row r="2261" spans="27:47" ht="12.95" customHeight="1">
      <c r="AA2261" s="92"/>
      <c r="AB2261" s="92"/>
      <c r="AC2261" s="92"/>
      <c r="AD2261" s="92"/>
      <c r="AE2261" s="92"/>
      <c r="AF2261" s="95"/>
      <c r="AG2261" s="94"/>
      <c r="AN2261" s="92"/>
      <c r="AO2261" s="92"/>
      <c r="AP2261" s="92"/>
      <c r="AQ2261" s="92"/>
      <c r="AR2261" s="92"/>
      <c r="AS2261" s="92"/>
      <c r="AT2261" s="92"/>
      <c r="AU2261" s="92"/>
    </row>
    <row r="2262" spans="27:47" ht="12.95" customHeight="1">
      <c r="AA2262" s="92"/>
      <c r="AB2262" s="92"/>
      <c r="AC2262" s="92"/>
      <c r="AD2262" s="92"/>
      <c r="AE2262" s="92"/>
      <c r="AF2262" s="95"/>
      <c r="AG2262" s="94"/>
      <c r="AN2262" s="92"/>
      <c r="AO2262" s="92"/>
      <c r="AP2262" s="92"/>
      <c r="AQ2262" s="92"/>
      <c r="AR2262" s="92"/>
      <c r="AS2262" s="92"/>
      <c r="AT2262" s="92"/>
      <c r="AU2262" s="92"/>
    </row>
    <row r="2263" spans="27:47" ht="12.95" customHeight="1">
      <c r="AA2263" s="92"/>
      <c r="AB2263" s="92"/>
      <c r="AC2263" s="92"/>
      <c r="AD2263" s="92"/>
      <c r="AE2263" s="92"/>
      <c r="AF2263" s="95"/>
      <c r="AG2263" s="94"/>
      <c r="AN2263" s="92"/>
      <c r="AO2263" s="92"/>
      <c r="AP2263" s="92"/>
      <c r="AQ2263" s="92"/>
      <c r="AR2263" s="92"/>
      <c r="AS2263" s="92"/>
      <c r="AT2263" s="92"/>
      <c r="AU2263" s="92"/>
    </row>
    <row r="2264" spans="27:47" ht="12.95" customHeight="1">
      <c r="AA2264" s="92"/>
      <c r="AB2264" s="92"/>
      <c r="AC2264" s="92"/>
      <c r="AD2264" s="92"/>
      <c r="AE2264" s="92"/>
      <c r="AF2264" s="95"/>
      <c r="AG2264" s="94"/>
      <c r="AN2264" s="92"/>
      <c r="AO2264" s="92"/>
      <c r="AP2264" s="92"/>
      <c r="AQ2264" s="92"/>
      <c r="AR2264" s="92"/>
      <c r="AS2264" s="92"/>
      <c r="AT2264" s="92"/>
      <c r="AU2264" s="92"/>
    </row>
    <row r="2265" spans="27:47" ht="12.95" customHeight="1">
      <c r="AA2265" s="92"/>
      <c r="AB2265" s="92"/>
      <c r="AC2265" s="92"/>
      <c r="AD2265" s="92"/>
      <c r="AE2265" s="92"/>
      <c r="AF2265" s="95"/>
      <c r="AG2265" s="94"/>
      <c r="AN2265" s="92"/>
      <c r="AO2265" s="92"/>
      <c r="AP2265" s="92"/>
      <c r="AQ2265" s="92"/>
      <c r="AR2265" s="92"/>
      <c r="AS2265" s="92"/>
      <c r="AT2265" s="92"/>
      <c r="AU2265" s="92"/>
    </row>
    <row r="2266" spans="27:47" ht="12.95" customHeight="1">
      <c r="AA2266" s="92"/>
      <c r="AB2266" s="92"/>
      <c r="AC2266" s="92"/>
      <c r="AD2266" s="92"/>
      <c r="AE2266" s="92"/>
      <c r="AF2266" s="95"/>
      <c r="AG2266" s="94"/>
      <c r="AN2266" s="92"/>
      <c r="AO2266" s="92"/>
      <c r="AP2266" s="92"/>
      <c r="AQ2266" s="92"/>
      <c r="AR2266" s="92"/>
      <c r="AS2266" s="92"/>
      <c r="AT2266" s="92"/>
      <c r="AU2266" s="92"/>
    </row>
    <row r="2267" spans="27:47" ht="12.95" customHeight="1">
      <c r="AA2267" s="92"/>
      <c r="AB2267" s="92"/>
      <c r="AC2267" s="92"/>
      <c r="AD2267" s="92"/>
      <c r="AE2267" s="92"/>
      <c r="AF2267" s="95"/>
      <c r="AG2267" s="94"/>
      <c r="AN2267" s="92"/>
      <c r="AO2267" s="92"/>
      <c r="AP2267" s="92"/>
      <c r="AQ2267" s="92"/>
      <c r="AR2267" s="92"/>
      <c r="AS2267" s="92"/>
      <c r="AT2267" s="92"/>
      <c r="AU2267" s="92"/>
    </row>
    <row r="2268" spans="27:47" ht="12.95" customHeight="1">
      <c r="AA2268" s="92"/>
      <c r="AB2268" s="92"/>
      <c r="AC2268" s="92"/>
      <c r="AD2268" s="92"/>
      <c r="AE2268" s="92"/>
      <c r="AF2268" s="95"/>
      <c r="AG2268" s="94"/>
      <c r="AN2268" s="92"/>
      <c r="AO2268" s="92"/>
      <c r="AP2268" s="92"/>
      <c r="AQ2268" s="92"/>
      <c r="AR2268" s="92"/>
      <c r="AS2268" s="92"/>
      <c r="AT2268" s="92"/>
      <c r="AU2268" s="92"/>
    </row>
    <row r="2269" spans="27:47" ht="12.95" customHeight="1">
      <c r="AA2269" s="92"/>
      <c r="AB2269" s="92"/>
      <c r="AC2269" s="92"/>
      <c r="AD2269" s="92"/>
      <c r="AE2269" s="92"/>
      <c r="AF2269" s="95"/>
      <c r="AG2269" s="94"/>
      <c r="AN2269" s="92"/>
      <c r="AO2269" s="92"/>
      <c r="AP2269" s="92"/>
      <c r="AQ2269" s="92"/>
      <c r="AR2269" s="92"/>
      <c r="AS2269" s="92"/>
      <c r="AT2269" s="92"/>
      <c r="AU2269" s="92"/>
    </row>
    <row r="2270" spans="27:47" ht="12.95" customHeight="1">
      <c r="AA2270" s="92"/>
      <c r="AB2270" s="92"/>
      <c r="AC2270" s="92"/>
      <c r="AD2270" s="92"/>
      <c r="AE2270" s="92"/>
      <c r="AF2270" s="95"/>
      <c r="AG2270" s="94"/>
      <c r="AN2270" s="92"/>
      <c r="AO2270" s="92"/>
      <c r="AP2270" s="92"/>
      <c r="AQ2270" s="92"/>
      <c r="AR2270" s="92"/>
      <c r="AS2270" s="92"/>
      <c r="AT2270" s="92"/>
      <c r="AU2270" s="92"/>
    </row>
    <row r="2271" spans="27:47" ht="12.95" customHeight="1">
      <c r="AA2271" s="92"/>
      <c r="AB2271" s="92"/>
      <c r="AC2271" s="92"/>
      <c r="AD2271" s="92"/>
      <c r="AE2271" s="92"/>
      <c r="AF2271" s="95"/>
      <c r="AG2271" s="94"/>
      <c r="AN2271" s="92"/>
      <c r="AO2271" s="92"/>
      <c r="AP2271" s="92"/>
      <c r="AQ2271" s="92"/>
      <c r="AR2271" s="92"/>
      <c r="AS2271" s="92"/>
      <c r="AT2271" s="92"/>
      <c r="AU2271" s="92"/>
    </row>
    <row r="2272" spans="27:47" ht="12.95" customHeight="1">
      <c r="AA2272" s="92"/>
      <c r="AB2272" s="92"/>
      <c r="AC2272" s="92"/>
      <c r="AD2272" s="92"/>
      <c r="AE2272" s="92"/>
      <c r="AF2272" s="95"/>
      <c r="AG2272" s="94"/>
      <c r="AN2272" s="92"/>
      <c r="AO2272" s="92"/>
      <c r="AP2272" s="92"/>
      <c r="AQ2272" s="92"/>
      <c r="AR2272" s="92"/>
      <c r="AS2272" s="92"/>
      <c r="AT2272" s="92"/>
      <c r="AU2272" s="92"/>
    </row>
    <row r="2273" spans="27:47" ht="12.95" customHeight="1">
      <c r="AA2273" s="92"/>
      <c r="AB2273" s="92"/>
      <c r="AC2273" s="92"/>
      <c r="AD2273" s="92"/>
      <c r="AE2273" s="92"/>
      <c r="AF2273" s="95"/>
      <c r="AG2273" s="94"/>
      <c r="AN2273" s="92"/>
      <c r="AO2273" s="92"/>
      <c r="AP2273" s="92"/>
      <c r="AQ2273" s="92"/>
      <c r="AR2273" s="92"/>
      <c r="AS2273" s="92"/>
      <c r="AT2273" s="92"/>
      <c r="AU2273" s="92"/>
    </row>
    <row r="2274" spans="27:47" ht="12.95" customHeight="1">
      <c r="AA2274" s="92"/>
      <c r="AB2274" s="92"/>
      <c r="AC2274" s="92"/>
      <c r="AD2274" s="92"/>
      <c r="AE2274" s="92"/>
      <c r="AF2274" s="95"/>
      <c r="AG2274" s="94"/>
      <c r="AN2274" s="92"/>
      <c r="AO2274" s="92"/>
      <c r="AP2274" s="92"/>
      <c r="AQ2274" s="92"/>
      <c r="AR2274" s="92"/>
      <c r="AS2274" s="92"/>
      <c r="AT2274" s="92"/>
      <c r="AU2274" s="92"/>
    </row>
    <row r="2275" spans="27:47" ht="12.95" customHeight="1">
      <c r="AA2275" s="92"/>
      <c r="AB2275" s="92"/>
      <c r="AC2275" s="92"/>
      <c r="AD2275" s="92"/>
      <c r="AE2275" s="92"/>
      <c r="AF2275" s="95"/>
      <c r="AG2275" s="94"/>
      <c r="AN2275" s="92"/>
      <c r="AO2275" s="92"/>
      <c r="AP2275" s="92"/>
      <c r="AQ2275" s="92"/>
      <c r="AR2275" s="92"/>
      <c r="AS2275" s="92"/>
      <c r="AT2275" s="92"/>
      <c r="AU2275" s="92"/>
    </row>
    <row r="2276" spans="27:47" ht="12.95" customHeight="1">
      <c r="AA2276" s="92"/>
      <c r="AB2276" s="92"/>
      <c r="AC2276" s="92"/>
      <c r="AD2276" s="92"/>
      <c r="AE2276" s="92"/>
      <c r="AF2276" s="95"/>
      <c r="AG2276" s="94"/>
      <c r="AN2276" s="92"/>
      <c r="AO2276" s="92"/>
      <c r="AP2276" s="92"/>
      <c r="AQ2276" s="92"/>
      <c r="AR2276" s="92"/>
      <c r="AS2276" s="92"/>
      <c r="AT2276" s="92"/>
      <c r="AU2276" s="92"/>
    </row>
    <row r="2277" spans="27:47" ht="12.95" customHeight="1">
      <c r="AA2277" s="92"/>
      <c r="AB2277" s="92"/>
      <c r="AC2277" s="92"/>
      <c r="AD2277" s="92"/>
      <c r="AE2277" s="92"/>
      <c r="AF2277" s="95"/>
      <c r="AG2277" s="94"/>
      <c r="AN2277" s="92"/>
      <c r="AO2277" s="92"/>
      <c r="AP2277" s="92"/>
      <c r="AQ2277" s="92"/>
      <c r="AR2277" s="92"/>
      <c r="AS2277" s="92"/>
      <c r="AT2277" s="92"/>
      <c r="AU2277" s="92"/>
    </row>
    <row r="2278" spans="27:47" ht="12.95" customHeight="1">
      <c r="AA2278" s="92"/>
      <c r="AB2278" s="92"/>
      <c r="AC2278" s="92"/>
      <c r="AD2278" s="92"/>
      <c r="AE2278" s="92"/>
      <c r="AF2278" s="95"/>
      <c r="AG2278" s="94"/>
      <c r="AN2278" s="92"/>
      <c r="AO2278" s="92"/>
      <c r="AP2278" s="92"/>
      <c r="AQ2278" s="92"/>
      <c r="AR2278" s="92"/>
      <c r="AS2278" s="92"/>
      <c r="AT2278" s="92"/>
      <c r="AU2278" s="92"/>
    </row>
    <row r="2279" spans="27:47" ht="12.95" customHeight="1">
      <c r="AA2279" s="92"/>
      <c r="AB2279" s="92"/>
      <c r="AC2279" s="92"/>
      <c r="AD2279" s="92"/>
      <c r="AE2279" s="92"/>
      <c r="AF2279" s="95"/>
      <c r="AG2279" s="94"/>
      <c r="AN2279" s="92"/>
      <c r="AO2279" s="92"/>
      <c r="AP2279" s="92"/>
      <c r="AQ2279" s="92"/>
      <c r="AR2279" s="92"/>
      <c r="AS2279" s="92"/>
      <c r="AT2279" s="92"/>
      <c r="AU2279" s="92"/>
    </row>
    <row r="2280" spans="27:47" ht="12.95" customHeight="1">
      <c r="AA2280" s="92"/>
      <c r="AB2280" s="92"/>
      <c r="AC2280" s="92"/>
      <c r="AD2280" s="92"/>
      <c r="AE2280" s="92"/>
      <c r="AF2280" s="95"/>
      <c r="AG2280" s="94"/>
      <c r="AN2280" s="92"/>
      <c r="AO2280" s="92"/>
      <c r="AP2280" s="92"/>
      <c r="AQ2280" s="92"/>
      <c r="AR2280" s="92"/>
      <c r="AS2280" s="92"/>
      <c r="AT2280" s="92"/>
      <c r="AU2280" s="92"/>
    </row>
    <row r="2281" spans="27:47" ht="12.95" customHeight="1">
      <c r="AA2281" s="92"/>
      <c r="AB2281" s="92"/>
      <c r="AC2281" s="92"/>
      <c r="AD2281" s="92"/>
      <c r="AE2281" s="92"/>
      <c r="AF2281" s="95"/>
      <c r="AG2281" s="94"/>
      <c r="AN2281" s="92"/>
      <c r="AO2281" s="92"/>
      <c r="AP2281" s="92"/>
      <c r="AQ2281" s="92"/>
      <c r="AR2281" s="92"/>
      <c r="AS2281" s="92"/>
      <c r="AT2281" s="92"/>
      <c r="AU2281" s="92"/>
    </row>
    <row r="2282" spans="27:47" ht="12.95" customHeight="1">
      <c r="AA2282" s="92"/>
      <c r="AB2282" s="92"/>
      <c r="AC2282" s="92"/>
      <c r="AD2282" s="92"/>
      <c r="AE2282" s="92"/>
      <c r="AF2282" s="95"/>
      <c r="AG2282" s="94"/>
      <c r="AN2282" s="92"/>
      <c r="AO2282" s="92"/>
      <c r="AP2282" s="92"/>
      <c r="AQ2282" s="92"/>
      <c r="AR2282" s="92"/>
      <c r="AS2282" s="92"/>
      <c r="AT2282" s="92"/>
      <c r="AU2282" s="92"/>
    </row>
    <row r="2283" spans="27:47" ht="12.95" customHeight="1">
      <c r="AA2283" s="92"/>
      <c r="AB2283" s="92"/>
      <c r="AC2283" s="92"/>
      <c r="AD2283" s="92"/>
      <c r="AE2283" s="92"/>
      <c r="AF2283" s="95"/>
      <c r="AG2283" s="94"/>
      <c r="AN2283" s="92"/>
      <c r="AO2283" s="92"/>
      <c r="AP2283" s="92"/>
      <c r="AQ2283" s="92"/>
      <c r="AR2283" s="92"/>
      <c r="AS2283" s="92"/>
      <c r="AT2283" s="92"/>
      <c r="AU2283" s="92"/>
    </row>
    <row r="2284" spans="27:47" ht="12.95" customHeight="1">
      <c r="AA2284" s="92"/>
      <c r="AB2284" s="92"/>
      <c r="AC2284" s="92"/>
      <c r="AD2284" s="92"/>
      <c r="AE2284" s="92"/>
      <c r="AF2284" s="95"/>
      <c r="AG2284" s="94"/>
      <c r="AN2284" s="92"/>
      <c r="AO2284" s="92"/>
      <c r="AP2284" s="92"/>
      <c r="AQ2284" s="92"/>
      <c r="AR2284" s="92"/>
      <c r="AS2284" s="92"/>
      <c r="AT2284" s="92"/>
      <c r="AU2284" s="92"/>
    </row>
    <row r="2285" spans="27:47" ht="12.95" customHeight="1">
      <c r="AA2285" s="92"/>
      <c r="AB2285" s="92"/>
      <c r="AC2285" s="92"/>
      <c r="AD2285" s="92"/>
      <c r="AE2285" s="92"/>
      <c r="AF2285" s="95"/>
      <c r="AG2285" s="94"/>
      <c r="AN2285" s="92"/>
      <c r="AO2285" s="92"/>
      <c r="AP2285" s="92"/>
      <c r="AQ2285" s="92"/>
      <c r="AR2285" s="92"/>
      <c r="AS2285" s="92"/>
      <c r="AT2285" s="92"/>
      <c r="AU2285" s="92"/>
    </row>
    <row r="2286" spans="27:47" ht="12.95" customHeight="1">
      <c r="AA2286" s="92"/>
      <c r="AB2286" s="92"/>
      <c r="AC2286" s="92"/>
      <c r="AD2286" s="92"/>
      <c r="AE2286" s="92"/>
      <c r="AF2286" s="95"/>
      <c r="AG2286" s="94"/>
      <c r="AN2286" s="92"/>
      <c r="AO2286" s="92"/>
      <c r="AP2286" s="92"/>
      <c r="AQ2286" s="92"/>
      <c r="AR2286" s="92"/>
      <c r="AS2286" s="92"/>
      <c r="AT2286" s="92"/>
      <c r="AU2286" s="92"/>
    </row>
    <row r="2287" spans="27:47" ht="12.95" customHeight="1">
      <c r="AA2287" s="92"/>
      <c r="AB2287" s="92"/>
      <c r="AC2287" s="92"/>
      <c r="AD2287" s="92"/>
      <c r="AE2287" s="92"/>
      <c r="AF2287" s="95"/>
      <c r="AG2287" s="94"/>
      <c r="AN2287" s="92"/>
      <c r="AO2287" s="92"/>
      <c r="AP2287" s="92"/>
      <c r="AQ2287" s="92"/>
      <c r="AR2287" s="92"/>
      <c r="AS2287" s="92"/>
      <c r="AT2287" s="92"/>
      <c r="AU2287" s="92"/>
    </row>
    <row r="2288" spans="27:47" ht="12.95" customHeight="1">
      <c r="AA2288" s="92"/>
      <c r="AB2288" s="92"/>
      <c r="AC2288" s="92"/>
      <c r="AD2288" s="92"/>
      <c r="AE2288" s="92"/>
      <c r="AF2288" s="95"/>
      <c r="AG2288" s="94"/>
      <c r="AN2288" s="92"/>
      <c r="AO2288" s="92"/>
      <c r="AP2288" s="92"/>
      <c r="AQ2288" s="92"/>
      <c r="AR2288" s="92"/>
      <c r="AS2288" s="92"/>
      <c r="AT2288" s="92"/>
      <c r="AU2288" s="92"/>
    </row>
    <row r="2289" spans="27:47" ht="12.95" customHeight="1">
      <c r="AA2289" s="92"/>
      <c r="AB2289" s="92"/>
      <c r="AC2289" s="92"/>
      <c r="AD2289" s="92"/>
      <c r="AE2289" s="92"/>
      <c r="AF2289" s="95"/>
      <c r="AG2289" s="94"/>
      <c r="AN2289" s="92"/>
      <c r="AO2289" s="92"/>
      <c r="AP2289" s="92"/>
      <c r="AQ2289" s="92"/>
      <c r="AR2289" s="92"/>
      <c r="AS2289" s="92"/>
      <c r="AT2289" s="92"/>
      <c r="AU2289" s="92"/>
    </row>
    <row r="2290" spans="27:47" ht="12.95" customHeight="1">
      <c r="AA2290" s="92"/>
      <c r="AB2290" s="92"/>
      <c r="AC2290" s="92"/>
      <c r="AD2290" s="92"/>
      <c r="AE2290" s="92"/>
      <c r="AF2290" s="95"/>
      <c r="AG2290" s="94"/>
      <c r="AN2290" s="92"/>
      <c r="AO2290" s="92"/>
      <c r="AP2290" s="92"/>
      <c r="AQ2290" s="92"/>
      <c r="AR2290" s="92"/>
      <c r="AS2290" s="92"/>
      <c r="AT2290" s="92"/>
      <c r="AU2290" s="92"/>
    </row>
    <row r="2291" spans="27:47" ht="12.95" customHeight="1">
      <c r="AA2291" s="92"/>
      <c r="AB2291" s="92"/>
      <c r="AC2291" s="92"/>
      <c r="AD2291" s="92"/>
      <c r="AE2291" s="92"/>
      <c r="AF2291" s="95"/>
      <c r="AG2291" s="94"/>
      <c r="AN2291" s="92"/>
      <c r="AO2291" s="92"/>
      <c r="AP2291" s="92"/>
      <c r="AQ2291" s="92"/>
      <c r="AR2291" s="92"/>
      <c r="AS2291" s="92"/>
      <c r="AT2291" s="92"/>
      <c r="AU2291" s="92"/>
    </row>
    <row r="2292" spans="27:47" ht="12.95" customHeight="1">
      <c r="AA2292" s="92"/>
      <c r="AB2292" s="92"/>
      <c r="AC2292" s="92"/>
      <c r="AD2292" s="92"/>
      <c r="AE2292" s="92"/>
      <c r="AF2292" s="95"/>
      <c r="AG2292" s="94"/>
      <c r="AN2292" s="92"/>
      <c r="AO2292" s="92"/>
      <c r="AP2292" s="92"/>
      <c r="AQ2292" s="92"/>
      <c r="AR2292" s="92"/>
      <c r="AS2292" s="92"/>
      <c r="AT2292" s="92"/>
      <c r="AU2292" s="92"/>
    </row>
    <row r="2293" spans="27:47" ht="12.95" customHeight="1">
      <c r="AA2293" s="92"/>
      <c r="AB2293" s="92"/>
      <c r="AC2293" s="92"/>
      <c r="AD2293" s="92"/>
      <c r="AE2293" s="92"/>
      <c r="AF2293" s="95"/>
      <c r="AG2293" s="94"/>
      <c r="AN2293" s="92"/>
      <c r="AO2293" s="92"/>
      <c r="AP2293" s="92"/>
      <c r="AQ2293" s="92"/>
      <c r="AR2293" s="92"/>
      <c r="AS2293" s="92"/>
      <c r="AT2293" s="92"/>
      <c r="AU2293" s="92"/>
    </row>
    <row r="2294" spans="27:47" ht="12.95" customHeight="1">
      <c r="AA2294" s="92"/>
      <c r="AB2294" s="92"/>
      <c r="AC2294" s="92"/>
      <c r="AD2294" s="92"/>
      <c r="AE2294" s="92"/>
      <c r="AF2294" s="95"/>
      <c r="AG2294" s="94"/>
      <c r="AN2294" s="92"/>
      <c r="AO2294" s="92"/>
      <c r="AP2294" s="92"/>
      <c r="AQ2294" s="92"/>
      <c r="AR2294" s="92"/>
      <c r="AS2294" s="92"/>
      <c r="AT2294" s="92"/>
      <c r="AU2294" s="92"/>
    </row>
    <row r="2295" spans="27:47" ht="12.95" customHeight="1">
      <c r="AA2295" s="92"/>
      <c r="AB2295" s="92"/>
      <c r="AC2295" s="92"/>
      <c r="AD2295" s="92"/>
      <c r="AE2295" s="92"/>
      <c r="AF2295" s="95"/>
      <c r="AG2295" s="94"/>
      <c r="AN2295" s="92"/>
      <c r="AO2295" s="92"/>
      <c r="AP2295" s="92"/>
      <c r="AQ2295" s="92"/>
      <c r="AR2295" s="92"/>
      <c r="AS2295" s="92"/>
      <c r="AT2295" s="92"/>
      <c r="AU2295" s="92"/>
    </row>
    <row r="2296" spans="27:47" ht="12.95" customHeight="1">
      <c r="AA2296" s="92"/>
      <c r="AB2296" s="92"/>
      <c r="AC2296" s="92"/>
      <c r="AD2296" s="92"/>
      <c r="AE2296" s="92"/>
      <c r="AF2296" s="95"/>
      <c r="AG2296" s="94"/>
      <c r="AN2296" s="92"/>
      <c r="AO2296" s="92"/>
      <c r="AP2296" s="92"/>
      <c r="AQ2296" s="92"/>
      <c r="AR2296" s="92"/>
      <c r="AS2296" s="92"/>
      <c r="AT2296" s="92"/>
      <c r="AU2296" s="92"/>
    </row>
    <row r="2297" spans="27:47" ht="12.95" customHeight="1">
      <c r="AA2297" s="92"/>
      <c r="AB2297" s="92"/>
      <c r="AC2297" s="92"/>
      <c r="AD2297" s="92"/>
      <c r="AE2297" s="92"/>
      <c r="AF2297" s="95"/>
      <c r="AG2297" s="94"/>
      <c r="AN2297" s="92"/>
      <c r="AO2297" s="92"/>
      <c r="AP2297" s="92"/>
      <c r="AQ2297" s="92"/>
      <c r="AR2297" s="92"/>
      <c r="AS2297" s="92"/>
      <c r="AT2297" s="92"/>
      <c r="AU2297" s="92"/>
    </row>
    <row r="2298" spans="27:47" ht="12.95" customHeight="1">
      <c r="AA2298" s="92"/>
      <c r="AB2298" s="92"/>
      <c r="AC2298" s="92"/>
      <c r="AD2298" s="92"/>
      <c r="AE2298" s="92"/>
      <c r="AF2298" s="95"/>
      <c r="AG2298" s="94"/>
      <c r="AN2298" s="92"/>
      <c r="AO2298" s="92"/>
      <c r="AP2298" s="92"/>
      <c r="AQ2298" s="92"/>
      <c r="AR2298" s="92"/>
      <c r="AS2298" s="92"/>
      <c r="AT2298" s="92"/>
      <c r="AU2298" s="92"/>
    </row>
    <row r="2299" spans="27:47" ht="12.95" customHeight="1">
      <c r="AA2299" s="92"/>
      <c r="AB2299" s="92"/>
      <c r="AC2299" s="92"/>
      <c r="AD2299" s="92"/>
      <c r="AE2299" s="92"/>
      <c r="AF2299" s="95"/>
      <c r="AG2299" s="94"/>
      <c r="AN2299" s="92"/>
      <c r="AO2299" s="92"/>
      <c r="AP2299" s="92"/>
      <c r="AQ2299" s="92"/>
      <c r="AR2299" s="92"/>
      <c r="AS2299" s="92"/>
      <c r="AT2299" s="92"/>
      <c r="AU2299" s="92"/>
    </row>
    <row r="2300" spans="27:47" ht="12.95" customHeight="1">
      <c r="AA2300" s="92"/>
      <c r="AB2300" s="92"/>
      <c r="AC2300" s="92"/>
      <c r="AD2300" s="92"/>
      <c r="AE2300" s="92"/>
      <c r="AF2300" s="95"/>
      <c r="AG2300" s="94"/>
      <c r="AN2300" s="92"/>
      <c r="AO2300" s="92"/>
      <c r="AP2300" s="92"/>
      <c r="AQ2300" s="92"/>
      <c r="AR2300" s="92"/>
      <c r="AS2300" s="92"/>
      <c r="AT2300" s="92"/>
      <c r="AU2300" s="92"/>
    </row>
    <row r="2301" spans="27:47" ht="12.95" customHeight="1">
      <c r="AA2301" s="92"/>
      <c r="AB2301" s="92"/>
      <c r="AC2301" s="92"/>
      <c r="AD2301" s="92"/>
      <c r="AE2301" s="92"/>
      <c r="AF2301" s="95"/>
      <c r="AG2301" s="94"/>
      <c r="AN2301" s="92"/>
      <c r="AO2301" s="92"/>
      <c r="AP2301" s="92"/>
      <c r="AQ2301" s="92"/>
      <c r="AR2301" s="92"/>
      <c r="AS2301" s="92"/>
      <c r="AT2301" s="92"/>
      <c r="AU2301" s="92"/>
    </row>
    <row r="2302" spans="27:47" ht="12.95" customHeight="1">
      <c r="AA2302" s="92"/>
      <c r="AB2302" s="92"/>
      <c r="AC2302" s="92"/>
      <c r="AD2302" s="92"/>
      <c r="AE2302" s="92"/>
      <c r="AF2302" s="95"/>
      <c r="AG2302" s="94"/>
      <c r="AN2302" s="92"/>
      <c r="AO2302" s="92"/>
      <c r="AP2302" s="92"/>
      <c r="AQ2302" s="92"/>
      <c r="AR2302" s="92"/>
      <c r="AS2302" s="92"/>
      <c r="AT2302" s="92"/>
      <c r="AU2302" s="92"/>
    </row>
    <row r="2303" spans="27:47" ht="12.95" customHeight="1">
      <c r="AA2303" s="92"/>
      <c r="AB2303" s="92"/>
      <c r="AC2303" s="92"/>
      <c r="AD2303" s="92"/>
      <c r="AE2303" s="92"/>
      <c r="AF2303" s="95"/>
      <c r="AG2303" s="94"/>
      <c r="AN2303" s="92"/>
      <c r="AO2303" s="92"/>
      <c r="AP2303" s="92"/>
      <c r="AQ2303" s="92"/>
      <c r="AR2303" s="92"/>
      <c r="AS2303" s="92"/>
      <c r="AT2303" s="92"/>
      <c r="AU2303" s="92"/>
    </row>
    <row r="2304" spans="27:47" ht="12.95" customHeight="1">
      <c r="AA2304" s="92"/>
      <c r="AB2304" s="92"/>
      <c r="AC2304" s="92"/>
      <c r="AD2304" s="92"/>
      <c r="AE2304" s="92"/>
      <c r="AF2304" s="95"/>
      <c r="AG2304" s="94"/>
      <c r="AN2304" s="92"/>
      <c r="AO2304" s="92"/>
      <c r="AP2304" s="92"/>
      <c r="AQ2304" s="92"/>
      <c r="AR2304" s="92"/>
      <c r="AS2304" s="92"/>
      <c r="AT2304" s="92"/>
      <c r="AU2304" s="92"/>
    </row>
    <row r="2305" spans="27:47" ht="12.95" customHeight="1">
      <c r="AA2305" s="92"/>
      <c r="AB2305" s="92"/>
      <c r="AC2305" s="92"/>
      <c r="AD2305" s="92"/>
      <c r="AE2305" s="92"/>
      <c r="AF2305" s="95"/>
      <c r="AG2305" s="94"/>
      <c r="AN2305" s="92"/>
      <c r="AO2305" s="92"/>
      <c r="AP2305" s="92"/>
      <c r="AQ2305" s="92"/>
      <c r="AR2305" s="92"/>
      <c r="AS2305" s="92"/>
      <c r="AT2305" s="92"/>
      <c r="AU2305" s="92"/>
    </row>
    <row r="2306" spans="27:47" ht="12.95" customHeight="1">
      <c r="AA2306" s="92"/>
      <c r="AB2306" s="92"/>
      <c r="AC2306" s="92"/>
      <c r="AD2306" s="92"/>
      <c r="AE2306" s="92"/>
      <c r="AF2306" s="95"/>
      <c r="AG2306" s="94"/>
      <c r="AN2306" s="92"/>
      <c r="AO2306" s="92"/>
      <c r="AP2306" s="92"/>
      <c r="AQ2306" s="92"/>
      <c r="AR2306" s="92"/>
      <c r="AS2306" s="92"/>
      <c r="AT2306" s="92"/>
      <c r="AU2306" s="92"/>
    </row>
    <row r="2307" spans="27:47" ht="12.95" customHeight="1">
      <c r="AA2307" s="92"/>
      <c r="AB2307" s="92"/>
      <c r="AC2307" s="92"/>
      <c r="AD2307" s="92"/>
      <c r="AE2307" s="92"/>
      <c r="AF2307" s="95"/>
      <c r="AG2307" s="94"/>
      <c r="AN2307" s="92"/>
      <c r="AO2307" s="92"/>
      <c r="AP2307" s="92"/>
      <c r="AQ2307" s="92"/>
      <c r="AR2307" s="92"/>
      <c r="AS2307" s="92"/>
      <c r="AT2307" s="92"/>
      <c r="AU2307" s="92"/>
    </row>
    <row r="2308" spans="27:47" ht="12.95" customHeight="1">
      <c r="AA2308" s="92"/>
      <c r="AB2308" s="92"/>
      <c r="AC2308" s="92"/>
      <c r="AD2308" s="92"/>
      <c r="AE2308" s="92"/>
      <c r="AF2308" s="95"/>
      <c r="AG2308" s="94"/>
      <c r="AN2308" s="92"/>
      <c r="AO2308" s="92"/>
      <c r="AP2308" s="92"/>
      <c r="AQ2308" s="92"/>
      <c r="AR2308" s="92"/>
      <c r="AS2308" s="92"/>
      <c r="AT2308" s="92"/>
      <c r="AU2308" s="92"/>
    </row>
    <row r="2309" spans="27:47" ht="12.95" customHeight="1">
      <c r="AA2309" s="92"/>
      <c r="AB2309" s="92"/>
      <c r="AC2309" s="92"/>
      <c r="AD2309" s="92"/>
      <c r="AE2309" s="92"/>
      <c r="AF2309" s="95"/>
      <c r="AG2309" s="94"/>
      <c r="AN2309" s="92"/>
      <c r="AO2309" s="92"/>
      <c r="AP2309" s="92"/>
      <c r="AQ2309" s="92"/>
      <c r="AR2309" s="92"/>
      <c r="AS2309" s="92"/>
      <c r="AT2309" s="92"/>
      <c r="AU2309" s="92"/>
    </row>
    <row r="2310" spans="27:47" ht="12.95" customHeight="1">
      <c r="AA2310" s="92"/>
      <c r="AB2310" s="92"/>
      <c r="AC2310" s="92"/>
      <c r="AD2310" s="92"/>
      <c r="AE2310" s="92"/>
      <c r="AF2310" s="95"/>
      <c r="AG2310" s="94"/>
      <c r="AN2310" s="92"/>
      <c r="AO2310" s="92"/>
      <c r="AP2310" s="92"/>
      <c r="AQ2310" s="92"/>
      <c r="AR2310" s="92"/>
      <c r="AS2310" s="92"/>
      <c r="AT2310" s="92"/>
      <c r="AU2310" s="92"/>
    </row>
    <row r="2311" spans="27:47" ht="12.95" customHeight="1">
      <c r="AA2311" s="92"/>
      <c r="AB2311" s="92"/>
      <c r="AC2311" s="92"/>
      <c r="AD2311" s="92"/>
      <c r="AE2311" s="92"/>
      <c r="AF2311" s="95"/>
      <c r="AG2311" s="94"/>
      <c r="AN2311" s="92"/>
      <c r="AO2311" s="92"/>
      <c r="AP2311" s="92"/>
      <c r="AQ2311" s="92"/>
      <c r="AR2311" s="92"/>
      <c r="AS2311" s="92"/>
      <c r="AT2311" s="92"/>
      <c r="AU2311" s="92"/>
    </row>
    <row r="2312" spans="27:47" ht="12.95" customHeight="1">
      <c r="AA2312" s="92"/>
      <c r="AB2312" s="92"/>
      <c r="AC2312" s="92"/>
      <c r="AD2312" s="92"/>
      <c r="AE2312" s="92"/>
      <c r="AF2312" s="95"/>
      <c r="AG2312" s="94"/>
      <c r="AN2312" s="92"/>
      <c r="AO2312" s="92"/>
      <c r="AP2312" s="92"/>
      <c r="AQ2312" s="92"/>
      <c r="AR2312" s="92"/>
      <c r="AS2312" s="92"/>
      <c r="AT2312" s="92"/>
      <c r="AU2312" s="92"/>
    </row>
    <row r="2313" spans="27:47" ht="12.95" customHeight="1">
      <c r="AA2313" s="92"/>
      <c r="AB2313" s="92"/>
      <c r="AC2313" s="92"/>
      <c r="AD2313" s="92"/>
      <c r="AE2313" s="92"/>
      <c r="AF2313" s="95"/>
      <c r="AG2313" s="94"/>
      <c r="AN2313" s="92"/>
      <c r="AO2313" s="92"/>
      <c r="AP2313" s="92"/>
      <c r="AQ2313" s="92"/>
      <c r="AR2313" s="92"/>
      <c r="AS2313" s="92"/>
      <c r="AT2313" s="92"/>
      <c r="AU2313" s="92"/>
    </row>
    <row r="2314" spans="27:47" ht="12.95" customHeight="1">
      <c r="AA2314" s="92"/>
      <c r="AB2314" s="92"/>
      <c r="AC2314" s="92"/>
      <c r="AD2314" s="92"/>
      <c r="AE2314" s="92"/>
      <c r="AF2314" s="95"/>
      <c r="AG2314" s="94"/>
      <c r="AN2314" s="92"/>
      <c r="AO2314" s="92"/>
      <c r="AP2314" s="92"/>
      <c r="AQ2314" s="92"/>
      <c r="AR2314" s="92"/>
      <c r="AS2314" s="92"/>
      <c r="AT2314" s="92"/>
      <c r="AU2314" s="92"/>
    </row>
    <row r="2315" spans="27:47" ht="12.95" customHeight="1">
      <c r="AA2315" s="92"/>
      <c r="AB2315" s="92"/>
      <c r="AC2315" s="92"/>
      <c r="AD2315" s="92"/>
      <c r="AE2315" s="92"/>
      <c r="AF2315" s="95"/>
      <c r="AG2315" s="94"/>
      <c r="AN2315" s="92"/>
      <c r="AO2315" s="92"/>
      <c r="AP2315" s="92"/>
      <c r="AQ2315" s="92"/>
      <c r="AR2315" s="92"/>
      <c r="AS2315" s="92"/>
      <c r="AT2315" s="92"/>
      <c r="AU2315" s="92"/>
    </row>
    <row r="2316" spans="27:47" ht="12.95" customHeight="1">
      <c r="AA2316" s="92"/>
      <c r="AB2316" s="92"/>
      <c r="AC2316" s="92"/>
      <c r="AD2316" s="92"/>
      <c r="AE2316" s="92"/>
      <c r="AF2316" s="95"/>
      <c r="AG2316" s="94"/>
      <c r="AN2316" s="92"/>
      <c r="AO2316" s="92"/>
      <c r="AP2316" s="92"/>
      <c r="AQ2316" s="92"/>
      <c r="AR2316" s="92"/>
      <c r="AS2316" s="92"/>
      <c r="AT2316" s="92"/>
      <c r="AU2316" s="92"/>
    </row>
    <row r="2317" spans="27:47" ht="12.95" customHeight="1">
      <c r="AA2317" s="92"/>
      <c r="AB2317" s="92"/>
      <c r="AC2317" s="92"/>
      <c r="AD2317" s="92"/>
      <c r="AE2317" s="92"/>
      <c r="AF2317" s="95"/>
      <c r="AG2317" s="94"/>
      <c r="AN2317" s="92"/>
      <c r="AO2317" s="92"/>
      <c r="AP2317" s="92"/>
      <c r="AQ2317" s="92"/>
      <c r="AR2317" s="92"/>
      <c r="AS2317" s="92"/>
      <c r="AT2317" s="92"/>
      <c r="AU2317" s="92"/>
    </row>
    <row r="2318" spans="27:47" ht="12.95" customHeight="1">
      <c r="AA2318" s="92"/>
      <c r="AB2318" s="92"/>
      <c r="AC2318" s="92"/>
      <c r="AD2318" s="92"/>
      <c r="AE2318" s="92"/>
      <c r="AF2318" s="95"/>
      <c r="AG2318" s="94"/>
      <c r="AN2318" s="92"/>
      <c r="AO2318" s="92"/>
      <c r="AP2318" s="92"/>
      <c r="AQ2318" s="92"/>
      <c r="AR2318" s="92"/>
      <c r="AS2318" s="92"/>
      <c r="AT2318" s="92"/>
      <c r="AU2318" s="92"/>
    </row>
    <row r="2319" spans="27:47" ht="12.95" customHeight="1">
      <c r="AA2319" s="92"/>
      <c r="AB2319" s="92"/>
      <c r="AC2319" s="92"/>
      <c r="AD2319" s="92"/>
      <c r="AE2319" s="92"/>
      <c r="AF2319" s="95"/>
      <c r="AG2319" s="94"/>
      <c r="AN2319" s="92"/>
      <c r="AO2319" s="92"/>
      <c r="AP2319" s="92"/>
      <c r="AQ2319" s="92"/>
      <c r="AR2319" s="92"/>
      <c r="AS2319" s="92"/>
      <c r="AT2319" s="92"/>
      <c r="AU2319" s="92"/>
    </row>
    <row r="2320" spans="27:47" ht="12.95" customHeight="1">
      <c r="AA2320" s="92"/>
      <c r="AB2320" s="92"/>
      <c r="AC2320" s="92"/>
      <c r="AD2320" s="92"/>
      <c r="AE2320" s="92"/>
      <c r="AF2320" s="95"/>
      <c r="AG2320" s="94"/>
      <c r="AN2320" s="92"/>
      <c r="AO2320" s="92"/>
      <c r="AP2320" s="92"/>
      <c r="AQ2320" s="92"/>
      <c r="AR2320" s="92"/>
      <c r="AS2320" s="92"/>
      <c r="AT2320" s="92"/>
      <c r="AU2320" s="92"/>
    </row>
    <row r="2321" spans="27:47" ht="12.95" customHeight="1">
      <c r="AA2321" s="92"/>
      <c r="AB2321" s="92"/>
      <c r="AC2321" s="92"/>
      <c r="AD2321" s="92"/>
      <c r="AE2321" s="92"/>
      <c r="AF2321" s="95"/>
      <c r="AG2321" s="94"/>
      <c r="AN2321" s="92"/>
      <c r="AO2321" s="92"/>
      <c r="AP2321" s="92"/>
      <c r="AQ2321" s="92"/>
      <c r="AR2321" s="92"/>
      <c r="AS2321" s="92"/>
      <c r="AT2321" s="92"/>
      <c r="AU2321" s="92"/>
    </row>
    <row r="2322" spans="27:47" ht="12.95" customHeight="1">
      <c r="AA2322" s="92"/>
      <c r="AB2322" s="92"/>
      <c r="AC2322" s="92"/>
      <c r="AD2322" s="92"/>
      <c r="AE2322" s="92"/>
      <c r="AF2322" s="95"/>
      <c r="AG2322" s="94"/>
      <c r="AN2322" s="92"/>
      <c r="AO2322" s="92"/>
      <c r="AP2322" s="92"/>
      <c r="AQ2322" s="92"/>
      <c r="AR2322" s="92"/>
      <c r="AS2322" s="92"/>
      <c r="AT2322" s="92"/>
      <c r="AU2322" s="92"/>
    </row>
    <row r="2323" spans="27:47" ht="12.95" customHeight="1">
      <c r="AA2323" s="92"/>
      <c r="AB2323" s="92"/>
      <c r="AC2323" s="92"/>
      <c r="AD2323" s="92"/>
      <c r="AE2323" s="92"/>
      <c r="AF2323" s="95"/>
      <c r="AG2323" s="94"/>
      <c r="AN2323" s="92"/>
      <c r="AO2323" s="92"/>
      <c r="AP2323" s="92"/>
      <c r="AQ2323" s="92"/>
      <c r="AR2323" s="92"/>
      <c r="AS2323" s="92"/>
      <c r="AT2323" s="92"/>
      <c r="AU2323" s="92"/>
    </row>
    <row r="2324" spans="27:47" ht="12.95" customHeight="1">
      <c r="AA2324" s="92"/>
      <c r="AB2324" s="92"/>
      <c r="AC2324" s="92"/>
      <c r="AD2324" s="92"/>
      <c r="AE2324" s="92"/>
      <c r="AF2324" s="95"/>
      <c r="AG2324" s="94"/>
      <c r="AN2324" s="92"/>
      <c r="AO2324" s="92"/>
      <c r="AP2324" s="92"/>
      <c r="AQ2324" s="92"/>
      <c r="AR2324" s="92"/>
      <c r="AS2324" s="92"/>
      <c r="AT2324" s="92"/>
      <c r="AU2324" s="92"/>
    </row>
    <row r="2325" spans="27:47" ht="12.95" customHeight="1">
      <c r="AA2325" s="92"/>
      <c r="AB2325" s="92"/>
      <c r="AC2325" s="92"/>
      <c r="AD2325" s="92"/>
      <c r="AE2325" s="92"/>
      <c r="AF2325" s="95"/>
      <c r="AG2325" s="94"/>
      <c r="AN2325" s="92"/>
      <c r="AO2325" s="92"/>
      <c r="AP2325" s="92"/>
      <c r="AQ2325" s="92"/>
      <c r="AR2325" s="92"/>
      <c r="AS2325" s="92"/>
      <c r="AT2325" s="92"/>
      <c r="AU2325" s="92"/>
    </row>
    <row r="2326" spans="27:47" ht="12.95" customHeight="1">
      <c r="AA2326" s="92"/>
      <c r="AB2326" s="92"/>
      <c r="AC2326" s="92"/>
      <c r="AD2326" s="92"/>
      <c r="AE2326" s="92"/>
      <c r="AF2326" s="95"/>
      <c r="AG2326" s="94"/>
      <c r="AN2326" s="92"/>
      <c r="AO2326" s="92"/>
      <c r="AP2326" s="92"/>
      <c r="AQ2326" s="92"/>
      <c r="AR2326" s="92"/>
      <c r="AS2326" s="92"/>
      <c r="AT2326" s="92"/>
      <c r="AU2326" s="92"/>
    </row>
    <row r="2327" spans="27:47" ht="12.95" customHeight="1">
      <c r="AA2327" s="92"/>
      <c r="AB2327" s="92"/>
      <c r="AC2327" s="92"/>
      <c r="AD2327" s="92"/>
      <c r="AE2327" s="92"/>
      <c r="AF2327" s="95"/>
      <c r="AG2327" s="94"/>
      <c r="AN2327" s="92"/>
      <c r="AO2327" s="92"/>
      <c r="AP2327" s="92"/>
      <c r="AQ2327" s="92"/>
      <c r="AR2327" s="92"/>
      <c r="AS2327" s="92"/>
      <c r="AT2327" s="92"/>
      <c r="AU2327" s="92"/>
    </row>
    <row r="2328" spans="27:47" ht="12.95" customHeight="1">
      <c r="AA2328" s="92"/>
      <c r="AB2328" s="92"/>
      <c r="AC2328" s="92"/>
      <c r="AD2328" s="92"/>
      <c r="AE2328" s="92"/>
      <c r="AF2328" s="95"/>
      <c r="AG2328" s="94"/>
      <c r="AN2328" s="92"/>
      <c r="AO2328" s="92"/>
      <c r="AP2328" s="92"/>
      <c r="AQ2328" s="92"/>
      <c r="AR2328" s="92"/>
      <c r="AS2328" s="92"/>
      <c r="AT2328" s="92"/>
      <c r="AU2328" s="92"/>
    </row>
    <row r="2329" spans="27:47" ht="12.95" customHeight="1">
      <c r="AA2329" s="92"/>
      <c r="AB2329" s="92"/>
      <c r="AC2329" s="92"/>
      <c r="AD2329" s="92"/>
      <c r="AE2329" s="92"/>
      <c r="AF2329" s="95"/>
      <c r="AG2329" s="94"/>
      <c r="AN2329" s="92"/>
      <c r="AO2329" s="92"/>
      <c r="AP2329" s="92"/>
      <c r="AQ2329" s="92"/>
      <c r="AR2329" s="92"/>
      <c r="AS2329" s="92"/>
      <c r="AT2329" s="92"/>
      <c r="AU2329" s="92"/>
    </row>
    <row r="2330" spans="27:47" ht="12.95" customHeight="1">
      <c r="AA2330" s="92"/>
      <c r="AB2330" s="92"/>
      <c r="AC2330" s="92"/>
      <c r="AD2330" s="92"/>
      <c r="AE2330" s="92"/>
      <c r="AF2330" s="95"/>
      <c r="AG2330" s="94"/>
      <c r="AN2330" s="92"/>
      <c r="AO2330" s="92"/>
      <c r="AP2330" s="92"/>
      <c r="AQ2330" s="92"/>
      <c r="AR2330" s="92"/>
      <c r="AS2330" s="92"/>
      <c r="AT2330" s="92"/>
      <c r="AU2330" s="92"/>
    </row>
    <row r="2331" spans="27:47" ht="12.95" customHeight="1">
      <c r="AA2331" s="92"/>
      <c r="AB2331" s="92"/>
      <c r="AC2331" s="92"/>
      <c r="AD2331" s="92"/>
      <c r="AE2331" s="92"/>
      <c r="AF2331" s="95"/>
      <c r="AG2331" s="94"/>
      <c r="AN2331" s="92"/>
      <c r="AO2331" s="92"/>
      <c r="AP2331" s="92"/>
      <c r="AQ2331" s="92"/>
      <c r="AR2331" s="92"/>
      <c r="AS2331" s="92"/>
      <c r="AT2331" s="92"/>
      <c r="AU2331" s="92"/>
    </row>
    <row r="2332" spans="27:47" ht="12.95" customHeight="1">
      <c r="AA2332" s="92"/>
      <c r="AB2332" s="92"/>
      <c r="AC2332" s="92"/>
      <c r="AD2332" s="92"/>
      <c r="AE2332" s="92"/>
      <c r="AF2332" s="95"/>
      <c r="AG2332" s="94"/>
      <c r="AN2332" s="92"/>
      <c r="AO2332" s="92"/>
      <c r="AP2332" s="92"/>
      <c r="AQ2332" s="92"/>
      <c r="AR2332" s="92"/>
      <c r="AS2332" s="92"/>
      <c r="AT2332" s="92"/>
      <c r="AU2332" s="92"/>
    </row>
    <row r="2333" spans="27:47" ht="12.95" customHeight="1">
      <c r="AA2333" s="92"/>
      <c r="AB2333" s="92"/>
      <c r="AC2333" s="92"/>
      <c r="AD2333" s="92"/>
      <c r="AE2333" s="92"/>
      <c r="AF2333" s="95"/>
      <c r="AG2333" s="94"/>
      <c r="AN2333" s="92"/>
      <c r="AO2333" s="92"/>
      <c r="AP2333" s="92"/>
      <c r="AQ2333" s="92"/>
      <c r="AR2333" s="92"/>
      <c r="AS2333" s="92"/>
      <c r="AT2333" s="92"/>
      <c r="AU2333" s="92"/>
    </row>
    <row r="2334" spans="27:47" ht="12.95" customHeight="1">
      <c r="AA2334" s="92"/>
      <c r="AB2334" s="92"/>
      <c r="AC2334" s="92"/>
      <c r="AD2334" s="92"/>
      <c r="AE2334" s="92"/>
      <c r="AF2334" s="95"/>
      <c r="AG2334" s="94"/>
      <c r="AN2334" s="92"/>
      <c r="AO2334" s="92"/>
      <c r="AP2334" s="92"/>
      <c r="AQ2334" s="92"/>
      <c r="AR2334" s="92"/>
      <c r="AS2334" s="92"/>
      <c r="AT2334" s="92"/>
      <c r="AU2334" s="92"/>
    </row>
    <row r="2335" spans="27:47" ht="12.95" customHeight="1">
      <c r="AA2335" s="92"/>
      <c r="AB2335" s="92"/>
      <c r="AC2335" s="92"/>
      <c r="AD2335" s="92"/>
      <c r="AE2335" s="92"/>
      <c r="AF2335" s="95"/>
      <c r="AG2335" s="94"/>
      <c r="AN2335" s="92"/>
      <c r="AO2335" s="92"/>
      <c r="AP2335" s="92"/>
      <c r="AQ2335" s="92"/>
      <c r="AR2335" s="92"/>
      <c r="AS2335" s="92"/>
      <c r="AT2335" s="92"/>
      <c r="AU2335" s="92"/>
    </row>
    <row r="2336" spans="27:47" ht="12.95" customHeight="1">
      <c r="AA2336" s="92"/>
      <c r="AB2336" s="92"/>
      <c r="AC2336" s="92"/>
      <c r="AD2336" s="92"/>
      <c r="AE2336" s="92"/>
      <c r="AF2336" s="95"/>
      <c r="AG2336" s="94"/>
      <c r="AN2336" s="92"/>
      <c r="AO2336" s="92"/>
      <c r="AP2336" s="92"/>
      <c r="AQ2336" s="92"/>
      <c r="AR2336" s="92"/>
      <c r="AS2336" s="92"/>
      <c r="AT2336" s="92"/>
      <c r="AU2336" s="92"/>
    </row>
    <row r="2337" spans="27:47" ht="12.95" customHeight="1">
      <c r="AA2337" s="92"/>
      <c r="AB2337" s="92"/>
      <c r="AC2337" s="92"/>
      <c r="AD2337" s="92"/>
      <c r="AE2337" s="92"/>
      <c r="AF2337" s="95"/>
      <c r="AG2337" s="94"/>
      <c r="AN2337" s="92"/>
      <c r="AO2337" s="92"/>
      <c r="AP2337" s="92"/>
      <c r="AQ2337" s="92"/>
      <c r="AR2337" s="92"/>
      <c r="AS2337" s="92"/>
      <c r="AT2337" s="92"/>
      <c r="AU2337" s="92"/>
    </row>
    <row r="2338" spans="27:47" ht="12.95" customHeight="1">
      <c r="AA2338" s="92"/>
      <c r="AB2338" s="92"/>
      <c r="AC2338" s="92"/>
      <c r="AD2338" s="92"/>
      <c r="AE2338" s="92"/>
      <c r="AF2338" s="95"/>
      <c r="AG2338" s="94"/>
      <c r="AN2338" s="92"/>
      <c r="AO2338" s="92"/>
      <c r="AP2338" s="92"/>
      <c r="AQ2338" s="92"/>
      <c r="AR2338" s="92"/>
      <c r="AS2338" s="92"/>
      <c r="AT2338" s="92"/>
      <c r="AU2338" s="92"/>
    </row>
    <row r="2339" spans="27:47" ht="12.95" customHeight="1">
      <c r="AA2339" s="92"/>
      <c r="AB2339" s="92"/>
      <c r="AC2339" s="92"/>
      <c r="AD2339" s="92"/>
      <c r="AE2339" s="92"/>
      <c r="AF2339" s="95"/>
      <c r="AG2339" s="94"/>
      <c r="AN2339" s="92"/>
      <c r="AO2339" s="92"/>
      <c r="AP2339" s="92"/>
      <c r="AQ2339" s="92"/>
      <c r="AR2339" s="92"/>
      <c r="AS2339" s="92"/>
      <c r="AT2339" s="92"/>
      <c r="AU2339" s="92"/>
    </row>
    <row r="2340" spans="27:47" ht="12.95" customHeight="1">
      <c r="AA2340" s="92"/>
      <c r="AB2340" s="92"/>
      <c r="AC2340" s="92"/>
      <c r="AD2340" s="92"/>
      <c r="AE2340" s="92"/>
      <c r="AF2340" s="95"/>
      <c r="AG2340" s="94"/>
      <c r="AN2340" s="92"/>
      <c r="AO2340" s="92"/>
      <c r="AP2340" s="92"/>
      <c r="AQ2340" s="92"/>
      <c r="AR2340" s="92"/>
      <c r="AS2340" s="92"/>
      <c r="AT2340" s="92"/>
      <c r="AU2340" s="92"/>
    </row>
    <row r="2341" spans="27:47" ht="12.95" customHeight="1">
      <c r="AA2341" s="92"/>
      <c r="AB2341" s="92"/>
      <c r="AC2341" s="92"/>
      <c r="AD2341" s="92"/>
      <c r="AE2341" s="92"/>
      <c r="AF2341" s="95"/>
      <c r="AG2341" s="94"/>
      <c r="AN2341" s="92"/>
      <c r="AO2341" s="92"/>
      <c r="AP2341" s="92"/>
      <c r="AQ2341" s="92"/>
      <c r="AR2341" s="92"/>
      <c r="AS2341" s="92"/>
      <c r="AT2341" s="92"/>
      <c r="AU2341" s="92"/>
    </row>
    <row r="2342" spans="27:47" ht="12.95" customHeight="1">
      <c r="AA2342" s="92"/>
      <c r="AB2342" s="92"/>
      <c r="AC2342" s="92"/>
      <c r="AD2342" s="92"/>
      <c r="AE2342" s="92"/>
      <c r="AF2342" s="95"/>
      <c r="AG2342" s="94"/>
      <c r="AN2342" s="92"/>
      <c r="AO2342" s="92"/>
      <c r="AP2342" s="92"/>
      <c r="AQ2342" s="92"/>
      <c r="AR2342" s="92"/>
      <c r="AS2342" s="92"/>
      <c r="AT2342" s="92"/>
      <c r="AU2342" s="92"/>
    </row>
    <row r="2343" spans="27:47" ht="12.95" customHeight="1">
      <c r="AA2343" s="92"/>
      <c r="AB2343" s="92"/>
      <c r="AC2343" s="92"/>
      <c r="AD2343" s="92"/>
      <c r="AE2343" s="92"/>
      <c r="AF2343" s="95"/>
      <c r="AG2343" s="94"/>
      <c r="AN2343" s="92"/>
      <c r="AO2343" s="92"/>
      <c r="AP2343" s="92"/>
      <c r="AQ2343" s="92"/>
      <c r="AR2343" s="92"/>
      <c r="AS2343" s="92"/>
      <c r="AT2343" s="92"/>
      <c r="AU2343" s="92"/>
    </row>
    <row r="2344" spans="27:47" ht="12.95" customHeight="1">
      <c r="AA2344" s="92"/>
      <c r="AB2344" s="92"/>
      <c r="AC2344" s="92"/>
      <c r="AD2344" s="92"/>
      <c r="AE2344" s="92"/>
      <c r="AF2344" s="95"/>
      <c r="AG2344" s="94"/>
      <c r="AN2344" s="92"/>
      <c r="AO2344" s="92"/>
      <c r="AP2344" s="92"/>
      <c r="AQ2344" s="92"/>
      <c r="AR2344" s="92"/>
      <c r="AS2344" s="92"/>
      <c r="AT2344" s="92"/>
      <c r="AU2344" s="92"/>
    </row>
    <row r="2345" spans="27:47" ht="12.95" customHeight="1">
      <c r="AA2345" s="92"/>
      <c r="AB2345" s="92"/>
      <c r="AC2345" s="92"/>
      <c r="AD2345" s="92"/>
      <c r="AE2345" s="92"/>
      <c r="AF2345" s="95"/>
      <c r="AG2345" s="94"/>
      <c r="AN2345" s="92"/>
      <c r="AO2345" s="92"/>
      <c r="AP2345" s="92"/>
      <c r="AQ2345" s="92"/>
      <c r="AR2345" s="92"/>
      <c r="AS2345" s="92"/>
      <c r="AT2345" s="92"/>
      <c r="AU2345" s="92"/>
    </row>
    <row r="2346" spans="27:47" ht="12.95" customHeight="1">
      <c r="AA2346" s="92"/>
      <c r="AB2346" s="92"/>
      <c r="AC2346" s="92"/>
      <c r="AD2346" s="92"/>
      <c r="AE2346" s="92"/>
      <c r="AF2346" s="95"/>
      <c r="AG2346" s="94"/>
      <c r="AN2346" s="92"/>
      <c r="AO2346" s="92"/>
      <c r="AP2346" s="92"/>
      <c r="AQ2346" s="92"/>
      <c r="AR2346" s="92"/>
      <c r="AS2346" s="92"/>
      <c r="AT2346" s="92"/>
      <c r="AU2346" s="92"/>
    </row>
    <row r="2347" spans="27:47" ht="12.95" customHeight="1">
      <c r="AA2347" s="92"/>
      <c r="AB2347" s="92"/>
      <c r="AC2347" s="92"/>
      <c r="AD2347" s="92"/>
      <c r="AE2347" s="92"/>
      <c r="AF2347" s="95"/>
      <c r="AG2347" s="94"/>
      <c r="AN2347" s="92"/>
      <c r="AO2347" s="92"/>
      <c r="AP2347" s="92"/>
      <c r="AQ2347" s="92"/>
      <c r="AR2347" s="92"/>
      <c r="AS2347" s="92"/>
      <c r="AT2347" s="92"/>
      <c r="AU2347" s="92"/>
    </row>
    <row r="2348" spans="27:47" ht="12.95" customHeight="1">
      <c r="AA2348" s="92"/>
      <c r="AB2348" s="92"/>
      <c r="AC2348" s="92"/>
      <c r="AD2348" s="92"/>
      <c r="AE2348" s="92"/>
      <c r="AF2348" s="95"/>
      <c r="AG2348" s="94"/>
      <c r="AN2348" s="92"/>
      <c r="AO2348" s="92"/>
      <c r="AP2348" s="92"/>
      <c r="AQ2348" s="92"/>
      <c r="AR2348" s="92"/>
      <c r="AS2348" s="92"/>
      <c r="AT2348" s="92"/>
      <c r="AU2348" s="92"/>
    </row>
    <row r="2349" spans="27:47" ht="12.95" customHeight="1">
      <c r="AA2349" s="92"/>
      <c r="AB2349" s="92"/>
      <c r="AC2349" s="92"/>
      <c r="AD2349" s="92"/>
      <c r="AE2349" s="92"/>
      <c r="AF2349" s="95"/>
      <c r="AG2349" s="94"/>
      <c r="AN2349" s="92"/>
      <c r="AO2349" s="92"/>
      <c r="AP2349" s="92"/>
      <c r="AQ2349" s="92"/>
      <c r="AR2349" s="92"/>
      <c r="AS2349" s="92"/>
      <c r="AT2349" s="92"/>
      <c r="AU2349" s="92"/>
    </row>
    <row r="2350" spans="27:47" ht="12.95" customHeight="1">
      <c r="AA2350" s="92"/>
      <c r="AB2350" s="92"/>
      <c r="AC2350" s="92"/>
      <c r="AD2350" s="92"/>
      <c r="AE2350" s="92"/>
      <c r="AF2350" s="95"/>
      <c r="AG2350" s="94"/>
      <c r="AN2350" s="92"/>
      <c r="AO2350" s="92"/>
      <c r="AP2350" s="92"/>
      <c r="AQ2350" s="92"/>
      <c r="AR2350" s="92"/>
      <c r="AS2350" s="92"/>
      <c r="AT2350" s="92"/>
      <c r="AU2350" s="92"/>
    </row>
    <row r="2351" spans="27:47" ht="12.95" customHeight="1">
      <c r="AA2351" s="92"/>
      <c r="AB2351" s="92"/>
      <c r="AC2351" s="92"/>
      <c r="AD2351" s="92"/>
      <c r="AE2351" s="92"/>
      <c r="AF2351" s="95"/>
      <c r="AG2351" s="94"/>
      <c r="AN2351" s="92"/>
      <c r="AO2351" s="92"/>
      <c r="AP2351" s="92"/>
      <c r="AQ2351" s="92"/>
      <c r="AR2351" s="92"/>
      <c r="AS2351" s="92"/>
      <c r="AT2351" s="92"/>
      <c r="AU2351" s="92"/>
    </row>
    <row r="2352" spans="27:47" ht="12.95" customHeight="1">
      <c r="AA2352" s="92"/>
      <c r="AB2352" s="92"/>
      <c r="AC2352" s="92"/>
      <c r="AD2352" s="92"/>
      <c r="AE2352" s="92"/>
      <c r="AF2352" s="95"/>
      <c r="AG2352" s="94"/>
      <c r="AN2352" s="92"/>
      <c r="AO2352" s="92"/>
      <c r="AP2352" s="92"/>
      <c r="AQ2352" s="92"/>
      <c r="AR2352" s="92"/>
      <c r="AS2352" s="92"/>
      <c r="AT2352" s="92"/>
      <c r="AU2352" s="92"/>
    </row>
    <row r="2353" spans="27:47" ht="12.95" customHeight="1">
      <c r="AA2353" s="92"/>
      <c r="AB2353" s="92"/>
      <c r="AC2353" s="92"/>
      <c r="AD2353" s="92"/>
      <c r="AE2353" s="92"/>
      <c r="AF2353" s="95"/>
      <c r="AG2353" s="94"/>
      <c r="AN2353" s="92"/>
      <c r="AO2353" s="92"/>
      <c r="AP2353" s="92"/>
      <c r="AQ2353" s="92"/>
      <c r="AR2353" s="92"/>
      <c r="AS2353" s="92"/>
      <c r="AT2353" s="92"/>
      <c r="AU2353" s="92"/>
    </row>
    <row r="2354" spans="27:47" ht="12.95" customHeight="1">
      <c r="AA2354" s="92"/>
      <c r="AB2354" s="92"/>
      <c r="AC2354" s="92"/>
      <c r="AD2354" s="92"/>
      <c r="AE2354" s="92"/>
      <c r="AF2354" s="95"/>
      <c r="AG2354" s="94"/>
      <c r="AN2354" s="92"/>
      <c r="AO2354" s="92"/>
      <c r="AP2354" s="92"/>
      <c r="AQ2354" s="92"/>
      <c r="AR2354" s="92"/>
      <c r="AS2354" s="92"/>
      <c r="AT2354" s="92"/>
      <c r="AU2354" s="92"/>
    </row>
    <row r="2355" spans="27:47" ht="12.95" customHeight="1">
      <c r="AA2355" s="92"/>
      <c r="AB2355" s="92"/>
      <c r="AC2355" s="92"/>
      <c r="AD2355" s="92"/>
      <c r="AE2355" s="92"/>
      <c r="AF2355" s="95"/>
      <c r="AG2355" s="94"/>
      <c r="AN2355" s="92"/>
      <c r="AO2355" s="92"/>
      <c r="AP2355" s="92"/>
      <c r="AQ2355" s="92"/>
      <c r="AR2355" s="92"/>
      <c r="AS2355" s="92"/>
      <c r="AT2355" s="92"/>
      <c r="AU2355" s="92"/>
    </row>
    <row r="2356" spans="27:47" ht="12.95" customHeight="1">
      <c r="AA2356" s="92"/>
      <c r="AB2356" s="92"/>
      <c r="AC2356" s="92"/>
      <c r="AD2356" s="92"/>
      <c r="AE2356" s="92"/>
      <c r="AF2356" s="95"/>
      <c r="AG2356" s="94"/>
      <c r="AN2356" s="92"/>
      <c r="AO2356" s="92"/>
      <c r="AP2356" s="92"/>
      <c r="AQ2356" s="92"/>
      <c r="AR2356" s="92"/>
      <c r="AS2356" s="92"/>
      <c r="AT2356" s="92"/>
      <c r="AU2356" s="92"/>
    </row>
    <row r="2357" spans="27:47" ht="12.95" customHeight="1">
      <c r="AA2357" s="92"/>
      <c r="AB2357" s="92"/>
      <c r="AC2357" s="92"/>
      <c r="AD2357" s="92"/>
      <c r="AE2357" s="92"/>
      <c r="AF2357" s="95"/>
      <c r="AG2357" s="94"/>
      <c r="AN2357" s="92"/>
      <c r="AO2357" s="92"/>
      <c r="AP2357" s="92"/>
      <c r="AQ2357" s="92"/>
      <c r="AR2357" s="92"/>
      <c r="AS2357" s="92"/>
      <c r="AT2357" s="92"/>
      <c r="AU2357" s="92"/>
    </row>
    <row r="2358" spans="27:47" ht="12.95" customHeight="1">
      <c r="AA2358" s="92"/>
      <c r="AB2358" s="92"/>
      <c r="AC2358" s="92"/>
      <c r="AD2358" s="92"/>
      <c r="AE2358" s="92"/>
      <c r="AF2358" s="95"/>
      <c r="AG2358" s="94"/>
      <c r="AN2358" s="92"/>
      <c r="AO2358" s="92"/>
      <c r="AP2358" s="92"/>
      <c r="AQ2358" s="92"/>
      <c r="AR2358" s="92"/>
      <c r="AS2358" s="92"/>
      <c r="AT2358" s="92"/>
      <c r="AU2358" s="92"/>
    </row>
    <row r="2359" spans="27:47" ht="12.95" customHeight="1">
      <c r="AA2359" s="92"/>
      <c r="AB2359" s="92"/>
      <c r="AC2359" s="92"/>
      <c r="AD2359" s="92"/>
      <c r="AE2359" s="92"/>
      <c r="AF2359" s="95"/>
      <c r="AG2359" s="94"/>
      <c r="AN2359" s="92"/>
      <c r="AO2359" s="92"/>
      <c r="AP2359" s="92"/>
      <c r="AQ2359" s="92"/>
      <c r="AR2359" s="92"/>
      <c r="AS2359" s="92"/>
      <c r="AT2359" s="92"/>
      <c r="AU2359" s="92"/>
    </row>
    <row r="2360" spans="27:47" ht="12.95" customHeight="1">
      <c r="AA2360" s="92"/>
      <c r="AB2360" s="92"/>
      <c r="AC2360" s="92"/>
      <c r="AD2360" s="92"/>
      <c r="AE2360" s="92"/>
      <c r="AF2360" s="95"/>
      <c r="AG2360" s="94"/>
      <c r="AN2360" s="92"/>
      <c r="AO2360" s="92"/>
      <c r="AP2360" s="92"/>
      <c r="AQ2360" s="92"/>
      <c r="AR2360" s="92"/>
      <c r="AS2360" s="92"/>
      <c r="AT2360" s="92"/>
      <c r="AU2360" s="92"/>
    </row>
    <row r="2361" spans="27:47" ht="12.95" customHeight="1">
      <c r="AA2361" s="92"/>
      <c r="AB2361" s="92"/>
      <c r="AC2361" s="92"/>
      <c r="AD2361" s="92"/>
      <c r="AE2361" s="92"/>
      <c r="AF2361" s="95"/>
      <c r="AG2361" s="94"/>
      <c r="AN2361" s="92"/>
      <c r="AO2361" s="92"/>
      <c r="AP2361" s="92"/>
      <c r="AQ2361" s="92"/>
      <c r="AR2361" s="92"/>
      <c r="AS2361" s="92"/>
      <c r="AT2361" s="92"/>
      <c r="AU2361" s="92"/>
    </row>
    <row r="2362" spans="27:47" ht="12.95" customHeight="1">
      <c r="AA2362" s="92"/>
      <c r="AB2362" s="92"/>
      <c r="AC2362" s="92"/>
      <c r="AD2362" s="92"/>
      <c r="AE2362" s="92"/>
      <c r="AF2362" s="95"/>
      <c r="AG2362" s="94"/>
      <c r="AN2362" s="92"/>
      <c r="AO2362" s="92"/>
      <c r="AP2362" s="92"/>
      <c r="AQ2362" s="92"/>
      <c r="AR2362" s="92"/>
      <c r="AS2362" s="92"/>
      <c r="AT2362" s="92"/>
      <c r="AU2362" s="92"/>
    </row>
    <row r="2363" spans="27:47" ht="12.95" customHeight="1">
      <c r="AA2363" s="92"/>
      <c r="AB2363" s="92"/>
      <c r="AC2363" s="92"/>
      <c r="AD2363" s="92"/>
      <c r="AE2363" s="92"/>
      <c r="AF2363" s="95"/>
      <c r="AG2363" s="94"/>
      <c r="AN2363" s="92"/>
      <c r="AO2363" s="92"/>
      <c r="AP2363" s="92"/>
      <c r="AQ2363" s="92"/>
      <c r="AR2363" s="92"/>
      <c r="AS2363" s="92"/>
      <c r="AT2363" s="92"/>
      <c r="AU2363" s="92"/>
    </row>
    <row r="2364" spans="27:47" ht="12.95" customHeight="1">
      <c r="AA2364" s="92"/>
      <c r="AB2364" s="92"/>
      <c r="AC2364" s="92"/>
      <c r="AD2364" s="92"/>
      <c r="AE2364" s="92"/>
      <c r="AF2364" s="95"/>
      <c r="AG2364" s="94"/>
      <c r="AN2364" s="92"/>
      <c r="AO2364" s="92"/>
      <c r="AP2364" s="92"/>
      <c r="AQ2364" s="92"/>
      <c r="AR2364" s="92"/>
      <c r="AS2364" s="92"/>
      <c r="AT2364" s="92"/>
      <c r="AU2364" s="92"/>
    </row>
    <row r="2365" spans="27:47" ht="12.95" customHeight="1">
      <c r="AA2365" s="92"/>
      <c r="AB2365" s="92"/>
      <c r="AC2365" s="92"/>
      <c r="AD2365" s="92"/>
      <c r="AE2365" s="92"/>
      <c r="AF2365" s="95"/>
      <c r="AG2365" s="94"/>
      <c r="AN2365" s="92"/>
      <c r="AO2365" s="92"/>
      <c r="AP2365" s="92"/>
      <c r="AQ2365" s="92"/>
      <c r="AR2365" s="92"/>
      <c r="AS2365" s="92"/>
      <c r="AT2365" s="92"/>
      <c r="AU2365" s="92"/>
    </row>
    <row r="2366" spans="27:47" ht="12.95" customHeight="1">
      <c r="AA2366" s="92"/>
      <c r="AB2366" s="92"/>
      <c r="AC2366" s="92"/>
      <c r="AD2366" s="92"/>
      <c r="AE2366" s="92"/>
      <c r="AF2366" s="95"/>
      <c r="AG2366" s="94"/>
      <c r="AN2366" s="92"/>
      <c r="AO2366" s="92"/>
      <c r="AP2366" s="92"/>
      <c r="AQ2366" s="92"/>
      <c r="AR2366" s="92"/>
      <c r="AS2366" s="92"/>
      <c r="AT2366" s="92"/>
      <c r="AU2366" s="92"/>
    </row>
    <row r="2367" spans="27:47" ht="12.95" customHeight="1">
      <c r="AA2367" s="92"/>
      <c r="AB2367" s="92"/>
      <c r="AC2367" s="92"/>
      <c r="AD2367" s="92"/>
      <c r="AE2367" s="92"/>
      <c r="AF2367" s="95"/>
      <c r="AG2367" s="94"/>
      <c r="AN2367" s="92"/>
      <c r="AO2367" s="92"/>
      <c r="AP2367" s="92"/>
      <c r="AQ2367" s="92"/>
      <c r="AR2367" s="92"/>
      <c r="AS2367" s="92"/>
      <c r="AT2367" s="92"/>
      <c r="AU2367" s="92"/>
    </row>
    <row r="2368" spans="27:47" ht="12.95" customHeight="1">
      <c r="AA2368" s="92"/>
      <c r="AB2368" s="92"/>
      <c r="AC2368" s="92"/>
      <c r="AD2368" s="92"/>
      <c r="AE2368" s="92"/>
      <c r="AF2368" s="95"/>
      <c r="AG2368" s="94"/>
      <c r="AN2368" s="92"/>
      <c r="AO2368" s="92"/>
      <c r="AP2368" s="92"/>
      <c r="AQ2368" s="92"/>
      <c r="AR2368" s="92"/>
      <c r="AS2368" s="92"/>
      <c r="AT2368" s="92"/>
      <c r="AU2368" s="92"/>
    </row>
    <row r="2369" spans="27:47" ht="12.95" customHeight="1">
      <c r="AA2369" s="92"/>
      <c r="AB2369" s="92"/>
      <c r="AC2369" s="92"/>
      <c r="AD2369" s="92"/>
      <c r="AE2369" s="92"/>
      <c r="AF2369" s="95"/>
      <c r="AG2369" s="94"/>
      <c r="AN2369" s="92"/>
      <c r="AO2369" s="92"/>
      <c r="AP2369" s="92"/>
      <c r="AQ2369" s="92"/>
      <c r="AR2369" s="92"/>
      <c r="AS2369" s="92"/>
      <c r="AT2369" s="92"/>
      <c r="AU2369" s="92"/>
    </row>
    <row r="2370" spans="27:47" ht="12.95" customHeight="1">
      <c r="AA2370" s="92"/>
      <c r="AB2370" s="92"/>
      <c r="AC2370" s="92"/>
      <c r="AD2370" s="92"/>
      <c r="AE2370" s="92"/>
      <c r="AF2370" s="95"/>
      <c r="AG2370" s="94"/>
      <c r="AN2370" s="92"/>
      <c r="AO2370" s="92"/>
      <c r="AP2370" s="92"/>
      <c r="AQ2370" s="92"/>
      <c r="AR2370" s="92"/>
      <c r="AS2370" s="92"/>
      <c r="AT2370" s="92"/>
      <c r="AU2370" s="92"/>
    </row>
    <row r="2371" spans="27:47" ht="12.95" customHeight="1">
      <c r="AA2371" s="92"/>
      <c r="AB2371" s="92"/>
      <c r="AC2371" s="92"/>
      <c r="AD2371" s="92"/>
      <c r="AE2371" s="92"/>
      <c r="AF2371" s="95"/>
      <c r="AG2371" s="94"/>
      <c r="AN2371" s="92"/>
      <c r="AO2371" s="92"/>
      <c r="AP2371" s="92"/>
      <c r="AQ2371" s="92"/>
      <c r="AR2371" s="92"/>
      <c r="AS2371" s="92"/>
      <c r="AT2371" s="92"/>
      <c r="AU2371" s="92"/>
    </row>
    <row r="2372" spans="27:47" ht="12.95" customHeight="1">
      <c r="AA2372" s="92"/>
      <c r="AB2372" s="92"/>
      <c r="AC2372" s="92"/>
      <c r="AD2372" s="92"/>
      <c r="AE2372" s="92"/>
      <c r="AF2372" s="95"/>
      <c r="AG2372" s="94"/>
      <c r="AN2372" s="92"/>
      <c r="AO2372" s="92"/>
      <c r="AP2372" s="92"/>
      <c r="AQ2372" s="92"/>
      <c r="AR2372" s="92"/>
      <c r="AS2372" s="92"/>
      <c r="AT2372" s="92"/>
      <c r="AU2372" s="92"/>
    </row>
    <row r="2373" spans="27:47" ht="12.95" customHeight="1">
      <c r="AA2373" s="92"/>
      <c r="AB2373" s="92"/>
      <c r="AC2373" s="92"/>
      <c r="AD2373" s="92"/>
      <c r="AE2373" s="92"/>
      <c r="AF2373" s="95"/>
      <c r="AG2373" s="94"/>
      <c r="AN2373" s="92"/>
      <c r="AO2373" s="92"/>
      <c r="AP2373" s="92"/>
      <c r="AQ2373" s="92"/>
      <c r="AR2373" s="92"/>
      <c r="AS2373" s="92"/>
      <c r="AT2373" s="92"/>
      <c r="AU2373" s="92"/>
    </row>
    <row r="2374" spans="27:47" ht="12.95" customHeight="1">
      <c r="AA2374" s="92"/>
      <c r="AB2374" s="92"/>
      <c r="AC2374" s="92"/>
      <c r="AD2374" s="92"/>
      <c r="AE2374" s="92"/>
      <c r="AF2374" s="95"/>
      <c r="AG2374" s="94"/>
      <c r="AN2374" s="92"/>
      <c r="AO2374" s="92"/>
      <c r="AP2374" s="92"/>
      <c r="AQ2374" s="92"/>
      <c r="AR2374" s="92"/>
      <c r="AS2374" s="92"/>
      <c r="AT2374" s="92"/>
      <c r="AU2374" s="92"/>
    </row>
    <row r="2375" spans="27:47" ht="12.95" customHeight="1">
      <c r="AA2375" s="92"/>
      <c r="AB2375" s="92"/>
      <c r="AC2375" s="92"/>
      <c r="AD2375" s="92"/>
      <c r="AE2375" s="92"/>
      <c r="AF2375" s="95"/>
      <c r="AG2375" s="94"/>
      <c r="AN2375" s="92"/>
      <c r="AO2375" s="92"/>
      <c r="AP2375" s="92"/>
      <c r="AQ2375" s="92"/>
      <c r="AR2375" s="92"/>
      <c r="AS2375" s="92"/>
      <c r="AT2375" s="92"/>
      <c r="AU2375" s="92"/>
    </row>
    <row r="2376" spans="27:47" ht="12.95" customHeight="1">
      <c r="AA2376" s="92"/>
      <c r="AB2376" s="92"/>
      <c r="AC2376" s="92"/>
      <c r="AD2376" s="92"/>
      <c r="AE2376" s="92"/>
      <c r="AF2376" s="95"/>
      <c r="AG2376" s="94"/>
      <c r="AN2376" s="92"/>
      <c r="AO2376" s="92"/>
      <c r="AP2376" s="92"/>
      <c r="AQ2376" s="92"/>
      <c r="AR2376" s="92"/>
      <c r="AS2376" s="92"/>
      <c r="AT2376" s="92"/>
      <c r="AU2376" s="92"/>
    </row>
    <row r="2377" spans="27:47" ht="12.95" customHeight="1">
      <c r="AA2377" s="92"/>
      <c r="AB2377" s="92"/>
      <c r="AC2377" s="92"/>
      <c r="AD2377" s="92"/>
      <c r="AE2377" s="92"/>
      <c r="AF2377" s="95"/>
      <c r="AG2377" s="94"/>
      <c r="AN2377" s="92"/>
      <c r="AO2377" s="92"/>
      <c r="AP2377" s="92"/>
      <c r="AQ2377" s="92"/>
      <c r="AR2377" s="92"/>
      <c r="AS2377" s="92"/>
      <c r="AT2377" s="92"/>
      <c r="AU2377" s="92"/>
    </row>
    <row r="2378" spans="27:47" ht="12.95" customHeight="1">
      <c r="AA2378" s="92"/>
      <c r="AB2378" s="92"/>
      <c r="AC2378" s="92"/>
      <c r="AD2378" s="92"/>
      <c r="AE2378" s="92"/>
      <c r="AF2378" s="95"/>
      <c r="AG2378" s="94"/>
      <c r="AN2378" s="92"/>
      <c r="AO2378" s="92"/>
      <c r="AP2378" s="92"/>
      <c r="AQ2378" s="92"/>
      <c r="AR2378" s="92"/>
      <c r="AS2378" s="92"/>
      <c r="AT2378" s="92"/>
      <c r="AU2378" s="92"/>
    </row>
    <row r="2379" spans="27:47" ht="12.95" customHeight="1">
      <c r="AA2379" s="92"/>
      <c r="AB2379" s="92"/>
      <c r="AC2379" s="92"/>
      <c r="AD2379" s="92"/>
      <c r="AE2379" s="92"/>
      <c r="AF2379" s="95"/>
      <c r="AG2379" s="94"/>
      <c r="AN2379" s="92"/>
      <c r="AO2379" s="92"/>
      <c r="AP2379" s="92"/>
      <c r="AQ2379" s="92"/>
      <c r="AR2379" s="92"/>
      <c r="AS2379" s="92"/>
      <c r="AT2379" s="92"/>
      <c r="AU2379" s="92"/>
    </row>
    <row r="2380" spans="27:47" ht="12.95" customHeight="1">
      <c r="AA2380" s="92"/>
      <c r="AB2380" s="92"/>
      <c r="AC2380" s="92"/>
      <c r="AD2380" s="92"/>
      <c r="AE2380" s="92"/>
      <c r="AF2380" s="95"/>
      <c r="AG2380" s="94"/>
      <c r="AN2380" s="92"/>
      <c r="AO2380" s="92"/>
      <c r="AP2380" s="92"/>
      <c r="AQ2380" s="92"/>
      <c r="AR2380" s="92"/>
      <c r="AS2380" s="92"/>
      <c r="AT2380" s="92"/>
      <c r="AU2380" s="92"/>
    </row>
    <row r="2381" spans="27:47" ht="12.95" customHeight="1">
      <c r="AA2381" s="92"/>
      <c r="AB2381" s="92"/>
      <c r="AC2381" s="92"/>
      <c r="AD2381" s="92"/>
      <c r="AE2381" s="92"/>
      <c r="AF2381" s="95"/>
      <c r="AG2381" s="94"/>
      <c r="AN2381" s="92"/>
      <c r="AO2381" s="92"/>
      <c r="AP2381" s="92"/>
      <c r="AQ2381" s="92"/>
      <c r="AR2381" s="92"/>
      <c r="AS2381" s="92"/>
      <c r="AT2381" s="92"/>
      <c r="AU2381" s="92"/>
    </row>
    <row r="2382" spans="27:47" ht="12.95" customHeight="1">
      <c r="AA2382" s="92"/>
      <c r="AB2382" s="92"/>
      <c r="AC2382" s="92"/>
      <c r="AD2382" s="92"/>
      <c r="AE2382" s="92"/>
      <c r="AF2382" s="95"/>
      <c r="AG2382" s="94"/>
      <c r="AN2382" s="92"/>
      <c r="AO2382" s="92"/>
      <c r="AP2382" s="92"/>
      <c r="AQ2382" s="92"/>
      <c r="AR2382" s="92"/>
      <c r="AS2382" s="92"/>
      <c r="AT2382" s="92"/>
      <c r="AU2382" s="92"/>
    </row>
    <row r="2383" spans="27:47" ht="12.95" customHeight="1">
      <c r="AA2383" s="92"/>
      <c r="AB2383" s="92"/>
      <c r="AC2383" s="92"/>
      <c r="AD2383" s="92"/>
      <c r="AE2383" s="92"/>
      <c r="AF2383" s="95"/>
      <c r="AG2383" s="94"/>
      <c r="AN2383" s="92"/>
      <c r="AO2383" s="92"/>
      <c r="AP2383" s="92"/>
      <c r="AQ2383" s="92"/>
      <c r="AR2383" s="92"/>
      <c r="AS2383" s="92"/>
      <c r="AT2383" s="92"/>
      <c r="AU2383" s="92"/>
    </row>
    <row r="2384" spans="27:47" ht="12.95" customHeight="1">
      <c r="AA2384" s="92"/>
      <c r="AB2384" s="92"/>
      <c r="AC2384" s="92"/>
      <c r="AD2384" s="92"/>
      <c r="AE2384" s="92"/>
      <c r="AF2384" s="95"/>
      <c r="AG2384" s="94"/>
      <c r="AN2384" s="92"/>
      <c r="AO2384" s="92"/>
      <c r="AP2384" s="92"/>
      <c r="AQ2384" s="92"/>
      <c r="AR2384" s="92"/>
      <c r="AS2384" s="92"/>
      <c r="AT2384" s="92"/>
      <c r="AU2384" s="92"/>
    </row>
    <row r="2385" spans="27:47" ht="12.95" customHeight="1">
      <c r="AA2385" s="92"/>
      <c r="AB2385" s="92"/>
      <c r="AC2385" s="92"/>
      <c r="AD2385" s="92"/>
      <c r="AE2385" s="92"/>
      <c r="AF2385" s="95"/>
      <c r="AG2385" s="94"/>
      <c r="AN2385" s="92"/>
      <c r="AO2385" s="92"/>
      <c r="AP2385" s="92"/>
      <c r="AQ2385" s="92"/>
      <c r="AR2385" s="92"/>
      <c r="AS2385" s="92"/>
      <c r="AT2385" s="92"/>
      <c r="AU2385" s="92"/>
    </row>
    <row r="2386" spans="27:47" ht="12.95" customHeight="1">
      <c r="AA2386" s="92"/>
      <c r="AB2386" s="92"/>
      <c r="AC2386" s="92"/>
      <c r="AD2386" s="92"/>
      <c r="AE2386" s="92"/>
      <c r="AF2386" s="95"/>
      <c r="AG2386" s="94"/>
      <c r="AN2386" s="92"/>
      <c r="AO2386" s="92"/>
      <c r="AP2386" s="92"/>
      <c r="AQ2386" s="92"/>
      <c r="AR2386" s="92"/>
      <c r="AS2386" s="92"/>
      <c r="AT2386" s="92"/>
      <c r="AU2386" s="92"/>
    </row>
    <row r="2387" spans="27:47" ht="12.95" customHeight="1">
      <c r="AA2387" s="92"/>
      <c r="AB2387" s="92"/>
      <c r="AC2387" s="92"/>
      <c r="AD2387" s="92"/>
      <c r="AE2387" s="92"/>
      <c r="AF2387" s="95"/>
      <c r="AG2387" s="94"/>
      <c r="AN2387" s="92"/>
      <c r="AO2387" s="92"/>
      <c r="AP2387" s="92"/>
      <c r="AQ2387" s="92"/>
      <c r="AR2387" s="92"/>
      <c r="AS2387" s="92"/>
      <c r="AT2387" s="92"/>
      <c r="AU2387" s="92"/>
    </row>
    <row r="2388" spans="27:47" ht="12.95" customHeight="1">
      <c r="AA2388" s="92"/>
      <c r="AB2388" s="92"/>
      <c r="AC2388" s="92"/>
      <c r="AD2388" s="92"/>
      <c r="AE2388" s="92"/>
      <c r="AF2388" s="95"/>
      <c r="AG2388" s="94"/>
      <c r="AN2388" s="92"/>
      <c r="AO2388" s="92"/>
      <c r="AP2388" s="92"/>
      <c r="AQ2388" s="92"/>
      <c r="AR2388" s="92"/>
      <c r="AS2388" s="92"/>
      <c r="AT2388" s="92"/>
      <c r="AU2388" s="92"/>
    </row>
    <row r="2389" spans="27:47" ht="12.95" customHeight="1">
      <c r="AA2389" s="92"/>
      <c r="AB2389" s="92"/>
      <c r="AC2389" s="92"/>
      <c r="AD2389" s="92"/>
      <c r="AE2389" s="92"/>
      <c r="AF2389" s="95"/>
      <c r="AG2389" s="94"/>
      <c r="AN2389" s="92"/>
      <c r="AO2389" s="92"/>
      <c r="AP2389" s="92"/>
      <c r="AQ2389" s="92"/>
      <c r="AR2389" s="92"/>
      <c r="AS2389" s="92"/>
      <c r="AT2389" s="92"/>
      <c r="AU2389" s="92"/>
    </row>
    <row r="2390" spans="27:47" ht="12.95" customHeight="1">
      <c r="AA2390" s="92"/>
      <c r="AB2390" s="92"/>
      <c r="AC2390" s="92"/>
      <c r="AD2390" s="92"/>
      <c r="AE2390" s="92"/>
      <c r="AF2390" s="95"/>
      <c r="AG2390" s="94"/>
      <c r="AN2390" s="92"/>
      <c r="AO2390" s="92"/>
      <c r="AP2390" s="92"/>
      <c r="AQ2390" s="92"/>
      <c r="AR2390" s="92"/>
      <c r="AS2390" s="92"/>
      <c r="AT2390" s="92"/>
      <c r="AU2390" s="92"/>
    </row>
    <row r="2391" spans="27:47" ht="12.95" customHeight="1">
      <c r="AA2391" s="92"/>
      <c r="AB2391" s="92"/>
      <c r="AC2391" s="92"/>
      <c r="AD2391" s="92"/>
      <c r="AE2391" s="92"/>
      <c r="AF2391" s="95"/>
      <c r="AG2391" s="94"/>
      <c r="AN2391" s="92"/>
      <c r="AO2391" s="92"/>
      <c r="AP2391" s="92"/>
      <c r="AQ2391" s="92"/>
      <c r="AR2391" s="92"/>
      <c r="AS2391" s="92"/>
      <c r="AT2391" s="92"/>
      <c r="AU2391" s="92"/>
    </row>
    <row r="2392" spans="27:47" ht="12.95" customHeight="1">
      <c r="AA2392" s="92"/>
      <c r="AB2392" s="92"/>
      <c r="AC2392" s="92"/>
      <c r="AD2392" s="92"/>
      <c r="AE2392" s="92"/>
      <c r="AF2392" s="95"/>
      <c r="AG2392" s="94"/>
      <c r="AN2392" s="92"/>
      <c r="AO2392" s="92"/>
      <c r="AP2392" s="92"/>
      <c r="AQ2392" s="92"/>
      <c r="AR2392" s="92"/>
      <c r="AS2392" s="92"/>
      <c r="AT2392" s="92"/>
      <c r="AU2392" s="92"/>
    </row>
    <row r="2393" spans="27:47" ht="12.95" customHeight="1">
      <c r="AA2393" s="92"/>
      <c r="AB2393" s="92"/>
      <c r="AC2393" s="92"/>
      <c r="AD2393" s="92"/>
      <c r="AE2393" s="92"/>
      <c r="AF2393" s="95"/>
      <c r="AG2393" s="94"/>
      <c r="AN2393" s="92"/>
      <c r="AO2393" s="92"/>
      <c r="AP2393" s="92"/>
      <c r="AQ2393" s="92"/>
      <c r="AR2393" s="92"/>
      <c r="AS2393" s="92"/>
      <c r="AT2393" s="92"/>
      <c r="AU2393" s="92"/>
    </row>
    <row r="2394" spans="27:47" ht="12.95" customHeight="1">
      <c r="AA2394" s="92"/>
      <c r="AB2394" s="92"/>
      <c r="AC2394" s="92"/>
      <c r="AD2394" s="92"/>
      <c r="AE2394" s="92"/>
      <c r="AF2394" s="95"/>
      <c r="AG2394" s="94"/>
      <c r="AN2394" s="92"/>
      <c r="AO2394" s="92"/>
      <c r="AP2394" s="92"/>
      <c r="AQ2394" s="92"/>
      <c r="AR2394" s="92"/>
      <c r="AS2394" s="92"/>
      <c r="AT2394" s="92"/>
      <c r="AU2394" s="92"/>
    </row>
    <row r="2395" spans="27:47" ht="12.95" customHeight="1">
      <c r="AA2395" s="92"/>
      <c r="AB2395" s="92"/>
      <c r="AC2395" s="92"/>
      <c r="AD2395" s="92"/>
      <c r="AE2395" s="92"/>
      <c r="AF2395" s="95"/>
      <c r="AG2395" s="94"/>
      <c r="AN2395" s="92"/>
      <c r="AO2395" s="92"/>
      <c r="AP2395" s="92"/>
      <c r="AQ2395" s="92"/>
      <c r="AR2395" s="92"/>
      <c r="AS2395" s="92"/>
      <c r="AT2395" s="92"/>
      <c r="AU2395" s="92"/>
    </row>
    <row r="2396" spans="27:47" ht="12.95" customHeight="1">
      <c r="AA2396" s="92"/>
      <c r="AB2396" s="92"/>
      <c r="AC2396" s="92"/>
      <c r="AD2396" s="92"/>
      <c r="AE2396" s="92"/>
      <c r="AF2396" s="95"/>
      <c r="AG2396" s="94"/>
      <c r="AN2396" s="92"/>
      <c r="AO2396" s="92"/>
      <c r="AP2396" s="92"/>
      <c r="AQ2396" s="92"/>
      <c r="AR2396" s="92"/>
      <c r="AS2396" s="92"/>
      <c r="AT2396" s="92"/>
      <c r="AU2396" s="92"/>
    </row>
    <row r="2397" spans="27:47" ht="12.95" customHeight="1">
      <c r="AA2397" s="92"/>
      <c r="AB2397" s="92"/>
      <c r="AC2397" s="92"/>
      <c r="AD2397" s="92"/>
      <c r="AE2397" s="92"/>
      <c r="AF2397" s="95"/>
      <c r="AG2397" s="94"/>
      <c r="AN2397" s="92"/>
      <c r="AO2397" s="92"/>
      <c r="AP2397" s="92"/>
      <c r="AQ2397" s="92"/>
      <c r="AR2397" s="92"/>
      <c r="AS2397" s="92"/>
      <c r="AT2397" s="92"/>
      <c r="AU2397" s="92"/>
    </row>
    <row r="2398" spans="27:47" ht="12.95" customHeight="1">
      <c r="AA2398" s="92"/>
      <c r="AB2398" s="92"/>
      <c r="AC2398" s="92"/>
      <c r="AD2398" s="92"/>
      <c r="AE2398" s="92"/>
      <c r="AF2398" s="95"/>
      <c r="AG2398" s="94"/>
      <c r="AN2398" s="92"/>
      <c r="AO2398" s="92"/>
      <c r="AP2398" s="92"/>
      <c r="AQ2398" s="92"/>
      <c r="AR2398" s="92"/>
      <c r="AS2398" s="92"/>
      <c r="AT2398" s="92"/>
      <c r="AU2398" s="92"/>
    </row>
    <row r="2399" spans="27:47" ht="12.95" customHeight="1">
      <c r="AA2399" s="92"/>
      <c r="AB2399" s="92"/>
      <c r="AC2399" s="92"/>
      <c r="AD2399" s="92"/>
      <c r="AE2399" s="92"/>
      <c r="AF2399" s="95"/>
      <c r="AG2399" s="94"/>
      <c r="AN2399" s="92"/>
      <c r="AO2399" s="92"/>
      <c r="AP2399" s="92"/>
      <c r="AQ2399" s="92"/>
      <c r="AR2399" s="92"/>
      <c r="AS2399" s="92"/>
      <c r="AT2399" s="92"/>
      <c r="AU2399" s="92"/>
    </row>
    <row r="2400" spans="27:47" ht="12.95" customHeight="1">
      <c r="AA2400" s="92"/>
      <c r="AB2400" s="92"/>
      <c r="AC2400" s="92"/>
      <c r="AD2400" s="92"/>
      <c r="AE2400" s="92"/>
      <c r="AF2400" s="95"/>
      <c r="AG2400" s="94"/>
      <c r="AN2400" s="92"/>
      <c r="AO2400" s="92"/>
      <c r="AP2400" s="92"/>
      <c r="AQ2400" s="92"/>
      <c r="AR2400" s="92"/>
      <c r="AS2400" s="92"/>
      <c r="AT2400" s="92"/>
      <c r="AU2400" s="92"/>
    </row>
    <row r="2401" spans="27:47" ht="12.95" customHeight="1">
      <c r="AA2401" s="92"/>
      <c r="AB2401" s="92"/>
      <c r="AC2401" s="92"/>
      <c r="AD2401" s="92"/>
      <c r="AE2401" s="92"/>
      <c r="AF2401" s="95"/>
      <c r="AG2401" s="94"/>
      <c r="AN2401" s="92"/>
      <c r="AO2401" s="92"/>
      <c r="AP2401" s="92"/>
      <c r="AQ2401" s="92"/>
      <c r="AR2401" s="92"/>
      <c r="AS2401" s="92"/>
      <c r="AT2401" s="92"/>
      <c r="AU2401" s="92"/>
    </row>
    <row r="2402" spans="27:47" ht="12.95" customHeight="1">
      <c r="AA2402" s="92"/>
      <c r="AB2402" s="92"/>
      <c r="AC2402" s="92"/>
      <c r="AD2402" s="92"/>
      <c r="AE2402" s="92"/>
      <c r="AF2402" s="95"/>
      <c r="AG2402" s="94"/>
      <c r="AN2402" s="92"/>
      <c r="AO2402" s="92"/>
      <c r="AP2402" s="92"/>
      <c r="AQ2402" s="92"/>
      <c r="AR2402" s="92"/>
      <c r="AS2402" s="92"/>
      <c r="AT2402" s="92"/>
      <c r="AU2402" s="92"/>
    </row>
    <row r="2403" spans="27:47" ht="12.95" customHeight="1">
      <c r="AA2403" s="92"/>
      <c r="AB2403" s="92"/>
      <c r="AC2403" s="92"/>
      <c r="AD2403" s="92"/>
      <c r="AE2403" s="92"/>
      <c r="AF2403" s="95"/>
      <c r="AG2403" s="94"/>
      <c r="AN2403" s="92"/>
      <c r="AO2403" s="92"/>
      <c r="AP2403" s="92"/>
      <c r="AQ2403" s="92"/>
      <c r="AR2403" s="92"/>
      <c r="AS2403" s="92"/>
      <c r="AT2403" s="92"/>
      <c r="AU2403" s="92"/>
    </row>
    <row r="2404" spans="27:47" ht="12.95" customHeight="1">
      <c r="AA2404" s="92"/>
      <c r="AB2404" s="92"/>
      <c r="AC2404" s="92"/>
      <c r="AD2404" s="92"/>
      <c r="AE2404" s="92"/>
      <c r="AF2404" s="95"/>
      <c r="AG2404" s="94"/>
      <c r="AN2404" s="92"/>
      <c r="AO2404" s="92"/>
      <c r="AP2404" s="92"/>
      <c r="AQ2404" s="92"/>
      <c r="AR2404" s="92"/>
      <c r="AS2404" s="92"/>
      <c r="AT2404" s="92"/>
      <c r="AU2404" s="92"/>
    </row>
    <row r="2405" spans="27:47" ht="12.95" customHeight="1">
      <c r="AA2405" s="92"/>
      <c r="AB2405" s="92"/>
      <c r="AC2405" s="92"/>
      <c r="AD2405" s="92"/>
      <c r="AE2405" s="92"/>
      <c r="AF2405" s="95"/>
      <c r="AG2405" s="94"/>
      <c r="AN2405" s="92"/>
      <c r="AO2405" s="92"/>
      <c r="AP2405" s="92"/>
      <c r="AQ2405" s="92"/>
      <c r="AR2405" s="92"/>
      <c r="AS2405" s="92"/>
      <c r="AT2405" s="92"/>
      <c r="AU2405" s="92"/>
    </row>
    <row r="2406" spans="27:47" ht="12.95" customHeight="1">
      <c r="AA2406" s="92"/>
      <c r="AB2406" s="92"/>
      <c r="AC2406" s="92"/>
      <c r="AD2406" s="92"/>
      <c r="AE2406" s="92"/>
      <c r="AF2406" s="95"/>
      <c r="AG2406" s="94"/>
      <c r="AN2406" s="92"/>
      <c r="AO2406" s="92"/>
      <c r="AP2406" s="92"/>
      <c r="AQ2406" s="92"/>
      <c r="AR2406" s="92"/>
      <c r="AS2406" s="92"/>
      <c r="AT2406" s="92"/>
      <c r="AU2406" s="92"/>
    </row>
    <row r="2407" spans="27:47" ht="12.95" customHeight="1">
      <c r="AA2407" s="92"/>
      <c r="AB2407" s="92"/>
      <c r="AC2407" s="92"/>
      <c r="AD2407" s="92"/>
      <c r="AE2407" s="92"/>
      <c r="AF2407" s="95"/>
      <c r="AG2407" s="94"/>
      <c r="AN2407" s="92"/>
      <c r="AO2407" s="92"/>
      <c r="AP2407" s="92"/>
      <c r="AQ2407" s="92"/>
      <c r="AR2407" s="92"/>
      <c r="AS2407" s="92"/>
      <c r="AT2407" s="92"/>
      <c r="AU2407" s="92"/>
    </row>
    <row r="2408" spans="27:47" ht="12.95" customHeight="1">
      <c r="AA2408" s="92"/>
      <c r="AB2408" s="92"/>
      <c r="AC2408" s="92"/>
      <c r="AD2408" s="92"/>
      <c r="AE2408" s="92"/>
      <c r="AF2408" s="95"/>
      <c r="AG2408" s="94"/>
      <c r="AN2408" s="92"/>
      <c r="AO2408" s="92"/>
      <c r="AP2408" s="92"/>
      <c r="AQ2408" s="92"/>
      <c r="AR2408" s="92"/>
      <c r="AS2408" s="92"/>
      <c r="AT2408" s="92"/>
      <c r="AU2408" s="92"/>
    </row>
    <row r="2409" spans="27:47" ht="12.95" customHeight="1">
      <c r="AA2409" s="92"/>
      <c r="AB2409" s="92"/>
      <c r="AC2409" s="92"/>
      <c r="AD2409" s="92"/>
      <c r="AE2409" s="92"/>
      <c r="AF2409" s="95"/>
      <c r="AG2409" s="94"/>
      <c r="AN2409" s="92"/>
      <c r="AO2409" s="92"/>
      <c r="AP2409" s="92"/>
      <c r="AQ2409" s="92"/>
      <c r="AR2409" s="92"/>
      <c r="AS2409" s="92"/>
      <c r="AT2409" s="92"/>
      <c r="AU2409" s="92"/>
    </row>
    <row r="2410" spans="27:47" ht="12.95" customHeight="1">
      <c r="AA2410" s="92"/>
      <c r="AB2410" s="92"/>
      <c r="AC2410" s="92"/>
      <c r="AD2410" s="92"/>
      <c r="AE2410" s="92"/>
      <c r="AF2410" s="95"/>
      <c r="AG2410" s="94"/>
      <c r="AN2410" s="92"/>
      <c r="AO2410" s="92"/>
      <c r="AP2410" s="92"/>
      <c r="AQ2410" s="92"/>
      <c r="AR2410" s="92"/>
      <c r="AS2410" s="92"/>
      <c r="AT2410" s="92"/>
      <c r="AU2410" s="92"/>
    </row>
    <row r="2411" spans="27:47" ht="12.95" customHeight="1">
      <c r="AA2411" s="92"/>
      <c r="AB2411" s="92"/>
      <c r="AC2411" s="92"/>
      <c r="AD2411" s="92"/>
      <c r="AE2411" s="92"/>
      <c r="AF2411" s="95"/>
      <c r="AG2411" s="94"/>
      <c r="AN2411" s="92"/>
      <c r="AO2411" s="92"/>
      <c r="AP2411" s="92"/>
      <c r="AQ2411" s="92"/>
      <c r="AR2411" s="92"/>
      <c r="AS2411" s="92"/>
      <c r="AT2411" s="92"/>
      <c r="AU2411" s="92"/>
    </row>
    <row r="2412" spans="27:47" ht="12.95" customHeight="1">
      <c r="AA2412" s="92"/>
      <c r="AB2412" s="92"/>
      <c r="AC2412" s="92"/>
      <c r="AD2412" s="92"/>
      <c r="AE2412" s="92"/>
      <c r="AF2412" s="95"/>
      <c r="AG2412" s="94"/>
      <c r="AN2412" s="92"/>
      <c r="AO2412" s="92"/>
      <c r="AP2412" s="92"/>
      <c r="AQ2412" s="92"/>
      <c r="AR2412" s="92"/>
      <c r="AS2412" s="92"/>
      <c r="AT2412" s="92"/>
      <c r="AU2412" s="92"/>
    </row>
    <row r="2413" spans="27:47" ht="12.95" customHeight="1">
      <c r="AA2413" s="92"/>
      <c r="AB2413" s="92"/>
      <c r="AC2413" s="92"/>
      <c r="AD2413" s="92"/>
      <c r="AE2413" s="92"/>
      <c r="AF2413" s="95"/>
      <c r="AG2413" s="94"/>
      <c r="AN2413" s="92"/>
      <c r="AO2413" s="92"/>
      <c r="AP2413" s="92"/>
      <c r="AQ2413" s="92"/>
      <c r="AR2413" s="92"/>
      <c r="AS2413" s="92"/>
      <c r="AT2413" s="92"/>
      <c r="AU2413" s="92"/>
    </row>
    <row r="2414" spans="27:47" ht="12.95" customHeight="1">
      <c r="AA2414" s="92"/>
      <c r="AB2414" s="92"/>
      <c r="AC2414" s="92"/>
      <c r="AD2414" s="92"/>
      <c r="AE2414" s="92"/>
      <c r="AF2414" s="95"/>
      <c r="AG2414" s="94"/>
      <c r="AN2414" s="92"/>
      <c r="AO2414" s="92"/>
      <c r="AP2414" s="92"/>
      <c r="AQ2414" s="92"/>
      <c r="AR2414" s="92"/>
      <c r="AS2414" s="92"/>
      <c r="AT2414" s="92"/>
      <c r="AU2414" s="92"/>
    </row>
    <row r="2415" spans="27:47" ht="12.95" customHeight="1">
      <c r="AA2415" s="92"/>
      <c r="AB2415" s="92"/>
      <c r="AC2415" s="92"/>
      <c r="AD2415" s="92"/>
      <c r="AE2415" s="92"/>
      <c r="AF2415" s="95"/>
      <c r="AG2415" s="94"/>
      <c r="AN2415" s="92"/>
      <c r="AO2415" s="92"/>
      <c r="AP2415" s="92"/>
      <c r="AQ2415" s="92"/>
      <c r="AR2415" s="92"/>
      <c r="AS2415" s="92"/>
      <c r="AT2415" s="92"/>
      <c r="AU2415" s="92"/>
    </row>
    <row r="2416" spans="27:47" ht="12.95" customHeight="1">
      <c r="AA2416" s="92"/>
      <c r="AB2416" s="92"/>
      <c r="AC2416" s="92"/>
      <c r="AD2416" s="92"/>
      <c r="AE2416" s="92"/>
      <c r="AF2416" s="95"/>
      <c r="AG2416" s="94"/>
      <c r="AN2416" s="92"/>
      <c r="AO2416" s="92"/>
      <c r="AP2416" s="92"/>
      <c r="AQ2416" s="92"/>
      <c r="AR2416" s="92"/>
      <c r="AS2416" s="92"/>
      <c r="AT2416" s="92"/>
      <c r="AU2416" s="92"/>
    </row>
    <row r="2417" spans="27:47" ht="12.95" customHeight="1">
      <c r="AA2417" s="92"/>
      <c r="AB2417" s="92"/>
      <c r="AC2417" s="92"/>
      <c r="AD2417" s="92"/>
      <c r="AE2417" s="92"/>
      <c r="AF2417" s="95"/>
      <c r="AG2417" s="94"/>
      <c r="AN2417" s="92"/>
      <c r="AO2417" s="92"/>
      <c r="AP2417" s="92"/>
      <c r="AQ2417" s="92"/>
      <c r="AR2417" s="92"/>
      <c r="AS2417" s="92"/>
      <c r="AT2417" s="92"/>
      <c r="AU2417" s="92"/>
    </row>
    <row r="2418" spans="27:47" ht="12.95" customHeight="1">
      <c r="AA2418" s="92"/>
      <c r="AB2418" s="92"/>
      <c r="AC2418" s="92"/>
      <c r="AD2418" s="92"/>
      <c r="AE2418" s="92"/>
      <c r="AF2418" s="95"/>
      <c r="AG2418" s="94"/>
      <c r="AN2418" s="92"/>
      <c r="AO2418" s="92"/>
      <c r="AP2418" s="92"/>
      <c r="AQ2418" s="92"/>
      <c r="AR2418" s="92"/>
      <c r="AS2418" s="92"/>
      <c r="AT2418" s="92"/>
      <c r="AU2418" s="92"/>
    </row>
    <row r="2419" spans="27:47" ht="12.95" customHeight="1">
      <c r="AA2419" s="92"/>
      <c r="AB2419" s="92"/>
      <c r="AC2419" s="92"/>
      <c r="AD2419" s="92"/>
      <c r="AE2419" s="92"/>
      <c r="AF2419" s="95"/>
      <c r="AG2419" s="94"/>
      <c r="AN2419" s="92"/>
      <c r="AO2419" s="92"/>
      <c r="AP2419" s="92"/>
      <c r="AQ2419" s="92"/>
      <c r="AR2419" s="92"/>
      <c r="AS2419" s="92"/>
      <c r="AT2419" s="92"/>
      <c r="AU2419" s="92"/>
    </row>
    <row r="2420" spans="27:47" ht="12.95" customHeight="1">
      <c r="AA2420" s="92"/>
      <c r="AB2420" s="92"/>
      <c r="AC2420" s="92"/>
      <c r="AD2420" s="92"/>
      <c r="AE2420" s="92"/>
      <c r="AF2420" s="95"/>
      <c r="AG2420" s="94"/>
      <c r="AN2420" s="92"/>
      <c r="AO2420" s="92"/>
      <c r="AP2420" s="92"/>
      <c r="AQ2420" s="92"/>
      <c r="AR2420" s="92"/>
      <c r="AS2420" s="92"/>
      <c r="AT2420" s="92"/>
      <c r="AU2420" s="92"/>
    </row>
    <row r="2421" spans="27:47" ht="12.95" customHeight="1">
      <c r="AA2421" s="92"/>
      <c r="AB2421" s="92"/>
      <c r="AC2421" s="92"/>
      <c r="AD2421" s="92"/>
      <c r="AE2421" s="92"/>
      <c r="AF2421" s="95"/>
      <c r="AG2421" s="94"/>
      <c r="AN2421" s="92"/>
      <c r="AO2421" s="92"/>
      <c r="AP2421" s="92"/>
      <c r="AQ2421" s="92"/>
      <c r="AR2421" s="92"/>
      <c r="AS2421" s="92"/>
      <c r="AT2421" s="92"/>
      <c r="AU2421" s="92"/>
    </row>
    <row r="2422" spans="27:47" ht="12.95" customHeight="1">
      <c r="AA2422" s="92"/>
      <c r="AB2422" s="92"/>
      <c r="AC2422" s="92"/>
      <c r="AD2422" s="92"/>
      <c r="AE2422" s="92"/>
      <c r="AF2422" s="95"/>
      <c r="AG2422" s="94"/>
      <c r="AN2422" s="92"/>
      <c r="AO2422" s="92"/>
      <c r="AP2422" s="92"/>
      <c r="AQ2422" s="92"/>
      <c r="AR2422" s="92"/>
      <c r="AS2422" s="92"/>
      <c r="AT2422" s="92"/>
      <c r="AU2422" s="92"/>
    </row>
    <row r="2423" spans="27:47" ht="12.95" customHeight="1">
      <c r="AA2423" s="92"/>
      <c r="AB2423" s="92"/>
      <c r="AC2423" s="92"/>
      <c r="AD2423" s="92"/>
      <c r="AE2423" s="92"/>
      <c r="AF2423" s="95"/>
      <c r="AG2423" s="94"/>
      <c r="AN2423" s="92"/>
      <c r="AO2423" s="92"/>
      <c r="AP2423" s="92"/>
      <c r="AQ2423" s="92"/>
      <c r="AR2423" s="92"/>
      <c r="AS2423" s="92"/>
      <c r="AT2423" s="92"/>
      <c r="AU2423" s="92"/>
    </row>
    <row r="2424" spans="27:47" ht="12.95" customHeight="1">
      <c r="AA2424" s="92"/>
      <c r="AB2424" s="92"/>
      <c r="AC2424" s="92"/>
      <c r="AD2424" s="92"/>
      <c r="AE2424" s="92"/>
      <c r="AF2424" s="95"/>
      <c r="AG2424" s="94"/>
      <c r="AN2424" s="92"/>
      <c r="AO2424" s="92"/>
      <c r="AP2424" s="92"/>
      <c r="AQ2424" s="92"/>
      <c r="AR2424" s="92"/>
      <c r="AS2424" s="92"/>
      <c r="AT2424" s="92"/>
      <c r="AU2424" s="92"/>
    </row>
    <row r="2425" spans="27:47" ht="12.95" customHeight="1">
      <c r="AA2425" s="92"/>
      <c r="AB2425" s="92"/>
      <c r="AC2425" s="92"/>
      <c r="AD2425" s="92"/>
      <c r="AE2425" s="92"/>
      <c r="AF2425" s="95"/>
      <c r="AG2425" s="94"/>
      <c r="AN2425" s="92"/>
      <c r="AO2425" s="92"/>
      <c r="AP2425" s="92"/>
      <c r="AQ2425" s="92"/>
      <c r="AR2425" s="92"/>
      <c r="AS2425" s="92"/>
      <c r="AT2425" s="92"/>
      <c r="AU2425" s="92"/>
    </row>
    <row r="2426" spans="27:47" ht="12.95" customHeight="1">
      <c r="AA2426" s="92"/>
      <c r="AB2426" s="92"/>
      <c r="AC2426" s="92"/>
      <c r="AD2426" s="92"/>
      <c r="AE2426" s="92"/>
      <c r="AF2426" s="95"/>
      <c r="AG2426" s="94"/>
      <c r="AN2426" s="92"/>
      <c r="AO2426" s="92"/>
      <c r="AP2426" s="92"/>
      <c r="AQ2426" s="92"/>
      <c r="AR2426" s="92"/>
      <c r="AS2426" s="92"/>
      <c r="AT2426" s="92"/>
      <c r="AU2426" s="92"/>
    </row>
    <row r="2427" spans="27:47" ht="12.95" customHeight="1">
      <c r="AA2427" s="92"/>
      <c r="AB2427" s="92"/>
      <c r="AC2427" s="92"/>
      <c r="AD2427" s="92"/>
      <c r="AE2427" s="92"/>
      <c r="AF2427" s="95"/>
      <c r="AG2427" s="94"/>
      <c r="AN2427" s="92"/>
      <c r="AO2427" s="92"/>
      <c r="AP2427" s="92"/>
      <c r="AQ2427" s="92"/>
      <c r="AR2427" s="92"/>
      <c r="AS2427" s="92"/>
      <c r="AT2427" s="92"/>
      <c r="AU2427" s="92"/>
    </row>
    <row r="2428" spans="27:47" ht="12.95" customHeight="1">
      <c r="AA2428" s="92"/>
      <c r="AB2428" s="92"/>
      <c r="AC2428" s="92"/>
      <c r="AD2428" s="92"/>
      <c r="AE2428" s="92"/>
      <c r="AF2428" s="95"/>
      <c r="AG2428" s="94"/>
      <c r="AN2428" s="92"/>
      <c r="AO2428" s="92"/>
      <c r="AP2428" s="92"/>
      <c r="AQ2428" s="92"/>
      <c r="AR2428" s="92"/>
      <c r="AS2428" s="92"/>
      <c r="AT2428" s="92"/>
      <c r="AU2428" s="92"/>
    </row>
    <row r="2429" spans="27:47" ht="12.95" customHeight="1">
      <c r="AA2429" s="92"/>
      <c r="AB2429" s="92"/>
      <c r="AC2429" s="92"/>
      <c r="AD2429" s="92"/>
      <c r="AE2429" s="92"/>
      <c r="AF2429" s="95"/>
      <c r="AG2429" s="94"/>
      <c r="AN2429" s="92"/>
      <c r="AO2429" s="92"/>
      <c r="AP2429" s="92"/>
      <c r="AQ2429" s="92"/>
      <c r="AR2429" s="92"/>
      <c r="AS2429" s="92"/>
      <c r="AT2429" s="92"/>
      <c r="AU2429" s="92"/>
    </row>
    <row r="2430" spans="27:47" ht="12.95" customHeight="1">
      <c r="AA2430" s="92"/>
      <c r="AB2430" s="92"/>
      <c r="AC2430" s="92"/>
      <c r="AD2430" s="92"/>
      <c r="AE2430" s="92"/>
      <c r="AF2430" s="95"/>
      <c r="AG2430" s="94"/>
      <c r="AN2430" s="92"/>
      <c r="AO2430" s="92"/>
      <c r="AP2430" s="92"/>
      <c r="AQ2430" s="92"/>
      <c r="AR2430" s="92"/>
      <c r="AS2430" s="92"/>
      <c r="AT2430" s="92"/>
      <c r="AU2430" s="92"/>
    </row>
    <row r="2431" spans="27:47" ht="12.95" customHeight="1">
      <c r="AA2431" s="92"/>
      <c r="AB2431" s="92"/>
      <c r="AC2431" s="92"/>
      <c r="AD2431" s="92"/>
      <c r="AE2431" s="92"/>
      <c r="AF2431" s="95"/>
      <c r="AG2431" s="94"/>
      <c r="AN2431" s="92"/>
      <c r="AO2431" s="92"/>
      <c r="AP2431" s="92"/>
      <c r="AQ2431" s="92"/>
      <c r="AR2431" s="92"/>
      <c r="AS2431" s="92"/>
      <c r="AT2431" s="92"/>
      <c r="AU2431" s="92"/>
    </row>
    <row r="2432" spans="27:47" ht="12.95" customHeight="1">
      <c r="AA2432" s="92"/>
      <c r="AB2432" s="92"/>
      <c r="AC2432" s="92"/>
      <c r="AD2432" s="92"/>
      <c r="AE2432" s="92"/>
      <c r="AF2432" s="95"/>
      <c r="AG2432" s="94"/>
      <c r="AN2432" s="92"/>
      <c r="AO2432" s="92"/>
      <c r="AP2432" s="92"/>
      <c r="AQ2432" s="92"/>
      <c r="AR2432" s="92"/>
      <c r="AS2432" s="92"/>
      <c r="AT2432" s="92"/>
      <c r="AU2432" s="92"/>
    </row>
    <row r="2433" spans="27:47" ht="12.95" customHeight="1">
      <c r="AA2433" s="92"/>
      <c r="AB2433" s="92"/>
      <c r="AC2433" s="92"/>
      <c r="AD2433" s="92"/>
      <c r="AE2433" s="92"/>
      <c r="AF2433" s="95"/>
      <c r="AG2433" s="94"/>
      <c r="AN2433" s="92"/>
      <c r="AO2433" s="92"/>
      <c r="AP2433" s="92"/>
      <c r="AQ2433" s="92"/>
      <c r="AR2433" s="92"/>
      <c r="AS2433" s="92"/>
      <c r="AT2433" s="92"/>
      <c r="AU2433" s="92"/>
    </row>
    <row r="2434" spans="27:47" ht="12.95" customHeight="1">
      <c r="AA2434" s="92"/>
      <c r="AB2434" s="92"/>
      <c r="AC2434" s="92"/>
      <c r="AD2434" s="92"/>
      <c r="AE2434" s="92"/>
      <c r="AF2434" s="95"/>
      <c r="AG2434" s="94"/>
      <c r="AN2434" s="92"/>
      <c r="AO2434" s="92"/>
      <c r="AP2434" s="92"/>
      <c r="AQ2434" s="92"/>
      <c r="AR2434" s="92"/>
      <c r="AS2434" s="92"/>
      <c r="AT2434" s="92"/>
      <c r="AU2434" s="92"/>
    </row>
    <row r="2435" spans="27:47" ht="12.95" customHeight="1">
      <c r="AA2435" s="92"/>
      <c r="AB2435" s="92"/>
      <c r="AC2435" s="92"/>
      <c r="AD2435" s="92"/>
      <c r="AE2435" s="92"/>
      <c r="AF2435" s="95"/>
      <c r="AG2435" s="94"/>
      <c r="AN2435" s="92"/>
      <c r="AO2435" s="92"/>
      <c r="AP2435" s="92"/>
      <c r="AQ2435" s="92"/>
      <c r="AR2435" s="92"/>
      <c r="AS2435" s="92"/>
      <c r="AT2435" s="92"/>
      <c r="AU2435" s="92"/>
    </row>
    <row r="2436" spans="27:47" ht="12.95" customHeight="1">
      <c r="AA2436" s="92"/>
      <c r="AB2436" s="92"/>
      <c r="AC2436" s="92"/>
      <c r="AD2436" s="92"/>
      <c r="AE2436" s="92"/>
      <c r="AF2436" s="95"/>
      <c r="AG2436" s="94"/>
      <c r="AN2436" s="92"/>
      <c r="AO2436" s="92"/>
      <c r="AP2436" s="92"/>
      <c r="AQ2436" s="92"/>
      <c r="AR2436" s="92"/>
      <c r="AS2436" s="92"/>
      <c r="AT2436" s="92"/>
      <c r="AU2436" s="92"/>
    </row>
    <row r="2437" spans="27:47" ht="12.95" customHeight="1">
      <c r="AA2437" s="92"/>
      <c r="AB2437" s="92"/>
      <c r="AC2437" s="92"/>
      <c r="AD2437" s="92"/>
      <c r="AE2437" s="92"/>
      <c r="AF2437" s="95"/>
      <c r="AG2437" s="94"/>
      <c r="AN2437" s="92"/>
      <c r="AO2437" s="92"/>
      <c r="AP2437" s="92"/>
      <c r="AQ2437" s="92"/>
      <c r="AR2437" s="92"/>
      <c r="AS2437" s="92"/>
      <c r="AT2437" s="92"/>
      <c r="AU2437" s="92"/>
    </row>
    <row r="2438" spans="27:47" ht="12.95" customHeight="1">
      <c r="AA2438" s="92"/>
      <c r="AB2438" s="92"/>
      <c r="AC2438" s="92"/>
      <c r="AD2438" s="92"/>
      <c r="AE2438" s="92"/>
      <c r="AF2438" s="95"/>
      <c r="AG2438" s="94"/>
      <c r="AN2438" s="92"/>
      <c r="AO2438" s="92"/>
      <c r="AP2438" s="92"/>
      <c r="AQ2438" s="92"/>
      <c r="AR2438" s="92"/>
      <c r="AS2438" s="92"/>
      <c r="AT2438" s="92"/>
      <c r="AU2438" s="92"/>
    </row>
    <row r="2439" spans="27:47" ht="12.95" customHeight="1">
      <c r="AA2439" s="92"/>
      <c r="AB2439" s="92"/>
      <c r="AC2439" s="92"/>
      <c r="AD2439" s="92"/>
      <c r="AE2439" s="92"/>
      <c r="AF2439" s="95"/>
      <c r="AG2439" s="94"/>
      <c r="AN2439" s="92"/>
      <c r="AO2439" s="92"/>
      <c r="AP2439" s="92"/>
      <c r="AQ2439" s="92"/>
      <c r="AR2439" s="92"/>
      <c r="AS2439" s="92"/>
      <c r="AT2439" s="92"/>
      <c r="AU2439" s="92"/>
    </row>
    <row r="2440" spans="27:47" ht="12.95" customHeight="1">
      <c r="AA2440" s="92"/>
      <c r="AB2440" s="92"/>
      <c r="AC2440" s="92"/>
      <c r="AD2440" s="92"/>
      <c r="AE2440" s="92"/>
      <c r="AF2440" s="95"/>
      <c r="AG2440" s="94"/>
      <c r="AN2440" s="92"/>
      <c r="AO2440" s="92"/>
      <c r="AP2440" s="92"/>
      <c r="AQ2440" s="92"/>
      <c r="AR2440" s="92"/>
      <c r="AS2440" s="92"/>
      <c r="AT2440" s="92"/>
      <c r="AU2440" s="92"/>
    </row>
    <row r="2441" spans="27:47" ht="12.95" customHeight="1">
      <c r="AA2441" s="92"/>
      <c r="AB2441" s="92"/>
      <c r="AC2441" s="92"/>
      <c r="AD2441" s="92"/>
      <c r="AE2441" s="92"/>
      <c r="AF2441" s="95"/>
      <c r="AG2441" s="94"/>
      <c r="AN2441" s="92"/>
      <c r="AO2441" s="92"/>
      <c r="AP2441" s="92"/>
      <c r="AQ2441" s="92"/>
      <c r="AR2441" s="92"/>
      <c r="AS2441" s="92"/>
      <c r="AT2441" s="92"/>
      <c r="AU2441" s="92"/>
    </row>
    <row r="2442" spans="27:47" ht="12.95" customHeight="1">
      <c r="AA2442" s="92"/>
      <c r="AB2442" s="92"/>
      <c r="AC2442" s="92"/>
      <c r="AD2442" s="92"/>
      <c r="AE2442" s="92"/>
      <c r="AF2442" s="95"/>
      <c r="AG2442" s="94"/>
      <c r="AN2442" s="92"/>
      <c r="AO2442" s="92"/>
      <c r="AP2442" s="92"/>
      <c r="AQ2442" s="92"/>
      <c r="AR2442" s="92"/>
      <c r="AS2442" s="92"/>
      <c r="AT2442" s="92"/>
      <c r="AU2442" s="92"/>
    </row>
    <row r="2443" spans="27:47" ht="12.95" customHeight="1">
      <c r="AA2443" s="92"/>
      <c r="AB2443" s="92"/>
      <c r="AC2443" s="92"/>
      <c r="AD2443" s="92"/>
      <c r="AE2443" s="92"/>
      <c r="AF2443" s="95"/>
      <c r="AG2443" s="94"/>
      <c r="AN2443" s="92"/>
      <c r="AO2443" s="92"/>
      <c r="AP2443" s="92"/>
      <c r="AQ2443" s="92"/>
      <c r="AR2443" s="92"/>
      <c r="AS2443" s="92"/>
      <c r="AT2443" s="92"/>
      <c r="AU2443" s="92"/>
    </row>
    <row r="2444" spans="27:47" ht="12.95" customHeight="1">
      <c r="AA2444" s="92"/>
      <c r="AB2444" s="92"/>
      <c r="AC2444" s="92"/>
      <c r="AD2444" s="92"/>
      <c r="AE2444" s="92"/>
      <c r="AF2444" s="95"/>
      <c r="AG2444" s="94"/>
      <c r="AN2444" s="92"/>
      <c r="AO2444" s="92"/>
      <c r="AP2444" s="92"/>
      <c r="AQ2444" s="92"/>
      <c r="AR2444" s="92"/>
      <c r="AS2444" s="92"/>
      <c r="AT2444" s="92"/>
      <c r="AU2444" s="92"/>
    </row>
    <row r="2445" spans="27:47" ht="12.95" customHeight="1">
      <c r="AA2445" s="92"/>
      <c r="AB2445" s="92"/>
      <c r="AC2445" s="92"/>
      <c r="AD2445" s="92"/>
      <c r="AE2445" s="92"/>
      <c r="AF2445" s="95"/>
      <c r="AG2445" s="94"/>
      <c r="AN2445" s="92"/>
      <c r="AO2445" s="92"/>
      <c r="AP2445" s="92"/>
      <c r="AQ2445" s="92"/>
      <c r="AR2445" s="92"/>
      <c r="AS2445" s="92"/>
      <c r="AT2445" s="92"/>
      <c r="AU2445" s="92"/>
    </row>
    <row r="2446" spans="27:47" ht="12.95" customHeight="1">
      <c r="AA2446" s="92"/>
      <c r="AB2446" s="92"/>
      <c r="AC2446" s="92"/>
      <c r="AD2446" s="92"/>
      <c r="AE2446" s="92"/>
      <c r="AF2446" s="95"/>
      <c r="AG2446" s="94"/>
      <c r="AN2446" s="92"/>
      <c r="AO2446" s="92"/>
      <c r="AP2446" s="92"/>
      <c r="AQ2446" s="92"/>
      <c r="AR2446" s="92"/>
      <c r="AS2446" s="92"/>
      <c r="AT2446" s="92"/>
      <c r="AU2446" s="92"/>
    </row>
    <row r="2447" spans="27:47" ht="12.95" customHeight="1">
      <c r="AA2447" s="92"/>
      <c r="AB2447" s="92"/>
      <c r="AC2447" s="92"/>
      <c r="AD2447" s="92"/>
      <c r="AE2447" s="92"/>
      <c r="AF2447" s="95"/>
      <c r="AG2447" s="94"/>
      <c r="AN2447" s="92"/>
      <c r="AO2447" s="92"/>
      <c r="AP2447" s="92"/>
      <c r="AQ2447" s="92"/>
      <c r="AR2447" s="92"/>
      <c r="AS2447" s="92"/>
      <c r="AT2447" s="92"/>
      <c r="AU2447" s="92"/>
    </row>
    <row r="2448" spans="27:47" ht="12.95" customHeight="1">
      <c r="AA2448" s="92"/>
      <c r="AB2448" s="92"/>
      <c r="AC2448" s="92"/>
      <c r="AD2448" s="92"/>
      <c r="AE2448" s="92"/>
      <c r="AF2448" s="95"/>
      <c r="AG2448" s="94"/>
      <c r="AN2448" s="92"/>
      <c r="AO2448" s="92"/>
      <c r="AP2448" s="92"/>
      <c r="AQ2448" s="92"/>
      <c r="AR2448" s="92"/>
      <c r="AS2448" s="92"/>
      <c r="AT2448" s="92"/>
      <c r="AU2448" s="92"/>
    </row>
    <row r="2449" spans="27:47" ht="12.95" customHeight="1">
      <c r="AA2449" s="92"/>
      <c r="AB2449" s="92"/>
      <c r="AC2449" s="92"/>
      <c r="AD2449" s="92"/>
      <c r="AE2449" s="92"/>
      <c r="AF2449" s="95"/>
      <c r="AG2449" s="94"/>
      <c r="AN2449" s="92"/>
      <c r="AO2449" s="92"/>
      <c r="AP2449" s="92"/>
      <c r="AQ2449" s="92"/>
      <c r="AR2449" s="92"/>
      <c r="AS2449" s="92"/>
      <c r="AT2449" s="92"/>
      <c r="AU2449" s="92"/>
    </row>
    <row r="2450" spans="27:47" ht="12.95" customHeight="1">
      <c r="AA2450" s="92"/>
      <c r="AB2450" s="92"/>
      <c r="AC2450" s="92"/>
      <c r="AD2450" s="92"/>
      <c r="AE2450" s="92"/>
      <c r="AF2450" s="95"/>
      <c r="AG2450" s="94"/>
      <c r="AN2450" s="92"/>
      <c r="AO2450" s="92"/>
      <c r="AP2450" s="92"/>
      <c r="AQ2450" s="92"/>
      <c r="AR2450" s="92"/>
      <c r="AS2450" s="92"/>
      <c r="AT2450" s="92"/>
      <c r="AU2450" s="92"/>
    </row>
    <row r="2451" spans="27:47" ht="12.95" customHeight="1">
      <c r="AA2451" s="92"/>
      <c r="AB2451" s="92"/>
      <c r="AC2451" s="92"/>
      <c r="AD2451" s="92"/>
      <c r="AE2451" s="92"/>
      <c r="AF2451" s="95"/>
      <c r="AG2451" s="94"/>
      <c r="AN2451" s="92"/>
      <c r="AO2451" s="92"/>
      <c r="AP2451" s="92"/>
      <c r="AQ2451" s="92"/>
      <c r="AR2451" s="92"/>
      <c r="AS2451" s="92"/>
      <c r="AT2451" s="92"/>
      <c r="AU2451" s="92"/>
    </row>
    <row r="2452" spans="27:47" ht="12.95" customHeight="1">
      <c r="AA2452" s="92"/>
      <c r="AB2452" s="92"/>
      <c r="AC2452" s="92"/>
      <c r="AD2452" s="92"/>
      <c r="AE2452" s="92"/>
      <c r="AF2452" s="95"/>
      <c r="AG2452" s="94"/>
      <c r="AN2452" s="92"/>
      <c r="AO2452" s="92"/>
      <c r="AP2452" s="92"/>
      <c r="AQ2452" s="92"/>
      <c r="AR2452" s="92"/>
      <c r="AS2452" s="92"/>
      <c r="AT2452" s="92"/>
      <c r="AU2452" s="92"/>
    </row>
    <row r="2453" spans="27:47" ht="12.95" customHeight="1">
      <c r="AA2453" s="92"/>
      <c r="AB2453" s="92"/>
      <c r="AC2453" s="92"/>
      <c r="AD2453" s="92"/>
      <c r="AE2453" s="92"/>
      <c r="AF2453" s="95"/>
      <c r="AG2453" s="94"/>
      <c r="AN2453" s="92"/>
      <c r="AO2453" s="92"/>
      <c r="AP2453" s="92"/>
      <c r="AQ2453" s="92"/>
      <c r="AR2453" s="92"/>
      <c r="AS2453" s="92"/>
      <c r="AT2453" s="92"/>
      <c r="AU2453" s="92"/>
    </row>
    <row r="2454" spans="27:47" ht="12.95" customHeight="1">
      <c r="AA2454" s="92"/>
      <c r="AB2454" s="92"/>
      <c r="AC2454" s="92"/>
      <c r="AD2454" s="92"/>
      <c r="AE2454" s="92"/>
      <c r="AF2454" s="95"/>
      <c r="AG2454" s="94"/>
      <c r="AN2454" s="92"/>
      <c r="AO2454" s="92"/>
      <c r="AP2454" s="92"/>
      <c r="AQ2454" s="92"/>
      <c r="AR2454" s="92"/>
      <c r="AS2454" s="92"/>
      <c r="AT2454" s="92"/>
      <c r="AU2454" s="92"/>
    </row>
    <row r="2455" spans="27:47" ht="12.95" customHeight="1">
      <c r="AA2455" s="92"/>
      <c r="AB2455" s="92"/>
      <c r="AC2455" s="92"/>
      <c r="AD2455" s="92"/>
      <c r="AE2455" s="92"/>
      <c r="AF2455" s="95"/>
      <c r="AG2455" s="94"/>
      <c r="AN2455" s="92"/>
      <c r="AO2455" s="92"/>
      <c r="AP2455" s="92"/>
      <c r="AQ2455" s="92"/>
      <c r="AR2455" s="92"/>
      <c r="AS2455" s="92"/>
      <c r="AT2455" s="92"/>
      <c r="AU2455" s="92"/>
    </row>
    <row r="2456" spans="27:47" ht="12.95" customHeight="1">
      <c r="AA2456" s="92"/>
      <c r="AB2456" s="92"/>
      <c r="AC2456" s="92"/>
      <c r="AD2456" s="92"/>
      <c r="AE2456" s="92"/>
      <c r="AF2456" s="95"/>
      <c r="AG2456" s="94"/>
      <c r="AN2456" s="92"/>
      <c r="AO2456" s="92"/>
      <c r="AP2456" s="92"/>
      <c r="AQ2456" s="92"/>
      <c r="AR2456" s="92"/>
      <c r="AS2456" s="92"/>
      <c r="AT2456" s="92"/>
      <c r="AU2456" s="92"/>
    </row>
    <row r="2457" spans="27:47" ht="12.95" customHeight="1">
      <c r="AA2457" s="92"/>
      <c r="AB2457" s="92"/>
      <c r="AC2457" s="92"/>
      <c r="AD2457" s="92"/>
      <c r="AE2457" s="92"/>
      <c r="AF2457" s="95"/>
      <c r="AG2457" s="94"/>
      <c r="AN2457" s="92"/>
      <c r="AO2457" s="92"/>
      <c r="AP2457" s="92"/>
      <c r="AQ2457" s="92"/>
      <c r="AR2457" s="92"/>
      <c r="AS2457" s="92"/>
      <c r="AT2457" s="92"/>
      <c r="AU2457" s="92"/>
    </row>
    <row r="2458" spans="27:47" ht="12.95" customHeight="1">
      <c r="AA2458" s="92"/>
      <c r="AB2458" s="92"/>
      <c r="AC2458" s="92"/>
      <c r="AD2458" s="92"/>
      <c r="AE2458" s="92"/>
      <c r="AF2458" s="95"/>
      <c r="AG2458" s="94"/>
      <c r="AN2458" s="92"/>
      <c r="AO2458" s="92"/>
      <c r="AP2458" s="92"/>
      <c r="AQ2458" s="92"/>
      <c r="AR2458" s="92"/>
      <c r="AS2458" s="92"/>
      <c r="AT2458" s="92"/>
      <c r="AU2458" s="92"/>
    </row>
    <row r="2459" spans="27:47" ht="12.95" customHeight="1">
      <c r="AA2459" s="92"/>
      <c r="AB2459" s="92"/>
      <c r="AC2459" s="92"/>
      <c r="AD2459" s="92"/>
      <c r="AE2459" s="92"/>
      <c r="AF2459" s="95"/>
      <c r="AG2459" s="94"/>
      <c r="AN2459" s="92"/>
      <c r="AO2459" s="92"/>
      <c r="AP2459" s="92"/>
      <c r="AQ2459" s="92"/>
      <c r="AR2459" s="92"/>
      <c r="AS2459" s="92"/>
      <c r="AT2459" s="92"/>
      <c r="AU2459" s="92"/>
    </row>
    <row r="2460" spans="27:47" ht="12.95" customHeight="1">
      <c r="AA2460" s="92"/>
      <c r="AB2460" s="92"/>
      <c r="AC2460" s="92"/>
      <c r="AD2460" s="92"/>
      <c r="AE2460" s="92"/>
      <c r="AF2460" s="95"/>
      <c r="AG2460" s="94"/>
      <c r="AN2460" s="92"/>
      <c r="AO2460" s="92"/>
      <c r="AP2460" s="92"/>
      <c r="AQ2460" s="92"/>
      <c r="AR2460" s="92"/>
      <c r="AS2460" s="92"/>
      <c r="AT2460" s="92"/>
      <c r="AU2460" s="92"/>
    </row>
    <row r="2461" spans="27:47" ht="12.95" customHeight="1">
      <c r="AA2461" s="92"/>
      <c r="AB2461" s="92"/>
      <c r="AC2461" s="92"/>
      <c r="AD2461" s="92"/>
      <c r="AE2461" s="92"/>
      <c r="AF2461" s="95"/>
      <c r="AG2461" s="94"/>
      <c r="AN2461" s="92"/>
      <c r="AO2461" s="92"/>
      <c r="AP2461" s="92"/>
      <c r="AQ2461" s="92"/>
      <c r="AR2461" s="92"/>
      <c r="AS2461" s="92"/>
      <c r="AT2461" s="92"/>
      <c r="AU2461" s="92"/>
    </row>
    <row r="2462" spans="27:47" ht="12.95" customHeight="1">
      <c r="AA2462" s="92"/>
      <c r="AB2462" s="92"/>
      <c r="AC2462" s="92"/>
      <c r="AD2462" s="92"/>
      <c r="AE2462" s="92"/>
      <c r="AF2462" s="95"/>
      <c r="AG2462" s="94"/>
      <c r="AN2462" s="92"/>
      <c r="AO2462" s="92"/>
      <c r="AP2462" s="92"/>
      <c r="AQ2462" s="92"/>
      <c r="AR2462" s="92"/>
      <c r="AS2462" s="92"/>
      <c r="AT2462" s="92"/>
      <c r="AU2462" s="92"/>
    </row>
    <row r="2463" spans="27:47" ht="12.95" customHeight="1">
      <c r="AA2463" s="92"/>
      <c r="AB2463" s="92"/>
      <c r="AC2463" s="92"/>
      <c r="AD2463" s="92"/>
      <c r="AE2463" s="92"/>
      <c r="AF2463" s="95"/>
      <c r="AG2463" s="94"/>
      <c r="AN2463" s="92"/>
      <c r="AO2463" s="92"/>
      <c r="AP2463" s="92"/>
      <c r="AQ2463" s="92"/>
      <c r="AR2463" s="92"/>
      <c r="AS2463" s="92"/>
      <c r="AT2463" s="92"/>
      <c r="AU2463" s="92"/>
    </row>
    <row r="2464" spans="27:47" ht="12.95" customHeight="1">
      <c r="AA2464" s="92"/>
      <c r="AB2464" s="92"/>
      <c r="AC2464" s="92"/>
      <c r="AD2464" s="92"/>
      <c r="AE2464" s="92"/>
      <c r="AF2464" s="95"/>
      <c r="AG2464" s="94"/>
      <c r="AN2464" s="92"/>
      <c r="AO2464" s="92"/>
      <c r="AP2464" s="92"/>
      <c r="AQ2464" s="92"/>
      <c r="AR2464" s="92"/>
      <c r="AS2464" s="92"/>
      <c r="AT2464" s="92"/>
      <c r="AU2464" s="92"/>
    </row>
    <row r="2465" spans="27:47" ht="12.95" customHeight="1">
      <c r="AA2465" s="92"/>
      <c r="AB2465" s="92"/>
      <c r="AC2465" s="92"/>
      <c r="AD2465" s="92"/>
      <c r="AE2465" s="92"/>
      <c r="AF2465" s="95"/>
      <c r="AG2465" s="94"/>
      <c r="AN2465" s="92"/>
      <c r="AO2465" s="92"/>
      <c r="AP2465" s="92"/>
      <c r="AQ2465" s="92"/>
      <c r="AR2465" s="92"/>
      <c r="AS2465" s="92"/>
      <c r="AT2465" s="92"/>
      <c r="AU2465" s="92"/>
    </row>
    <row r="2466" spans="27:47" ht="12.95" customHeight="1">
      <c r="AA2466" s="92"/>
      <c r="AB2466" s="92"/>
      <c r="AC2466" s="92"/>
      <c r="AD2466" s="92"/>
      <c r="AE2466" s="92"/>
      <c r="AF2466" s="95"/>
      <c r="AG2466" s="94"/>
      <c r="AN2466" s="92"/>
      <c r="AO2466" s="92"/>
      <c r="AP2466" s="92"/>
      <c r="AQ2466" s="92"/>
      <c r="AR2466" s="92"/>
      <c r="AS2466" s="92"/>
      <c r="AT2466" s="92"/>
      <c r="AU2466" s="92"/>
    </row>
    <row r="2467" spans="27:47" ht="12.95" customHeight="1">
      <c r="AA2467" s="92"/>
      <c r="AB2467" s="92"/>
      <c r="AC2467" s="92"/>
      <c r="AD2467" s="92"/>
      <c r="AE2467" s="92"/>
      <c r="AF2467" s="95"/>
      <c r="AG2467" s="94"/>
      <c r="AN2467" s="92"/>
      <c r="AO2467" s="92"/>
      <c r="AP2467" s="92"/>
      <c r="AQ2467" s="92"/>
      <c r="AR2467" s="92"/>
      <c r="AS2467" s="92"/>
      <c r="AT2467" s="92"/>
      <c r="AU2467" s="92"/>
    </row>
    <row r="2468" spans="27:47" ht="12.95" customHeight="1">
      <c r="AA2468" s="92"/>
      <c r="AB2468" s="92"/>
      <c r="AC2468" s="92"/>
      <c r="AD2468" s="92"/>
      <c r="AE2468" s="92"/>
      <c r="AF2468" s="95"/>
      <c r="AG2468" s="94"/>
      <c r="AN2468" s="92"/>
      <c r="AO2468" s="92"/>
      <c r="AP2468" s="92"/>
      <c r="AQ2468" s="92"/>
      <c r="AR2468" s="92"/>
      <c r="AS2468" s="92"/>
      <c r="AT2468" s="92"/>
      <c r="AU2468" s="92"/>
    </row>
    <row r="2469" spans="27:47" ht="12.95" customHeight="1">
      <c r="AA2469" s="92"/>
      <c r="AB2469" s="92"/>
      <c r="AC2469" s="92"/>
      <c r="AD2469" s="92"/>
      <c r="AE2469" s="92"/>
      <c r="AF2469" s="95"/>
      <c r="AG2469" s="94"/>
      <c r="AN2469" s="92"/>
      <c r="AO2469" s="92"/>
      <c r="AP2469" s="92"/>
      <c r="AQ2469" s="92"/>
      <c r="AR2469" s="92"/>
      <c r="AS2469" s="92"/>
      <c r="AT2469" s="92"/>
      <c r="AU2469" s="92"/>
    </row>
    <row r="2470" spans="27:47" ht="12.95" customHeight="1">
      <c r="AA2470" s="92"/>
      <c r="AB2470" s="92"/>
      <c r="AC2470" s="92"/>
      <c r="AD2470" s="92"/>
      <c r="AE2470" s="92"/>
      <c r="AF2470" s="95"/>
      <c r="AG2470" s="94"/>
      <c r="AN2470" s="92"/>
      <c r="AO2470" s="92"/>
      <c r="AP2470" s="92"/>
      <c r="AQ2470" s="92"/>
      <c r="AR2470" s="92"/>
      <c r="AS2470" s="92"/>
      <c r="AT2470" s="92"/>
      <c r="AU2470" s="92"/>
    </row>
    <row r="2471" spans="27:47" ht="12.95" customHeight="1">
      <c r="AA2471" s="92"/>
      <c r="AB2471" s="92"/>
      <c r="AC2471" s="92"/>
      <c r="AD2471" s="92"/>
      <c r="AE2471" s="92"/>
      <c r="AF2471" s="95"/>
      <c r="AG2471" s="94"/>
      <c r="AN2471" s="92"/>
      <c r="AO2471" s="92"/>
      <c r="AP2471" s="92"/>
      <c r="AQ2471" s="92"/>
      <c r="AR2471" s="92"/>
      <c r="AS2471" s="92"/>
      <c r="AT2471" s="92"/>
      <c r="AU2471" s="92"/>
    </row>
    <row r="2472" spans="27:47" ht="12.95" customHeight="1">
      <c r="AA2472" s="92"/>
      <c r="AB2472" s="92"/>
      <c r="AC2472" s="92"/>
      <c r="AD2472" s="92"/>
      <c r="AE2472" s="92"/>
      <c r="AF2472" s="95"/>
      <c r="AG2472" s="94"/>
      <c r="AN2472" s="92"/>
      <c r="AO2472" s="92"/>
      <c r="AP2472" s="92"/>
      <c r="AQ2472" s="92"/>
      <c r="AR2472" s="92"/>
      <c r="AS2472" s="92"/>
      <c r="AT2472" s="92"/>
      <c r="AU2472" s="92"/>
    </row>
    <row r="2473" spans="27:47" ht="12.95" customHeight="1">
      <c r="AA2473" s="92"/>
      <c r="AB2473" s="92"/>
      <c r="AC2473" s="92"/>
      <c r="AD2473" s="92"/>
      <c r="AE2473" s="92"/>
      <c r="AF2473" s="95"/>
      <c r="AG2473" s="94"/>
      <c r="AN2473" s="92"/>
      <c r="AO2473" s="92"/>
      <c r="AP2473" s="92"/>
      <c r="AQ2473" s="92"/>
      <c r="AR2473" s="92"/>
      <c r="AS2473" s="92"/>
      <c r="AT2473" s="92"/>
      <c r="AU2473" s="92"/>
    </row>
    <row r="2474" spans="27:47" ht="12.95" customHeight="1">
      <c r="AA2474" s="92"/>
      <c r="AB2474" s="92"/>
      <c r="AC2474" s="92"/>
      <c r="AD2474" s="92"/>
      <c r="AE2474" s="92"/>
      <c r="AF2474" s="95"/>
      <c r="AG2474" s="94"/>
      <c r="AN2474" s="92"/>
      <c r="AO2474" s="92"/>
      <c r="AP2474" s="92"/>
      <c r="AQ2474" s="92"/>
      <c r="AR2474" s="92"/>
      <c r="AS2474" s="92"/>
      <c r="AT2474" s="92"/>
      <c r="AU2474" s="92"/>
    </row>
    <row r="2475" spans="27:47" ht="12.95" customHeight="1">
      <c r="AA2475" s="92"/>
      <c r="AB2475" s="92"/>
      <c r="AC2475" s="92"/>
      <c r="AD2475" s="92"/>
      <c r="AE2475" s="92"/>
      <c r="AF2475" s="95"/>
      <c r="AG2475" s="94"/>
      <c r="AN2475" s="92"/>
      <c r="AO2475" s="92"/>
      <c r="AP2475" s="92"/>
      <c r="AQ2475" s="92"/>
      <c r="AR2475" s="92"/>
      <c r="AS2475" s="92"/>
      <c r="AT2475" s="92"/>
      <c r="AU2475" s="92"/>
    </row>
    <row r="2476" spans="27:47" ht="12.95" customHeight="1">
      <c r="AA2476" s="92"/>
      <c r="AB2476" s="92"/>
      <c r="AC2476" s="92"/>
      <c r="AD2476" s="92"/>
      <c r="AE2476" s="92"/>
      <c r="AF2476" s="95"/>
      <c r="AG2476" s="94"/>
      <c r="AN2476" s="92"/>
      <c r="AO2476" s="92"/>
      <c r="AP2476" s="92"/>
      <c r="AQ2476" s="92"/>
      <c r="AR2476" s="92"/>
      <c r="AS2476" s="92"/>
      <c r="AT2476" s="92"/>
      <c r="AU2476" s="92"/>
    </row>
    <row r="2477" spans="27:47" ht="12.95" customHeight="1">
      <c r="AA2477" s="92"/>
      <c r="AB2477" s="92"/>
      <c r="AC2477" s="92"/>
      <c r="AD2477" s="92"/>
      <c r="AE2477" s="92"/>
      <c r="AF2477" s="95"/>
      <c r="AG2477" s="94"/>
      <c r="AN2477" s="92"/>
      <c r="AO2477" s="92"/>
      <c r="AP2477" s="92"/>
      <c r="AQ2477" s="92"/>
      <c r="AR2477" s="92"/>
      <c r="AS2477" s="92"/>
      <c r="AT2477" s="92"/>
      <c r="AU2477" s="92"/>
    </row>
    <row r="2478" spans="27:47" ht="12.95" customHeight="1">
      <c r="AA2478" s="92"/>
      <c r="AB2478" s="92"/>
      <c r="AC2478" s="92"/>
      <c r="AD2478" s="92"/>
      <c r="AE2478" s="92"/>
      <c r="AF2478" s="95"/>
      <c r="AG2478" s="94"/>
      <c r="AN2478" s="92"/>
      <c r="AO2478" s="92"/>
      <c r="AP2478" s="92"/>
      <c r="AQ2478" s="92"/>
      <c r="AR2478" s="92"/>
      <c r="AS2478" s="92"/>
      <c r="AT2478" s="92"/>
      <c r="AU2478" s="92"/>
    </row>
    <row r="2479" spans="27:47" ht="12.95" customHeight="1">
      <c r="AA2479" s="92"/>
      <c r="AB2479" s="92"/>
      <c r="AC2479" s="92"/>
      <c r="AD2479" s="92"/>
      <c r="AE2479" s="92"/>
      <c r="AF2479" s="95"/>
      <c r="AG2479" s="94"/>
      <c r="AN2479" s="92"/>
      <c r="AO2479" s="92"/>
      <c r="AP2479" s="92"/>
      <c r="AQ2479" s="92"/>
      <c r="AR2479" s="92"/>
      <c r="AS2479" s="92"/>
      <c r="AT2479" s="92"/>
      <c r="AU2479" s="92"/>
    </row>
    <row r="2480" spans="27:47" ht="12.95" customHeight="1">
      <c r="AA2480" s="92"/>
      <c r="AB2480" s="92"/>
      <c r="AC2480" s="92"/>
      <c r="AD2480" s="92"/>
      <c r="AE2480" s="92"/>
      <c r="AF2480" s="95"/>
      <c r="AG2480" s="94"/>
      <c r="AN2480" s="92"/>
      <c r="AO2480" s="92"/>
      <c r="AP2480" s="92"/>
      <c r="AQ2480" s="92"/>
      <c r="AR2480" s="92"/>
      <c r="AS2480" s="92"/>
      <c r="AT2480" s="92"/>
      <c r="AU2480" s="92"/>
    </row>
    <row r="2481" spans="27:47" ht="12.95" customHeight="1">
      <c r="AA2481" s="92"/>
      <c r="AB2481" s="92"/>
      <c r="AC2481" s="92"/>
      <c r="AD2481" s="92"/>
      <c r="AE2481" s="92"/>
      <c r="AF2481" s="95"/>
      <c r="AG2481" s="94"/>
      <c r="AN2481" s="92"/>
      <c r="AO2481" s="92"/>
      <c r="AP2481" s="92"/>
      <c r="AQ2481" s="92"/>
      <c r="AR2481" s="92"/>
      <c r="AS2481" s="92"/>
      <c r="AT2481" s="92"/>
      <c r="AU2481" s="92"/>
    </row>
    <row r="2482" spans="27:47" ht="12.95" customHeight="1">
      <c r="AA2482" s="92"/>
      <c r="AB2482" s="92"/>
      <c r="AC2482" s="92"/>
      <c r="AD2482" s="92"/>
      <c r="AE2482" s="92"/>
      <c r="AF2482" s="95"/>
      <c r="AG2482" s="94"/>
      <c r="AN2482" s="92"/>
      <c r="AO2482" s="92"/>
      <c r="AP2482" s="92"/>
      <c r="AQ2482" s="92"/>
      <c r="AR2482" s="92"/>
      <c r="AS2482" s="92"/>
      <c r="AT2482" s="92"/>
      <c r="AU2482" s="92"/>
    </row>
    <row r="2483" spans="27:47" ht="12.95" customHeight="1">
      <c r="AA2483" s="92"/>
      <c r="AB2483" s="92"/>
      <c r="AC2483" s="92"/>
      <c r="AD2483" s="92"/>
      <c r="AE2483" s="92"/>
      <c r="AF2483" s="95"/>
      <c r="AG2483" s="94"/>
      <c r="AN2483" s="92"/>
      <c r="AO2483" s="92"/>
      <c r="AP2483" s="92"/>
      <c r="AQ2483" s="92"/>
      <c r="AR2483" s="92"/>
      <c r="AS2483" s="92"/>
      <c r="AT2483" s="92"/>
      <c r="AU2483" s="92"/>
    </row>
    <row r="2484" spans="27:47" ht="12.95" customHeight="1">
      <c r="AA2484" s="92"/>
      <c r="AB2484" s="92"/>
      <c r="AC2484" s="92"/>
      <c r="AD2484" s="92"/>
      <c r="AE2484" s="92"/>
      <c r="AF2484" s="95"/>
      <c r="AG2484" s="94"/>
      <c r="AN2484" s="92"/>
      <c r="AO2484" s="92"/>
      <c r="AP2484" s="92"/>
      <c r="AQ2484" s="92"/>
      <c r="AR2484" s="92"/>
      <c r="AS2484" s="92"/>
      <c r="AT2484" s="92"/>
      <c r="AU2484" s="92"/>
    </row>
    <row r="2485" spans="27:47" ht="12.95" customHeight="1">
      <c r="AA2485" s="92"/>
      <c r="AB2485" s="92"/>
      <c r="AC2485" s="92"/>
      <c r="AD2485" s="92"/>
      <c r="AE2485" s="92"/>
      <c r="AF2485" s="95"/>
      <c r="AG2485" s="94"/>
      <c r="AN2485" s="92"/>
      <c r="AO2485" s="92"/>
      <c r="AP2485" s="92"/>
      <c r="AQ2485" s="92"/>
      <c r="AR2485" s="92"/>
      <c r="AS2485" s="92"/>
      <c r="AT2485" s="92"/>
      <c r="AU2485" s="92"/>
    </row>
    <row r="2486" spans="27:47" ht="12.95" customHeight="1">
      <c r="AA2486" s="92"/>
      <c r="AB2486" s="92"/>
      <c r="AC2486" s="92"/>
      <c r="AD2486" s="92"/>
      <c r="AE2486" s="92"/>
      <c r="AF2486" s="95"/>
      <c r="AG2486" s="94"/>
      <c r="AN2486" s="92"/>
      <c r="AO2486" s="92"/>
      <c r="AP2486" s="92"/>
      <c r="AQ2486" s="92"/>
      <c r="AR2486" s="92"/>
      <c r="AS2486" s="92"/>
      <c r="AT2486" s="92"/>
      <c r="AU2486" s="92"/>
    </row>
    <row r="2487" spans="27:47" ht="12.95" customHeight="1">
      <c r="AA2487" s="92"/>
      <c r="AB2487" s="92"/>
      <c r="AC2487" s="92"/>
      <c r="AD2487" s="92"/>
      <c r="AE2487" s="92"/>
      <c r="AF2487" s="95"/>
      <c r="AG2487" s="94"/>
      <c r="AN2487" s="92"/>
      <c r="AO2487" s="92"/>
      <c r="AP2487" s="92"/>
      <c r="AQ2487" s="92"/>
      <c r="AR2487" s="92"/>
      <c r="AS2487" s="92"/>
      <c r="AT2487" s="92"/>
      <c r="AU2487" s="92"/>
    </row>
    <row r="2488" spans="27:47" ht="12.95" customHeight="1">
      <c r="AA2488" s="92"/>
      <c r="AB2488" s="92"/>
      <c r="AC2488" s="92"/>
      <c r="AD2488" s="92"/>
      <c r="AE2488" s="92"/>
      <c r="AF2488" s="95"/>
      <c r="AG2488" s="94"/>
      <c r="AN2488" s="92"/>
      <c r="AO2488" s="92"/>
      <c r="AP2488" s="92"/>
      <c r="AQ2488" s="92"/>
      <c r="AR2488" s="92"/>
      <c r="AS2488" s="92"/>
      <c r="AT2488" s="92"/>
      <c r="AU2488" s="92"/>
    </row>
    <row r="2489" spans="27:47" ht="12.95" customHeight="1">
      <c r="AA2489" s="92"/>
      <c r="AB2489" s="92"/>
      <c r="AC2489" s="92"/>
      <c r="AD2489" s="92"/>
      <c r="AE2489" s="92"/>
      <c r="AF2489" s="95"/>
      <c r="AG2489" s="94"/>
      <c r="AN2489" s="92"/>
      <c r="AO2489" s="92"/>
      <c r="AP2489" s="92"/>
      <c r="AQ2489" s="92"/>
      <c r="AR2489" s="92"/>
      <c r="AS2489" s="92"/>
      <c r="AT2489" s="92"/>
      <c r="AU2489" s="92"/>
    </row>
    <row r="2490" spans="27:47" ht="12.95" customHeight="1">
      <c r="AA2490" s="92"/>
      <c r="AB2490" s="92"/>
      <c r="AC2490" s="92"/>
      <c r="AD2490" s="92"/>
      <c r="AE2490" s="92"/>
      <c r="AF2490" s="95"/>
      <c r="AG2490" s="94"/>
      <c r="AN2490" s="92"/>
      <c r="AO2490" s="92"/>
      <c r="AP2490" s="92"/>
      <c r="AQ2490" s="92"/>
      <c r="AR2490" s="92"/>
      <c r="AS2490" s="92"/>
      <c r="AT2490" s="92"/>
      <c r="AU2490" s="92"/>
    </row>
    <row r="2491" spans="27:47" ht="12.95" customHeight="1">
      <c r="AA2491" s="92"/>
      <c r="AB2491" s="92"/>
      <c r="AC2491" s="92"/>
      <c r="AD2491" s="92"/>
      <c r="AE2491" s="92"/>
      <c r="AF2491" s="95"/>
      <c r="AG2491" s="94"/>
      <c r="AN2491" s="92"/>
      <c r="AO2491" s="92"/>
      <c r="AP2491" s="92"/>
      <c r="AQ2491" s="92"/>
      <c r="AR2491" s="92"/>
      <c r="AS2491" s="92"/>
      <c r="AT2491" s="92"/>
      <c r="AU2491" s="92"/>
    </row>
    <row r="2492" spans="27:47" ht="12.95" customHeight="1">
      <c r="AA2492" s="92"/>
      <c r="AB2492" s="92"/>
      <c r="AC2492" s="92"/>
      <c r="AD2492" s="92"/>
      <c r="AE2492" s="92"/>
      <c r="AF2492" s="95"/>
      <c r="AG2492" s="94"/>
      <c r="AN2492" s="92"/>
      <c r="AO2492" s="92"/>
      <c r="AP2492" s="92"/>
      <c r="AQ2492" s="92"/>
      <c r="AR2492" s="92"/>
      <c r="AS2492" s="92"/>
      <c r="AT2492" s="92"/>
      <c r="AU2492" s="92"/>
    </row>
    <row r="2493" spans="27:47" ht="12.95" customHeight="1">
      <c r="AA2493" s="92"/>
      <c r="AB2493" s="92"/>
      <c r="AC2493" s="92"/>
      <c r="AD2493" s="92"/>
      <c r="AE2493" s="92"/>
      <c r="AF2493" s="95"/>
      <c r="AG2493" s="94"/>
      <c r="AN2493" s="92"/>
      <c r="AO2493" s="92"/>
      <c r="AP2493" s="92"/>
      <c r="AQ2493" s="92"/>
      <c r="AR2493" s="92"/>
      <c r="AS2493" s="92"/>
      <c r="AT2493" s="92"/>
      <c r="AU2493" s="92"/>
    </row>
    <row r="2494" spans="27:47" ht="12.95" customHeight="1">
      <c r="AA2494" s="92"/>
      <c r="AB2494" s="92"/>
      <c r="AC2494" s="92"/>
      <c r="AD2494" s="92"/>
      <c r="AE2494" s="92"/>
      <c r="AF2494" s="95"/>
      <c r="AG2494" s="94"/>
      <c r="AN2494" s="92"/>
      <c r="AO2494" s="92"/>
      <c r="AP2494" s="92"/>
      <c r="AQ2494" s="92"/>
      <c r="AR2494" s="92"/>
      <c r="AS2494" s="92"/>
      <c r="AT2494" s="92"/>
      <c r="AU2494" s="92"/>
    </row>
    <row r="2495" spans="27:47" ht="12.95" customHeight="1">
      <c r="AA2495" s="92"/>
      <c r="AB2495" s="92"/>
      <c r="AC2495" s="92"/>
      <c r="AD2495" s="92"/>
      <c r="AE2495" s="92"/>
      <c r="AF2495" s="95"/>
      <c r="AG2495" s="94"/>
      <c r="AN2495" s="92"/>
      <c r="AO2495" s="92"/>
      <c r="AP2495" s="92"/>
      <c r="AQ2495" s="92"/>
      <c r="AR2495" s="92"/>
      <c r="AS2495" s="92"/>
      <c r="AT2495" s="92"/>
      <c r="AU2495" s="92"/>
    </row>
    <row r="2496" spans="27:47" ht="12.95" customHeight="1">
      <c r="AA2496" s="92"/>
      <c r="AB2496" s="92"/>
      <c r="AC2496" s="92"/>
      <c r="AD2496" s="92"/>
      <c r="AE2496" s="92"/>
      <c r="AF2496" s="95"/>
      <c r="AG2496" s="94"/>
      <c r="AN2496" s="92"/>
      <c r="AO2496" s="92"/>
      <c r="AP2496" s="92"/>
      <c r="AQ2496" s="92"/>
      <c r="AR2496" s="92"/>
      <c r="AS2496" s="92"/>
      <c r="AT2496" s="92"/>
      <c r="AU2496" s="92"/>
    </row>
    <row r="2497" spans="27:47" ht="12.95" customHeight="1">
      <c r="AA2497" s="92"/>
      <c r="AB2497" s="92"/>
      <c r="AC2497" s="92"/>
      <c r="AD2497" s="92"/>
      <c r="AE2497" s="92"/>
      <c r="AF2497" s="95"/>
      <c r="AG2497" s="94"/>
      <c r="AN2497" s="92"/>
      <c r="AO2497" s="92"/>
      <c r="AP2497" s="92"/>
      <c r="AQ2497" s="92"/>
      <c r="AR2497" s="92"/>
      <c r="AS2497" s="92"/>
      <c r="AT2497" s="92"/>
      <c r="AU2497" s="92"/>
    </row>
    <row r="2498" spans="27:47" ht="12.95" customHeight="1">
      <c r="AA2498" s="92"/>
      <c r="AB2498" s="92"/>
      <c r="AC2498" s="92"/>
      <c r="AD2498" s="92"/>
      <c r="AE2498" s="92"/>
      <c r="AF2498" s="95"/>
      <c r="AG2498" s="94"/>
      <c r="AN2498" s="92"/>
      <c r="AO2498" s="92"/>
      <c r="AP2498" s="92"/>
      <c r="AQ2498" s="92"/>
      <c r="AR2498" s="92"/>
      <c r="AS2498" s="92"/>
      <c r="AT2498" s="92"/>
      <c r="AU2498" s="92"/>
    </row>
    <row r="2499" spans="27:47" ht="12.95" customHeight="1">
      <c r="AA2499" s="92"/>
      <c r="AB2499" s="92"/>
      <c r="AC2499" s="92"/>
      <c r="AD2499" s="92"/>
      <c r="AE2499" s="92"/>
      <c r="AF2499" s="95"/>
      <c r="AG2499" s="94"/>
      <c r="AN2499" s="92"/>
      <c r="AO2499" s="92"/>
      <c r="AP2499" s="92"/>
      <c r="AQ2499" s="92"/>
      <c r="AR2499" s="92"/>
      <c r="AS2499" s="92"/>
      <c r="AT2499" s="92"/>
      <c r="AU2499" s="92"/>
    </row>
    <row r="2500" spans="27:47" ht="12.95" customHeight="1">
      <c r="AA2500" s="92"/>
      <c r="AB2500" s="92"/>
      <c r="AC2500" s="92"/>
      <c r="AD2500" s="92"/>
      <c r="AE2500" s="92"/>
      <c r="AF2500" s="95"/>
      <c r="AG2500" s="94"/>
      <c r="AN2500" s="92"/>
      <c r="AO2500" s="92"/>
      <c r="AP2500" s="92"/>
      <c r="AQ2500" s="92"/>
      <c r="AR2500" s="92"/>
      <c r="AS2500" s="92"/>
      <c r="AT2500" s="92"/>
      <c r="AU2500" s="92"/>
    </row>
    <row r="2501" spans="27:47" ht="12.95" customHeight="1">
      <c r="AA2501" s="92"/>
      <c r="AB2501" s="92"/>
      <c r="AC2501" s="92"/>
      <c r="AD2501" s="92"/>
      <c r="AE2501" s="92"/>
      <c r="AF2501" s="95"/>
      <c r="AG2501" s="94"/>
      <c r="AN2501" s="92"/>
      <c r="AO2501" s="92"/>
      <c r="AP2501" s="92"/>
      <c r="AQ2501" s="92"/>
      <c r="AR2501" s="92"/>
      <c r="AS2501" s="92"/>
      <c r="AT2501" s="92"/>
      <c r="AU2501" s="92"/>
    </row>
    <row r="2502" spans="27:47" ht="12.95" customHeight="1">
      <c r="AA2502" s="92"/>
      <c r="AB2502" s="92"/>
      <c r="AC2502" s="92"/>
      <c r="AD2502" s="92"/>
      <c r="AE2502" s="92"/>
      <c r="AF2502" s="95"/>
      <c r="AG2502" s="94"/>
      <c r="AN2502" s="92"/>
      <c r="AO2502" s="92"/>
      <c r="AP2502" s="92"/>
      <c r="AQ2502" s="92"/>
      <c r="AR2502" s="92"/>
      <c r="AS2502" s="92"/>
      <c r="AT2502" s="92"/>
      <c r="AU2502" s="92"/>
    </row>
    <row r="2503" spans="27:47" ht="12.95" customHeight="1">
      <c r="AA2503" s="92"/>
      <c r="AB2503" s="92"/>
      <c r="AC2503" s="92"/>
      <c r="AD2503" s="92"/>
      <c r="AE2503" s="92"/>
      <c r="AF2503" s="95"/>
      <c r="AG2503" s="94"/>
      <c r="AN2503" s="92"/>
      <c r="AO2503" s="92"/>
      <c r="AP2503" s="92"/>
      <c r="AQ2503" s="92"/>
      <c r="AR2503" s="92"/>
      <c r="AS2503" s="92"/>
      <c r="AT2503" s="92"/>
      <c r="AU2503" s="92"/>
    </row>
    <row r="2504" spans="27:47" ht="12.95" customHeight="1">
      <c r="AA2504" s="92"/>
      <c r="AB2504" s="92"/>
      <c r="AC2504" s="92"/>
      <c r="AD2504" s="92"/>
      <c r="AE2504" s="92"/>
      <c r="AF2504" s="95"/>
      <c r="AG2504" s="94"/>
      <c r="AN2504" s="92"/>
      <c r="AO2504" s="92"/>
      <c r="AP2504" s="92"/>
      <c r="AQ2504" s="92"/>
      <c r="AR2504" s="92"/>
      <c r="AS2504" s="92"/>
      <c r="AT2504" s="92"/>
      <c r="AU2504" s="92"/>
    </row>
    <row r="2505" spans="27:47" ht="12.95" customHeight="1">
      <c r="AA2505" s="92"/>
      <c r="AB2505" s="92"/>
      <c r="AC2505" s="92"/>
      <c r="AD2505" s="92"/>
      <c r="AE2505" s="92"/>
      <c r="AF2505" s="95"/>
      <c r="AG2505" s="94"/>
      <c r="AN2505" s="92"/>
      <c r="AO2505" s="92"/>
      <c r="AP2505" s="92"/>
      <c r="AQ2505" s="92"/>
      <c r="AR2505" s="92"/>
      <c r="AS2505" s="92"/>
      <c r="AT2505" s="92"/>
      <c r="AU2505" s="92"/>
    </row>
    <row r="2506" spans="27:47" ht="12.95" customHeight="1">
      <c r="AA2506" s="92"/>
      <c r="AB2506" s="92"/>
      <c r="AC2506" s="92"/>
      <c r="AD2506" s="92"/>
      <c r="AE2506" s="92"/>
      <c r="AF2506" s="95"/>
      <c r="AG2506" s="94"/>
      <c r="AN2506" s="92"/>
      <c r="AO2506" s="92"/>
      <c r="AP2506" s="92"/>
      <c r="AQ2506" s="92"/>
      <c r="AR2506" s="92"/>
      <c r="AS2506" s="92"/>
      <c r="AT2506" s="92"/>
      <c r="AU2506" s="92"/>
    </row>
    <row r="2507" spans="27:47" ht="12.95" customHeight="1">
      <c r="AA2507" s="92"/>
      <c r="AB2507" s="92"/>
      <c r="AC2507" s="92"/>
      <c r="AD2507" s="92"/>
      <c r="AE2507" s="92"/>
      <c r="AF2507" s="95"/>
      <c r="AG2507" s="94"/>
      <c r="AN2507" s="92"/>
      <c r="AO2507" s="92"/>
      <c r="AP2507" s="92"/>
      <c r="AQ2507" s="92"/>
      <c r="AR2507" s="92"/>
      <c r="AS2507" s="92"/>
      <c r="AT2507" s="92"/>
      <c r="AU2507" s="92"/>
    </row>
    <row r="2508" spans="27:47" ht="12.95" customHeight="1">
      <c r="AA2508" s="92"/>
      <c r="AB2508" s="92"/>
      <c r="AC2508" s="92"/>
      <c r="AD2508" s="92"/>
      <c r="AE2508" s="92"/>
      <c r="AF2508" s="95"/>
      <c r="AG2508" s="94"/>
      <c r="AN2508" s="92"/>
      <c r="AO2508" s="92"/>
      <c r="AP2508" s="92"/>
      <c r="AQ2508" s="92"/>
      <c r="AR2508" s="92"/>
      <c r="AS2508" s="92"/>
      <c r="AT2508" s="92"/>
      <c r="AU2508" s="92"/>
    </row>
    <row r="2509" spans="27:47" ht="12.95" customHeight="1">
      <c r="AA2509" s="92"/>
      <c r="AB2509" s="92"/>
      <c r="AC2509" s="92"/>
      <c r="AD2509" s="92"/>
      <c r="AE2509" s="92"/>
      <c r="AF2509" s="95"/>
      <c r="AG2509" s="94"/>
      <c r="AN2509" s="92"/>
      <c r="AO2509" s="92"/>
      <c r="AP2509" s="92"/>
      <c r="AQ2509" s="92"/>
      <c r="AR2509" s="92"/>
      <c r="AS2509" s="92"/>
      <c r="AT2509" s="92"/>
      <c r="AU2509" s="92"/>
    </row>
    <row r="2510" spans="27:47" ht="12.95" customHeight="1">
      <c r="AA2510" s="92"/>
      <c r="AB2510" s="92"/>
      <c r="AC2510" s="92"/>
      <c r="AD2510" s="92"/>
      <c r="AE2510" s="92"/>
      <c r="AF2510" s="95"/>
      <c r="AG2510" s="94"/>
      <c r="AN2510" s="92"/>
      <c r="AO2510" s="92"/>
      <c r="AP2510" s="92"/>
      <c r="AQ2510" s="92"/>
      <c r="AR2510" s="92"/>
      <c r="AS2510" s="92"/>
      <c r="AT2510" s="92"/>
      <c r="AU2510" s="92"/>
    </row>
    <row r="2511" spans="27:47" ht="12.95" customHeight="1">
      <c r="AA2511" s="92"/>
      <c r="AB2511" s="92"/>
      <c r="AC2511" s="92"/>
      <c r="AD2511" s="92"/>
      <c r="AE2511" s="92"/>
      <c r="AF2511" s="95"/>
      <c r="AG2511" s="94"/>
      <c r="AN2511" s="92"/>
      <c r="AO2511" s="92"/>
      <c r="AP2511" s="92"/>
      <c r="AQ2511" s="92"/>
      <c r="AR2511" s="92"/>
      <c r="AS2511" s="92"/>
      <c r="AT2511" s="92"/>
      <c r="AU2511" s="92"/>
    </row>
    <row r="2512" spans="27:47" ht="12.95" customHeight="1">
      <c r="AA2512" s="92"/>
      <c r="AB2512" s="92"/>
      <c r="AC2512" s="92"/>
      <c r="AD2512" s="92"/>
      <c r="AE2512" s="92"/>
      <c r="AF2512" s="95"/>
      <c r="AG2512" s="94"/>
      <c r="AN2512" s="92"/>
      <c r="AO2512" s="92"/>
      <c r="AP2512" s="92"/>
      <c r="AQ2512" s="92"/>
      <c r="AR2512" s="92"/>
      <c r="AS2512" s="92"/>
      <c r="AT2512" s="92"/>
      <c r="AU2512" s="92"/>
    </row>
    <row r="2513" spans="27:47" ht="12.95" customHeight="1">
      <c r="AA2513" s="92"/>
      <c r="AB2513" s="92"/>
      <c r="AC2513" s="92"/>
      <c r="AD2513" s="92"/>
      <c r="AE2513" s="92"/>
      <c r="AF2513" s="95"/>
      <c r="AG2513" s="94"/>
      <c r="AN2513" s="92"/>
      <c r="AO2513" s="92"/>
      <c r="AP2513" s="92"/>
      <c r="AQ2513" s="92"/>
      <c r="AR2513" s="92"/>
      <c r="AS2513" s="92"/>
      <c r="AT2513" s="92"/>
      <c r="AU2513" s="92"/>
    </row>
    <row r="2514" spans="27:47" ht="12.95" customHeight="1">
      <c r="AA2514" s="92"/>
      <c r="AB2514" s="92"/>
      <c r="AC2514" s="92"/>
      <c r="AD2514" s="92"/>
      <c r="AE2514" s="92"/>
      <c r="AF2514" s="95"/>
      <c r="AG2514" s="94"/>
      <c r="AN2514" s="92"/>
      <c r="AO2514" s="92"/>
      <c r="AP2514" s="92"/>
      <c r="AQ2514" s="92"/>
      <c r="AR2514" s="92"/>
      <c r="AS2514" s="92"/>
      <c r="AT2514" s="92"/>
      <c r="AU2514" s="92"/>
    </row>
    <row r="2515" spans="27:47" ht="12.95" customHeight="1">
      <c r="AA2515" s="92"/>
      <c r="AB2515" s="92"/>
      <c r="AC2515" s="92"/>
      <c r="AD2515" s="92"/>
      <c r="AE2515" s="92"/>
      <c r="AF2515" s="95"/>
      <c r="AG2515" s="94"/>
      <c r="AN2515" s="92"/>
      <c r="AO2515" s="92"/>
      <c r="AP2515" s="92"/>
      <c r="AQ2515" s="92"/>
      <c r="AR2515" s="92"/>
      <c r="AS2515" s="92"/>
      <c r="AT2515" s="92"/>
      <c r="AU2515" s="92"/>
    </row>
    <row r="2516" spans="27:47" ht="12.95" customHeight="1">
      <c r="AA2516" s="92"/>
      <c r="AB2516" s="92"/>
      <c r="AC2516" s="92"/>
      <c r="AD2516" s="92"/>
      <c r="AE2516" s="92"/>
      <c r="AF2516" s="95"/>
      <c r="AG2516" s="94"/>
      <c r="AN2516" s="92"/>
      <c r="AO2516" s="92"/>
      <c r="AP2516" s="92"/>
      <c r="AQ2516" s="92"/>
      <c r="AR2516" s="92"/>
      <c r="AS2516" s="92"/>
      <c r="AT2516" s="92"/>
      <c r="AU2516" s="92"/>
    </row>
    <row r="2517" spans="27:47" ht="12.95" customHeight="1">
      <c r="AA2517" s="92"/>
      <c r="AB2517" s="92"/>
      <c r="AC2517" s="92"/>
      <c r="AD2517" s="92"/>
      <c r="AE2517" s="92"/>
      <c r="AF2517" s="95"/>
      <c r="AG2517" s="94"/>
      <c r="AN2517" s="92"/>
      <c r="AO2517" s="92"/>
      <c r="AP2517" s="92"/>
      <c r="AQ2517" s="92"/>
      <c r="AR2517" s="92"/>
      <c r="AS2517" s="92"/>
      <c r="AT2517" s="92"/>
      <c r="AU2517" s="92"/>
    </row>
    <row r="2518" spans="27:47" ht="12.95" customHeight="1">
      <c r="AA2518" s="92"/>
      <c r="AB2518" s="92"/>
      <c r="AC2518" s="92"/>
      <c r="AD2518" s="92"/>
      <c r="AE2518" s="92"/>
      <c r="AF2518" s="95"/>
      <c r="AG2518" s="94"/>
      <c r="AN2518" s="92"/>
      <c r="AO2518" s="92"/>
      <c r="AP2518" s="92"/>
      <c r="AQ2518" s="92"/>
      <c r="AR2518" s="92"/>
      <c r="AS2518" s="92"/>
      <c r="AT2518" s="92"/>
      <c r="AU2518" s="92"/>
    </row>
    <row r="2519" spans="27:47" ht="12.95" customHeight="1">
      <c r="AA2519" s="92"/>
      <c r="AB2519" s="92"/>
      <c r="AC2519" s="92"/>
      <c r="AD2519" s="92"/>
      <c r="AE2519" s="92"/>
      <c r="AF2519" s="95"/>
      <c r="AG2519" s="94"/>
      <c r="AN2519" s="92"/>
      <c r="AO2519" s="92"/>
      <c r="AP2519" s="92"/>
      <c r="AQ2519" s="92"/>
      <c r="AR2519" s="92"/>
      <c r="AS2519" s="92"/>
      <c r="AT2519" s="92"/>
      <c r="AU2519" s="92"/>
    </row>
    <row r="2520" spans="27:47" ht="12.95" customHeight="1">
      <c r="AA2520" s="92"/>
      <c r="AB2520" s="92"/>
      <c r="AC2520" s="92"/>
      <c r="AD2520" s="92"/>
      <c r="AE2520" s="92"/>
      <c r="AF2520" s="95"/>
      <c r="AG2520" s="94"/>
      <c r="AN2520" s="92"/>
      <c r="AO2520" s="92"/>
      <c r="AP2520" s="92"/>
      <c r="AQ2520" s="92"/>
      <c r="AR2520" s="92"/>
      <c r="AS2520" s="92"/>
      <c r="AT2520" s="92"/>
      <c r="AU2520" s="92"/>
    </row>
    <row r="2521" spans="27:47" ht="12.95" customHeight="1">
      <c r="AA2521" s="92"/>
      <c r="AB2521" s="92"/>
      <c r="AC2521" s="92"/>
      <c r="AD2521" s="92"/>
      <c r="AE2521" s="92"/>
      <c r="AF2521" s="95"/>
      <c r="AG2521" s="94"/>
      <c r="AN2521" s="92"/>
      <c r="AO2521" s="92"/>
      <c r="AP2521" s="92"/>
      <c r="AQ2521" s="92"/>
      <c r="AR2521" s="92"/>
      <c r="AS2521" s="92"/>
      <c r="AT2521" s="92"/>
      <c r="AU2521" s="92"/>
    </row>
    <row r="2522" spans="27:47" ht="12.95" customHeight="1">
      <c r="AA2522" s="92"/>
      <c r="AB2522" s="92"/>
      <c r="AC2522" s="92"/>
      <c r="AD2522" s="92"/>
      <c r="AE2522" s="92"/>
      <c r="AF2522" s="95"/>
      <c r="AG2522" s="94"/>
      <c r="AN2522" s="92"/>
      <c r="AO2522" s="92"/>
      <c r="AP2522" s="92"/>
      <c r="AQ2522" s="92"/>
      <c r="AR2522" s="92"/>
      <c r="AS2522" s="92"/>
      <c r="AT2522" s="92"/>
      <c r="AU2522" s="92"/>
    </row>
    <row r="2523" spans="27:47" ht="12.95" customHeight="1">
      <c r="AA2523" s="92"/>
      <c r="AB2523" s="92"/>
      <c r="AC2523" s="92"/>
      <c r="AD2523" s="92"/>
      <c r="AE2523" s="92"/>
      <c r="AF2523" s="95"/>
      <c r="AG2523" s="94"/>
      <c r="AN2523" s="92"/>
      <c r="AO2523" s="92"/>
      <c r="AP2523" s="92"/>
      <c r="AQ2523" s="92"/>
      <c r="AR2523" s="92"/>
      <c r="AS2523" s="92"/>
      <c r="AT2523" s="92"/>
      <c r="AU2523" s="92"/>
    </row>
    <row r="2524" spans="27:47" ht="12.95" customHeight="1">
      <c r="AA2524" s="92"/>
      <c r="AB2524" s="92"/>
      <c r="AC2524" s="92"/>
      <c r="AD2524" s="92"/>
      <c r="AE2524" s="92"/>
      <c r="AF2524" s="95"/>
      <c r="AG2524" s="94"/>
      <c r="AN2524" s="92"/>
      <c r="AO2524" s="92"/>
      <c r="AP2524" s="92"/>
      <c r="AQ2524" s="92"/>
      <c r="AR2524" s="92"/>
      <c r="AS2524" s="92"/>
      <c r="AT2524" s="92"/>
      <c r="AU2524" s="92"/>
    </row>
    <row r="2525" spans="27:47" ht="12.95" customHeight="1">
      <c r="AA2525" s="92"/>
      <c r="AB2525" s="92"/>
      <c r="AC2525" s="92"/>
      <c r="AD2525" s="92"/>
      <c r="AE2525" s="92"/>
      <c r="AF2525" s="95"/>
      <c r="AG2525" s="94"/>
      <c r="AN2525" s="92"/>
      <c r="AO2525" s="92"/>
      <c r="AP2525" s="92"/>
      <c r="AQ2525" s="92"/>
      <c r="AR2525" s="92"/>
      <c r="AS2525" s="92"/>
      <c r="AT2525" s="92"/>
      <c r="AU2525" s="92"/>
    </row>
    <row r="2526" spans="27:47" ht="12.95" customHeight="1">
      <c r="AA2526" s="92"/>
      <c r="AB2526" s="92"/>
      <c r="AC2526" s="92"/>
      <c r="AD2526" s="92"/>
      <c r="AE2526" s="92"/>
      <c r="AF2526" s="95"/>
      <c r="AG2526" s="94"/>
      <c r="AN2526" s="92"/>
      <c r="AO2526" s="92"/>
      <c r="AP2526" s="92"/>
      <c r="AQ2526" s="92"/>
      <c r="AR2526" s="92"/>
      <c r="AS2526" s="92"/>
      <c r="AT2526" s="92"/>
      <c r="AU2526" s="92"/>
    </row>
    <row r="2527" spans="27:47" ht="12.95" customHeight="1">
      <c r="AA2527" s="92"/>
      <c r="AB2527" s="92"/>
      <c r="AC2527" s="92"/>
      <c r="AD2527" s="92"/>
      <c r="AE2527" s="92"/>
      <c r="AF2527" s="95"/>
      <c r="AG2527" s="94"/>
      <c r="AN2527" s="92"/>
      <c r="AO2527" s="92"/>
      <c r="AP2527" s="92"/>
      <c r="AQ2527" s="92"/>
      <c r="AR2527" s="92"/>
      <c r="AS2527" s="92"/>
      <c r="AT2527" s="92"/>
      <c r="AU2527" s="92"/>
    </row>
    <row r="2528" spans="27:47" ht="12.95" customHeight="1">
      <c r="AA2528" s="92"/>
      <c r="AB2528" s="92"/>
      <c r="AC2528" s="92"/>
      <c r="AD2528" s="92"/>
      <c r="AE2528" s="92"/>
      <c r="AF2528" s="95"/>
      <c r="AG2528" s="94"/>
      <c r="AN2528" s="92"/>
      <c r="AO2528" s="92"/>
      <c r="AP2528" s="92"/>
      <c r="AQ2528" s="92"/>
      <c r="AR2528" s="92"/>
      <c r="AS2528" s="92"/>
      <c r="AT2528" s="92"/>
      <c r="AU2528" s="92"/>
    </row>
    <row r="2529" spans="27:47" ht="12.95" customHeight="1">
      <c r="AA2529" s="92"/>
      <c r="AB2529" s="92"/>
      <c r="AC2529" s="92"/>
      <c r="AD2529" s="92"/>
      <c r="AE2529" s="92"/>
      <c r="AF2529" s="95"/>
      <c r="AG2529" s="94"/>
      <c r="AN2529" s="92"/>
      <c r="AO2529" s="92"/>
      <c r="AP2529" s="92"/>
      <c r="AQ2529" s="92"/>
      <c r="AR2529" s="92"/>
      <c r="AS2529" s="92"/>
      <c r="AT2529" s="92"/>
      <c r="AU2529" s="92"/>
    </row>
    <row r="2530" spans="27:47" ht="12.95" customHeight="1">
      <c r="AA2530" s="92"/>
      <c r="AB2530" s="92"/>
      <c r="AC2530" s="92"/>
      <c r="AD2530" s="92"/>
      <c r="AE2530" s="92"/>
      <c r="AF2530" s="95"/>
      <c r="AG2530" s="94"/>
      <c r="AN2530" s="92"/>
      <c r="AO2530" s="92"/>
      <c r="AP2530" s="92"/>
      <c r="AQ2530" s="92"/>
      <c r="AR2530" s="92"/>
      <c r="AS2530" s="92"/>
      <c r="AT2530" s="92"/>
      <c r="AU2530" s="92"/>
    </row>
    <row r="2531" spans="27:47" ht="12.95" customHeight="1">
      <c r="AA2531" s="92"/>
      <c r="AB2531" s="92"/>
      <c r="AC2531" s="92"/>
      <c r="AD2531" s="92"/>
      <c r="AE2531" s="92"/>
      <c r="AF2531" s="95"/>
      <c r="AG2531" s="94"/>
      <c r="AN2531" s="92"/>
      <c r="AO2531" s="92"/>
      <c r="AP2531" s="92"/>
      <c r="AQ2531" s="92"/>
      <c r="AR2531" s="92"/>
      <c r="AS2531" s="92"/>
      <c r="AT2531" s="92"/>
      <c r="AU2531" s="92"/>
    </row>
    <row r="2532" spans="27:47" ht="12.95" customHeight="1">
      <c r="AA2532" s="92"/>
      <c r="AB2532" s="92"/>
      <c r="AC2532" s="92"/>
      <c r="AD2532" s="92"/>
      <c r="AE2532" s="92"/>
      <c r="AF2532" s="95"/>
      <c r="AG2532" s="94"/>
      <c r="AN2532" s="92"/>
      <c r="AO2532" s="92"/>
      <c r="AP2532" s="92"/>
      <c r="AQ2532" s="92"/>
      <c r="AR2532" s="92"/>
      <c r="AS2532" s="92"/>
      <c r="AT2532" s="92"/>
      <c r="AU2532" s="92"/>
    </row>
    <row r="2533" spans="27:47" ht="12.95" customHeight="1">
      <c r="AA2533" s="92"/>
      <c r="AB2533" s="92"/>
      <c r="AC2533" s="92"/>
      <c r="AD2533" s="92"/>
      <c r="AE2533" s="92"/>
      <c r="AF2533" s="95"/>
      <c r="AG2533" s="94"/>
      <c r="AN2533" s="92"/>
      <c r="AO2533" s="92"/>
      <c r="AP2533" s="92"/>
      <c r="AQ2533" s="92"/>
      <c r="AR2533" s="92"/>
      <c r="AS2533" s="92"/>
      <c r="AT2533" s="92"/>
      <c r="AU2533" s="92"/>
    </row>
    <row r="2534" spans="27:47" ht="12.95" customHeight="1">
      <c r="AA2534" s="92"/>
      <c r="AB2534" s="92"/>
      <c r="AC2534" s="92"/>
      <c r="AD2534" s="92"/>
      <c r="AE2534" s="92"/>
      <c r="AF2534" s="95"/>
      <c r="AG2534" s="94"/>
      <c r="AN2534" s="92"/>
      <c r="AO2534" s="92"/>
      <c r="AP2534" s="92"/>
      <c r="AQ2534" s="92"/>
      <c r="AR2534" s="92"/>
      <c r="AS2534" s="92"/>
      <c r="AT2534" s="92"/>
      <c r="AU2534" s="92"/>
    </row>
    <row r="2535" spans="27:47" ht="12.95" customHeight="1">
      <c r="AA2535" s="92"/>
      <c r="AB2535" s="92"/>
      <c r="AC2535" s="92"/>
      <c r="AD2535" s="92"/>
      <c r="AE2535" s="92"/>
      <c r="AF2535" s="95"/>
      <c r="AG2535" s="94"/>
      <c r="AN2535" s="92"/>
      <c r="AO2535" s="92"/>
      <c r="AP2535" s="92"/>
      <c r="AQ2535" s="92"/>
      <c r="AR2535" s="92"/>
      <c r="AS2535" s="92"/>
      <c r="AT2535" s="92"/>
      <c r="AU2535" s="92"/>
    </row>
    <row r="2536" spans="27:47" ht="12.95" customHeight="1">
      <c r="AA2536" s="92"/>
      <c r="AB2536" s="92"/>
      <c r="AC2536" s="92"/>
      <c r="AD2536" s="92"/>
      <c r="AE2536" s="92"/>
      <c r="AF2536" s="95"/>
      <c r="AG2536" s="94"/>
      <c r="AN2536" s="92"/>
      <c r="AO2536" s="92"/>
      <c r="AP2536" s="92"/>
      <c r="AQ2536" s="92"/>
      <c r="AR2536" s="92"/>
      <c r="AS2536" s="92"/>
      <c r="AT2536" s="92"/>
      <c r="AU2536" s="92"/>
    </row>
    <row r="2537" spans="27:47" ht="12.95" customHeight="1">
      <c r="AA2537" s="92"/>
      <c r="AB2537" s="92"/>
      <c r="AC2537" s="92"/>
      <c r="AD2537" s="92"/>
      <c r="AE2537" s="92"/>
      <c r="AF2537" s="95"/>
      <c r="AG2537" s="94"/>
      <c r="AN2537" s="92"/>
      <c r="AO2537" s="92"/>
      <c r="AP2537" s="92"/>
      <c r="AQ2537" s="92"/>
      <c r="AR2537" s="92"/>
      <c r="AS2537" s="92"/>
      <c r="AT2537" s="92"/>
      <c r="AU2537" s="92"/>
    </row>
    <row r="2538" spans="27:47" ht="12.95" customHeight="1">
      <c r="AA2538" s="92"/>
      <c r="AB2538" s="92"/>
      <c r="AC2538" s="92"/>
      <c r="AD2538" s="92"/>
      <c r="AE2538" s="92"/>
      <c r="AF2538" s="95"/>
      <c r="AG2538" s="94"/>
      <c r="AN2538" s="92"/>
      <c r="AO2538" s="92"/>
      <c r="AP2538" s="92"/>
      <c r="AQ2538" s="92"/>
      <c r="AR2538" s="92"/>
      <c r="AS2538" s="92"/>
      <c r="AT2538" s="92"/>
      <c r="AU2538" s="92"/>
    </row>
    <row r="2539" spans="27:47" ht="12.95" customHeight="1">
      <c r="AA2539" s="92"/>
      <c r="AB2539" s="92"/>
      <c r="AC2539" s="92"/>
      <c r="AD2539" s="92"/>
      <c r="AE2539" s="92"/>
      <c r="AF2539" s="95"/>
      <c r="AG2539" s="94"/>
      <c r="AN2539" s="92"/>
      <c r="AO2539" s="92"/>
      <c r="AP2539" s="92"/>
      <c r="AQ2539" s="92"/>
      <c r="AR2539" s="92"/>
      <c r="AS2539" s="92"/>
      <c r="AT2539" s="92"/>
      <c r="AU2539" s="92"/>
    </row>
    <row r="2540" spans="27:47" ht="12.95" customHeight="1">
      <c r="AA2540" s="92"/>
      <c r="AB2540" s="92"/>
      <c r="AC2540" s="92"/>
      <c r="AD2540" s="92"/>
      <c r="AE2540" s="92"/>
      <c r="AF2540" s="95"/>
      <c r="AG2540" s="94"/>
      <c r="AN2540" s="92"/>
      <c r="AO2540" s="92"/>
      <c r="AP2540" s="92"/>
      <c r="AQ2540" s="92"/>
      <c r="AR2540" s="92"/>
      <c r="AS2540" s="92"/>
      <c r="AT2540" s="92"/>
      <c r="AU2540" s="92"/>
    </row>
  </sheetData>
  <sortState xmlns:xlrd2="http://schemas.microsoft.com/office/spreadsheetml/2017/richdata2" ref="A21:AU518">
    <sortCondition ref="C21:C518"/>
  </sortState>
  <phoneticPr fontId="8" type="noConversion"/>
  <hyperlinks>
    <hyperlink ref="H64863" r:id="rId1" display="http://vsolj.cetus-net.org/bulletin.html" xr:uid="{00000000-0004-0000-0000-000000000000}"/>
    <hyperlink ref="H64856" r:id="rId2" display="https://www.aavso.org/ejaavso" xr:uid="{00000000-0004-0000-0000-000001000000}"/>
    <hyperlink ref="AP1007" r:id="rId3" display="http://cdsbib.u-strasbg.fr/cgi-bin/cdsbib?1990RMxAA..21..381G" xr:uid="{00000000-0004-0000-0000-000002000000}"/>
    <hyperlink ref="AP1011" r:id="rId4" display="http://cdsbib.u-strasbg.fr/cgi-bin/cdsbib?1990RMxAA..21..381G" xr:uid="{00000000-0004-0000-0000-000003000000}"/>
    <hyperlink ref="AP1010" r:id="rId5" display="http://cdsbib.u-strasbg.fr/cgi-bin/cdsbib?1990RMxAA..21..381G" xr:uid="{00000000-0004-0000-0000-000004000000}"/>
    <hyperlink ref="AP991" r:id="rId6" display="http://cdsbib.u-strasbg.fr/cgi-bin/cdsbib?1990RMxAA..21..381G" xr:uid="{00000000-0004-0000-0000-000005000000}"/>
    <hyperlink ref="I64863" r:id="rId7" display="http://vsolj.cetus-net.org/bulletin.html" xr:uid="{00000000-0004-0000-0000-000006000000}"/>
    <hyperlink ref="AQ1147" r:id="rId8" display="http://cdsbib.u-strasbg.fr/cgi-bin/cdsbib?1990RMxAA..21..381G" xr:uid="{00000000-0004-0000-0000-000007000000}"/>
    <hyperlink ref="AQ55913" r:id="rId9" display="http://cdsbib.u-strasbg.fr/cgi-bin/cdsbib?1990RMxAA..21..381G" xr:uid="{00000000-0004-0000-0000-000008000000}"/>
    <hyperlink ref="AQ1148" r:id="rId10" display="http://cdsbib.u-strasbg.fr/cgi-bin/cdsbib?1990RMxAA..21..381G" xr:uid="{00000000-0004-0000-0000-000009000000}"/>
    <hyperlink ref="H64860" r:id="rId11" display="https://www.aavso.org/ejaavso" xr:uid="{00000000-0004-0000-0000-00000A000000}"/>
    <hyperlink ref="H2033" r:id="rId12" display="http://vsolj.cetus-net.org/bulletin.html" xr:uid="{00000000-0004-0000-0000-00000B000000}"/>
    <hyperlink ref="AP3277" r:id="rId13" display="http://cdsbib.u-strasbg.fr/cgi-bin/cdsbib?1990RMxAA..21..381G" xr:uid="{00000000-0004-0000-0000-00000C000000}"/>
    <hyperlink ref="AP3280" r:id="rId14" display="http://cdsbib.u-strasbg.fr/cgi-bin/cdsbib?1990RMxAA..21..381G" xr:uid="{00000000-0004-0000-0000-00000D000000}"/>
    <hyperlink ref="AP3278" r:id="rId15" display="http://cdsbib.u-strasbg.fr/cgi-bin/cdsbib?1990RMxAA..21..381G" xr:uid="{00000000-0004-0000-0000-00000E000000}"/>
    <hyperlink ref="AP3262" r:id="rId16" display="http://cdsbib.u-strasbg.fr/cgi-bin/cdsbib?1990RMxAA..21..381G" xr:uid="{00000000-0004-0000-0000-00000F000000}"/>
    <hyperlink ref="I2033" r:id="rId17" display="http://vsolj.cetus-net.org/bulletin.html" xr:uid="{00000000-0004-0000-0000-000010000000}"/>
    <hyperlink ref="AQ3491" r:id="rId18" display="http://cdsbib.u-strasbg.fr/cgi-bin/cdsbib?1990RMxAA..21..381G" xr:uid="{00000000-0004-0000-0000-000011000000}"/>
    <hyperlink ref="AQ192" r:id="rId19" display="http://cdsbib.u-strasbg.fr/cgi-bin/cdsbib?1990RMxAA..21..381G" xr:uid="{00000000-0004-0000-0000-000012000000}"/>
    <hyperlink ref="AQ34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84CA-B966-454F-9D38-22BEA5CC1FC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48"/>
  <sheetViews>
    <sheetView workbookViewId="0">
      <pane xSplit="14" ySplit="22" topLeftCell="O484" activePane="bottomRight" state="frozen"/>
      <selection pane="topRight" activeCell="O1" sqref="O1"/>
      <selection pane="bottomLeft" activeCell="A23" sqref="A23"/>
      <selection pane="bottomRight" activeCell="Q499" sqref="Q499"/>
    </sheetView>
  </sheetViews>
  <sheetFormatPr defaultColWidth="10.28515625" defaultRowHeight="12.75"/>
  <cols>
    <col min="1" max="1" width="15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131</v>
      </c>
    </row>
    <row r="2" spans="1:6">
      <c r="A2" t="s">
        <v>29</v>
      </c>
      <c r="B2" s="13" t="s">
        <v>129</v>
      </c>
    </row>
    <row r="4" spans="1:6" ht="14.25" thickTop="1" thickBot="1">
      <c r="A4" s="6" t="s">
        <v>5</v>
      </c>
      <c r="C4" s="2">
        <v>40008.364300000001</v>
      </c>
      <c r="D4" s="3">
        <v>2.05980944</v>
      </c>
    </row>
    <row r="5" spans="1:6" ht="13.5" thickTop="1">
      <c r="A5" s="15" t="s">
        <v>132</v>
      </c>
      <c r="B5" s="16"/>
      <c r="C5" s="17">
        <v>-9.5</v>
      </c>
      <c r="D5" s="16" t="s">
        <v>133</v>
      </c>
    </row>
    <row r="6" spans="1:6">
      <c r="A6" s="6" t="s">
        <v>6</v>
      </c>
    </row>
    <row r="7" spans="1:6">
      <c r="A7" t="s">
        <v>7</v>
      </c>
      <c r="C7">
        <f>+C4</f>
        <v>40008.364300000001</v>
      </c>
    </row>
    <row r="8" spans="1:6">
      <c r="A8" t="s">
        <v>8</v>
      </c>
      <c r="C8">
        <f>+D4</f>
        <v>2.05980944</v>
      </c>
    </row>
    <row r="9" spans="1:6">
      <c r="A9" s="29" t="s">
        <v>137</v>
      </c>
      <c r="B9" s="30">
        <v>450</v>
      </c>
      <c r="C9" s="19" t="str">
        <f>"F"&amp;B9</f>
        <v>F450</v>
      </c>
      <c r="D9" s="9" t="str">
        <f>"G"&amp;B9</f>
        <v>G450</v>
      </c>
    </row>
    <row r="10" spans="1:6" ht="13.5" thickBot="1">
      <c r="A10" s="16"/>
      <c r="B10" s="16"/>
      <c r="C10" s="5" t="s">
        <v>25</v>
      </c>
      <c r="D10" s="5" t="s">
        <v>26</v>
      </c>
      <c r="E10" s="16"/>
    </row>
    <row r="11" spans="1:6">
      <c r="A11" s="16" t="s">
        <v>21</v>
      </c>
      <c r="B11" s="16"/>
      <c r="C11" s="18">
        <f ca="1">INTERCEPT(INDIRECT($D$9):G989,INDIRECT($C$9):F989)</f>
        <v>-8.41040434175277E-3</v>
      </c>
      <c r="D11" s="4"/>
      <c r="E11" s="16"/>
    </row>
    <row r="12" spans="1:6">
      <c r="A12" s="16" t="s">
        <v>22</v>
      </c>
      <c r="B12" s="16"/>
      <c r="C12" s="18">
        <f ca="1">SLOPE(INDIRECT($D$9):G989,INDIRECT($C$9):F989)</f>
        <v>6.5180821363689867E-7</v>
      </c>
      <c r="D12" s="4"/>
      <c r="E12" s="16"/>
    </row>
    <row r="13" spans="1:6">
      <c r="A13" s="16" t="s">
        <v>24</v>
      </c>
      <c r="B13" s="16"/>
      <c r="C13" s="4" t="s">
        <v>19</v>
      </c>
    </row>
    <row r="14" spans="1:6">
      <c r="A14" s="16"/>
      <c r="B14" s="16"/>
      <c r="C14" s="16"/>
    </row>
    <row r="15" spans="1:6">
      <c r="A15" s="20" t="s">
        <v>23</v>
      </c>
      <c r="B15" s="16"/>
      <c r="C15" s="21">
        <f ca="1">(C7+C11)+(C8+C12)*INT(MAX(F21:F3530))</f>
        <v>59349.972651674791</v>
      </c>
      <c r="E15" s="22" t="s">
        <v>152</v>
      </c>
      <c r="F15" s="17">
        <v>1</v>
      </c>
    </row>
    <row r="16" spans="1:6">
      <c r="A16" s="24" t="s">
        <v>9</v>
      </c>
      <c r="B16" s="16"/>
      <c r="C16" s="25">
        <f ca="1">+C8+C12</f>
        <v>2.0598100918082136</v>
      </c>
      <c r="E16" s="22" t="s">
        <v>134</v>
      </c>
      <c r="F16" s="23">
        <f ca="1">NOW()+15018.5+$C$5/24</f>
        <v>60680.771980092592</v>
      </c>
    </row>
    <row r="17" spans="1:21" ht="13.5" thickBot="1">
      <c r="A17" s="22" t="s">
        <v>130</v>
      </c>
      <c r="B17" s="16"/>
      <c r="C17" s="16">
        <f>COUNT(C21:C2188)</f>
        <v>479</v>
      </c>
      <c r="E17" s="22" t="s">
        <v>153</v>
      </c>
      <c r="F17" s="23">
        <f ca="1">ROUND(2*(F16-$C$7)/$C$8,0)/2+F15</f>
        <v>10037</v>
      </c>
    </row>
    <row r="18" spans="1:21" ht="14.25" thickTop="1" thickBot="1">
      <c r="A18" s="24" t="s">
        <v>10</v>
      </c>
      <c r="B18" s="16"/>
      <c r="C18" s="27">
        <f ca="1">+C15</f>
        <v>59349.972651674791</v>
      </c>
      <c r="D18" s="28">
        <f ca="1">+C16</f>
        <v>2.0598100918082136</v>
      </c>
      <c r="E18" s="22" t="s">
        <v>135</v>
      </c>
      <c r="F18" s="9">
        <f ca="1">ROUND(2*(F16-$C$15)/$C$16,0)/2+F15</f>
        <v>647</v>
      </c>
    </row>
    <row r="19" spans="1:21" ht="13.5" thickTop="1">
      <c r="E19" s="22" t="s">
        <v>136</v>
      </c>
      <c r="F19" s="26">
        <f ca="1">+$C$15+$C$16*F18-15018.5-$C$5/24</f>
        <v>45664.565614408042</v>
      </c>
    </row>
    <row r="20" spans="1:21" ht="13.5" thickBot="1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165</v>
      </c>
      <c r="I20" s="8" t="s">
        <v>144</v>
      </c>
      <c r="J20" s="8" t="s">
        <v>163</v>
      </c>
      <c r="K20" s="8" t="s">
        <v>161</v>
      </c>
      <c r="L20" s="8" t="s">
        <v>1</v>
      </c>
      <c r="M20" s="8" t="s">
        <v>2</v>
      </c>
      <c r="N20" s="8" t="s">
        <v>3</v>
      </c>
      <c r="O20" s="8" t="s">
        <v>28</v>
      </c>
      <c r="P20" s="7" t="s">
        <v>27</v>
      </c>
      <c r="Q20" s="5" t="s">
        <v>20</v>
      </c>
      <c r="U20" s="70" t="s">
        <v>1530</v>
      </c>
    </row>
    <row r="21" spans="1:21" s="31" customFormat="1" ht="12.75" customHeight="1">
      <c r="A21" s="67" t="s">
        <v>175</v>
      </c>
      <c r="B21" s="66" t="s">
        <v>122</v>
      </c>
      <c r="C21" s="67">
        <v>18215.579000000002</v>
      </c>
      <c r="D21" s="67" t="s">
        <v>144</v>
      </c>
      <c r="E21" s="10">
        <f t="shared" ref="E21:E84" si="0">+(C21-C$7)/C$8</f>
        <v>-10580.000691714473</v>
      </c>
      <c r="F21" s="31">
        <f t="shared" ref="F21:F84" si="1">ROUND(2*E21,0)/2</f>
        <v>-10580</v>
      </c>
      <c r="G21" s="31">
        <f t="shared" ref="G21:G84" si="2">+C21-(C$7+F21*C$8)</f>
        <v>-1.4248000006773509E-3</v>
      </c>
      <c r="I21" s="31">
        <f>G21</f>
        <v>-1.4248000006773509E-3</v>
      </c>
      <c r="O21" s="31">
        <f t="shared" ref="O21:O52" ca="1" si="3">+C$11+C$12*F21</f>
        <v>-1.5306535242031159E-2</v>
      </c>
      <c r="Q21" s="32">
        <f t="shared" ref="Q21:Q84" si="4">+C21-15018.5</f>
        <v>3197.0790000000015</v>
      </c>
    </row>
    <row r="22" spans="1:21" s="31" customFormat="1" ht="12.75" customHeight="1">
      <c r="A22" s="67" t="s">
        <v>181</v>
      </c>
      <c r="B22" s="66" t="s">
        <v>122</v>
      </c>
      <c r="C22" s="67">
        <v>18967.405999999999</v>
      </c>
      <c r="D22" s="67" t="s">
        <v>144</v>
      </c>
      <c r="E22" s="10">
        <f t="shared" si="0"/>
        <v>-10215.002364490572</v>
      </c>
      <c r="F22" s="31">
        <f t="shared" si="1"/>
        <v>-10215</v>
      </c>
      <c r="G22" s="31">
        <f t="shared" si="2"/>
        <v>-4.8704000037105288E-3</v>
      </c>
      <c r="H22" s="31">
        <f t="shared" ref="H22:H33" si="5">G22</f>
        <v>-4.8704000037105288E-3</v>
      </c>
      <c r="O22" s="31">
        <f t="shared" ca="1" si="3"/>
        <v>-1.5068625244053689E-2</v>
      </c>
      <c r="Q22" s="32">
        <f t="shared" si="4"/>
        <v>3948.905999999999</v>
      </c>
    </row>
    <row r="23" spans="1:21" s="31" customFormat="1" ht="12.75" customHeight="1">
      <c r="A23" s="67" t="s">
        <v>185</v>
      </c>
      <c r="B23" s="66" t="s">
        <v>122</v>
      </c>
      <c r="C23" s="67">
        <v>19340.233</v>
      </c>
      <c r="D23" s="67" t="s">
        <v>144</v>
      </c>
      <c r="E23" s="10">
        <f t="shared" si="0"/>
        <v>-10034.001640462431</v>
      </c>
      <c r="F23" s="31">
        <f t="shared" si="1"/>
        <v>-10034</v>
      </c>
      <c r="G23" s="31">
        <f t="shared" si="2"/>
        <v>-3.3790400011639576E-3</v>
      </c>
      <c r="H23" s="31">
        <f t="shared" si="5"/>
        <v>-3.3790400011639576E-3</v>
      </c>
      <c r="O23" s="31">
        <f t="shared" ca="1" si="3"/>
        <v>-1.4950647957385411E-2</v>
      </c>
      <c r="Q23" s="32">
        <f t="shared" si="4"/>
        <v>4321.7330000000002</v>
      </c>
    </row>
    <row r="24" spans="1:21" s="31" customFormat="1" ht="12.75" customHeight="1">
      <c r="A24" s="67" t="s">
        <v>190</v>
      </c>
      <c r="B24" s="66" t="s">
        <v>31</v>
      </c>
      <c r="C24" s="67">
        <v>19639.925999999999</v>
      </c>
      <c r="D24" s="67" t="s">
        <v>144</v>
      </c>
      <c r="E24" s="10">
        <f t="shared" si="0"/>
        <v>-9888.5061425876374</v>
      </c>
      <c r="F24" s="31">
        <f t="shared" si="1"/>
        <v>-9888.5</v>
      </c>
      <c r="G24" s="31">
        <f t="shared" si="2"/>
        <v>-1.2652560002607061E-2</v>
      </c>
      <c r="H24" s="31">
        <f t="shared" si="5"/>
        <v>-1.2652560002607061E-2</v>
      </c>
      <c r="O24" s="31">
        <f t="shared" ca="1" si="3"/>
        <v>-1.4855809862301242E-2</v>
      </c>
      <c r="Q24" s="32">
        <f t="shared" si="4"/>
        <v>4621.4259999999995</v>
      </c>
    </row>
    <row r="25" spans="1:21" s="31" customFormat="1" ht="12.75" customHeight="1">
      <c r="A25" s="67" t="s">
        <v>185</v>
      </c>
      <c r="B25" s="66" t="s">
        <v>122</v>
      </c>
      <c r="C25" s="67">
        <v>19686.276000000002</v>
      </c>
      <c r="D25" s="67" t="s">
        <v>144</v>
      </c>
      <c r="E25" s="10">
        <f t="shared" si="0"/>
        <v>-9866.0040610358592</v>
      </c>
      <c r="F25" s="31">
        <f t="shared" si="1"/>
        <v>-9866</v>
      </c>
      <c r="G25" s="31">
        <f t="shared" si="2"/>
        <v>-8.3649599982891232E-3</v>
      </c>
      <c r="H25" s="31">
        <f t="shared" si="5"/>
        <v>-8.3649599982891232E-3</v>
      </c>
      <c r="O25" s="31">
        <f t="shared" ca="1" si="3"/>
        <v>-1.4841144177494412E-2</v>
      </c>
      <c r="Q25" s="32">
        <f t="shared" si="4"/>
        <v>4667.7760000000017</v>
      </c>
    </row>
    <row r="26" spans="1:21" s="31" customFormat="1" ht="12.75" customHeight="1">
      <c r="A26" s="67" t="s">
        <v>190</v>
      </c>
      <c r="B26" s="66" t="s">
        <v>122</v>
      </c>
      <c r="C26" s="67">
        <v>19964.344000000001</v>
      </c>
      <c r="D26" s="67" t="s">
        <v>144</v>
      </c>
      <c r="E26" s="10">
        <f t="shared" si="0"/>
        <v>-9731.0071071428829</v>
      </c>
      <c r="F26" s="31">
        <f t="shared" si="1"/>
        <v>-9731</v>
      </c>
      <c r="G26" s="31">
        <f t="shared" si="2"/>
        <v>-1.463936000072863E-2</v>
      </c>
      <c r="H26" s="31">
        <f t="shared" si="5"/>
        <v>-1.463936000072863E-2</v>
      </c>
      <c r="O26" s="31">
        <f t="shared" ca="1" si="3"/>
        <v>-1.475315006865343E-2</v>
      </c>
      <c r="Q26" s="32">
        <f t="shared" si="4"/>
        <v>4945.844000000001</v>
      </c>
    </row>
    <row r="27" spans="1:21" s="31" customFormat="1" ht="12.75" customHeight="1">
      <c r="A27" s="67" t="s">
        <v>185</v>
      </c>
      <c r="B27" s="66" t="s">
        <v>31</v>
      </c>
      <c r="C27" s="67">
        <v>19998.34</v>
      </c>
      <c r="D27" s="67" t="s">
        <v>144</v>
      </c>
      <c r="E27" s="10">
        <f t="shared" si="0"/>
        <v>-9714.5026677807637</v>
      </c>
      <c r="F27" s="31">
        <f t="shared" si="1"/>
        <v>-9714.5</v>
      </c>
      <c r="G27" s="31">
        <f t="shared" si="2"/>
        <v>-5.49511999997776E-3</v>
      </c>
      <c r="H27" s="31">
        <f t="shared" si="5"/>
        <v>-5.49511999997776E-3</v>
      </c>
      <c r="O27" s="31">
        <f t="shared" ca="1" si="3"/>
        <v>-1.4742395233128421E-2</v>
      </c>
      <c r="Q27" s="32">
        <f t="shared" si="4"/>
        <v>4979.84</v>
      </c>
    </row>
    <row r="28" spans="1:21" s="31" customFormat="1" ht="12.75" customHeight="1">
      <c r="A28" s="67" t="s">
        <v>185</v>
      </c>
      <c r="B28" s="66" t="s">
        <v>122</v>
      </c>
      <c r="C28" s="67">
        <v>19999.367999999999</v>
      </c>
      <c r="D28" s="67" t="s">
        <v>144</v>
      </c>
      <c r="E28" s="10">
        <f t="shared" si="0"/>
        <v>-9714.0035924876629</v>
      </c>
      <c r="F28" s="31">
        <f t="shared" si="1"/>
        <v>-9714</v>
      </c>
      <c r="G28" s="31">
        <f t="shared" si="2"/>
        <v>-7.3998400039272383E-3</v>
      </c>
      <c r="H28" s="31">
        <f t="shared" si="5"/>
        <v>-7.3998400039272383E-3</v>
      </c>
      <c r="O28" s="31">
        <f t="shared" ca="1" si="3"/>
        <v>-1.4742069329021603E-2</v>
      </c>
      <c r="Q28" s="32">
        <f t="shared" si="4"/>
        <v>4980.8679999999986</v>
      </c>
    </row>
    <row r="29" spans="1:21" s="31" customFormat="1" ht="12.75" customHeight="1">
      <c r="A29" s="67" t="s">
        <v>185</v>
      </c>
      <c r="B29" s="66" t="s">
        <v>31</v>
      </c>
      <c r="C29" s="67">
        <v>20035.417000000001</v>
      </c>
      <c r="D29" s="67" t="s">
        <v>144</v>
      </c>
      <c r="E29" s="10">
        <f t="shared" si="0"/>
        <v>-9696.502458984749</v>
      </c>
      <c r="F29" s="31">
        <f t="shared" si="1"/>
        <v>-9696.5</v>
      </c>
      <c r="G29" s="31">
        <f t="shared" si="2"/>
        <v>-5.0650400007725693E-3</v>
      </c>
      <c r="H29" s="31">
        <f t="shared" si="5"/>
        <v>-5.0650400007725693E-3</v>
      </c>
      <c r="O29" s="31">
        <f t="shared" ca="1" si="3"/>
        <v>-1.4730662685282957E-2</v>
      </c>
      <c r="Q29" s="32">
        <f t="shared" si="4"/>
        <v>5016.9170000000013</v>
      </c>
    </row>
    <row r="30" spans="1:21" s="31" customFormat="1" ht="12.75" customHeight="1">
      <c r="A30" s="67" t="s">
        <v>185</v>
      </c>
      <c r="B30" s="66" t="s">
        <v>122</v>
      </c>
      <c r="C30" s="67">
        <v>20036.447</v>
      </c>
      <c r="D30" s="67" t="s">
        <v>144</v>
      </c>
      <c r="E30" s="10">
        <f t="shared" si="0"/>
        <v>-9696.0024127280431</v>
      </c>
      <c r="F30" s="31">
        <f t="shared" si="1"/>
        <v>-9696</v>
      </c>
      <c r="G30" s="31">
        <f t="shared" si="2"/>
        <v>-4.9697600006766152E-3</v>
      </c>
      <c r="H30" s="31">
        <f t="shared" si="5"/>
        <v>-4.9697600006766152E-3</v>
      </c>
      <c r="O30" s="31">
        <f t="shared" ca="1" si="3"/>
        <v>-1.473033678117614E-2</v>
      </c>
      <c r="Q30" s="32">
        <f t="shared" si="4"/>
        <v>5017.9470000000001</v>
      </c>
    </row>
    <row r="31" spans="1:21" s="31" customFormat="1" ht="12.75" customHeight="1">
      <c r="A31" s="67" t="s">
        <v>185</v>
      </c>
      <c r="B31" s="66" t="s">
        <v>122</v>
      </c>
      <c r="C31" s="67">
        <v>20063.223999999998</v>
      </c>
      <c r="D31" s="67" t="s">
        <v>144</v>
      </c>
      <c r="E31" s="10">
        <f t="shared" si="0"/>
        <v>-9683.0026664990928</v>
      </c>
      <c r="F31" s="31">
        <f t="shared" si="1"/>
        <v>-9683</v>
      </c>
      <c r="G31" s="31">
        <f t="shared" si="2"/>
        <v>-5.4924800024309661E-3</v>
      </c>
      <c r="H31" s="31">
        <f t="shared" si="5"/>
        <v>-5.4924800024309661E-3</v>
      </c>
      <c r="O31" s="31">
        <f t="shared" ca="1" si="3"/>
        <v>-1.472186327439886E-2</v>
      </c>
      <c r="Q31" s="32">
        <f t="shared" si="4"/>
        <v>5044.7239999999983</v>
      </c>
    </row>
    <row r="32" spans="1:21" s="31" customFormat="1" ht="12.75" customHeight="1">
      <c r="A32" s="67" t="s">
        <v>185</v>
      </c>
      <c r="B32" s="66" t="s">
        <v>31</v>
      </c>
      <c r="C32" s="67">
        <v>20206.383000000002</v>
      </c>
      <c r="D32" s="67" t="s">
        <v>144</v>
      </c>
      <c r="E32" s="10">
        <f t="shared" si="0"/>
        <v>-9613.5015771167637</v>
      </c>
      <c r="F32" s="31">
        <f t="shared" si="1"/>
        <v>-9613.5</v>
      </c>
      <c r="G32" s="31">
        <f t="shared" si="2"/>
        <v>-3.2485599986102898E-3</v>
      </c>
      <c r="H32" s="31">
        <f t="shared" si="5"/>
        <v>-3.2485599986102898E-3</v>
      </c>
      <c r="O32" s="31">
        <f t="shared" ca="1" si="3"/>
        <v>-1.4676562603551095E-2</v>
      </c>
      <c r="Q32" s="32">
        <f t="shared" si="4"/>
        <v>5187.8830000000016</v>
      </c>
    </row>
    <row r="33" spans="1:17" s="31" customFormat="1" ht="12.75" customHeight="1">
      <c r="A33" s="67" t="s">
        <v>185</v>
      </c>
      <c r="B33" s="66" t="s">
        <v>122</v>
      </c>
      <c r="C33" s="67">
        <v>20240.362000000001</v>
      </c>
      <c r="D33" s="67" t="s">
        <v>144</v>
      </c>
      <c r="E33" s="10">
        <f t="shared" si="0"/>
        <v>-9597.0053909452909</v>
      </c>
      <c r="F33" s="31">
        <f t="shared" si="1"/>
        <v>-9597</v>
      </c>
      <c r="G33" s="31">
        <f t="shared" si="2"/>
        <v>-1.1104320001322776E-2</v>
      </c>
      <c r="H33" s="31">
        <f t="shared" si="5"/>
        <v>-1.1104320001322776E-2</v>
      </c>
      <c r="O33" s="31">
        <f t="shared" ca="1" si="3"/>
        <v>-1.4665807768026087E-2</v>
      </c>
      <c r="Q33" s="32">
        <f t="shared" si="4"/>
        <v>5221.862000000001</v>
      </c>
    </row>
    <row r="34" spans="1:17" s="31" customFormat="1" ht="12.75" customHeight="1">
      <c r="A34" s="67" t="s">
        <v>218</v>
      </c>
      <c r="B34" s="66" t="s">
        <v>31</v>
      </c>
      <c r="C34" s="67">
        <v>20603.915000000001</v>
      </c>
      <c r="D34" s="67" t="s">
        <v>144</v>
      </c>
      <c r="E34" s="10">
        <f t="shared" si="0"/>
        <v>-9420.5070251547149</v>
      </c>
      <c r="F34" s="31">
        <f t="shared" si="1"/>
        <v>-9420.5</v>
      </c>
      <c r="G34" s="31">
        <f t="shared" si="2"/>
        <v>-1.44704800004547E-2</v>
      </c>
      <c r="I34" s="31">
        <f>G34</f>
        <v>-1.44704800004547E-2</v>
      </c>
      <c r="O34" s="31">
        <f t="shared" ca="1" si="3"/>
        <v>-1.4550763618319175E-2</v>
      </c>
      <c r="Q34" s="32">
        <f t="shared" si="4"/>
        <v>5585.4150000000009</v>
      </c>
    </row>
    <row r="35" spans="1:17" s="31" customFormat="1" ht="12.75" customHeight="1">
      <c r="A35" s="67" t="s">
        <v>222</v>
      </c>
      <c r="B35" s="66" t="s">
        <v>122</v>
      </c>
      <c r="C35" s="67">
        <v>20633.781999999999</v>
      </c>
      <c r="D35" s="67" t="s">
        <v>144</v>
      </c>
      <c r="E35" s="10">
        <f t="shared" si="0"/>
        <v>-9406.0071401556452</v>
      </c>
      <c r="F35" s="31">
        <f t="shared" si="1"/>
        <v>-9406</v>
      </c>
      <c r="G35" s="31">
        <f t="shared" si="2"/>
        <v>-1.4707360001921188E-2</v>
      </c>
      <c r="I35" s="31">
        <f>G35</f>
        <v>-1.4707360001921188E-2</v>
      </c>
      <c r="O35" s="31">
        <f t="shared" ca="1" si="3"/>
        <v>-1.4541312399221438E-2</v>
      </c>
      <c r="Q35" s="32">
        <f t="shared" si="4"/>
        <v>5615.2819999999992</v>
      </c>
    </row>
    <row r="36" spans="1:17" s="31" customFormat="1" ht="12.75" customHeight="1">
      <c r="A36" s="67" t="s">
        <v>218</v>
      </c>
      <c r="B36" s="66" t="s">
        <v>122</v>
      </c>
      <c r="C36" s="67">
        <v>21008.67</v>
      </c>
      <c r="D36" s="67" t="s">
        <v>144</v>
      </c>
      <c r="E36" s="10">
        <f t="shared" si="0"/>
        <v>-9224.0058381322906</v>
      </c>
      <c r="F36" s="31">
        <f t="shared" si="1"/>
        <v>-9224</v>
      </c>
      <c r="G36" s="31">
        <f t="shared" si="2"/>
        <v>-1.2025440002616961E-2</v>
      </c>
      <c r="I36" s="31">
        <f>G36</f>
        <v>-1.2025440002616961E-2</v>
      </c>
      <c r="O36" s="31">
        <f t="shared" ca="1" si="3"/>
        <v>-1.4422683304339524E-2</v>
      </c>
      <c r="Q36" s="32">
        <f t="shared" si="4"/>
        <v>5990.1699999999983</v>
      </c>
    </row>
    <row r="37" spans="1:17" s="31" customFormat="1" ht="12.75" customHeight="1">
      <c r="A37" s="67" t="s">
        <v>229</v>
      </c>
      <c r="B37" s="66" t="s">
        <v>122</v>
      </c>
      <c r="C37" s="67">
        <v>22959.313999999998</v>
      </c>
      <c r="D37" s="67" t="s">
        <v>144</v>
      </c>
      <c r="E37" s="10">
        <f t="shared" si="0"/>
        <v>-8277.0036727280967</v>
      </c>
      <c r="F37" s="31">
        <f t="shared" si="1"/>
        <v>-8277</v>
      </c>
      <c r="G37" s="31">
        <f t="shared" si="2"/>
        <v>-7.5651200022548437E-3</v>
      </c>
      <c r="H37" s="31">
        <f>G37</f>
        <v>-7.5651200022548437E-3</v>
      </c>
      <c r="O37" s="31">
        <f t="shared" ca="1" si="3"/>
        <v>-1.380542092602538E-2</v>
      </c>
      <c r="Q37" s="32">
        <f t="shared" si="4"/>
        <v>7940.8139999999985</v>
      </c>
    </row>
    <row r="38" spans="1:17" s="31" customFormat="1" ht="12.75" customHeight="1">
      <c r="A38" s="67" t="s">
        <v>229</v>
      </c>
      <c r="B38" s="66" t="s">
        <v>31</v>
      </c>
      <c r="C38" s="67">
        <v>22960.34</v>
      </c>
      <c r="D38" s="67" t="s">
        <v>144</v>
      </c>
      <c r="E38" s="10">
        <f t="shared" si="0"/>
        <v>-8276.5055683985993</v>
      </c>
      <c r="F38" s="31">
        <f t="shared" si="1"/>
        <v>-8276.5</v>
      </c>
      <c r="G38" s="31">
        <f t="shared" si="2"/>
        <v>-1.1469839999335818E-2</v>
      </c>
      <c r="H38" s="31">
        <f>G38</f>
        <v>-1.1469839999335818E-2</v>
      </c>
      <c r="O38" s="31">
        <f t="shared" ca="1" si="3"/>
        <v>-1.3805095021918561E-2</v>
      </c>
      <c r="Q38" s="32">
        <f t="shared" si="4"/>
        <v>7941.84</v>
      </c>
    </row>
    <row r="39" spans="1:17" s="31" customFormat="1" ht="12.75" customHeight="1">
      <c r="A39" s="67" t="s">
        <v>236</v>
      </c>
      <c r="B39" s="66" t="s">
        <v>122</v>
      </c>
      <c r="C39" s="67">
        <v>23682.32</v>
      </c>
      <c r="D39" s="67" t="s">
        <v>144</v>
      </c>
      <c r="E39" s="10">
        <f t="shared" si="0"/>
        <v>-7925.9974165377171</v>
      </c>
      <c r="F39" s="31">
        <f t="shared" si="1"/>
        <v>-7926</v>
      </c>
      <c r="G39" s="31">
        <f t="shared" si="2"/>
        <v>5.3214399958960712E-3</v>
      </c>
      <c r="H39" s="31">
        <f>G39</f>
        <v>5.3214399958960712E-3</v>
      </c>
      <c r="O39" s="31">
        <f t="shared" ca="1" si="3"/>
        <v>-1.3576636243038828E-2</v>
      </c>
      <c r="Q39" s="32">
        <f t="shared" si="4"/>
        <v>8663.82</v>
      </c>
    </row>
    <row r="40" spans="1:17" s="31" customFormat="1" ht="12.75" customHeight="1">
      <c r="A40" s="67" t="s">
        <v>241</v>
      </c>
      <c r="B40" s="66" t="s">
        <v>122</v>
      </c>
      <c r="C40" s="67">
        <v>23826.502</v>
      </c>
      <c r="D40" s="67" t="s">
        <v>144</v>
      </c>
      <c r="E40" s="10">
        <f t="shared" si="0"/>
        <v>-7855.9996792713018</v>
      </c>
      <c r="F40" s="31">
        <f t="shared" si="1"/>
        <v>-7856</v>
      </c>
      <c r="G40" s="31">
        <f t="shared" si="2"/>
        <v>6.6063999838661402E-4</v>
      </c>
      <c r="I40" s="31">
        <f>G40</f>
        <v>6.6063999838661402E-4</v>
      </c>
      <c r="O40" s="31">
        <f t="shared" ca="1" si="3"/>
        <v>-1.3531009668084246E-2</v>
      </c>
      <c r="Q40" s="32">
        <f t="shared" si="4"/>
        <v>8808.0020000000004</v>
      </c>
    </row>
    <row r="41" spans="1:17" s="31" customFormat="1" ht="12.75" customHeight="1">
      <c r="A41" s="67" t="s">
        <v>245</v>
      </c>
      <c r="B41" s="66" t="s">
        <v>122</v>
      </c>
      <c r="C41" s="67">
        <v>24619.528999999999</v>
      </c>
      <c r="D41" s="67" t="s">
        <v>144</v>
      </c>
      <c r="E41" s="10">
        <f t="shared" si="0"/>
        <v>-7470.9995017791562</v>
      </c>
      <c r="F41" s="31">
        <f t="shared" si="1"/>
        <v>-7471</v>
      </c>
      <c r="G41" s="31">
        <f t="shared" si="2"/>
        <v>1.0262399991916027E-3</v>
      </c>
      <c r="I41" s="31">
        <f>G41</f>
        <v>1.0262399991916027E-3</v>
      </c>
      <c r="O41" s="31">
        <f t="shared" ca="1" si="3"/>
        <v>-1.328006350583404E-2</v>
      </c>
      <c r="Q41" s="32">
        <f t="shared" si="4"/>
        <v>9601.0289999999986</v>
      </c>
    </row>
    <row r="42" spans="1:17" s="31" customFormat="1" ht="12.75" customHeight="1">
      <c r="A42" s="67" t="s">
        <v>245</v>
      </c>
      <c r="B42" s="66" t="s">
        <v>31</v>
      </c>
      <c r="C42" s="67">
        <v>24620.565999999999</v>
      </c>
      <c r="D42" s="67" t="s">
        <v>144</v>
      </c>
      <c r="E42" s="10">
        <f t="shared" si="0"/>
        <v>-7470.4960571498314</v>
      </c>
      <c r="F42" s="31">
        <f t="shared" si="1"/>
        <v>-7470.5</v>
      </c>
      <c r="G42" s="31">
        <f t="shared" si="2"/>
        <v>8.1215199970756657E-3</v>
      </c>
      <c r="I42" s="31">
        <f>G42</f>
        <v>8.1215199970756657E-3</v>
      </c>
      <c r="O42" s="31">
        <f t="shared" ca="1" si="3"/>
        <v>-1.3279737601727222E-2</v>
      </c>
      <c r="Q42" s="32">
        <f t="shared" si="4"/>
        <v>9602.0659999999989</v>
      </c>
    </row>
    <row r="43" spans="1:17" s="31" customFormat="1" ht="12.75" customHeight="1">
      <c r="A43" s="67" t="s">
        <v>252</v>
      </c>
      <c r="B43" s="66" t="s">
        <v>122</v>
      </c>
      <c r="C43" s="67">
        <v>25474.346000000001</v>
      </c>
      <c r="D43" s="67" t="s">
        <v>144</v>
      </c>
      <c r="E43" s="10">
        <f t="shared" si="0"/>
        <v>-7056.0014037026649</v>
      </c>
      <c r="F43" s="31">
        <f t="shared" si="1"/>
        <v>-7056</v>
      </c>
      <c r="G43" s="31">
        <f t="shared" si="2"/>
        <v>-2.8913599999214057E-3</v>
      </c>
      <c r="H43" s="31">
        <f>G43</f>
        <v>-2.8913599999214057E-3</v>
      </c>
      <c r="O43" s="31">
        <f t="shared" ca="1" si="3"/>
        <v>-1.3009563097174727E-2</v>
      </c>
      <c r="Q43" s="32">
        <f t="shared" si="4"/>
        <v>10455.846000000001</v>
      </c>
    </row>
    <row r="44" spans="1:17" s="31" customFormat="1" ht="12.75" customHeight="1">
      <c r="A44" s="67" t="s">
        <v>252</v>
      </c>
      <c r="B44" s="66" t="s">
        <v>122</v>
      </c>
      <c r="C44" s="67">
        <v>25855.422999999999</v>
      </c>
      <c r="D44" s="67" t="s">
        <v>144</v>
      </c>
      <c r="E44" s="10">
        <f t="shared" si="0"/>
        <v>-6870.9954548028491</v>
      </c>
      <c r="F44" s="31">
        <f t="shared" si="1"/>
        <v>-6871</v>
      </c>
      <c r="G44" s="31">
        <f t="shared" si="2"/>
        <v>9.3622399981541093E-3</v>
      </c>
      <c r="H44" s="31">
        <f>G44</f>
        <v>9.3622399981541093E-3</v>
      </c>
      <c r="O44" s="31">
        <f t="shared" ca="1" si="3"/>
        <v>-1.2888978577651901E-2</v>
      </c>
      <c r="Q44" s="32">
        <f t="shared" si="4"/>
        <v>10836.922999999999</v>
      </c>
    </row>
    <row r="45" spans="1:17" s="31" customFormat="1" ht="12.75" customHeight="1">
      <c r="A45" s="67" t="s">
        <v>258</v>
      </c>
      <c r="B45" s="66" t="s">
        <v>31</v>
      </c>
      <c r="C45" s="67">
        <v>26820.441999999999</v>
      </c>
      <c r="D45" s="67" t="s">
        <v>144</v>
      </c>
      <c r="E45" s="10">
        <f t="shared" si="0"/>
        <v>-6402.4962911132216</v>
      </c>
      <c r="F45" s="31">
        <f t="shared" si="1"/>
        <v>-6402.5</v>
      </c>
      <c r="G45" s="31">
        <f t="shared" si="2"/>
        <v>7.6395999967644457E-3</v>
      </c>
      <c r="I45" s="31">
        <f>G45</f>
        <v>7.6395999967644457E-3</v>
      </c>
      <c r="O45" s="31">
        <f t="shared" ca="1" si="3"/>
        <v>-1.2583606429563014E-2</v>
      </c>
      <c r="Q45" s="32">
        <f t="shared" si="4"/>
        <v>11801.941999999999</v>
      </c>
    </row>
    <row r="46" spans="1:17" s="31" customFormat="1" ht="12.75" customHeight="1">
      <c r="A46" s="67" t="s">
        <v>258</v>
      </c>
      <c r="B46" s="66" t="s">
        <v>122</v>
      </c>
      <c r="C46" s="67">
        <v>26821.473000000002</v>
      </c>
      <c r="D46" s="67" t="s">
        <v>144</v>
      </c>
      <c r="E46" s="10">
        <f t="shared" si="0"/>
        <v>-6401.9957593747113</v>
      </c>
      <c r="F46" s="31">
        <f t="shared" si="1"/>
        <v>-6402</v>
      </c>
      <c r="G46" s="31">
        <f t="shared" si="2"/>
        <v>8.7348800007021055E-3</v>
      </c>
      <c r="I46" s="31">
        <f>G46</f>
        <v>8.7348800007021055E-3</v>
      </c>
      <c r="O46" s="31">
        <f t="shared" ca="1" si="3"/>
        <v>-1.2583280525456195E-2</v>
      </c>
      <c r="Q46" s="32">
        <f t="shared" si="4"/>
        <v>11802.973000000002</v>
      </c>
    </row>
    <row r="47" spans="1:17" s="31" customFormat="1" ht="12.75" customHeight="1">
      <c r="A47" s="67" t="s">
        <v>265</v>
      </c>
      <c r="B47" s="66" t="s">
        <v>122</v>
      </c>
      <c r="C47" s="67">
        <v>27367.328000000001</v>
      </c>
      <c r="D47" s="67" t="s">
        <v>144</v>
      </c>
      <c r="E47" s="10">
        <f t="shared" si="0"/>
        <v>-6136.9930900015679</v>
      </c>
      <c r="F47" s="31">
        <f t="shared" si="1"/>
        <v>-6137</v>
      </c>
      <c r="G47" s="31">
        <f t="shared" si="2"/>
        <v>1.4233280002372339E-2</v>
      </c>
      <c r="H47" s="31">
        <f>G47</f>
        <v>1.4233280002372339E-2</v>
      </c>
      <c r="O47" s="31">
        <f t="shared" ca="1" si="3"/>
        <v>-1.2410551348842417E-2</v>
      </c>
      <c r="Q47" s="32">
        <f t="shared" si="4"/>
        <v>12348.828000000001</v>
      </c>
    </row>
    <row r="48" spans="1:17" s="31" customFormat="1" ht="12.75" customHeight="1">
      <c r="A48" s="67" t="s">
        <v>265</v>
      </c>
      <c r="B48" s="66" t="s">
        <v>31</v>
      </c>
      <c r="C48" s="67">
        <v>27368.368999999999</v>
      </c>
      <c r="D48" s="67" t="s">
        <v>144</v>
      </c>
      <c r="E48" s="10">
        <f t="shared" si="0"/>
        <v>-6136.4877034450346</v>
      </c>
      <c r="F48" s="31">
        <f t="shared" si="1"/>
        <v>-6136.5</v>
      </c>
      <c r="G48" s="31">
        <f t="shared" si="2"/>
        <v>2.5328559997433331E-2</v>
      </c>
      <c r="H48" s="31">
        <f>G48</f>
        <v>2.5328559997433331E-2</v>
      </c>
      <c r="O48" s="31">
        <f t="shared" ca="1" si="3"/>
        <v>-1.2410225444735599E-2</v>
      </c>
      <c r="Q48" s="32">
        <f t="shared" si="4"/>
        <v>12349.868999999999</v>
      </c>
    </row>
    <row r="49" spans="1:17" s="31" customFormat="1" ht="12.75" customHeight="1">
      <c r="A49" s="67" t="s">
        <v>271</v>
      </c>
      <c r="B49" s="66" t="s">
        <v>122</v>
      </c>
      <c r="C49" s="67">
        <v>27398.224999999999</v>
      </c>
      <c r="D49" s="67" t="s">
        <v>144</v>
      </c>
      <c r="E49" s="10">
        <f t="shared" si="0"/>
        <v>-6121.9931587457932</v>
      </c>
      <c r="F49" s="31">
        <f t="shared" si="1"/>
        <v>-6122</v>
      </c>
      <c r="G49" s="31">
        <f t="shared" si="2"/>
        <v>1.4091679997363826E-2</v>
      </c>
      <c r="I49" s="31">
        <f>G49</f>
        <v>1.4091679997363826E-2</v>
      </c>
      <c r="O49" s="31">
        <f t="shared" ca="1" si="3"/>
        <v>-1.2400774225637862E-2</v>
      </c>
      <c r="Q49" s="32">
        <f t="shared" si="4"/>
        <v>12379.724999999999</v>
      </c>
    </row>
    <row r="50" spans="1:17" s="31" customFormat="1" ht="12.75" customHeight="1">
      <c r="A50" s="67" t="s">
        <v>271</v>
      </c>
      <c r="B50" s="66" t="s">
        <v>31</v>
      </c>
      <c r="C50" s="67">
        <v>27399.254000000001</v>
      </c>
      <c r="D50" s="67" t="s">
        <v>144</v>
      </c>
      <c r="E50" s="10">
        <f t="shared" si="0"/>
        <v>-6121.493597970888</v>
      </c>
      <c r="F50" s="31">
        <f t="shared" si="1"/>
        <v>-6121.5</v>
      </c>
      <c r="G50" s="31">
        <f t="shared" si="2"/>
        <v>1.3186960000894032E-2</v>
      </c>
      <c r="I50" s="31">
        <f>G50</f>
        <v>1.3186960000894032E-2</v>
      </c>
      <c r="O50" s="31">
        <f t="shared" ca="1" si="3"/>
        <v>-1.2400448321531046E-2</v>
      </c>
      <c r="Q50" s="32">
        <f t="shared" si="4"/>
        <v>12380.754000000001</v>
      </c>
    </row>
    <row r="51" spans="1:17" s="31" customFormat="1" ht="12.75" customHeight="1">
      <c r="A51" s="67" t="s">
        <v>278</v>
      </c>
      <c r="B51" s="66" t="s">
        <v>122</v>
      </c>
      <c r="C51" s="67">
        <v>27960.547999999999</v>
      </c>
      <c r="D51" s="67" t="s">
        <v>144</v>
      </c>
      <c r="E51" s="10">
        <f t="shared" si="0"/>
        <v>-5848.9955750469826</v>
      </c>
      <c r="F51" s="31">
        <f t="shared" si="1"/>
        <v>-5849</v>
      </c>
      <c r="G51" s="31">
        <f t="shared" si="2"/>
        <v>9.114559998124605E-3</v>
      </c>
      <c r="H51" s="31">
        <f t="shared" ref="H51:H81" si="6">G51</f>
        <v>9.114559998124605E-3</v>
      </c>
      <c r="O51" s="31">
        <f t="shared" ca="1" si="3"/>
        <v>-1.2222830583314991E-2</v>
      </c>
      <c r="Q51" s="32">
        <f t="shared" si="4"/>
        <v>12942.047999999999</v>
      </c>
    </row>
    <row r="52" spans="1:17" s="31" customFormat="1" ht="12.75" customHeight="1">
      <c r="A52" s="67" t="s">
        <v>278</v>
      </c>
      <c r="B52" s="66" t="s">
        <v>31</v>
      </c>
      <c r="C52" s="67">
        <v>27961.594000000001</v>
      </c>
      <c r="D52" s="67" t="s">
        <v>144</v>
      </c>
      <c r="E52" s="10">
        <f t="shared" si="0"/>
        <v>-5848.4877610814328</v>
      </c>
      <c r="F52" s="31">
        <f t="shared" si="1"/>
        <v>-5848.5</v>
      </c>
      <c r="G52" s="31">
        <f t="shared" si="2"/>
        <v>2.5209839997842209E-2</v>
      </c>
      <c r="H52" s="31">
        <f t="shared" si="6"/>
        <v>2.5209839997842209E-2</v>
      </c>
      <c r="O52" s="31">
        <f t="shared" ca="1" si="3"/>
        <v>-1.2222504679208171E-2</v>
      </c>
      <c r="Q52" s="32">
        <f t="shared" si="4"/>
        <v>12943.094000000001</v>
      </c>
    </row>
    <row r="53" spans="1:17" s="31" customFormat="1" ht="12.75" customHeight="1">
      <c r="A53" s="67" t="s">
        <v>278</v>
      </c>
      <c r="B53" s="66" t="s">
        <v>31</v>
      </c>
      <c r="C53" s="67">
        <v>27988.348999999998</v>
      </c>
      <c r="D53" s="67" t="s">
        <v>144</v>
      </c>
      <c r="E53" s="10">
        <f t="shared" si="0"/>
        <v>-5835.4986954521401</v>
      </c>
      <c r="F53" s="31">
        <f t="shared" si="1"/>
        <v>-5835.5</v>
      </c>
      <c r="G53" s="31">
        <f t="shared" si="2"/>
        <v>2.6871199988818262E-3</v>
      </c>
      <c r="H53" s="31">
        <f t="shared" si="6"/>
        <v>2.6871199988818262E-3</v>
      </c>
      <c r="O53" s="31">
        <f t="shared" ref="O53:O84" ca="1" si="7">+C$11+C$12*F53</f>
        <v>-1.2214031172430893E-2</v>
      </c>
      <c r="Q53" s="32">
        <f t="shared" si="4"/>
        <v>12969.848999999998</v>
      </c>
    </row>
    <row r="54" spans="1:17" s="31" customFormat="1" ht="12.75" customHeight="1">
      <c r="A54" s="67" t="s">
        <v>278</v>
      </c>
      <c r="B54" s="66" t="s">
        <v>122</v>
      </c>
      <c r="C54" s="67">
        <v>27989.378000000001</v>
      </c>
      <c r="D54" s="67" t="s">
        <v>144</v>
      </c>
      <c r="E54" s="10">
        <f t="shared" si="0"/>
        <v>-5834.9991346772349</v>
      </c>
      <c r="F54" s="31">
        <f t="shared" si="1"/>
        <v>-5835</v>
      </c>
      <c r="G54" s="31">
        <f t="shared" si="2"/>
        <v>1.7823999987740535E-3</v>
      </c>
      <c r="H54" s="31">
        <f t="shared" si="6"/>
        <v>1.7823999987740535E-3</v>
      </c>
      <c r="O54" s="31">
        <f t="shared" ca="1" si="7"/>
        <v>-1.2213705268324073E-2</v>
      </c>
      <c r="Q54" s="32">
        <f t="shared" si="4"/>
        <v>12970.878000000001</v>
      </c>
    </row>
    <row r="55" spans="1:17" s="31" customFormat="1" ht="12.75" customHeight="1">
      <c r="A55" s="67" t="s">
        <v>278</v>
      </c>
      <c r="B55" s="66" t="s">
        <v>122</v>
      </c>
      <c r="C55" s="67">
        <v>27993.514999999999</v>
      </c>
      <c r="D55" s="67" t="s">
        <v>144</v>
      </c>
      <c r="E55" s="10">
        <f t="shared" si="0"/>
        <v>-5832.9906964597667</v>
      </c>
      <c r="F55" s="31">
        <f t="shared" si="1"/>
        <v>-5833</v>
      </c>
      <c r="G55" s="31">
        <f t="shared" si="2"/>
        <v>1.9163519998983247E-2</v>
      </c>
      <c r="H55" s="31">
        <f t="shared" si="6"/>
        <v>1.9163519998983247E-2</v>
      </c>
      <c r="O55" s="31">
        <f t="shared" ca="1" si="7"/>
        <v>-1.22124016518968E-2</v>
      </c>
      <c r="Q55" s="32">
        <f t="shared" si="4"/>
        <v>12975.014999999999</v>
      </c>
    </row>
    <row r="56" spans="1:17" s="31" customFormat="1" ht="12.75" customHeight="1">
      <c r="A56" s="67" t="s">
        <v>278</v>
      </c>
      <c r="B56" s="66" t="s">
        <v>31</v>
      </c>
      <c r="C56" s="67">
        <v>27994.537</v>
      </c>
      <c r="D56" s="67" t="s">
        <v>144</v>
      </c>
      <c r="E56" s="10">
        <f t="shared" si="0"/>
        <v>-5832.4945340574814</v>
      </c>
      <c r="F56" s="31">
        <f t="shared" si="1"/>
        <v>-5832.5</v>
      </c>
      <c r="G56" s="31">
        <f t="shared" si="2"/>
        <v>1.1258800001087366E-2</v>
      </c>
      <c r="H56" s="31">
        <f t="shared" si="6"/>
        <v>1.1258800001087366E-2</v>
      </c>
      <c r="O56" s="31">
        <f t="shared" ca="1" si="7"/>
        <v>-1.2212075747789982E-2</v>
      </c>
      <c r="Q56" s="32">
        <f t="shared" si="4"/>
        <v>12976.037</v>
      </c>
    </row>
    <row r="57" spans="1:17" s="31" customFormat="1" ht="12.75" customHeight="1">
      <c r="A57" s="67" t="s">
        <v>278</v>
      </c>
      <c r="B57" s="66" t="s">
        <v>122</v>
      </c>
      <c r="C57" s="67">
        <v>27995.55</v>
      </c>
      <c r="D57" s="67" t="s">
        <v>144</v>
      </c>
      <c r="E57" s="10">
        <f t="shared" si="0"/>
        <v>-5832.0027409914201</v>
      </c>
      <c r="F57" s="31">
        <f t="shared" si="1"/>
        <v>-5832</v>
      </c>
      <c r="G57" s="31">
        <f t="shared" si="2"/>
        <v>-5.645920002280036E-3</v>
      </c>
      <c r="H57" s="31">
        <f t="shared" si="6"/>
        <v>-5.645920002280036E-3</v>
      </c>
      <c r="O57" s="31">
        <f t="shared" ca="1" si="7"/>
        <v>-1.2211749843683162E-2</v>
      </c>
      <c r="Q57" s="32">
        <f t="shared" si="4"/>
        <v>12977.05</v>
      </c>
    </row>
    <row r="58" spans="1:17" s="31" customFormat="1" ht="12.75" customHeight="1">
      <c r="A58" s="67" t="s">
        <v>278</v>
      </c>
      <c r="B58" s="66" t="s">
        <v>31</v>
      </c>
      <c r="C58" s="67">
        <v>27996.59</v>
      </c>
      <c r="D58" s="67" t="s">
        <v>144</v>
      </c>
      <c r="E58" s="10">
        <f t="shared" si="0"/>
        <v>-5831.4978399166876</v>
      </c>
      <c r="F58" s="31">
        <f t="shared" si="1"/>
        <v>-5831.5</v>
      </c>
      <c r="G58" s="31">
        <f t="shared" si="2"/>
        <v>4.4493599998531863E-3</v>
      </c>
      <c r="H58" s="31">
        <f t="shared" si="6"/>
        <v>4.4493599998531863E-3</v>
      </c>
      <c r="O58" s="31">
        <f t="shared" ca="1" si="7"/>
        <v>-1.2211423939576345E-2</v>
      </c>
      <c r="Q58" s="32">
        <f t="shared" si="4"/>
        <v>12978.09</v>
      </c>
    </row>
    <row r="59" spans="1:17" s="31" customFormat="1" ht="12.75" customHeight="1">
      <c r="A59" s="67" t="s">
        <v>278</v>
      </c>
      <c r="B59" s="66" t="s">
        <v>31</v>
      </c>
      <c r="C59" s="67">
        <v>28021.32</v>
      </c>
      <c r="D59" s="67" t="s">
        <v>144</v>
      </c>
      <c r="E59" s="10">
        <f t="shared" si="0"/>
        <v>-5819.491874937713</v>
      </c>
      <c r="F59" s="31">
        <f t="shared" si="1"/>
        <v>-5819.5</v>
      </c>
      <c r="G59" s="31">
        <f t="shared" si="2"/>
        <v>1.6736079996917397E-2</v>
      </c>
      <c r="H59" s="31">
        <f t="shared" si="6"/>
        <v>1.6736079996917397E-2</v>
      </c>
      <c r="O59" s="31">
        <f t="shared" ca="1" si="7"/>
        <v>-1.2203602241012702E-2</v>
      </c>
      <c r="Q59" s="32">
        <f t="shared" si="4"/>
        <v>13002.82</v>
      </c>
    </row>
    <row r="60" spans="1:17" s="31" customFormat="1" ht="12.75" customHeight="1">
      <c r="A60" s="67" t="s">
        <v>278</v>
      </c>
      <c r="B60" s="66" t="s">
        <v>122</v>
      </c>
      <c r="C60" s="67">
        <v>28022.35</v>
      </c>
      <c r="D60" s="67" t="s">
        <v>144</v>
      </c>
      <c r="E60" s="10">
        <f t="shared" si="0"/>
        <v>-5818.991828681008</v>
      </c>
      <c r="F60" s="31">
        <f t="shared" si="1"/>
        <v>-5819</v>
      </c>
      <c r="G60" s="31">
        <f t="shared" si="2"/>
        <v>1.6831359997013351E-2</v>
      </c>
      <c r="H60" s="31">
        <f t="shared" si="6"/>
        <v>1.6831359997013351E-2</v>
      </c>
      <c r="O60" s="31">
        <f t="shared" ca="1" si="7"/>
        <v>-1.2203276336905884E-2</v>
      </c>
      <c r="Q60" s="32">
        <f t="shared" si="4"/>
        <v>13003.849999999999</v>
      </c>
    </row>
    <row r="61" spans="1:17" s="31" customFormat="1" ht="12.75" customHeight="1">
      <c r="A61" s="67" t="s">
        <v>278</v>
      </c>
      <c r="B61" s="66" t="s">
        <v>31</v>
      </c>
      <c r="C61" s="67">
        <v>28023.399000000001</v>
      </c>
      <c r="D61" s="67" t="s">
        <v>144</v>
      </c>
      <c r="E61" s="10">
        <f t="shared" si="0"/>
        <v>-5818.4825582700505</v>
      </c>
      <c r="F61" s="31">
        <f t="shared" si="1"/>
        <v>-5818.5</v>
      </c>
      <c r="G61" s="31">
        <f t="shared" si="2"/>
        <v>3.5926640000980115E-2</v>
      </c>
      <c r="H61" s="31">
        <f t="shared" si="6"/>
        <v>3.5926640000980115E-2</v>
      </c>
      <c r="O61" s="31">
        <f t="shared" ca="1" si="7"/>
        <v>-1.2202950432799065E-2</v>
      </c>
      <c r="Q61" s="32">
        <f t="shared" si="4"/>
        <v>13004.899000000001</v>
      </c>
    </row>
    <row r="62" spans="1:17" s="31" customFormat="1" ht="12.75" customHeight="1">
      <c r="A62" s="67" t="s">
        <v>278</v>
      </c>
      <c r="B62" s="66" t="s">
        <v>122</v>
      </c>
      <c r="C62" s="67">
        <v>28026.457999999999</v>
      </c>
      <c r="D62" s="67" t="s">
        <v>144</v>
      </c>
      <c r="E62" s="10">
        <f t="shared" si="0"/>
        <v>-5816.9974694358143</v>
      </c>
      <c r="F62" s="31">
        <f t="shared" si="1"/>
        <v>-5817</v>
      </c>
      <c r="G62" s="31">
        <f t="shared" si="2"/>
        <v>5.2124799985904247E-3</v>
      </c>
      <c r="H62" s="31">
        <f t="shared" si="6"/>
        <v>5.2124799985904247E-3</v>
      </c>
      <c r="O62" s="31">
        <f t="shared" ca="1" si="7"/>
        <v>-1.2201972720478609E-2</v>
      </c>
      <c r="Q62" s="32">
        <f t="shared" si="4"/>
        <v>13007.957999999999</v>
      </c>
    </row>
    <row r="63" spans="1:17" s="31" customFormat="1" ht="12.75" customHeight="1">
      <c r="A63" s="67" t="s">
        <v>278</v>
      </c>
      <c r="B63" s="66" t="s">
        <v>31</v>
      </c>
      <c r="C63" s="67">
        <v>28054.271000000001</v>
      </c>
      <c r="D63" s="67" t="s">
        <v>144</v>
      </c>
      <c r="E63" s="10">
        <f t="shared" si="0"/>
        <v>-5803.49476405934</v>
      </c>
      <c r="F63" s="31">
        <f t="shared" si="1"/>
        <v>-5803.5</v>
      </c>
      <c r="G63" s="31">
        <f t="shared" si="2"/>
        <v>1.0785040001792368E-2</v>
      </c>
      <c r="H63" s="31">
        <f t="shared" si="6"/>
        <v>1.0785040001792368E-2</v>
      </c>
      <c r="O63" s="31">
        <f t="shared" ca="1" si="7"/>
        <v>-1.2193173309594511E-2</v>
      </c>
      <c r="Q63" s="32">
        <f t="shared" si="4"/>
        <v>13035.771000000001</v>
      </c>
    </row>
    <row r="64" spans="1:17" s="31" customFormat="1" ht="12.75" customHeight="1">
      <c r="A64" s="67" t="s">
        <v>278</v>
      </c>
      <c r="B64" s="66" t="s">
        <v>31</v>
      </c>
      <c r="C64" s="67">
        <v>28062.488000000001</v>
      </c>
      <c r="D64" s="67" t="s">
        <v>144</v>
      </c>
      <c r="E64" s="10">
        <f t="shared" si="0"/>
        <v>-5799.5055600871501</v>
      </c>
      <c r="F64" s="31">
        <f t="shared" si="1"/>
        <v>-5799.5</v>
      </c>
      <c r="G64" s="31">
        <f t="shared" si="2"/>
        <v>-1.1452720002125716E-2</v>
      </c>
      <c r="H64" s="31">
        <f t="shared" si="6"/>
        <v>-1.1452720002125716E-2</v>
      </c>
      <c r="O64" s="31">
        <f t="shared" ca="1" si="7"/>
        <v>-1.2190566076739963E-2</v>
      </c>
      <c r="Q64" s="32">
        <f t="shared" si="4"/>
        <v>13043.988000000001</v>
      </c>
    </row>
    <row r="65" spans="1:17" s="31" customFormat="1" ht="12.75" customHeight="1">
      <c r="A65" s="67" t="s">
        <v>278</v>
      </c>
      <c r="B65" s="66" t="s">
        <v>31</v>
      </c>
      <c r="C65" s="67">
        <v>28122.223999999998</v>
      </c>
      <c r="D65" s="67" t="s">
        <v>144</v>
      </c>
      <c r="E65" s="10">
        <f t="shared" si="0"/>
        <v>-5770.5048191254054</v>
      </c>
      <c r="F65" s="31">
        <f t="shared" si="1"/>
        <v>-5770.5</v>
      </c>
      <c r="G65" s="31">
        <f t="shared" si="2"/>
        <v>-9.9264800046512391E-3</v>
      </c>
      <c r="H65" s="31">
        <f t="shared" si="6"/>
        <v>-9.9264800046512391E-3</v>
      </c>
      <c r="O65" s="31">
        <f t="shared" ca="1" si="7"/>
        <v>-1.2171663638544494E-2</v>
      </c>
      <c r="Q65" s="32">
        <f t="shared" si="4"/>
        <v>13103.723999999998</v>
      </c>
    </row>
    <row r="66" spans="1:17" s="31" customFormat="1" ht="12.75" customHeight="1">
      <c r="A66" s="67" t="s">
        <v>318</v>
      </c>
      <c r="B66" s="66" t="s">
        <v>122</v>
      </c>
      <c r="C66" s="67">
        <v>28331.308000000001</v>
      </c>
      <c r="D66" s="67" t="s">
        <v>144</v>
      </c>
      <c r="E66" s="10">
        <f t="shared" si="0"/>
        <v>-5668.9983419048704</v>
      </c>
      <c r="F66" s="31">
        <f t="shared" si="1"/>
        <v>-5669</v>
      </c>
      <c r="G66" s="31">
        <f t="shared" si="2"/>
        <v>3.4153599990531802E-3</v>
      </c>
      <c r="H66" s="31">
        <f t="shared" si="6"/>
        <v>3.4153599990531802E-3</v>
      </c>
      <c r="O66" s="31">
        <f t="shared" ca="1" si="7"/>
        <v>-1.2105505104860349E-2</v>
      </c>
      <c r="Q66" s="32">
        <f t="shared" si="4"/>
        <v>13312.808000000001</v>
      </c>
    </row>
    <row r="67" spans="1:17" s="31" customFormat="1" ht="12.75" customHeight="1">
      <c r="A67" s="67" t="s">
        <v>318</v>
      </c>
      <c r="B67" s="66" t="s">
        <v>122</v>
      </c>
      <c r="C67" s="67">
        <v>28337.496999999999</v>
      </c>
      <c r="D67" s="67" t="s">
        <v>144</v>
      </c>
      <c r="E67" s="10">
        <f t="shared" si="0"/>
        <v>-5665.9936950284109</v>
      </c>
      <c r="F67" s="31">
        <f t="shared" si="1"/>
        <v>-5666</v>
      </c>
      <c r="G67" s="31">
        <f t="shared" si="2"/>
        <v>1.2987039997824468E-2</v>
      </c>
      <c r="H67" s="31">
        <f t="shared" si="6"/>
        <v>1.2987039997824468E-2</v>
      </c>
      <c r="O67" s="31">
        <f t="shared" ca="1" si="7"/>
        <v>-1.2103549680219438E-2</v>
      </c>
      <c r="Q67" s="32">
        <f t="shared" si="4"/>
        <v>13318.996999999999</v>
      </c>
    </row>
    <row r="68" spans="1:17" s="31" customFormat="1" ht="12.75" customHeight="1">
      <c r="A68" s="67" t="s">
        <v>318</v>
      </c>
      <c r="B68" s="66" t="s">
        <v>122</v>
      </c>
      <c r="C68" s="67">
        <v>28366.328000000001</v>
      </c>
      <c r="D68" s="67" t="s">
        <v>144</v>
      </c>
      <c r="E68" s="10">
        <f t="shared" si="0"/>
        <v>-5651.9967691768616</v>
      </c>
      <c r="F68" s="31">
        <f t="shared" si="1"/>
        <v>-5652</v>
      </c>
      <c r="G68" s="31">
        <f t="shared" si="2"/>
        <v>6.6548800023156218E-3</v>
      </c>
      <c r="H68" s="31">
        <f t="shared" si="6"/>
        <v>6.6548800023156218E-3</v>
      </c>
      <c r="O68" s="31">
        <f t="shared" ca="1" si="7"/>
        <v>-1.209442436522852E-2</v>
      </c>
      <c r="Q68" s="32">
        <f t="shared" si="4"/>
        <v>13347.828000000001</v>
      </c>
    </row>
    <row r="69" spans="1:17" s="31" customFormat="1" ht="12.75" customHeight="1">
      <c r="A69" s="67" t="s">
        <v>318</v>
      </c>
      <c r="B69" s="66" t="s">
        <v>31</v>
      </c>
      <c r="C69" s="67">
        <v>28367.359</v>
      </c>
      <c r="D69" s="67" t="s">
        <v>144</v>
      </c>
      <c r="E69" s="10">
        <f t="shared" si="0"/>
        <v>-5651.4962374383531</v>
      </c>
      <c r="F69" s="31">
        <f t="shared" si="1"/>
        <v>-5651.5</v>
      </c>
      <c r="G69" s="31">
        <f t="shared" si="2"/>
        <v>7.750159998977324E-3</v>
      </c>
      <c r="H69" s="31">
        <f t="shared" si="6"/>
        <v>7.750159998977324E-3</v>
      </c>
      <c r="O69" s="31">
        <f t="shared" ca="1" si="7"/>
        <v>-1.2094098461121703E-2</v>
      </c>
      <c r="Q69" s="32">
        <f t="shared" si="4"/>
        <v>13348.859</v>
      </c>
    </row>
    <row r="70" spans="1:17" s="31" customFormat="1" ht="12.75" customHeight="1">
      <c r="A70" s="67" t="s">
        <v>318</v>
      </c>
      <c r="B70" s="66" t="s">
        <v>31</v>
      </c>
      <c r="C70" s="67">
        <v>28373.525000000001</v>
      </c>
      <c r="D70" s="67" t="s">
        <v>144</v>
      </c>
      <c r="E70" s="10">
        <f t="shared" si="0"/>
        <v>-5648.5027566433519</v>
      </c>
      <c r="F70" s="31">
        <f t="shared" si="1"/>
        <v>-5648.5</v>
      </c>
      <c r="G70" s="31">
        <f t="shared" si="2"/>
        <v>-5.6781599996611476E-3</v>
      </c>
      <c r="H70" s="31">
        <f t="shared" si="6"/>
        <v>-5.6781599996611476E-3</v>
      </c>
      <c r="O70" s="31">
        <f t="shared" ca="1" si="7"/>
        <v>-1.2092143036480792E-2</v>
      </c>
      <c r="Q70" s="32">
        <f t="shared" si="4"/>
        <v>13355.025000000001</v>
      </c>
    </row>
    <row r="71" spans="1:17" s="31" customFormat="1" ht="12.75" customHeight="1">
      <c r="A71" s="67" t="s">
        <v>318</v>
      </c>
      <c r="B71" s="66" t="s">
        <v>122</v>
      </c>
      <c r="C71" s="67">
        <v>28399.298999999999</v>
      </c>
      <c r="D71" s="67" t="s">
        <v>144</v>
      </c>
      <c r="E71" s="10">
        <f t="shared" si="0"/>
        <v>-5635.9899486624363</v>
      </c>
      <c r="F71" s="31">
        <f t="shared" si="1"/>
        <v>-5636</v>
      </c>
      <c r="G71" s="31">
        <f t="shared" si="2"/>
        <v>2.0703839996713214E-2</v>
      </c>
      <c r="H71" s="31">
        <f t="shared" si="6"/>
        <v>2.0703839996713214E-2</v>
      </c>
      <c r="O71" s="31">
        <f t="shared" ca="1" si="7"/>
        <v>-1.2083995433810332E-2</v>
      </c>
      <c r="Q71" s="32">
        <f t="shared" si="4"/>
        <v>13380.798999999999</v>
      </c>
    </row>
    <row r="72" spans="1:17" s="31" customFormat="1" ht="12.75" customHeight="1">
      <c r="A72" s="67" t="s">
        <v>318</v>
      </c>
      <c r="B72" s="66" t="s">
        <v>122</v>
      </c>
      <c r="C72" s="67">
        <v>28465.188999999998</v>
      </c>
      <c r="D72" s="67" t="s">
        <v>144</v>
      </c>
      <c r="E72" s="10">
        <f t="shared" si="0"/>
        <v>-5604.0015526873221</v>
      </c>
      <c r="F72" s="31">
        <f t="shared" si="1"/>
        <v>-5604</v>
      </c>
      <c r="G72" s="31">
        <f t="shared" si="2"/>
        <v>-3.1982400032575242E-3</v>
      </c>
      <c r="H72" s="31">
        <f t="shared" si="6"/>
        <v>-3.1982400032575242E-3</v>
      </c>
      <c r="O72" s="31">
        <f t="shared" ca="1" si="7"/>
        <v>-1.206313757097395E-2</v>
      </c>
      <c r="Q72" s="32">
        <f t="shared" si="4"/>
        <v>13446.688999999998</v>
      </c>
    </row>
    <row r="73" spans="1:17" s="31" customFormat="1" ht="12.75" customHeight="1">
      <c r="A73" s="67" t="s">
        <v>318</v>
      </c>
      <c r="B73" s="66" t="s">
        <v>31</v>
      </c>
      <c r="C73" s="67">
        <v>28466.234</v>
      </c>
      <c r="D73" s="67" t="s">
        <v>144</v>
      </c>
      <c r="E73" s="10">
        <f t="shared" si="0"/>
        <v>-5603.494224203575</v>
      </c>
      <c r="F73" s="31">
        <f t="shared" si="1"/>
        <v>-5603.5</v>
      </c>
      <c r="G73" s="31">
        <f t="shared" si="2"/>
        <v>1.1897039999894332E-2</v>
      </c>
      <c r="H73" s="31">
        <f t="shared" si="6"/>
        <v>1.1897039999894332E-2</v>
      </c>
      <c r="O73" s="31">
        <f t="shared" ca="1" si="7"/>
        <v>-1.2062811666867131E-2</v>
      </c>
      <c r="Q73" s="32">
        <f t="shared" si="4"/>
        <v>13447.734</v>
      </c>
    </row>
    <row r="74" spans="1:17" s="31" customFormat="1" ht="12.75" customHeight="1">
      <c r="A74" s="67" t="s">
        <v>318</v>
      </c>
      <c r="B74" s="66" t="s">
        <v>122</v>
      </c>
      <c r="C74" s="67">
        <v>28469.326000000001</v>
      </c>
      <c r="D74" s="67" t="s">
        <v>144</v>
      </c>
      <c r="E74" s="10">
        <f t="shared" si="0"/>
        <v>-5601.9931144698512</v>
      </c>
      <c r="F74" s="31">
        <f t="shared" si="1"/>
        <v>-5602</v>
      </c>
      <c r="G74" s="31">
        <f t="shared" si="2"/>
        <v>1.4182880000589648E-2</v>
      </c>
      <c r="H74" s="31">
        <f t="shared" si="6"/>
        <v>1.4182880000589648E-2</v>
      </c>
      <c r="O74" s="31">
        <f t="shared" ca="1" si="7"/>
        <v>-1.2061833954546675E-2</v>
      </c>
      <c r="Q74" s="32">
        <f t="shared" si="4"/>
        <v>13450.826000000001</v>
      </c>
    </row>
    <row r="75" spans="1:17" s="31" customFormat="1" ht="12.75" customHeight="1">
      <c r="A75" s="67" t="s">
        <v>318</v>
      </c>
      <c r="B75" s="66" t="s">
        <v>31</v>
      </c>
      <c r="C75" s="67">
        <v>28717.53</v>
      </c>
      <c r="D75" s="67" t="s">
        <v>144</v>
      </c>
      <c r="E75" s="10">
        <f t="shared" si="0"/>
        <v>-5481.494589130537</v>
      </c>
      <c r="F75" s="31">
        <f t="shared" si="1"/>
        <v>-5481.5</v>
      </c>
      <c r="G75" s="31">
        <f t="shared" si="2"/>
        <v>1.1145359996589832E-2</v>
      </c>
      <c r="H75" s="31">
        <f t="shared" si="6"/>
        <v>1.1145359996589832E-2</v>
      </c>
      <c r="O75" s="31">
        <f t="shared" ca="1" si="7"/>
        <v>-1.198329106480343E-2</v>
      </c>
      <c r="Q75" s="32">
        <f t="shared" si="4"/>
        <v>13699.029999999999</v>
      </c>
    </row>
    <row r="76" spans="1:17" s="31" customFormat="1" ht="12.75" customHeight="1">
      <c r="A76" s="67" t="s">
        <v>318</v>
      </c>
      <c r="B76" s="66" t="s">
        <v>122</v>
      </c>
      <c r="C76" s="67">
        <v>28718.560000000001</v>
      </c>
      <c r="D76" s="67" t="s">
        <v>144</v>
      </c>
      <c r="E76" s="10">
        <f t="shared" si="0"/>
        <v>-5480.9945428738301</v>
      </c>
      <c r="F76" s="31">
        <f t="shared" si="1"/>
        <v>-5481</v>
      </c>
      <c r="G76" s="31">
        <f t="shared" si="2"/>
        <v>1.1240640000323765E-2</v>
      </c>
      <c r="H76" s="31">
        <f t="shared" si="6"/>
        <v>1.1240640000323765E-2</v>
      </c>
      <c r="O76" s="31">
        <f t="shared" ca="1" si="7"/>
        <v>-1.1982965160696612E-2</v>
      </c>
      <c r="Q76" s="32">
        <f t="shared" si="4"/>
        <v>13700.060000000001</v>
      </c>
    </row>
    <row r="77" spans="1:17" s="31" customFormat="1" ht="12.75" customHeight="1">
      <c r="A77" s="67" t="s">
        <v>318</v>
      </c>
      <c r="B77" s="66" t="s">
        <v>122</v>
      </c>
      <c r="C77" s="67">
        <v>28778.293000000001</v>
      </c>
      <c r="D77" s="67" t="s">
        <v>144</v>
      </c>
      <c r="E77" s="10">
        <f t="shared" si="0"/>
        <v>-5451.9952583574914</v>
      </c>
      <c r="F77" s="31">
        <f t="shared" si="1"/>
        <v>-5452</v>
      </c>
      <c r="G77" s="31">
        <f t="shared" si="2"/>
        <v>9.76688000082504E-3</v>
      </c>
      <c r="H77" s="31">
        <f t="shared" si="6"/>
        <v>9.76688000082504E-3</v>
      </c>
      <c r="O77" s="31">
        <f t="shared" ca="1" si="7"/>
        <v>-1.1964062722501142E-2</v>
      </c>
      <c r="Q77" s="32">
        <f t="shared" si="4"/>
        <v>13759.793000000001</v>
      </c>
    </row>
    <row r="78" spans="1:17" s="31" customFormat="1" ht="12.75" customHeight="1">
      <c r="A78" s="67" t="s">
        <v>318</v>
      </c>
      <c r="B78" s="66" t="s">
        <v>31</v>
      </c>
      <c r="C78" s="67">
        <v>28779.337</v>
      </c>
      <c r="D78" s="67" t="s">
        <v>144</v>
      </c>
      <c r="E78" s="10">
        <f t="shared" si="0"/>
        <v>-5451.4884153555495</v>
      </c>
      <c r="F78" s="31">
        <f t="shared" si="1"/>
        <v>-5451.5</v>
      </c>
      <c r="G78" s="31">
        <f t="shared" si="2"/>
        <v>2.3862160000135191E-2</v>
      </c>
      <c r="H78" s="31">
        <f t="shared" si="6"/>
        <v>2.3862160000135191E-2</v>
      </c>
      <c r="O78" s="31">
        <f t="shared" ca="1" si="7"/>
        <v>-1.1963736818394324E-2</v>
      </c>
      <c r="Q78" s="32">
        <f t="shared" si="4"/>
        <v>13760.837</v>
      </c>
    </row>
    <row r="79" spans="1:17" s="31" customFormat="1" ht="12.75" customHeight="1">
      <c r="A79" s="67" t="s">
        <v>318</v>
      </c>
      <c r="B79" s="66" t="s">
        <v>122</v>
      </c>
      <c r="C79" s="67">
        <v>28780.35</v>
      </c>
      <c r="D79" s="67" t="s">
        <v>144</v>
      </c>
      <c r="E79" s="10">
        <f t="shared" si="0"/>
        <v>-5450.9966222894882</v>
      </c>
      <c r="F79" s="31">
        <f t="shared" si="1"/>
        <v>-5451</v>
      </c>
      <c r="G79" s="31">
        <f t="shared" si="2"/>
        <v>6.9574399967677891E-3</v>
      </c>
      <c r="H79" s="31">
        <f t="shared" si="6"/>
        <v>6.9574399967677891E-3</v>
      </c>
      <c r="O79" s="31">
        <f t="shared" ca="1" si="7"/>
        <v>-1.1963410914287504E-2</v>
      </c>
      <c r="Q79" s="32">
        <f t="shared" si="4"/>
        <v>13761.849999999999</v>
      </c>
    </row>
    <row r="80" spans="1:17" s="31" customFormat="1" ht="12.75" customHeight="1">
      <c r="A80" s="67" t="s">
        <v>318</v>
      </c>
      <c r="B80" s="66" t="s">
        <v>122</v>
      </c>
      <c r="C80" s="67">
        <v>28782.416000000001</v>
      </c>
      <c r="D80" s="67" t="s">
        <v>144</v>
      </c>
      <c r="E80" s="10">
        <f t="shared" si="0"/>
        <v>-5449.9936168852591</v>
      </c>
      <c r="F80" s="31">
        <f t="shared" si="1"/>
        <v>-5450</v>
      </c>
      <c r="G80" s="31">
        <f t="shared" si="2"/>
        <v>1.3148000001820037E-2</v>
      </c>
      <c r="H80" s="31">
        <f t="shared" si="6"/>
        <v>1.3148000001820037E-2</v>
      </c>
      <c r="O80" s="31">
        <f t="shared" ca="1" si="7"/>
        <v>-1.1962759106073868E-2</v>
      </c>
      <c r="Q80" s="32">
        <f t="shared" si="4"/>
        <v>13763.916000000001</v>
      </c>
    </row>
    <row r="81" spans="1:17" s="31" customFormat="1" ht="12.75" customHeight="1">
      <c r="A81" s="67" t="s">
        <v>318</v>
      </c>
      <c r="B81" s="66" t="s">
        <v>122</v>
      </c>
      <c r="C81" s="67">
        <v>28844.213</v>
      </c>
      <c r="D81" s="67" t="s">
        <v>144</v>
      </c>
      <c r="E81" s="10">
        <f t="shared" si="0"/>
        <v>-5419.9922979282983</v>
      </c>
      <c r="F81" s="31">
        <f t="shared" si="1"/>
        <v>-5420</v>
      </c>
      <c r="G81" s="31">
        <f t="shared" si="2"/>
        <v>1.586479999605217E-2</v>
      </c>
      <c r="H81" s="31">
        <f t="shared" si="6"/>
        <v>1.586479999605217E-2</v>
      </c>
      <c r="O81" s="31">
        <f t="shared" ca="1" si="7"/>
        <v>-1.194320485966476E-2</v>
      </c>
      <c r="Q81" s="32">
        <f t="shared" si="4"/>
        <v>13825.713</v>
      </c>
    </row>
    <row r="82" spans="1:17" s="31" customFormat="1" ht="12.75" customHeight="1">
      <c r="A82" s="67" t="s">
        <v>359</v>
      </c>
      <c r="B82" s="66" t="s">
        <v>122</v>
      </c>
      <c r="C82" s="67">
        <v>29888.526999999998</v>
      </c>
      <c r="D82" s="67" t="s">
        <v>144</v>
      </c>
      <c r="E82" s="10">
        <f t="shared" si="0"/>
        <v>-4912.9968546993368</v>
      </c>
      <c r="F82" s="31">
        <f t="shared" si="1"/>
        <v>-4913</v>
      </c>
      <c r="G82" s="31">
        <f t="shared" si="2"/>
        <v>6.478719998995075E-3</v>
      </c>
      <c r="I82" s="31">
        <f>G82</f>
        <v>6.478719998995075E-3</v>
      </c>
      <c r="O82" s="31">
        <f t="shared" ca="1" si="7"/>
        <v>-1.1612738095350853E-2</v>
      </c>
      <c r="Q82" s="32">
        <f t="shared" si="4"/>
        <v>14870.026999999998</v>
      </c>
    </row>
    <row r="83" spans="1:17" s="31" customFormat="1" ht="12.75" customHeight="1">
      <c r="A83" s="67" t="s">
        <v>364</v>
      </c>
      <c r="B83" s="66" t="s">
        <v>122</v>
      </c>
      <c r="C83" s="67">
        <v>30325.198</v>
      </c>
      <c r="D83" s="67" t="s">
        <v>144</v>
      </c>
      <c r="E83" s="10">
        <f t="shared" si="0"/>
        <v>-4701.0010304642556</v>
      </c>
      <c r="F83" s="31">
        <f t="shared" si="1"/>
        <v>-4701</v>
      </c>
      <c r="G83" s="31">
        <f t="shared" si="2"/>
        <v>-2.1225600030447822E-3</v>
      </c>
      <c r="I83" s="31">
        <f>G83</f>
        <v>-2.1225600030447822E-3</v>
      </c>
      <c r="O83" s="31">
        <f t="shared" ca="1" si="7"/>
        <v>-1.147455475405983E-2</v>
      </c>
      <c r="Q83" s="32">
        <f t="shared" si="4"/>
        <v>15306.698</v>
      </c>
    </row>
    <row r="84" spans="1:17" s="31" customFormat="1" ht="12.75" customHeight="1">
      <c r="A84" s="67" t="s">
        <v>364</v>
      </c>
      <c r="B84" s="66" t="s">
        <v>31</v>
      </c>
      <c r="C84" s="67">
        <v>30326.227999999999</v>
      </c>
      <c r="D84" s="67" t="s">
        <v>144</v>
      </c>
      <c r="E84" s="10">
        <f t="shared" si="0"/>
        <v>-4700.5009842075497</v>
      </c>
      <c r="F84" s="31">
        <f t="shared" si="1"/>
        <v>-4700.5</v>
      </c>
      <c r="G84" s="31">
        <f t="shared" si="2"/>
        <v>-2.0272799993108492E-3</v>
      </c>
      <c r="I84" s="31">
        <f>G84</f>
        <v>-2.0272799993108492E-3</v>
      </c>
      <c r="O84" s="31">
        <f t="shared" ca="1" si="7"/>
        <v>-1.1474228849953012E-2</v>
      </c>
      <c r="Q84" s="32">
        <f t="shared" si="4"/>
        <v>15307.727999999999</v>
      </c>
    </row>
    <row r="85" spans="1:17" s="31" customFormat="1" ht="12.75" customHeight="1">
      <c r="A85" s="67" t="s">
        <v>371</v>
      </c>
      <c r="B85" s="66" t="s">
        <v>122</v>
      </c>
      <c r="C85" s="67">
        <v>33054.445</v>
      </c>
      <c r="D85" s="67" t="s">
        <v>144</v>
      </c>
      <c r="E85" s="10">
        <f t="shared" ref="E85:E148" si="8">+(C85-C$7)/C$8</f>
        <v>-3376.0012770890112</v>
      </c>
      <c r="F85" s="31">
        <f t="shared" ref="F85:F148" si="9">ROUND(2*E85,0)/2</f>
        <v>-3376</v>
      </c>
      <c r="G85" s="31">
        <f t="shared" ref="G85:G148" si="10">+C85-(C$7+F85*C$8)</f>
        <v>-2.6305600040359423E-3</v>
      </c>
      <c r="H85" s="31">
        <f>G85</f>
        <v>-2.6305600040359423E-3</v>
      </c>
      <c r="O85" s="31">
        <f t="shared" ref="O85:O116" ca="1" si="11">+C$11+C$12*F85</f>
        <v>-1.061090887099094E-2</v>
      </c>
      <c r="Q85" s="32">
        <f t="shared" ref="Q85:Q148" si="12">+C85-15018.5</f>
        <v>18035.945</v>
      </c>
    </row>
    <row r="86" spans="1:17" s="31" customFormat="1" ht="12.75" customHeight="1">
      <c r="A86" s="67" t="s">
        <v>371</v>
      </c>
      <c r="B86" s="66" t="s">
        <v>122</v>
      </c>
      <c r="C86" s="67">
        <v>33124.478999999999</v>
      </c>
      <c r="D86" s="67" t="s">
        <v>144</v>
      </c>
      <c r="E86" s="10">
        <f t="shared" si="8"/>
        <v>-3342.001044523809</v>
      </c>
      <c r="F86" s="31">
        <f t="shared" si="9"/>
        <v>-3342</v>
      </c>
      <c r="G86" s="31">
        <f t="shared" si="10"/>
        <v>-2.1515199987334199E-3</v>
      </c>
      <c r="H86" s="31">
        <f>G86</f>
        <v>-2.1515199987334199E-3</v>
      </c>
      <c r="O86" s="31">
        <f t="shared" ca="1" si="11"/>
        <v>-1.0588747391727285E-2</v>
      </c>
      <c r="Q86" s="32">
        <f t="shared" si="12"/>
        <v>18105.978999999999</v>
      </c>
    </row>
    <row r="87" spans="1:17" s="31" customFormat="1" ht="12.75" customHeight="1">
      <c r="A87" s="67" t="s">
        <v>377</v>
      </c>
      <c r="B87" s="66" t="s">
        <v>122</v>
      </c>
      <c r="C87" s="67">
        <v>33394.31</v>
      </c>
      <c r="D87" s="67" t="s">
        <v>144</v>
      </c>
      <c r="E87" s="10">
        <f t="shared" si="8"/>
        <v>-3211.0030042390736</v>
      </c>
      <c r="F87" s="31">
        <f t="shared" si="9"/>
        <v>-3211</v>
      </c>
      <c r="G87" s="31">
        <f t="shared" si="10"/>
        <v>-6.188160004967358E-3</v>
      </c>
      <c r="I87" s="31">
        <f t="shared" ref="I87:I110" si="13">G87</f>
        <v>-6.188160004967358E-3</v>
      </c>
      <c r="O87" s="31">
        <f t="shared" ca="1" si="11"/>
        <v>-1.0503360515740853E-2</v>
      </c>
      <c r="Q87" s="32">
        <f t="shared" si="12"/>
        <v>18375.809999999998</v>
      </c>
    </row>
    <row r="88" spans="1:17" s="31" customFormat="1" ht="12.75" customHeight="1">
      <c r="A88" s="67" t="s">
        <v>381</v>
      </c>
      <c r="B88" s="66" t="s">
        <v>122</v>
      </c>
      <c r="C88" s="67">
        <v>33779.495999999999</v>
      </c>
      <c r="D88" s="67" t="s">
        <v>144</v>
      </c>
      <c r="E88" s="10">
        <f t="shared" si="8"/>
        <v>-3024.0022106122601</v>
      </c>
      <c r="F88" s="31">
        <f t="shared" si="9"/>
        <v>-3024</v>
      </c>
      <c r="G88" s="31">
        <f t="shared" si="10"/>
        <v>-4.5534400051110424E-3</v>
      </c>
      <c r="I88" s="31">
        <f t="shared" si="13"/>
        <v>-4.5534400051110424E-3</v>
      </c>
      <c r="O88" s="31">
        <f t="shared" ca="1" si="11"/>
        <v>-1.0381472379790752E-2</v>
      </c>
      <c r="Q88" s="32">
        <f t="shared" si="12"/>
        <v>18760.995999999999</v>
      </c>
    </row>
    <row r="89" spans="1:17" s="31" customFormat="1" ht="12.75" customHeight="1">
      <c r="A89" s="67" t="s">
        <v>381</v>
      </c>
      <c r="B89" s="66" t="s">
        <v>122</v>
      </c>
      <c r="C89" s="67">
        <v>33849.531000000003</v>
      </c>
      <c r="D89" s="67" t="s">
        <v>144</v>
      </c>
      <c r="E89" s="10">
        <f t="shared" si="8"/>
        <v>-2990.0014925652531</v>
      </c>
      <c r="F89" s="31">
        <f t="shared" si="9"/>
        <v>-2990</v>
      </c>
      <c r="G89" s="31">
        <f t="shared" si="10"/>
        <v>-3.0743999959668145E-3</v>
      </c>
      <c r="I89" s="31">
        <f t="shared" si="13"/>
        <v>-3.0743999959668145E-3</v>
      </c>
      <c r="O89" s="31">
        <f t="shared" ca="1" si="11"/>
        <v>-1.0359310900527097E-2</v>
      </c>
      <c r="Q89" s="32">
        <f t="shared" si="12"/>
        <v>18831.031000000003</v>
      </c>
    </row>
    <row r="90" spans="1:17" s="31" customFormat="1" ht="12.75" customHeight="1">
      <c r="A90" s="67" t="s">
        <v>388</v>
      </c>
      <c r="B90" s="66" t="s">
        <v>122</v>
      </c>
      <c r="C90" s="67">
        <v>33849.534</v>
      </c>
      <c r="D90" s="67" t="s">
        <v>144</v>
      </c>
      <c r="E90" s="10">
        <f t="shared" si="8"/>
        <v>-2990.0000361198468</v>
      </c>
      <c r="F90" s="31">
        <f t="shared" si="9"/>
        <v>-2990</v>
      </c>
      <c r="G90" s="31">
        <f t="shared" si="10"/>
        <v>-7.4399998993612826E-5</v>
      </c>
      <c r="I90" s="31">
        <f t="shared" si="13"/>
        <v>-7.4399998993612826E-5</v>
      </c>
      <c r="O90" s="31">
        <f t="shared" ca="1" si="11"/>
        <v>-1.0359310900527097E-2</v>
      </c>
      <c r="Q90" s="32">
        <f t="shared" si="12"/>
        <v>18831.034</v>
      </c>
    </row>
    <row r="91" spans="1:17" s="31" customFormat="1" ht="12.75" customHeight="1">
      <c r="A91" s="67" t="s">
        <v>381</v>
      </c>
      <c r="B91" s="66" t="s">
        <v>122</v>
      </c>
      <c r="C91" s="67">
        <v>33880.44</v>
      </c>
      <c r="D91" s="67" t="s">
        <v>144</v>
      </c>
      <c r="E91" s="10">
        <f t="shared" si="8"/>
        <v>-2974.9957355278452</v>
      </c>
      <c r="F91" s="31">
        <f t="shared" si="9"/>
        <v>-2975</v>
      </c>
      <c r="G91" s="31">
        <f t="shared" si="10"/>
        <v>8.784000005107373E-3</v>
      </c>
      <c r="I91" s="31">
        <f t="shared" si="13"/>
        <v>8.784000005107373E-3</v>
      </c>
      <c r="O91" s="31">
        <f t="shared" ca="1" si="11"/>
        <v>-1.0349533777322544E-2</v>
      </c>
      <c r="Q91" s="32">
        <f t="shared" si="12"/>
        <v>18861.940000000002</v>
      </c>
    </row>
    <row r="92" spans="1:17" s="31" customFormat="1" ht="12.75" customHeight="1">
      <c r="A92" s="67" t="s">
        <v>381</v>
      </c>
      <c r="B92" s="66" t="s">
        <v>122</v>
      </c>
      <c r="C92" s="67">
        <v>33882.497000000003</v>
      </c>
      <c r="D92" s="67" t="s">
        <v>144</v>
      </c>
      <c r="E92" s="10">
        <f t="shared" si="8"/>
        <v>-2973.9970994598402</v>
      </c>
      <c r="F92" s="31">
        <f t="shared" si="9"/>
        <v>-2974</v>
      </c>
      <c r="G92" s="31">
        <f t="shared" si="10"/>
        <v>5.9745600010501221E-3</v>
      </c>
      <c r="I92" s="31">
        <f t="shared" si="13"/>
        <v>5.9745600010501221E-3</v>
      </c>
      <c r="O92" s="31">
        <f t="shared" ca="1" si="11"/>
        <v>-1.0348881969108907E-2</v>
      </c>
      <c r="Q92" s="32">
        <f t="shared" si="12"/>
        <v>18863.997000000003</v>
      </c>
    </row>
    <row r="93" spans="1:17" s="31" customFormat="1" ht="12.75" customHeight="1">
      <c r="A93" s="67" t="s">
        <v>381</v>
      </c>
      <c r="B93" s="66" t="s">
        <v>122</v>
      </c>
      <c r="C93" s="67">
        <v>33882.498</v>
      </c>
      <c r="D93" s="67" t="s">
        <v>144</v>
      </c>
      <c r="E93" s="10">
        <f t="shared" si="8"/>
        <v>-2973.9966139780395</v>
      </c>
      <c r="F93" s="31">
        <f t="shared" si="9"/>
        <v>-2974</v>
      </c>
      <c r="G93" s="31">
        <f t="shared" si="10"/>
        <v>6.9745599976158701E-3</v>
      </c>
      <c r="I93" s="31">
        <f t="shared" si="13"/>
        <v>6.9745599976158701E-3</v>
      </c>
      <c r="O93" s="31">
        <f t="shared" ca="1" si="11"/>
        <v>-1.0348881969108907E-2</v>
      </c>
      <c r="Q93" s="32">
        <f t="shared" si="12"/>
        <v>18863.998</v>
      </c>
    </row>
    <row r="94" spans="1:17" s="31" customFormat="1" ht="12.75" customHeight="1">
      <c r="A94" s="67" t="s">
        <v>381</v>
      </c>
      <c r="B94" s="66" t="s">
        <v>31</v>
      </c>
      <c r="C94" s="67">
        <v>33883.521000000001</v>
      </c>
      <c r="D94" s="67" t="s">
        <v>144</v>
      </c>
      <c r="E94" s="10">
        <f t="shared" si="8"/>
        <v>-2973.4999660939511</v>
      </c>
      <c r="F94" s="31">
        <f t="shared" si="9"/>
        <v>-2973.5</v>
      </c>
      <c r="G94" s="31">
        <f t="shared" si="10"/>
        <v>6.9840003561694175E-5</v>
      </c>
      <c r="I94" s="31">
        <f t="shared" si="13"/>
        <v>6.9840003561694175E-5</v>
      </c>
      <c r="O94" s="31">
        <f t="shared" ca="1" si="11"/>
        <v>-1.0348556065002089E-2</v>
      </c>
      <c r="Q94" s="32">
        <f t="shared" si="12"/>
        <v>18865.021000000001</v>
      </c>
    </row>
    <row r="95" spans="1:17" s="31" customFormat="1" ht="12.75" customHeight="1">
      <c r="A95" s="67" t="s">
        <v>381</v>
      </c>
      <c r="B95" s="66" t="s">
        <v>31</v>
      </c>
      <c r="C95" s="67">
        <v>33883.531000000003</v>
      </c>
      <c r="D95" s="67" t="s">
        <v>144</v>
      </c>
      <c r="E95" s="10">
        <f t="shared" si="8"/>
        <v>-2973.495111275924</v>
      </c>
      <c r="F95" s="31">
        <f t="shared" si="9"/>
        <v>-2973.5</v>
      </c>
      <c r="G95" s="31">
        <f t="shared" si="10"/>
        <v>1.0069840005598962E-2</v>
      </c>
      <c r="I95" s="31">
        <f t="shared" si="13"/>
        <v>1.0069840005598962E-2</v>
      </c>
      <c r="O95" s="31">
        <f t="shared" ca="1" si="11"/>
        <v>-1.0348556065002089E-2</v>
      </c>
      <c r="Q95" s="32">
        <f t="shared" si="12"/>
        <v>18865.031000000003</v>
      </c>
    </row>
    <row r="96" spans="1:17" s="31" customFormat="1" ht="12.75" customHeight="1">
      <c r="A96" s="67" t="s">
        <v>377</v>
      </c>
      <c r="B96" s="66" t="s">
        <v>122</v>
      </c>
      <c r="C96" s="67">
        <v>33911.32</v>
      </c>
      <c r="D96" s="67" t="s">
        <v>144</v>
      </c>
      <c r="E96" s="10">
        <f t="shared" si="8"/>
        <v>-2960.0040574627142</v>
      </c>
      <c r="F96" s="31">
        <f t="shared" si="9"/>
        <v>-2960</v>
      </c>
      <c r="G96" s="31">
        <f t="shared" si="10"/>
        <v>-8.3576000033644959E-3</v>
      </c>
      <c r="I96" s="31">
        <f t="shared" si="13"/>
        <v>-8.3576000033644959E-3</v>
      </c>
      <c r="O96" s="31">
        <f t="shared" ca="1" si="11"/>
        <v>-1.0339756654117991E-2</v>
      </c>
      <c r="Q96" s="32">
        <f t="shared" si="12"/>
        <v>18892.82</v>
      </c>
    </row>
    <row r="97" spans="1:17" s="31" customFormat="1" ht="12.75" customHeight="1">
      <c r="A97" s="67" t="s">
        <v>381</v>
      </c>
      <c r="B97" s="66" t="s">
        <v>122</v>
      </c>
      <c r="C97" s="67">
        <v>33911.33</v>
      </c>
      <c r="D97" s="67" t="s">
        <v>144</v>
      </c>
      <c r="E97" s="10">
        <f t="shared" si="8"/>
        <v>-2959.9992026446871</v>
      </c>
      <c r="F97" s="31">
        <f t="shared" si="9"/>
        <v>-2960</v>
      </c>
      <c r="G97" s="31">
        <f t="shared" si="10"/>
        <v>1.6423999986727722E-3</v>
      </c>
      <c r="I97" s="31">
        <f t="shared" si="13"/>
        <v>1.6423999986727722E-3</v>
      </c>
      <c r="O97" s="31">
        <f t="shared" ca="1" si="11"/>
        <v>-1.0339756654117991E-2</v>
      </c>
      <c r="Q97" s="32">
        <f t="shared" si="12"/>
        <v>18892.830000000002</v>
      </c>
    </row>
    <row r="98" spans="1:17" s="31" customFormat="1" ht="12.75" customHeight="1">
      <c r="A98" s="67" t="s">
        <v>377</v>
      </c>
      <c r="B98" s="66" t="s">
        <v>31</v>
      </c>
      <c r="C98" s="67">
        <v>33974.152999999998</v>
      </c>
      <c r="D98" s="67" t="s">
        <v>144</v>
      </c>
      <c r="E98" s="10">
        <f t="shared" si="8"/>
        <v>-2929.4997793582315</v>
      </c>
      <c r="F98" s="31">
        <f t="shared" si="9"/>
        <v>-2929.5</v>
      </c>
      <c r="G98" s="31">
        <f t="shared" si="10"/>
        <v>4.5447999582393095E-4</v>
      </c>
      <c r="I98" s="31">
        <f t="shared" si="13"/>
        <v>4.5447999582393095E-4</v>
      </c>
      <c r="O98" s="31">
        <f t="shared" ca="1" si="11"/>
        <v>-1.0319876503602065E-2</v>
      </c>
      <c r="Q98" s="32">
        <f t="shared" si="12"/>
        <v>18955.652999999998</v>
      </c>
    </row>
    <row r="99" spans="1:17" s="31" customFormat="1" ht="12.75" customHeight="1">
      <c r="A99" s="67" t="s">
        <v>377</v>
      </c>
      <c r="B99" s="66" t="s">
        <v>31</v>
      </c>
      <c r="C99" s="67">
        <v>33976.212</v>
      </c>
      <c r="D99" s="67" t="s">
        <v>144</v>
      </c>
      <c r="E99" s="10">
        <f t="shared" si="8"/>
        <v>-2928.5001723266214</v>
      </c>
      <c r="F99" s="31">
        <f t="shared" si="9"/>
        <v>-2928.5</v>
      </c>
      <c r="G99" s="31">
        <f t="shared" si="10"/>
        <v>-3.5496000054990873E-4</v>
      </c>
      <c r="I99" s="31">
        <f t="shared" si="13"/>
        <v>-3.5496000054990873E-4</v>
      </c>
      <c r="O99" s="31">
        <f t="shared" ca="1" si="11"/>
        <v>-1.0319224695388428E-2</v>
      </c>
      <c r="Q99" s="32">
        <f t="shared" si="12"/>
        <v>18957.712</v>
      </c>
    </row>
    <row r="100" spans="1:17" s="31" customFormat="1" ht="12.75" customHeight="1">
      <c r="A100" s="67" t="s">
        <v>377</v>
      </c>
      <c r="B100" s="66" t="s">
        <v>122</v>
      </c>
      <c r="C100" s="67">
        <v>34088.466999999997</v>
      </c>
      <c r="D100" s="67" t="s">
        <v>144</v>
      </c>
      <c r="E100" s="10">
        <f t="shared" si="8"/>
        <v>-2874.0024125726914</v>
      </c>
      <c r="F100" s="31">
        <f t="shared" si="9"/>
        <v>-2874</v>
      </c>
      <c r="G100" s="31">
        <f t="shared" si="10"/>
        <v>-4.9694400004227646E-3</v>
      </c>
      <c r="I100" s="31">
        <f t="shared" si="13"/>
        <v>-4.9694400004227646E-3</v>
      </c>
      <c r="O100" s="31">
        <f t="shared" ca="1" si="11"/>
        <v>-1.0283701147745216E-2</v>
      </c>
      <c r="Q100" s="32">
        <f t="shared" si="12"/>
        <v>19069.966999999997</v>
      </c>
    </row>
    <row r="101" spans="1:17" s="31" customFormat="1" ht="12.75" customHeight="1">
      <c r="A101" s="67" t="s">
        <v>413</v>
      </c>
      <c r="B101" s="66" t="s">
        <v>122</v>
      </c>
      <c r="C101" s="67">
        <v>34119.375999999997</v>
      </c>
      <c r="D101" s="67" t="s">
        <v>144</v>
      </c>
      <c r="E101" s="10">
        <f t="shared" si="8"/>
        <v>-2858.996655535283</v>
      </c>
      <c r="F101" s="31">
        <f t="shared" si="9"/>
        <v>-2859</v>
      </c>
      <c r="G101" s="31">
        <f t="shared" si="10"/>
        <v>6.8889599933754653E-3</v>
      </c>
      <c r="I101" s="31">
        <f t="shared" si="13"/>
        <v>6.8889599933754653E-3</v>
      </c>
      <c r="O101" s="31">
        <f t="shared" ca="1" si="11"/>
        <v>-1.0273924024540663E-2</v>
      </c>
      <c r="Q101" s="32">
        <f t="shared" si="12"/>
        <v>19100.875999999997</v>
      </c>
    </row>
    <row r="102" spans="1:17" s="31" customFormat="1" ht="12.75" customHeight="1">
      <c r="A102" s="67" t="s">
        <v>413</v>
      </c>
      <c r="B102" s="66" t="s">
        <v>31</v>
      </c>
      <c r="C102" s="67">
        <v>34120.400000000001</v>
      </c>
      <c r="D102" s="67" t="s">
        <v>144</v>
      </c>
      <c r="E102" s="10">
        <f t="shared" si="8"/>
        <v>-2858.4995221693903</v>
      </c>
      <c r="F102" s="31">
        <f t="shared" si="9"/>
        <v>-2858.5</v>
      </c>
      <c r="G102" s="31">
        <f t="shared" si="10"/>
        <v>9.8424000316299498E-4</v>
      </c>
      <c r="I102" s="31">
        <f t="shared" si="13"/>
        <v>9.8424000316299498E-4</v>
      </c>
      <c r="O102" s="31">
        <f t="shared" ca="1" si="11"/>
        <v>-1.0273598120433845E-2</v>
      </c>
      <c r="Q102" s="32">
        <f t="shared" si="12"/>
        <v>19101.900000000001</v>
      </c>
    </row>
    <row r="103" spans="1:17" s="31" customFormat="1" ht="12.75" customHeight="1">
      <c r="A103" s="67" t="s">
        <v>413</v>
      </c>
      <c r="B103" s="66" t="s">
        <v>122</v>
      </c>
      <c r="C103" s="67">
        <v>34121.425999999999</v>
      </c>
      <c r="D103" s="67" t="s">
        <v>144</v>
      </c>
      <c r="E103" s="10">
        <f t="shared" si="8"/>
        <v>-2858.0014178398956</v>
      </c>
      <c r="F103" s="31">
        <f t="shared" si="9"/>
        <v>-2858</v>
      </c>
      <c r="G103" s="31">
        <f t="shared" si="10"/>
        <v>-2.9204800011939369E-3</v>
      </c>
      <c r="I103" s="31">
        <f t="shared" si="13"/>
        <v>-2.9204800011939369E-3</v>
      </c>
      <c r="O103" s="31">
        <f t="shared" ca="1" si="11"/>
        <v>-1.0273272216327026E-2</v>
      </c>
      <c r="Q103" s="32">
        <f t="shared" si="12"/>
        <v>19102.925999999999</v>
      </c>
    </row>
    <row r="104" spans="1:17" s="31" customFormat="1" ht="12.75" customHeight="1">
      <c r="A104" s="35" t="s">
        <v>150</v>
      </c>
      <c r="B104" s="36" t="s">
        <v>151</v>
      </c>
      <c r="C104" s="35">
        <v>34477.769999999997</v>
      </c>
      <c r="D104" s="35">
        <v>2E-3</v>
      </c>
      <c r="E104" s="38">
        <f t="shared" si="8"/>
        <v>-2685.002890364462</v>
      </c>
      <c r="F104" s="31">
        <f t="shared" si="9"/>
        <v>-2685</v>
      </c>
      <c r="G104" s="31">
        <f t="shared" si="10"/>
        <v>-5.9536000044317916E-3</v>
      </c>
      <c r="I104" s="31">
        <f t="shared" si="13"/>
        <v>-5.9536000044317916E-3</v>
      </c>
      <c r="O104" s="31">
        <f t="shared" ca="1" si="11"/>
        <v>-1.0160509395367842E-2</v>
      </c>
      <c r="Q104" s="32">
        <f t="shared" si="12"/>
        <v>19459.269999999997</v>
      </c>
    </row>
    <row r="105" spans="1:17" s="31" customFormat="1" ht="12.75" customHeight="1">
      <c r="A105" s="67" t="s">
        <v>413</v>
      </c>
      <c r="B105" s="66" t="s">
        <v>31</v>
      </c>
      <c r="C105" s="67">
        <v>34499.413999999997</v>
      </c>
      <c r="D105" s="67" t="s">
        <v>144</v>
      </c>
      <c r="E105" s="10">
        <f t="shared" si="8"/>
        <v>-2674.4951222283962</v>
      </c>
      <c r="F105" s="31">
        <f t="shared" si="9"/>
        <v>-2674.5</v>
      </c>
      <c r="G105" s="31">
        <f t="shared" si="10"/>
        <v>1.0047279996797442E-2</v>
      </c>
      <c r="I105" s="31">
        <f t="shared" si="13"/>
        <v>1.0047279996797442E-2</v>
      </c>
      <c r="O105" s="31">
        <f t="shared" ca="1" si="11"/>
        <v>-1.0153665409124655E-2</v>
      </c>
      <c r="Q105" s="32">
        <f t="shared" si="12"/>
        <v>19480.913999999997</v>
      </c>
    </row>
    <row r="106" spans="1:17" s="31" customFormat="1" ht="12.75" customHeight="1">
      <c r="A106" s="67" t="s">
        <v>413</v>
      </c>
      <c r="B106" s="66" t="s">
        <v>31</v>
      </c>
      <c r="C106" s="67">
        <v>34534.434000000001</v>
      </c>
      <c r="D106" s="67" t="s">
        <v>144</v>
      </c>
      <c r="E106" s="10">
        <f t="shared" si="8"/>
        <v>-2657.4935495003847</v>
      </c>
      <c r="F106" s="31">
        <f t="shared" si="9"/>
        <v>-2657.5</v>
      </c>
      <c r="G106" s="31">
        <f t="shared" si="10"/>
        <v>1.3286800000059884E-2</v>
      </c>
      <c r="I106" s="31">
        <f t="shared" si="13"/>
        <v>1.3286800000059884E-2</v>
      </c>
      <c r="O106" s="31">
        <f t="shared" ca="1" si="11"/>
        <v>-1.0142584669492829E-2</v>
      </c>
      <c r="Q106" s="32">
        <f t="shared" si="12"/>
        <v>19515.934000000001</v>
      </c>
    </row>
    <row r="107" spans="1:17" s="31" customFormat="1" ht="12.75" customHeight="1">
      <c r="A107" s="67" t="s">
        <v>413</v>
      </c>
      <c r="B107" s="66" t="s">
        <v>122</v>
      </c>
      <c r="C107" s="67">
        <v>34535.446000000004</v>
      </c>
      <c r="D107" s="67" t="s">
        <v>144</v>
      </c>
      <c r="E107" s="10">
        <f t="shared" si="8"/>
        <v>-2657.0022419161246</v>
      </c>
      <c r="F107" s="31">
        <f t="shared" si="9"/>
        <v>-2657</v>
      </c>
      <c r="G107" s="31">
        <f t="shared" si="10"/>
        <v>-4.6179199998732656E-3</v>
      </c>
      <c r="I107" s="31">
        <f t="shared" si="13"/>
        <v>-4.6179199998732656E-3</v>
      </c>
      <c r="O107" s="31">
        <f t="shared" ca="1" si="11"/>
        <v>-1.0142258765386009E-2</v>
      </c>
      <c r="Q107" s="32">
        <f t="shared" si="12"/>
        <v>19516.946000000004</v>
      </c>
    </row>
    <row r="108" spans="1:17" s="31" customFormat="1" ht="12.75" customHeight="1">
      <c r="A108" s="67" t="s">
        <v>377</v>
      </c>
      <c r="B108" s="66" t="s">
        <v>31</v>
      </c>
      <c r="C108" s="67">
        <v>34664.188999999998</v>
      </c>
      <c r="D108" s="67" t="s">
        <v>144</v>
      </c>
      <c r="E108" s="10">
        <f t="shared" si="8"/>
        <v>-2594.4998582004764</v>
      </c>
      <c r="F108" s="31">
        <f t="shared" si="9"/>
        <v>-2594.5</v>
      </c>
      <c r="G108" s="31">
        <f t="shared" si="10"/>
        <v>2.9207999614300206E-4</v>
      </c>
      <c r="I108" s="31">
        <f t="shared" si="13"/>
        <v>2.9207999614300206E-4</v>
      </c>
      <c r="O108" s="31">
        <f t="shared" ca="1" si="11"/>
        <v>-1.0101520752033704E-2</v>
      </c>
      <c r="Q108" s="32">
        <f t="shared" si="12"/>
        <v>19645.688999999998</v>
      </c>
    </row>
    <row r="109" spans="1:17" s="31" customFormat="1" ht="12.75" customHeight="1">
      <c r="A109" s="67" t="s">
        <v>377</v>
      </c>
      <c r="B109" s="66" t="s">
        <v>122</v>
      </c>
      <c r="C109" s="67">
        <v>34665.212</v>
      </c>
      <c r="D109" s="67" t="s">
        <v>144</v>
      </c>
      <c r="E109" s="10">
        <f t="shared" si="8"/>
        <v>-2594.003210316388</v>
      </c>
      <c r="F109" s="31">
        <f t="shared" si="9"/>
        <v>-2594</v>
      </c>
      <c r="G109" s="31">
        <f t="shared" si="10"/>
        <v>-6.6126400051871315E-3</v>
      </c>
      <c r="I109" s="31">
        <f t="shared" si="13"/>
        <v>-6.6126400051871315E-3</v>
      </c>
      <c r="O109" s="31">
        <f t="shared" ca="1" si="11"/>
        <v>-1.0101194847926886E-2</v>
      </c>
      <c r="Q109" s="32">
        <f t="shared" si="12"/>
        <v>19646.712</v>
      </c>
    </row>
    <row r="110" spans="1:17" s="31" customFormat="1" ht="12.75" customHeight="1">
      <c r="A110" s="67" t="s">
        <v>435</v>
      </c>
      <c r="B110" s="66" t="s">
        <v>122</v>
      </c>
      <c r="C110" s="67">
        <v>35227.550000000003</v>
      </c>
      <c r="D110" s="67" t="s">
        <v>144</v>
      </c>
      <c r="E110" s="10">
        <f t="shared" si="8"/>
        <v>-2320.9983443905367</v>
      </c>
      <c r="F110" s="31">
        <f t="shared" si="9"/>
        <v>-2321</v>
      </c>
      <c r="G110" s="31">
        <f t="shared" si="10"/>
        <v>3.4102400022675283E-3</v>
      </c>
      <c r="I110" s="31">
        <f t="shared" si="13"/>
        <v>3.4102400022675283E-3</v>
      </c>
      <c r="O110" s="31">
        <f t="shared" ca="1" si="11"/>
        <v>-9.9232512056040122E-3</v>
      </c>
      <c r="Q110" s="32">
        <f t="shared" si="12"/>
        <v>20209.050000000003</v>
      </c>
    </row>
    <row r="111" spans="1:17" s="31" customFormat="1" ht="12.75" customHeight="1">
      <c r="A111" s="67" t="s">
        <v>439</v>
      </c>
      <c r="B111" s="66" t="s">
        <v>122</v>
      </c>
      <c r="C111" s="67">
        <v>35645.68</v>
      </c>
      <c r="D111" s="67" t="s">
        <v>144</v>
      </c>
      <c r="E111" s="10">
        <f t="shared" si="8"/>
        <v>-2118.0038382579705</v>
      </c>
      <c r="F111" s="31">
        <f t="shared" si="9"/>
        <v>-2118</v>
      </c>
      <c r="G111" s="31">
        <f t="shared" si="10"/>
        <v>-7.9060799980652519E-3</v>
      </c>
      <c r="H111" s="31">
        <f>G111</f>
        <v>-7.9060799980652519E-3</v>
      </c>
      <c r="O111" s="31">
        <f t="shared" ca="1" si="11"/>
        <v>-9.7909341382357209E-3</v>
      </c>
      <c r="Q111" s="32">
        <f t="shared" si="12"/>
        <v>20627.18</v>
      </c>
    </row>
    <row r="112" spans="1:17" s="31" customFormat="1" ht="12.75" customHeight="1">
      <c r="A112" s="67" t="s">
        <v>443</v>
      </c>
      <c r="B112" s="66" t="s">
        <v>31</v>
      </c>
      <c r="C112" s="67">
        <v>36293.490899999997</v>
      </c>
      <c r="D112" s="67" t="s">
        <v>144</v>
      </c>
      <c r="E112" s="10">
        <f t="shared" si="8"/>
        <v>-1803.5034347643364</v>
      </c>
      <c r="F112" s="31">
        <f t="shared" si="9"/>
        <v>-1803.5</v>
      </c>
      <c r="G112" s="31">
        <f t="shared" si="10"/>
        <v>-7.0749600054114126E-3</v>
      </c>
      <c r="J112" s="31">
        <f>G112</f>
        <v>-7.0749600054114126E-3</v>
      </c>
      <c r="O112" s="31">
        <f t="shared" ca="1" si="11"/>
        <v>-9.5859404550469162E-3</v>
      </c>
      <c r="Q112" s="32">
        <f t="shared" si="12"/>
        <v>21274.990899999997</v>
      </c>
    </row>
    <row r="113" spans="1:17" s="31" customFormat="1" ht="12.75" customHeight="1">
      <c r="A113" s="67" t="s">
        <v>447</v>
      </c>
      <c r="B113" s="66" t="s">
        <v>122</v>
      </c>
      <c r="C113" s="67">
        <v>36296.593000000001</v>
      </c>
      <c r="D113" s="67" t="s">
        <v>144</v>
      </c>
      <c r="E113" s="10">
        <f t="shared" si="8"/>
        <v>-1801.9974216644043</v>
      </c>
      <c r="F113" s="31">
        <f t="shared" si="9"/>
        <v>-1802</v>
      </c>
      <c r="G113" s="31">
        <f t="shared" si="10"/>
        <v>5.310879998432938E-3</v>
      </c>
      <c r="I113" s="31">
        <f>G113</f>
        <v>5.310879998432938E-3</v>
      </c>
      <c r="O113" s="31">
        <f t="shared" ca="1" si="11"/>
        <v>-9.5849627427264609E-3</v>
      </c>
      <c r="Q113" s="32">
        <f t="shared" si="12"/>
        <v>21278.093000000001</v>
      </c>
    </row>
    <row r="114" spans="1:17" s="31" customFormat="1" ht="12.75" customHeight="1">
      <c r="A114" s="67" t="s">
        <v>447</v>
      </c>
      <c r="B114" s="66" t="s">
        <v>122</v>
      </c>
      <c r="C114" s="67">
        <v>36325.415999999997</v>
      </c>
      <c r="D114" s="67" t="s">
        <v>144</v>
      </c>
      <c r="E114" s="10">
        <f t="shared" si="8"/>
        <v>-1788.0043796672783</v>
      </c>
      <c r="F114" s="31">
        <f t="shared" si="9"/>
        <v>-1788</v>
      </c>
      <c r="G114" s="31">
        <f t="shared" si="10"/>
        <v>-9.02128000598168E-3</v>
      </c>
      <c r="I114" s="31">
        <f>G114</f>
        <v>-9.02128000598168E-3</v>
      </c>
      <c r="O114" s="31">
        <f t="shared" ca="1" si="11"/>
        <v>-9.5758374277355451E-3</v>
      </c>
      <c r="Q114" s="32">
        <f t="shared" si="12"/>
        <v>21306.915999999997</v>
      </c>
    </row>
    <row r="115" spans="1:17" s="31" customFormat="1" ht="12.75" customHeight="1">
      <c r="A115" s="67" t="s">
        <v>447</v>
      </c>
      <c r="B115" s="66" t="s">
        <v>31</v>
      </c>
      <c r="C115" s="67">
        <v>36460.343999999997</v>
      </c>
      <c r="D115" s="67" t="s">
        <v>144</v>
      </c>
      <c r="E115" s="10">
        <f t="shared" si="8"/>
        <v>-1722.4992910023773</v>
      </c>
      <c r="F115" s="31">
        <f t="shared" si="9"/>
        <v>-1722.5</v>
      </c>
      <c r="G115" s="31">
        <f t="shared" si="10"/>
        <v>1.4603999952669255E-3</v>
      </c>
      <c r="I115" s="31">
        <f>G115</f>
        <v>1.4603999952669255E-3</v>
      </c>
      <c r="O115" s="31">
        <f t="shared" ca="1" si="11"/>
        <v>-9.5331439897423272E-3</v>
      </c>
      <c r="Q115" s="32">
        <f t="shared" si="12"/>
        <v>21441.843999999997</v>
      </c>
    </row>
    <row r="116" spans="1:17" s="31" customFormat="1" ht="12.75" customHeight="1">
      <c r="A116" s="67" t="s">
        <v>447</v>
      </c>
      <c r="B116" s="66" t="s">
        <v>31</v>
      </c>
      <c r="C116" s="67">
        <v>36460.358</v>
      </c>
      <c r="D116" s="67" t="s">
        <v>144</v>
      </c>
      <c r="E116" s="10">
        <f t="shared" si="8"/>
        <v>-1722.492494257139</v>
      </c>
      <c r="F116" s="31">
        <f t="shared" si="9"/>
        <v>-1722.5</v>
      </c>
      <c r="G116" s="31">
        <f t="shared" si="10"/>
        <v>1.5460399998119101E-2</v>
      </c>
      <c r="I116" s="31">
        <f>G116</f>
        <v>1.5460399998119101E-2</v>
      </c>
      <c r="O116" s="31">
        <f t="shared" ca="1" si="11"/>
        <v>-9.5331439897423272E-3</v>
      </c>
      <c r="Q116" s="32">
        <f t="shared" si="12"/>
        <v>21441.858</v>
      </c>
    </row>
    <row r="117" spans="1:17" s="31" customFormat="1" ht="12.75" customHeight="1">
      <c r="A117" s="67" t="s">
        <v>443</v>
      </c>
      <c r="B117" s="66" t="s">
        <v>122</v>
      </c>
      <c r="C117" s="67">
        <v>36638.508000000002</v>
      </c>
      <c r="D117" s="67" t="s">
        <v>144</v>
      </c>
      <c r="E117" s="10">
        <f t="shared" si="8"/>
        <v>-1636.0039111190788</v>
      </c>
      <c r="F117" s="31">
        <f t="shared" si="9"/>
        <v>-1636</v>
      </c>
      <c r="G117" s="31">
        <f t="shared" si="10"/>
        <v>-8.0561599970678799E-3</v>
      </c>
      <c r="J117" s="31">
        <f>G117</f>
        <v>-8.0561599970678799E-3</v>
      </c>
      <c r="O117" s="31">
        <f t="shared" ref="O117:O132" ca="1" si="14">+C$11+C$12*F117</f>
        <v>-9.4767625792627364E-3</v>
      </c>
      <c r="Q117" s="32">
        <f t="shared" si="12"/>
        <v>21620.008000000002</v>
      </c>
    </row>
    <row r="118" spans="1:17" s="31" customFormat="1" ht="12.75" customHeight="1">
      <c r="A118" s="67" t="s">
        <v>443</v>
      </c>
      <c r="B118" s="66" t="s">
        <v>31</v>
      </c>
      <c r="C118" s="67">
        <v>37016.481699999997</v>
      </c>
      <c r="D118" s="67" t="s">
        <v>144</v>
      </c>
      <c r="E118" s="10">
        <f t="shared" si="8"/>
        <v>-1452.5045578973579</v>
      </c>
      <c r="F118" s="31">
        <f t="shared" si="9"/>
        <v>-1452.5</v>
      </c>
      <c r="G118" s="31">
        <f t="shared" si="10"/>
        <v>-9.3884000016259961E-3</v>
      </c>
      <c r="J118" s="31">
        <f>G118</f>
        <v>-9.3884000016259961E-3</v>
      </c>
      <c r="O118" s="31">
        <f t="shared" ca="1" si="14"/>
        <v>-9.357155772060366E-3</v>
      </c>
      <c r="Q118" s="32">
        <f t="shared" si="12"/>
        <v>21997.981699999997</v>
      </c>
    </row>
    <row r="119" spans="1:17" s="31" customFormat="1" ht="12.75" customHeight="1">
      <c r="A119" s="67" t="s">
        <v>443</v>
      </c>
      <c r="B119" s="66" t="s">
        <v>31</v>
      </c>
      <c r="C119" s="67">
        <v>37045.318599999999</v>
      </c>
      <c r="D119" s="67" t="s">
        <v>144</v>
      </c>
      <c r="E119" s="10">
        <f t="shared" si="8"/>
        <v>-1438.5047677031728</v>
      </c>
      <c r="F119" s="31">
        <f t="shared" si="9"/>
        <v>-1438.5</v>
      </c>
      <c r="G119" s="31">
        <f t="shared" si="10"/>
        <v>-9.8205600006622262E-3</v>
      </c>
      <c r="J119" s="31">
        <f>G119</f>
        <v>-9.8205600006622262E-3</v>
      </c>
      <c r="O119" s="31">
        <f t="shared" ca="1" si="14"/>
        <v>-9.3480304570694485E-3</v>
      </c>
      <c r="Q119" s="32">
        <f t="shared" si="12"/>
        <v>22026.818599999999</v>
      </c>
    </row>
    <row r="120" spans="1:17" s="31" customFormat="1" ht="12.75" customHeight="1">
      <c r="A120" s="67" t="s">
        <v>443</v>
      </c>
      <c r="B120" s="66" t="s">
        <v>122</v>
      </c>
      <c r="C120" s="67">
        <v>37248.21</v>
      </c>
      <c r="D120" s="67" t="s">
        <v>144</v>
      </c>
      <c r="E120" s="10">
        <f t="shared" si="8"/>
        <v>-1340.0046850935889</v>
      </c>
      <c r="F120" s="31">
        <f t="shared" si="9"/>
        <v>-1340</v>
      </c>
      <c r="G120" s="31">
        <f t="shared" si="10"/>
        <v>-9.6504000030108728E-3</v>
      </c>
      <c r="J120" s="31">
        <f>G120</f>
        <v>-9.6504000030108728E-3</v>
      </c>
      <c r="O120" s="31">
        <f t="shared" ca="1" si="14"/>
        <v>-9.2838273480262135E-3</v>
      </c>
      <c r="Q120" s="32">
        <f t="shared" si="12"/>
        <v>22229.71</v>
      </c>
    </row>
    <row r="121" spans="1:17" s="31" customFormat="1" ht="12.75" customHeight="1">
      <c r="A121" s="67" t="s">
        <v>473</v>
      </c>
      <c r="B121" s="66" t="s">
        <v>122</v>
      </c>
      <c r="C121" s="67">
        <v>37874.396000000001</v>
      </c>
      <c r="D121" s="67" t="s">
        <v>144</v>
      </c>
      <c r="E121" s="10">
        <f t="shared" si="8"/>
        <v>-1036.0027770335882</v>
      </c>
      <c r="F121" s="31">
        <f t="shared" si="9"/>
        <v>-1036</v>
      </c>
      <c r="G121" s="31">
        <f t="shared" si="10"/>
        <v>-5.7201599993277341E-3</v>
      </c>
      <c r="I121" s="31">
        <f>G121</f>
        <v>-5.7201599993277341E-3</v>
      </c>
      <c r="O121" s="31">
        <f t="shared" ca="1" si="14"/>
        <v>-9.0856776510805978E-3</v>
      </c>
      <c r="Q121" s="32">
        <f t="shared" si="12"/>
        <v>22855.896000000001</v>
      </c>
    </row>
    <row r="122" spans="1:17" s="31" customFormat="1" ht="12.75" customHeight="1">
      <c r="A122" s="67" t="s">
        <v>473</v>
      </c>
      <c r="B122" s="66" t="s">
        <v>122</v>
      </c>
      <c r="C122" s="67">
        <v>37874.396999999997</v>
      </c>
      <c r="D122" s="67" t="s">
        <v>144</v>
      </c>
      <c r="E122" s="10">
        <f t="shared" si="8"/>
        <v>-1036.0022915517875</v>
      </c>
      <c r="F122" s="31">
        <f t="shared" si="9"/>
        <v>-1036</v>
      </c>
      <c r="G122" s="31">
        <f t="shared" si="10"/>
        <v>-4.7201600027619861E-3</v>
      </c>
      <c r="I122" s="31">
        <f>G122</f>
        <v>-4.7201600027619861E-3</v>
      </c>
      <c r="O122" s="31">
        <f t="shared" ca="1" si="14"/>
        <v>-9.0856776510805978E-3</v>
      </c>
      <c r="Q122" s="32">
        <f t="shared" si="12"/>
        <v>22855.896999999997</v>
      </c>
    </row>
    <row r="123" spans="1:17" s="31" customFormat="1" ht="12.75" customHeight="1">
      <c r="A123" s="67" t="s">
        <v>473</v>
      </c>
      <c r="B123" s="66" t="s">
        <v>122</v>
      </c>
      <c r="C123" s="67">
        <v>37874.400000000001</v>
      </c>
      <c r="D123" s="67" t="s">
        <v>144</v>
      </c>
      <c r="E123" s="10">
        <f t="shared" si="8"/>
        <v>-1036.0008351063775</v>
      </c>
      <c r="F123" s="31">
        <f t="shared" si="9"/>
        <v>-1036</v>
      </c>
      <c r="G123" s="31">
        <f t="shared" si="10"/>
        <v>-1.7201599985128269E-3</v>
      </c>
      <c r="I123" s="31">
        <f>G123</f>
        <v>-1.7201599985128269E-3</v>
      </c>
      <c r="O123" s="31">
        <f t="shared" ca="1" si="14"/>
        <v>-9.0856776510805978E-3</v>
      </c>
      <c r="Q123" s="32">
        <f t="shared" si="12"/>
        <v>22855.9</v>
      </c>
    </row>
    <row r="124" spans="1:17" s="31" customFormat="1" ht="12.75" customHeight="1">
      <c r="A124" s="67" t="s">
        <v>483</v>
      </c>
      <c r="B124" s="66" t="s">
        <v>122</v>
      </c>
      <c r="C124" s="67">
        <v>38220.447999999997</v>
      </c>
      <c r="D124" s="67" t="s">
        <v>144</v>
      </c>
      <c r="E124" s="10">
        <f t="shared" si="8"/>
        <v>-868.00082827079598</v>
      </c>
      <c r="F124" s="31">
        <f t="shared" si="9"/>
        <v>-868</v>
      </c>
      <c r="G124" s="31">
        <f t="shared" si="10"/>
        <v>-1.7060800018953159E-3</v>
      </c>
      <c r="H124" s="31">
        <f>G124</f>
        <v>-1.7060800018953159E-3</v>
      </c>
      <c r="O124" s="31">
        <f t="shared" ca="1" si="14"/>
        <v>-8.9761738711895984E-3</v>
      </c>
      <c r="Q124" s="32">
        <f t="shared" si="12"/>
        <v>23201.947999999997</v>
      </c>
    </row>
    <row r="125" spans="1:17" s="31" customFormat="1" ht="12.75" customHeight="1">
      <c r="A125" s="67" t="s">
        <v>487</v>
      </c>
      <c r="B125" s="66" t="s">
        <v>122</v>
      </c>
      <c r="C125" s="67">
        <v>38222.495000000003</v>
      </c>
      <c r="D125" s="67" t="s">
        <v>144</v>
      </c>
      <c r="E125" s="10">
        <f t="shared" si="8"/>
        <v>-867.00704702081498</v>
      </c>
      <c r="F125" s="31">
        <f t="shared" si="9"/>
        <v>-867</v>
      </c>
      <c r="G125" s="31">
        <f t="shared" si="10"/>
        <v>-1.4515520000713877E-2</v>
      </c>
      <c r="I125" s="31">
        <f t="shared" ref="I125:I130" si="15">G125</f>
        <v>-1.4515520000713877E-2</v>
      </c>
      <c r="O125" s="31">
        <f t="shared" ca="1" si="14"/>
        <v>-8.9755220629759609E-3</v>
      </c>
      <c r="Q125" s="32">
        <f t="shared" si="12"/>
        <v>23203.995000000003</v>
      </c>
    </row>
    <row r="126" spans="1:17" s="31" customFormat="1" ht="12.75" customHeight="1">
      <c r="A126" s="67" t="s">
        <v>491</v>
      </c>
      <c r="B126" s="66" t="s">
        <v>122</v>
      </c>
      <c r="C126" s="67">
        <v>38529.411999999997</v>
      </c>
      <c r="D126" s="67" t="s">
        <v>144</v>
      </c>
      <c r="E126" s="10">
        <f t="shared" si="8"/>
        <v>-718.0044286038443</v>
      </c>
      <c r="F126" s="31">
        <f t="shared" si="9"/>
        <v>-718</v>
      </c>
      <c r="G126" s="31">
        <f t="shared" si="10"/>
        <v>-9.1220800022711046E-3</v>
      </c>
      <c r="I126" s="31">
        <f t="shared" si="15"/>
        <v>-9.1220800022711046E-3</v>
      </c>
      <c r="O126" s="31">
        <f t="shared" ca="1" si="14"/>
        <v>-8.8784026391440628E-3</v>
      </c>
      <c r="Q126" s="32">
        <f t="shared" si="12"/>
        <v>23510.911999999997</v>
      </c>
    </row>
    <row r="127" spans="1:17" s="31" customFormat="1" ht="12.75" customHeight="1">
      <c r="A127" s="67" t="s">
        <v>487</v>
      </c>
      <c r="B127" s="66" t="s">
        <v>122</v>
      </c>
      <c r="C127" s="67">
        <v>38910.472000000002</v>
      </c>
      <c r="D127" s="67" t="s">
        <v>144</v>
      </c>
      <c r="E127" s="10">
        <f t="shared" si="8"/>
        <v>-533.00673289466988</v>
      </c>
      <c r="F127" s="31">
        <f t="shared" si="9"/>
        <v>-533</v>
      </c>
      <c r="G127" s="31">
        <f t="shared" si="10"/>
        <v>-1.3868479996745009E-2</v>
      </c>
      <c r="I127" s="31">
        <f t="shared" si="15"/>
        <v>-1.3868479996745009E-2</v>
      </c>
      <c r="O127" s="31">
        <f t="shared" ca="1" si="14"/>
        <v>-8.7578181196212371E-3</v>
      </c>
      <c r="Q127" s="32">
        <f t="shared" si="12"/>
        <v>23891.972000000002</v>
      </c>
    </row>
    <row r="128" spans="1:17" s="31" customFormat="1" ht="12.75" customHeight="1">
      <c r="A128" s="67" t="s">
        <v>487</v>
      </c>
      <c r="B128" s="66" t="s">
        <v>122</v>
      </c>
      <c r="C128" s="67">
        <v>38910.474999999999</v>
      </c>
      <c r="D128" s="67" t="s">
        <v>144</v>
      </c>
      <c r="E128" s="10">
        <f t="shared" si="8"/>
        <v>-533.00527644926342</v>
      </c>
      <c r="F128" s="31">
        <f t="shared" si="9"/>
        <v>-533</v>
      </c>
      <c r="G128" s="31">
        <f t="shared" si="10"/>
        <v>-1.0868479999771807E-2</v>
      </c>
      <c r="I128" s="31">
        <f t="shared" si="15"/>
        <v>-1.0868479999771807E-2</v>
      </c>
      <c r="O128" s="31">
        <f t="shared" ca="1" si="14"/>
        <v>-8.7578181196212371E-3</v>
      </c>
      <c r="Q128" s="32">
        <f t="shared" si="12"/>
        <v>23891.974999999999</v>
      </c>
    </row>
    <row r="129" spans="1:17" s="31" customFormat="1" ht="12.75" customHeight="1">
      <c r="A129" s="67" t="s">
        <v>499</v>
      </c>
      <c r="B129" s="66" t="s">
        <v>122</v>
      </c>
      <c r="C129" s="67">
        <v>38978.453999999998</v>
      </c>
      <c r="D129" s="67" t="s">
        <v>144</v>
      </c>
      <c r="E129" s="10">
        <f t="shared" si="8"/>
        <v>-500.0027089884602</v>
      </c>
      <c r="F129" s="31">
        <f t="shared" si="9"/>
        <v>-500</v>
      </c>
      <c r="G129" s="31">
        <f t="shared" si="10"/>
        <v>-5.5800000045564957E-3</v>
      </c>
      <c r="I129" s="31">
        <f t="shared" si="15"/>
        <v>-5.5800000045564957E-3</v>
      </c>
      <c r="O129" s="31">
        <f t="shared" ca="1" si="14"/>
        <v>-8.73630844857122E-3</v>
      </c>
      <c r="Q129" s="32">
        <f t="shared" si="12"/>
        <v>23959.953999999998</v>
      </c>
    </row>
    <row r="130" spans="1:17" s="31" customFormat="1" ht="12.75" customHeight="1">
      <c r="A130" s="67" t="s">
        <v>487</v>
      </c>
      <c r="B130" s="66" t="s">
        <v>31</v>
      </c>
      <c r="C130" s="67">
        <v>39012.421999999999</v>
      </c>
      <c r="D130" s="67" t="s">
        <v>144</v>
      </c>
      <c r="E130" s="10">
        <f t="shared" si="8"/>
        <v>-483.51186311681454</v>
      </c>
      <c r="F130" s="31">
        <f t="shared" si="9"/>
        <v>-483.5</v>
      </c>
      <c r="G130" s="31">
        <f t="shared" si="10"/>
        <v>-2.4435760002234019E-2</v>
      </c>
      <c r="I130" s="31">
        <f t="shared" si="15"/>
        <v>-2.4435760002234019E-2</v>
      </c>
      <c r="O130" s="31">
        <f t="shared" ca="1" si="14"/>
        <v>-8.7255536130462098E-3</v>
      </c>
      <c r="Q130" s="32">
        <f t="shared" si="12"/>
        <v>23993.921999999999</v>
      </c>
    </row>
    <row r="131" spans="1:17" s="31" customFormat="1" ht="12.75" customHeight="1">
      <c r="A131" s="67" t="s">
        <v>506</v>
      </c>
      <c r="B131" s="66" t="s">
        <v>122</v>
      </c>
      <c r="C131" s="67">
        <v>39252.404999999999</v>
      </c>
      <c r="D131" s="67" t="s">
        <v>144</v>
      </c>
      <c r="E131" s="10">
        <f t="shared" si="8"/>
        <v>-367.00448367689887</v>
      </c>
      <c r="F131" s="31">
        <f t="shared" si="9"/>
        <v>-367</v>
      </c>
      <c r="G131" s="31">
        <f t="shared" si="10"/>
        <v>-9.2355200031306595E-3</v>
      </c>
      <c r="H131" s="31">
        <f>G131</f>
        <v>-9.2355200031306595E-3</v>
      </c>
      <c r="O131" s="31">
        <f t="shared" ca="1" si="14"/>
        <v>-8.6496179561575126E-3</v>
      </c>
      <c r="Q131" s="32">
        <f t="shared" si="12"/>
        <v>24233.904999999999</v>
      </c>
    </row>
    <row r="132" spans="1:17" s="31" customFormat="1" ht="12.75" customHeight="1">
      <c r="A132" s="67" t="s">
        <v>506</v>
      </c>
      <c r="B132" s="66" t="s">
        <v>122</v>
      </c>
      <c r="C132" s="67">
        <v>39252.415000000001</v>
      </c>
      <c r="D132" s="67" t="s">
        <v>144</v>
      </c>
      <c r="E132" s="10">
        <f t="shared" si="8"/>
        <v>-366.99962885887163</v>
      </c>
      <c r="F132" s="31">
        <f t="shared" si="9"/>
        <v>-367</v>
      </c>
      <c r="G132" s="31">
        <f t="shared" si="10"/>
        <v>7.6447999890660867E-4</v>
      </c>
      <c r="H132" s="31">
        <f>G132</f>
        <v>7.6447999890660867E-4</v>
      </c>
      <c r="O132" s="31">
        <f t="shared" ca="1" si="14"/>
        <v>-8.6496179561575126E-3</v>
      </c>
      <c r="Q132" s="32">
        <f t="shared" si="12"/>
        <v>24233.915000000001</v>
      </c>
    </row>
    <row r="133" spans="1:17" s="31" customFormat="1" ht="12.75" customHeight="1">
      <c r="A133" s="10" t="s">
        <v>116</v>
      </c>
      <c r="B133" s="37"/>
      <c r="C133" s="11">
        <v>39318.320099999997</v>
      </c>
      <c r="D133" s="11"/>
      <c r="E133" s="38">
        <f t="shared" si="8"/>
        <v>-335.00390210853868</v>
      </c>
      <c r="F133" s="31">
        <f t="shared" si="9"/>
        <v>-335</v>
      </c>
      <c r="G133" s="31">
        <f t="shared" si="10"/>
        <v>-8.0376000041724183E-3</v>
      </c>
      <c r="J133" s="31">
        <f>G133</f>
        <v>-8.0376000041724183E-3</v>
      </c>
      <c r="Q133" s="32">
        <f t="shared" si="12"/>
        <v>24299.820099999997</v>
      </c>
    </row>
    <row r="134" spans="1:17" s="31" customFormat="1" ht="12.75" customHeight="1">
      <c r="A134" s="10" t="s">
        <v>116</v>
      </c>
      <c r="B134" s="37"/>
      <c r="C134" s="11">
        <v>39321.411099999998</v>
      </c>
      <c r="D134" s="11"/>
      <c r="E134" s="38">
        <f t="shared" si="8"/>
        <v>-333.50327785661744</v>
      </c>
      <c r="F134" s="31">
        <f t="shared" si="9"/>
        <v>-333.5</v>
      </c>
      <c r="G134" s="31">
        <f t="shared" si="10"/>
        <v>-6.751760003680829E-3</v>
      </c>
      <c r="J134" s="31">
        <f>G134</f>
        <v>-6.751760003680829E-3</v>
      </c>
      <c r="Q134" s="32">
        <f t="shared" si="12"/>
        <v>24302.911099999998</v>
      </c>
    </row>
    <row r="135" spans="1:17" s="31" customFormat="1" ht="12.75" customHeight="1">
      <c r="A135" s="67" t="s">
        <v>506</v>
      </c>
      <c r="B135" s="66" t="s">
        <v>122</v>
      </c>
      <c r="C135" s="67">
        <v>39355.387999999999</v>
      </c>
      <c r="D135" s="67" t="s">
        <v>144</v>
      </c>
      <c r="E135" s="10">
        <f t="shared" si="8"/>
        <v>-317.00811119692804</v>
      </c>
      <c r="F135" s="31">
        <f t="shared" si="9"/>
        <v>-317</v>
      </c>
      <c r="G135" s="31">
        <f t="shared" si="10"/>
        <v>-1.6707520000636578E-2</v>
      </c>
      <c r="H135" s="31">
        <f>G135</f>
        <v>-1.6707520000636578E-2</v>
      </c>
      <c r="O135" s="31">
        <f t="shared" ref="O135:O142" ca="1" si="16">+C$11+C$12*F135</f>
        <v>-8.6170275454756674E-3</v>
      </c>
      <c r="Q135" s="32">
        <f t="shared" si="12"/>
        <v>24336.887999999999</v>
      </c>
    </row>
    <row r="136" spans="1:17" s="31" customFormat="1" ht="12.75" customHeight="1">
      <c r="A136" s="67" t="s">
        <v>525</v>
      </c>
      <c r="B136" s="66" t="s">
        <v>122</v>
      </c>
      <c r="C136" s="67">
        <v>39598.451999999997</v>
      </c>
      <c r="D136" s="67" t="s">
        <v>144</v>
      </c>
      <c r="E136" s="10">
        <f t="shared" si="8"/>
        <v>-199.00496232311841</v>
      </c>
      <c r="F136" s="31">
        <f t="shared" si="9"/>
        <v>-199</v>
      </c>
      <c r="G136" s="31">
        <f t="shared" si="10"/>
        <v>-1.0221440003078897E-2</v>
      </c>
      <c r="H136" s="31">
        <f>G136</f>
        <v>-1.0221440003078897E-2</v>
      </c>
      <c r="O136" s="31">
        <f t="shared" ca="1" si="16"/>
        <v>-8.5401141762665132E-3</v>
      </c>
      <c r="Q136" s="32">
        <f t="shared" si="12"/>
        <v>24579.951999999997</v>
      </c>
    </row>
    <row r="137" spans="1:17" s="31" customFormat="1" ht="12.75" customHeight="1">
      <c r="A137" s="67" t="s">
        <v>506</v>
      </c>
      <c r="B137" s="66" t="s">
        <v>122</v>
      </c>
      <c r="C137" s="67">
        <v>39666.421999999999</v>
      </c>
      <c r="D137" s="67" t="s">
        <v>144</v>
      </c>
      <c r="E137" s="10">
        <f t="shared" si="8"/>
        <v>-166.00676419853792</v>
      </c>
      <c r="F137" s="31">
        <f t="shared" si="9"/>
        <v>-166</v>
      </c>
      <c r="G137" s="31">
        <f t="shared" si="10"/>
        <v>-1.393295999878319E-2</v>
      </c>
      <c r="H137" s="31">
        <f>G137</f>
        <v>-1.393295999878319E-2</v>
      </c>
      <c r="O137" s="31">
        <f t="shared" ca="1" si="16"/>
        <v>-8.5186045052164944E-3</v>
      </c>
      <c r="Q137" s="32">
        <f t="shared" si="12"/>
        <v>24647.921999999999</v>
      </c>
    </row>
    <row r="138" spans="1:17" s="31" customFormat="1" ht="12.75" customHeight="1">
      <c r="A138" s="67" t="s">
        <v>506</v>
      </c>
      <c r="B138" s="66" t="s">
        <v>122</v>
      </c>
      <c r="C138" s="67">
        <v>39699.383999999998</v>
      </c>
      <c r="D138" s="67" t="s">
        <v>144</v>
      </c>
      <c r="E138" s="10">
        <f t="shared" si="8"/>
        <v>-150.00431302033596</v>
      </c>
      <c r="F138" s="31">
        <f t="shared" si="9"/>
        <v>-150</v>
      </c>
      <c r="G138" s="31">
        <f t="shared" si="10"/>
        <v>-8.8840000025811605E-3</v>
      </c>
      <c r="H138" s="31">
        <f>G138</f>
        <v>-8.8840000025811605E-3</v>
      </c>
      <c r="O138" s="31">
        <f t="shared" ca="1" si="16"/>
        <v>-8.5081755737983055E-3</v>
      </c>
      <c r="Q138" s="32">
        <f t="shared" si="12"/>
        <v>24680.883999999998</v>
      </c>
    </row>
    <row r="139" spans="1:17" s="31" customFormat="1" ht="12.75" customHeight="1">
      <c r="A139" s="67" t="s">
        <v>506</v>
      </c>
      <c r="B139" s="66" t="s">
        <v>122</v>
      </c>
      <c r="C139" s="67">
        <v>39699.385000000002</v>
      </c>
      <c r="D139" s="67" t="s">
        <v>144</v>
      </c>
      <c r="E139" s="10">
        <f t="shared" si="8"/>
        <v>-150.00382753853145</v>
      </c>
      <c r="F139" s="31">
        <f t="shared" si="9"/>
        <v>-150</v>
      </c>
      <c r="G139" s="31">
        <f t="shared" si="10"/>
        <v>-7.8839999987394549E-3</v>
      </c>
      <c r="H139" s="31">
        <f>G139</f>
        <v>-7.8839999987394549E-3</v>
      </c>
      <c r="O139" s="31">
        <f t="shared" ca="1" si="16"/>
        <v>-8.5081755737983055E-3</v>
      </c>
      <c r="Q139" s="32">
        <f t="shared" si="12"/>
        <v>24680.885000000002</v>
      </c>
    </row>
    <row r="140" spans="1:17" s="31" customFormat="1" ht="12.75" customHeight="1">
      <c r="A140" s="67" t="s">
        <v>536</v>
      </c>
      <c r="B140" s="66" t="s">
        <v>122</v>
      </c>
      <c r="C140" s="67">
        <v>39699.394999999997</v>
      </c>
      <c r="D140" s="67" t="s">
        <v>144</v>
      </c>
      <c r="E140" s="10">
        <f t="shared" si="8"/>
        <v>-149.99897272050774</v>
      </c>
      <c r="F140" s="31">
        <f t="shared" si="9"/>
        <v>-150</v>
      </c>
      <c r="G140" s="31">
        <f t="shared" si="10"/>
        <v>2.1159999960218556E-3</v>
      </c>
      <c r="I140" s="31">
        <f>G140</f>
        <v>2.1159999960218556E-3</v>
      </c>
      <c r="O140" s="31">
        <f t="shared" ca="1" si="16"/>
        <v>-8.5081755737983055E-3</v>
      </c>
      <c r="Q140" s="32">
        <f t="shared" si="12"/>
        <v>24680.894999999997</v>
      </c>
    </row>
    <row r="141" spans="1:17" s="31" customFormat="1" ht="12.75" customHeight="1">
      <c r="A141" s="67" t="s">
        <v>541</v>
      </c>
      <c r="B141" s="66" t="s">
        <v>31</v>
      </c>
      <c r="C141" s="67">
        <v>39941.415800000002</v>
      </c>
      <c r="D141" s="67" t="s">
        <v>144</v>
      </c>
      <c r="E141" s="10">
        <f t="shared" si="8"/>
        <v>-32.50227846319541</v>
      </c>
      <c r="F141" s="31">
        <f t="shared" si="9"/>
        <v>-32.5</v>
      </c>
      <c r="G141" s="31">
        <f t="shared" si="10"/>
        <v>-4.6931999968364835E-3</v>
      </c>
      <c r="J141" s="31">
        <f t="shared" ref="J141:J146" si="17">G141</f>
        <v>-4.6931999968364835E-3</v>
      </c>
      <c r="O141" s="31">
        <f t="shared" ca="1" si="16"/>
        <v>-8.4315881086959692E-3</v>
      </c>
      <c r="Q141" s="32">
        <f t="shared" si="12"/>
        <v>24922.915800000002</v>
      </c>
    </row>
    <row r="142" spans="1:17" s="31" customFormat="1" ht="12.75" customHeight="1">
      <c r="A142" s="67" t="s">
        <v>541</v>
      </c>
      <c r="B142" s="66" t="s">
        <v>31</v>
      </c>
      <c r="C142" s="67">
        <v>39945.532500000001</v>
      </c>
      <c r="D142" s="67" t="s">
        <v>144</v>
      </c>
      <c r="E142" s="10">
        <f t="shared" si="8"/>
        <v>-30.503695526320108</v>
      </c>
      <c r="F142" s="31">
        <f t="shared" si="9"/>
        <v>-30.5</v>
      </c>
      <c r="G142" s="31">
        <f t="shared" si="10"/>
        <v>-7.6120800003991462E-3</v>
      </c>
      <c r="J142" s="31">
        <f t="shared" si="17"/>
        <v>-7.6120800003991462E-3</v>
      </c>
      <c r="O142" s="31">
        <f t="shared" ca="1" si="16"/>
        <v>-8.430284492268696E-3</v>
      </c>
      <c r="Q142" s="32">
        <f t="shared" si="12"/>
        <v>24927.032500000001</v>
      </c>
    </row>
    <row r="143" spans="1:17" s="31" customFormat="1" ht="12.75" customHeight="1">
      <c r="A143" s="10" t="s">
        <v>117</v>
      </c>
      <c r="B143" s="37"/>
      <c r="C143" s="11">
        <v>39979.517999999996</v>
      </c>
      <c r="D143" s="11"/>
      <c r="E143" s="38">
        <f t="shared" si="8"/>
        <v>-14.004353723131157</v>
      </c>
      <c r="F143" s="31">
        <f t="shared" si="9"/>
        <v>-14</v>
      </c>
      <c r="G143" s="31">
        <f t="shared" si="10"/>
        <v>-8.9678400036063977E-3</v>
      </c>
      <c r="J143" s="31">
        <f t="shared" si="17"/>
        <v>-8.9678400036063977E-3</v>
      </c>
      <c r="Q143" s="32">
        <f t="shared" si="12"/>
        <v>24961.017999999996</v>
      </c>
    </row>
    <row r="144" spans="1:17" s="31" customFormat="1" ht="12.75" customHeight="1">
      <c r="A144" s="10" t="s">
        <v>117</v>
      </c>
      <c r="B144" s="37"/>
      <c r="C144" s="11">
        <v>40008.357300000003</v>
      </c>
      <c r="D144" s="11"/>
      <c r="E144" s="38">
        <f t="shared" si="8"/>
        <v>-3.3983726173175072E-3</v>
      </c>
      <c r="F144" s="31">
        <f t="shared" si="9"/>
        <v>0</v>
      </c>
      <c r="G144" s="31">
        <f t="shared" si="10"/>
        <v>-6.9999999977881089E-3</v>
      </c>
      <c r="J144" s="31">
        <f t="shared" si="17"/>
        <v>-6.9999999977881089E-3</v>
      </c>
      <c r="Q144" s="32">
        <f t="shared" si="12"/>
        <v>24989.857300000003</v>
      </c>
    </row>
    <row r="145" spans="1:33" s="31" customFormat="1" ht="12.75" customHeight="1">
      <c r="A145" s="10" t="s">
        <v>17</v>
      </c>
      <c r="B145" s="39"/>
      <c r="C145" s="40">
        <v>40008.364300000001</v>
      </c>
      <c r="D145" s="40" t="s">
        <v>19</v>
      </c>
      <c r="E145" s="38">
        <f t="shared" si="8"/>
        <v>0</v>
      </c>
      <c r="F145" s="31">
        <f t="shared" si="9"/>
        <v>0</v>
      </c>
      <c r="G145" s="31">
        <f t="shared" si="10"/>
        <v>0</v>
      </c>
      <c r="J145" s="31">
        <f t="shared" si="17"/>
        <v>0</v>
      </c>
      <c r="Q145" s="32">
        <f t="shared" si="12"/>
        <v>24989.864300000001</v>
      </c>
    </row>
    <row r="146" spans="1:33" s="31" customFormat="1" ht="12.75" customHeight="1">
      <c r="A146" s="67" t="s">
        <v>541</v>
      </c>
      <c r="B146" s="66" t="s">
        <v>122</v>
      </c>
      <c r="C146" s="67">
        <v>40226.697999999997</v>
      </c>
      <c r="D146" s="67" t="s">
        <v>144</v>
      </c>
      <c r="E146" s="10">
        <f t="shared" si="8"/>
        <v>105.99703825029347</v>
      </c>
      <c r="F146" s="31">
        <f t="shared" si="9"/>
        <v>106</v>
      </c>
      <c r="G146" s="31">
        <f t="shared" si="10"/>
        <v>-6.1006400064798072E-3</v>
      </c>
      <c r="J146" s="31">
        <f t="shared" si="17"/>
        <v>-6.1006400064798072E-3</v>
      </c>
      <c r="O146" s="31">
        <f ca="1">+C$11+C$12*F146</f>
        <v>-8.3413126711072583E-3</v>
      </c>
      <c r="Q146" s="32">
        <f t="shared" si="12"/>
        <v>25208.197999999997</v>
      </c>
    </row>
    <row r="147" spans="1:33" s="31" customFormat="1" ht="12.75" customHeight="1">
      <c r="A147" s="10" t="s">
        <v>33</v>
      </c>
      <c r="B147" s="39"/>
      <c r="C147" s="41">
        <v>40290.555</v>
      </c>
      <c r="D147" s="40"/>
      <c r="E147" s="38">
        <f t="shared" si="8"/>
        <v>136.99844972066893</v>
      </c>
      <c r="F147" s="31">
        <f t="shared" si="9"/>
        <v>137</v>
      </c>
      <c r="G147" s="31">
        <f t="shared" si="10"/>
        <v>-3.1932799975038506E-3</v>
      </c>
      <c r="I147" s="31">
        <f>G147</f>
        <v>-3.1932799975038506E-3</v>
      </c>
      <c r="Q147" s="32">
        <f t="shared" si="12"/>
        <v>25272.055</v>
      </c>
      <c r="AC147" s="31">
        <v>10</v>
      </c>
      <c r="AE147" s="31" t="s">
        <v>32</v>
      </c>
      <c r="AG147" s="31" t="s">
        <v>34</v>
      </c>
    </row>
    <row r="148" spans="1:33" s="31" customFormat="1" ht="12.75" customHeight="1">
      <c r="A148" s="67" t="s">
        <v>562</v>
      </c>
      <c r="B148" s="66" t="s">
        <v>31</v>
      </c>
      <c r="C148" s="67">
        <v>40318.359199999999</v>
      </c>
      <c r="D148" s="67" t="s">
        <v>144</v>
      </c>
      <c r="E148" s="10">
        <f t="shared" si="8"/>
        <v>150.49688285727919</v>
      </c>
      <c r="F148" s="31">
        <f t="shared" si="9"/>
        <v>150.5</v>
      </c>
      <c r="G148" s="31">
        <f t="shared" si="10"/>
        <v>-6.4207200048258528E-3</v>
      </c>
      <c r="J148" s="31">
        <f>G148</f>
        <v>-6.4207200048258528E-3</v>
      </c>
      <c r="O148" s="31">
        <f ca="1">+C$11+C$12*F148</f>
        <v>-8.3123072056004166E-3</v>
      </c>
      <c r="Q148" s="32">
        <f t="shared" si="12"/>
        <v>25299.859199999999</v>
      </c>
    </row>
    <row r="149" spans="1:33" s="31" customFormat="1" ht="12.75" customHeight="1">
      <c r="A149" s="67" t="s">
        <v>566</v>
      </c>
      <c r="B149" s="66" t="s">
        <v>122</v>
      </c>
      <c r="C149" s="67">
        <v>40319.389000000003</v>
      </c>
      <c r="D149" s="67" t="s">
        <v>144</v>
      </c>
      <c r="E149" s="10">
        <f t="shared" ref="E149:E212" si="18">+(C149-C$7)/C$8</f>
        <v>150.99683201762673</v>
      </c>
      <c r="F149" s="31">
        <f t="shared" ref="F149:F212" si="19">ROUND(2*E149,0)/2</f>
        <v>151</v>
      </c>
      <c r="G149" s="31">
        <f t="shared" ref="G149:G212" si="20">+C149-(C$7+F149*C$8)</f>
        <v>-6.5254399960394949E-3</v>
      </c>
      <c r="J149" s="31">
        <f>G149</f>
        <v>-6.5254399960394949E-3</v>
      </c>
      <c r="O149" s="31">
        <f ca="1">+C$11+C$12*F149</f>
        <v>-8.3119813014935987E-3</v>
      </c>
      <c r="Q149" s="32">
        <f t="shared" ref="Q149:Q212" si="21">+C149-15018.5</f>
        <v>25300.889000000003</v>
      </c>
    </row>
    <row r="150" spans="1:33" s="31" customFormat="1" ht="12.75" customHeight="1">
      <c r="A150" s="67" t="s">
        <v>570</v>
      </c>
      <c r="B150" s="66" t="s">
        <v>122</v>
      </c>
      <c r="C150" s="67">
        <v>40319.396000000001</v>
      </c>
      <c r="D150" s="67" t="s">
        <v>144</v>
      </c>
      <c r="E150" s="10">
        <f t="shared" si="18"/>
        <v>151.00023039024404</v>
      </c>
      <c r="F150" s="31">
        <f t="shared" si="19"/>
        <v>151</v>
      </c>
      <c r="G150" s="31">
        <f t="shared" si="20"/>
        <v>4.7456000174861401E-4</v>
      </c>
      <c r="I150" s="31">
        <f>G150</f>
        <v>4.7456000174861401E-4</v>
      </c>
      <c r="O150" s="31">
        <f ca="1">+C$11+C$12*F150</f>
        <v>-8.3119813014935987E-3</v>
      </c>
      <c r="Q150" s="32">
        <f t="shared" si="21"/>
        <v>25300.896000000001</v>
      </c>
    </row>
    <row r="151" spans="1:33" s="31" customFormat="1" ht="12.75" customHeight="1">
      <c r="A151" s="10" t="s">
        <v>35</v>
      </c>
      <c r="B151" s="39"/>
      <c r="C151" s="41">
        <v>40319.4</v>
      </c>
      <c r="D151" s="40"/>
      <c r="E151" s="38">
        <f t="shared" si="18"/>
        <v>151.00217231745495</v>
      </c>
      <c r="F151" s="31">
        <f t="shared" si="19"/>
        <v>151</v>
      </c>
      <c r="G151" s="31">
        <f t="shared" si="20"/>
        <v>4.4745600025635213E-3</v>
      </c>
      <c r="I151" s="31">
        <f>G151</f>
        <v>4.4745600025635213E-3</v>
      </c>
      <c r="Q151" s="32">
        <f t="shared" si="21"/>
        <v>25300.9</v>
      </c>
      <c r="AC151" s="31">
        <v>8</v>
      </c>
      <c r="AE151" s="31" t="s">
        <v>32</v>
      </c>
      <c r="AG151" s="31" t="s">
        <v>34</v>
      </c>
    </row>
    <row r="152" spans="1:33" s="31" customFormat="1" ht="12.75" customHeight="1">
      <c r="A152" s="67" t="s">
        <v>570</v>
      </c>
      <c r="B152" s="66" t="s">
        <v>122</v>
      </c>
      <c r="C152" s="67">
        <v>40319.402000000002</v>
      </c>
      <c r="D152" s="67" t="s">
        <v>144</v>
      </c>
      <c r="E152" s="10">
        <f t="shared" si="18"/>
        <v>151.0031432810604</v>
      </c>
      <c r="F152" s="31">
        <f t="shared" si="19"/>
        <v>151</v>
      </c>
      <c r="G152" s="31">
        <f t="shared" si="20"/>
        <v>6.4745600029709749E-3</v>
      </c>
      <c r="I152" s="31">
        <f>G152</f>
        <v>6.4745600029709749E-3</v>
      </c>
      <c r="O152" s="31">
        <f ca="1">+C$11+C$12*F152</f>
        <v>-8.3119813014935987E-3</v>
      </c>
      <c r="Q152" s="32">
        <f t="shared" si="21"/>
        <v>25300.902000000002</v>
      </c>
    </row>
    <row r="153" spans="1:33" s="31" customFormat="1" ht="12.75" customHeight="1">
      <c r="A153" s="67" t="s">
        <v>562</v>
      </c>
      <c r="B153" s="66" t="s">
        <v>31</v>
      </c>
      <c r="C153" s="67">
        <v>40320.418899999997</v>
      </c>
      <c r="D153" s="67" t="s">
        <v>144</v>
      </c>
      <c r="E153" s="10">
        <f t="shared" si="18"/>
        <v>151.49682972614974</v>
      </c>
      <c r="F153" s="31">
        <f t="shared" si="19"/>
        <v>151.5</v>
      </c>
      <c r="G153" s="31">
        <f t="shared" si="20"/>
        <v>-6.5301600043312646E-3</v>
      </c>
      <c r="J153" s="31">
        <f>G153</f>
        <v>-6.5301600043312646E-3</v>
      </c>
      <c r="O153" s="31">
        <f ca="1">+C$11+C$12*F153</f>
        <v>-8.3116553973867791E-3</v>
      </c>
      <c r="Q153" s="32">
        <f t="shared" si="21"/>
        <v>25301.918899999997</v>
      </c>
    </row>
    <row r="154" spans="1:33" s="31" customFormat="1" ht="12.75" customHeight="1">
      <c r="A154" s="10" t="s">
        <v>35</v>
      </c>
      <c r="B154" s="39"/>
      <c r="C154" s="41">
        <v>40321.447</v>
      </c>
      <c r="D154" s="40"/>
      <c r="E154" s="38">
        <f t="shared" si="18"/>
        <v>151.99595356743245</v>
      </c>
      <c r="F154" s="31">
        <f t="shared" si="19"/>
        <v>152</v>
      </c>
      <c r="G154" s="31">
        <f t="shared" si="20"/>
        <v>-8.3348800035309978E-3</v>
      </c>
      <c r="I154" s="31">
        <f>G154</f>
        <v>-8.3348800035309978E-3</v>
      </c>
      <c r="Q154" s="32">
        <f t="shared" si="21"/>
        <v>25302.947</v>
      </c>
      <c r="AC154" s="31">
        <v>11</v>
      </c>
      <c r="AE154" s="31" t="s">
        <v>32</v>
      </c>
      <c r="AG154" s="31" t="s">
        <v>34</v>
      </c>
    </row>
    <row r="155" spans="1:33" s="31" customFormat="1" ht="12.75" customHeight="1">
      <c r="A155" s="67" t="s">
        <v>566</v>
      </c>
      <c r="B155" s="66" t="s">
        <v>122</v>
      </c>
      <c r="C155" s="67">
        <v>40321.448600000003</v>
      </c>
      <c r="D155" s="67" t="s">
        <v>144</v>
      </c>
      <c r="E155" s="10">
        <f t="shared" si="18"/>
        <v>151.99673033831823</v>
      </c>
      <c r="F155" s="31">
        <f t="shared" si="19"/>
        <v>152</v>
      </c>
      <c r="G155" s="31">
        <f t="shared" si="20"/>
        <v>-6.7348800002946518E-3</v>
      </c>
      <c r="J155" s="31">
        <f t="shared" ref="J155:J169" si="22">G155</f>
        <v>-6.7348800002946518E-3</v>
      </c>
      <c r="O155" s="31">
        <f t="shared" ref="O155:O161" ca="1" si="23">+C$11+C$12*F155</f>
        <v>-8.3113294932799613E-3</v>
      </c>
      <c r="Q155" s="32">
        <f t="shared" si="21"/>
        <v>25302.948600000003</v>
      </c>
    </row>
    <row r="156" spans="1:33" s="31" customFormat="1" ht="12.75" customHeight="1">
      <c r="A156" s="67" t="s">
        <v>541</v>
      </c>
      <c r="B156" s="66" t="s">
        <v>31</v>
      </c>
      <c r="C156" s="67">
        <v>40322.478499999997</v>
      </c>
      <c r="D156" s="67" t="s">
        <v>144</v>
      </c>
      <c r="E156" s="10">
        <f t="shared" si="18"/>
        <v>152.49672804684124</v>
      </c>
      <c r="F156" s="31">
        <f t="shared" si="19"/>
        <v>152.5</v>
      </c>
      <c r="G156" s="31">
        <f t="shared" si="20"/>
        <v>-6.739600001310464E-3</v>
      </c>
      <c r="J156" s="31">
        <f t="shared" si="22"/>
        <v>-6.739600001310464E-3</v>
      </c>
      <c r="O156" s="31">
        <f t="shared" ca="1" si="23"/>
        <v>-8.3110035891731434E-3</v>
      </c>
      <c r="Q156" s="32">
        <f t="shared" si="21"/>
        <v>25303.978499999997</v>
      </c>
    </row>
    <row r="157" spans="1:33" s="31" customFormat="1" ht="12.75" customHeight="1">
      <c r="A157" s="67" t="s">
        <v>562</v>
      </c>
      <c r="B157" s="66" t="s">
        <v>31</v>
      </c>
      <c r="C157" s="67">
        <v>40322.4787</v>
      </c>
      <c r="D157" s="67" t="s">
        <v>144</v>
      </c>
      <c r="E157" s="10">
        <f t="shared" si="18"/>
        <v>152.49682514320284</v>
      </c>
      <c r="F157" s="31">
        <f t="shared" si="19"/>
        <v>152.5</v>
      </c>
      <c r="G157" s="31">
        <f t="shared" si="20"/>
        <v>-6.5395999990869313E-3</v>
      </c>
      <c r="J157" s="31">
        <f t="shared" si="22"/>
        <v>-6.5395999990869313E-3</v>
      </c>
      <c r="O157" s="31">
        <f t="shared" ca="1" si="23"/>
        <v>-8.3110035891731434E-3</v>
      </c>
      <c r="Q157" s="32">
        <f t="shared" si="21"/>
        <v>25303.9787</v>
      </c>
    </row>
    <row r="158" spans="1:33" s="31" customFormat="1" ht="12.75" customHeight="1">
      <c r="A158" s="67" t="s">
        <v>566</v>
      </c>
      <c r="B158" s="66" t="s">
        <v>122</v>
      </c>
      <c r="C158" s="67">
        <v>40323.508399999999</v>
      </c>
      <c r="D158" s="67" t="s">
        <v>144</v>
      </c>
      <c r="E158" s="10">
        <f t="shared" si="18"/>
        <v>152.99672575536781</v>
      </c>
      <c r="F158" s="31">
        <f t="shared" si="19"/>
        <v>153</v>
      </c>
      <c r="G158" s="31">
        <f t="shared" si="20"/>
        <v>-6.7443200023262762E-3</v>
      </c>
      <c r="J158" s="31">
        <f t="shared" si="22"/>
        <v>-6.7443200023262762E-3</v>
      </c>
      <c r="O158" s="31">
        <f t="shared" ca="1" si="23"/>
        <v>-8.3106776850663238E-3</v>
      </c>
      <c r="Q158" s="32">
        <f t="shared" si="21"/>
        <v>25305.008399999999</v>
      </c>
    </row>
    <row r="159" spans="1:33" s="31" customFormat="1" ht="12.75" customHeight="1">
      <c r="A159" s="67" t="s">
        <v>562</v>
      </c>
      <c r="B159" s="66" t="s">
        <v>31</v>
      </c>
      <c r="C159" s="67">
        <v>40324.538699999997</v>
      </c>
      <c r="D159" s="67" t="s">
        <v>144</v>
      </c>
      <c r="E159" s="10">
        <f t="shared" si="18"/>
        <v>153.49691765661402</v>
      </c>
      <c r="F159" s="31">
        <f t="shared" si="19"/>
        <v>153.5</v>
      </c>
      <c r="G159" s="31">
        <f t="shared" si="20"/>
        <v>-6.3490400061709806E-3</v>
      </c>
      <c r="J159" s="31">
        <f t="shared" si="22"/>
        <v>-6.3490400061709806E-3</v>
      </c>
      <c r="O159" s="31">
        <f t="shared" ca="1" si="23"/>
        <v>-8.3103517809595059E-3</v>
      </c>
      <c r="Q159" s="32">
        <f t="shared" si="21"/>
        <v>25306.038699999997</v>
      </c>
    </row>
    <row r="160" spans="1:33" s="31" customFormat="1" ht="12.75" customHeight="1">
      <c r="A160" s="67" t="s">
        <v>562</v>
      </c>
      <c r="B160" s="66" t="s">
        <v>31</v>
      </c>
      <c r="C160" s="67">
        <v>40326.597999999998</v>
      </c>
      <c r="D160" s="67" t="s">
        <v>144</v>
      </c>
      <c r="E160" s="10">
        <f t="shared" si="18"/>
        <v>154.49667033276489</v>
      </c>
      <c r="F160" s="31">
        <f t="shared" si="19"/>
        <v>154.5</v>
      </c>
      <c r="G160" s="31">
        <f t="shared" si="20"/>
        <v>-6.8584800028475001E-3</v>
      </c>
      <c r="J160" s="31">
        <f t="shared" si="22"/>
        <v>-6.8584800028475001E-3</v>
      </c>
      <c r="O160" s="31">
        <f t="shared" ca="1" si="23"/>
        <v>-8.3096999727458685E-3</v>
      </c>
      <c r="Q160" s="32">
        <f t="shared" si="21"/>
        <v>25308.097999999998</v>
      </c>
    </row>
    <row r="161" spans="1:33" s="31" customFormat="1" ht="12.75" customHeight="1">
      <c r="A161" s="67" t="s">
        <v>541</v>
      </c>
      <c r="B161" s="66" t="s">
        <v>31</v>
      </c>
      <c r="C161" s="67">
        <v>40355.438800000004</v>
      </c>
      <c r="D161" s="67" t="s">
        <v>144</v>
      </c>
      <c r="E161" s="10">
        <f t="shared" si="18"/>
        <v>168.49835390598193</v>
      </c>
      <c r="F161" s="31">
        <f t="shared" si="19"/>
        <v>168.5</v>
      </c>
      <c r="G161" s="31">
        <f t="shared" si="20"/>
        <v>-3.3906399985426106E-3</v>
      </c>
      <c r="J161" s="31">
        <f t="shared" si="22"/>
        <v>-3.3906399985426106E-3</v>
      </c>
      <c r="O161" s="31">
        <f t="shared" ca="1" si="23"/>
        <v>-8.3005746577549527E-3</v>
      </c>
      <c r="Q161" s="32">
        <f t="shared" si="21"/>
        <v>25336.938800000004</v>
      </c>
    </row>
    <row r="162" spans="1:33" s="31" customFormat="1" ht="12.75" customHeight="1">
      <c r="A162" s="10" t="s">
        <v>117</v>
      </c>
      <c r="B162" s="37"/>
      <c r="C162" s="11">
        <v>40389.423199999997</v>
      </c>
      <c r="D162" s="11"/>
      <c r="E162" s="38">
        <f t="shared" si="18"/>
        <v>184.99716167918734</v>
      </c>
      <c r="F162" s="31">
        <f t="shared" si="19"/>
        <v>185</v>
      </c>
      <c r="G162" s="31">
        <f t="shared" si="20"/>
        <v>-5.8464000030653551E-3</v>
      </c>
      <c r="J162" s="31">
        <f t="shared" si="22"/>
        <v>-5.8464000030653551E-3</v>
      </c>
      <c r="Q162" s="32">
        <f t="shared" si="21"/>
        <v>25370.923199999997</v>
      </c>
    </row>
    <row r="163" spans="1:33" s="31" customFormat="1" ht="12.75" customHeight="1">
      <c r="A163" s="67" t="s">
        <v>1533</v>
      </c>
      <c r="B163" s="66" t="s">
        <v>122</v>
      </c>
      <c r="C163" s="67">
        <v>40389.433199999999</v>
      </c>
      <c r="D163" s="67" t="s">
        <v>144</v>
      </c>
      <c r="E163" s="10">
        <f t="shared" si="18"/>
        <v>185.00201649721461</v>
      </c>
      <c r="F163" s="31">
        <f t="shared" si="19"/>
        <v>185</v>
      </c>
      <c r="G163" s="31">
        <f t="shared" si="20"/>
        <v>4.153599998971913E-3</v>
      </c>
      <c r="J163" s="31">
        <f t="shared" si="22"/>
        <v>4.153599998971913E-3</v>
      </c>
      <c r="O163" s="31">
        <f ca="1">+C$11+C$12*F163</f>
        <v>-8.2898198222299442E-3</v>
      </c>
      <c r="Q163" s="32">
        <f t="shared" si="21"/>
        <v>25370.933199999999</v>
      </c>
    </row>
    <row r="164" spans="1:33" s="31" customFormat="1" ht="12.75" customHeight="1">
      <c r="A164" s="67" t="s">
        <v>566</v>
      </c>
      <c r="B164" s="66" t="s">
        <v>122</v>
      </c>
      <c r="C164" s="67">
        <v>40422.381500000003</v>
      </c>
      <c r="D164" s="67" t="s">
        <v>144</v>
      </c>
      <c r="E164" s="10">
        <f t="shared" si="18"/>
        <v>200.99781657472258</v>
      </c>
      <c r="F164" s="31">
        <f t="shared" si="19"/>
        <v>201</v>
      </c>
      <c r="G164" s="31">
        <f t="shared" si="20"/>
        <v>-4.4974400007049553E-3</v>
      </c>
      <c r="J164" s="31">
        <f t="shared" si="22"/>
        <v>-4.4974400007049553E-3</v>
      </c>
      <c r="O164" s="31">
        <f ca="1">+C$11+C$12*F164</f>
        <v>-8.2793908908117535E-3</v>
      </c>
      <c r="Q164" s="32">
        <f t="shared" si="21"/>
        <v>25403.881500000003</v>
      </c>
    </row>
    <row r="165" spans="1:33" s="31" customFormat="1" ht="12.75" customHeight="1">
      <c r="A165" s="67" t="s">
        <v>541</v>
      </c>
      <c r="B165" s="66" t="s">
        <v>122</v>
      </c>
      <c r="C165" s="67">
        <v>40426.499400000001</v>
      </c>
      <c r="D165" s="67" t="s">
        <v>144</v>
      </c>
      <c r="E165" s="10">
        <f t="shared" si="18"/>
        <v>202.99698208976045</v>
      </c>
      <c r="F165" s="31">
        <f t="shared" si="19"/>
        <v>203</v>
      </c>
      <c r="G165" s="31">
        <f t="shared" si="20"/>
        <v>-6.2163199982023798E-3</v>
      </c>
      <c r="J165" s="31">
        <f t="shared" si="22"/>
        <v>-6.2163199982023798E-3</v>
      </c>
      <c r="O165" s="31">
        <f ca="1">+C$11+C$12*F165</f>
        <v>-8.2780872743844804E-3</v>
      </c>
      <c r="Q165" s="32">
        <f t="shared" si="21"/>
        <v>25407.999400000001</v>
      </c>
    </row>
    <row r="166" spans="1:33" s="31" customFormat="1" ht="12.75" customHeight="1">
      <c r="A166" s="10" t="s">
        <v>117</v>
      </c>
      <c r="B166" s="37"/>
      <c r="C166" s="11">
        <v>40426.501499999998</v>
      </c>
      <c r="D166" s="11"/>
      <c r="E166" s="38">
        <f t="shared" si="18"/>
        <v>202.99800160154496</v>
      </c>
      <c r="F166" s="31">
        <f t="shared" si="19"/>
        <v>203</v>
      </c>
      <c r="G166" s="31">
        <f t="shared" si="20"/>
        <v>-4.1163200003211387E-3</v>
      </c>
      <c r="J166" s="31">
        <f t="shared" si="22"/>
        <v>-4.1163200003211387E-3</v>
      </c>
      <c r="Q166" s="32">
        <f t="shared" si="21"/>
        <v>25408.001499999998</v>
      </c>
    </row>
    <row r="167" spans="1:33" s="31" customFormat="1" ht="12.75" customHeight="1">
      <c r="A167" s="67" t="s">
        <v>614</v>
      </c>
      <c r="B167" s="66" t="s">
        <v>122</v>
      </c>
      <c r="C167" s="67">
        <v>40451.215600000003</v>
      </c>
      <c r="D167" s="67" t="s">
        <v>144</v>
      </c>
      <c r="E167" s="10">
        <f t="shared" si="18"/>
        <v>214.99624741985943</v>
      </c>
      <c r="F167" s="31">
        <f t="shared" si="19"/>
        <v>215</v>
      </c>
      <c r="G167" s="31">
        <f t="shared" si="20"/>
        <v>-7.7295999944908544E-3</v>
      </c>
      <c r="J167" s="31">
        <f t="shared" si="22"/>
        <v>-7.7295999944908544E-3</v>
      </c>
      <c r="O167" s="31">
        <f ca="1">+C$11+C$12*F167</f>
        <v>-8.2702655758208361E-3</v>
      </c>
      <c r="Q167" s="32">
        <f t="shared" si="21"/>
        <v>25432.715600000003</v>
      </c>
    </row>
    <row r="168" spans="1:33" s="31" customFormat="1" ht="12.75" customHeight="1">
      <c r="A168" s="67" t="s">
        <v>614</v>
      </c>
      <c r="B168" s="66" t="s">
        <v>31</v>
      </c>
      <c r="C168" s="67">
        <v>40452.245499999997</v>
      </c>
      <c r="D168" s="67" t="s">
        <v>144</v>
      </c>
      <c r="E168" s="10">
        <f t="shared" si="18"/>
        <v>215.49624512838244</v>
      </c>
      <c r="F168" s="31">
        <f t="shared" si="19"/>
        <v>215.5</v>
      </c>
      <c r="G168" s="31">
        <f t="shared" si="20"/>
        <v>-7.7343200027826242E-3</v>
      </c>
      <c r="J168" s="31">
        <f t="shared" si="22"/>
        <v>-7.7343200027826242E-3</v>
      </c>
      <c r="O168" s="31">
        <f ca="1">+C$11+C$12*F168</f>
        <v>-8.2699396717140182E-3</v>
      </c>
      <c r="Q168" s="32">
        <f t="shared" si="21"/>
        <v>25433.745499999997</v>
      </c>
    </row>
    <row r="169" spans="1:33" s="31" customFormat="1" ht="12.75" customHeight="1">
      <c r="A169" s="67" t="s">
        <v>614</v>
      </c>
      <c r="B169" s="66" t="s">
        <v>31</v>
      </c>
      <c r="C169" s="67">
        <v>40456.376199999999</v>
      </c>
      <c r="D169" s="67" t="s">
        <v>144</v>
      </c>
      <c r="E169" s="10">
        <f t="shared" si="18"/>
        <v>217.50162481049591</v>
      </c>
      <c r="F169" s="31">
        <f t="shared" si="19"/>
        <v>217.5</v>
      </c>
      <c r="G169" s="31">
        <f t="shared" si="20"/>
        <v>3.3467999965068884E-3</v>
      </c>
      <c r="J169" s="31">
        <f t="shared" si="22"/>
        <v>3.3467999965068884E-3</v>
      </c>
      <c r="O169" s="31">
        <f ca="1">+C$11+C$12*F169</f>
        <v>-8.268636055286745E-3</v>
      </c>
      <c r="Q169" s="32">
        <f t="shared" si="21"/>
        <v>25437.876199999999</v>
      </c>
    </row>
    <row r="170" spans="1:33" s="31" customFormat="1" ht="12.75" customHeight="1">
      <c r="A170" s="10" t="s">
        <v>36</v>
      </c>
      <c r="B170" s="39"/>
      <c r="C170" s="41">
        <v>40733.410000000003</v>
      </c>
      <c r="D170" s="40"/>
      <c r="E170" s="38">
        <f t="shared" si="18"/>
        <v>351.99649342319861</v>
      </c>
      <c r="F170" s="31">
        <f t="shared" si="19"/>
        <v>352</v>
      </c>
      <c r="G170" s="31">
        <f t="shared" si="20"/>
        <v>-7.2228799981530756E-3</v>
      </c>
      <c r="I170" s="31">
        <f>G170</f>
        <v>-7.2228799981530756E-3</v>
      </c>
      <c r="Q170" s="32">
        <f t="shared" si="21"/>
        <v>25714.910000000003</v>
      </c>
      <c r="AC170" s="31">
        <v>11</v>
      </c>
      <c r="AE170" s="31" t="s">
        <v>32</v>
      </c>
      <c r="AG170" s="31" t="s">
        <v>34</v>
      </c>
    </row>
    <row r="171" spans="1:33" s="31" customFormat="1" ht="12.75" customHeight="1">
      <c r="A171" s="10" t="s">
        <v>36</v>
      </c>
      <c r="B171" s="39"/>
      <c r="C171" s="41">
        <v>40735.468999999997</v>
      </c>
      <c r="D171" s="40"/>
      <c r="E171" s="38">
        <f t="shared" si="18"/>
        <v>352.99610045480529</v>
      </c>
      <c r="F171" s="31">
        <f t="shared" si="19"/>
        <v>353</v>
      </c>
      <c r="G171" s="31">
        <f t="shared" si="20"/>
        <v>-8.0323200018028729E-3</v>
      </c>
      <c r="I171" s="31">
        <f>G171</f>
        <v>-8.0323200018028729E-3</v>
      </c>
      <c r="Q171" s="32">
        <f t="shared" si="21"/>
        <v>25716.968999999997</v>
      </c>
      <c r="AC171" s="31">
        <v>8</v>
      </c>
      <c r="AE171" s="31" t="s">
        <v>32</v>
      </c>
      <c r="AG171" s="31" t="s">
        <v>34</v>
      </c>
    </row>
    <row r="172" spans="1:33" s="31" customFormat="1" ht="12.75" customHeight="1">
      <c r="A172" s="11" t="s">
        <v>118</v>
      </c>
      <c r="B172" s="37"/>
      <c r="C172" s="11">
        <v>40735.471400000002</v>
      </c>
      <c r="D172" s="11">
        <v>1E-4</v>
      </c>
      <c r="E172" s="38">
        <f t="shared" si="18"/>
        <v>352.99726561113397</v>
      </c>
      <c r="F172" s="31">
        <f t="shared" si="19"/>
        <v>353</v>
      </c>
      <c r="G172" s="31">
        <f t="shared" si="20"/>
        <v>-5.6323199969483539E-3</v>
      </c>
      <c r="J172" s="31">
        <f>G172</f>
        <v>-5.6323199969483539E-3</v>
      </c>
      <c r="Q172" s="32">
        <f t="shared" si="21"/>
        <v>25716.971400000002</v>
      </c>
    </row>
    <row r="173" spans="1:33" s="31" customFormat="1" ht="12.75" customHeight="1">
      <c r="A173" s="10" t="s">
        <v>37</v>
      </c>
      <c r="B173" s="39"/>
      <c r="C173" s="41">
        <v>40768.425999999999</v>
      </c>
      <c r="D173" s="40"/>
      <c r="E173" s="38">
        <f t="shared" si="18"/>
        <v>368.99612422399537</v>
      </c>
      <c r="F173" s="31">
        <f t="shared" si="19"/>
        <v>369</v>
      </c>
      <c r="G173" s="31">
        <f t="shared" si="20"/>
        <v>-7.9833600029814988E-3</v>
      </c>
      <c r="I173" s="31">
        <f>G173</f>
        <v>-7.9833600029814988E-3</v>
      </c>
      <c r="Q173" s="32">
        <f t="shared" si="21"/>
        <v>25749.925999999999</v>
      </c>
      <c r="AC173" s="31">
        <v>7</v>
      </c>
      <c r="AE173" s="31" t="s">
        <v>32</v>
      </c>
      <c r="AG173" s="31" t="s">
        <v>34</v>
      </c>
    </row>
    <row r="174" spans="1:33" s="31" customFormat="1" ht="12.75" customHeight="1">
      <c r="A174" s="67" t="s">
        <v>570</v>
      </c>
      <c r="B174" s="66" t="s">
        <v>31</v>
      </c>
      <c r="C174" s="67">
        <v>40804.491000000002</v>
      </c>
      <c r="D174" s="67" t="s">
        <v>144</v>
      </c>
      <c r="E174" s="10">
        <f t="shared" si="18"/>
        <v>386.50502543575135</v>
      </c>
      <c r="F174" s="31">
        <f t="shared" si="19"/>
        <v>386.5</v>
      </c>
      <c r="G174" s="31">
        <f t="shared" si="20"/>
        <v>1.0351440003432799E-2</v>
      </c>
      <c r="I174" s="31">
        <f>G174</f>
        <v>1.0351440003432799E-2</v>
      </c>
      <c r="O174" s="31">
        <f ca="1">+C$11+C$12*F174</f>
        <v>-8.1584804671821082E-3</v>
      </c>
      <c r="Q174" s="32">
        <f t="shared" si="21"/>
        <v>25785.991000000002</v>
      </c>
    </row>
    <row r="175" spans="1:33" s="31" customFormat="1" ht="12.75" customHeight="1">
      <c r="A175" s="11" t="s">
        <v>119</v>
      </c>
      <c r="B175" s="37"/>
      <c r="C175" s="11">
        <v>40834.343099999998</v>
      </c>
      <c r="D175" s="11"/>
      <c r="E175" s="38">
        <f t="shared" si="18"/>
        <v>400.99767675596104</v>
      </c>
      <c r="F175" s="31">
        <f t="shared" si="19"/>
        <v>401</v>
      </c>
      <c r="G175" s="31">
        <f t="shared" si="20"/>
        <v>-4.785440003615804E-3</v>
      </c>
      <c r="J175" s="31">
        <f>G175</f>
        <v>-4.785440003615804E-3</v>
      </c>
      <c r="Q175" s="32">
        <f t="shared" si="21"/>
        <v>25815.843099999998</v>
      </c>
    </row>
    <row r="176" spans="1:33" s="31" customFormat="1" ht="12.75" customHeight="1">
      <c r="A176" s="10" t="s">
        <v>39</v>
      </c>
      <c r="B176" s="39" t="s">
        <v>31</v>
      </c>
      <c r="C176" s="41">
        <v>41043.417000000001</v>
      </c>
      <c r="D176" s="40"/>
      <c r="E176" s="38">
        <f t="shared" si="18"/>
        <v>502.49925061028955</v>
      </c>
      <c r="F176" s="31">
        <f t="shared" si="19"/>
        <v>502.5</v>
      </c>
      <c r="G176" s="31">
        <f t="shared" si="20"/>
        <v>-1.5436000030604191E-3</v>
      </c>
      <c r="I176" s="31">
        <f t="shared" ref="I176:I182" si="24">G176</f>
        <v>-1.5436000030604191E-3</v>
      </c>
      <c r="Q176" s="32">
        <f t="shared" si="21"/>
        <v>26024.917000000001</v>
      </c>
      <c r="AC176" s="31">
        <v>16</v>
      </c>
      <c r="AE176" s="31" t="s">
        <v>38</v>
      </c>
      <c r="AG176" s="31" t="s">
        <v>34</v>
      </c>
    </row>
    <row r="177" spans="1:33" s="31" customFormat="1" ht="12.75" customHeight="1">
      <c r="A177" s="10" t="s">
        <v>39</v>
      </c>
      <c r="B177" s="39"/>
      <c r="C177" s="41">
        <v>41077.398999999998</v>
      </c>
      <c r="D177" s="40"/>
      <c r="E177" s="38">
        <f t="shared" si="18"/>
        <v>518.99689322716983</v>
      </c>
      <c r="F177" s="31">
        <f t="shared" si="19"/>
        <v>519</v>
      </c>
      <c r="G177" s="31">
        <f t="shared" si="20"/>
        <v>-6.399360005161725E-3</v>
      </c>
      <c r="I177" s="31">
        <f t="shared" si="24"/>
        <v>-6.399360005161725E-3</v>
      </c>
      <c r="Q177" s="32">
        <f t="shared" si="21"/>
        <v>26058.898999999998</v>
      </c>
      <c r="AC177" s="31">
        <v>12</v>
      </c>
      <c r="AE177" s="31" t="s">
        <v>38</v>
      </c>
      <c r="AG177" s="31" t="s">
        <v>34</v>
      </c>
    </row>
    <row r="178" spans="1:33" s="31" customFormat="1" ht="12.75" customHeight="1">
      <c r="A178" s="10" t="s">
        <v>39</v>
      </c>
      <c r="B178" s="39" t="s">
        <v>31</v>
      </c>
      <c r="C178" s="41">
        <v>41080.476999999999</v>
      </c>
      <c r="D178" s="40"/>
      <c r="E178" s="38">
        <f t="shared" si="18"/>
        <v>520.49120621565748</v>
      </c>
      <c r="F178" s="31">
        <f t="shared" si="19"/>
        <v>520.5</v>
      </c>
      <c r="G178" s="31">
        <f t="shared" si="20"/>
        <v>-1.8113520003680605E-2</v>
      </c>
      <c r="I178" s="31">
        <f t="shared" si="24"/>
        <v>-1.8113520003680605E-2</v>
      </c>
      <c r="Q178" s="32">
        <f t="shared" si="21"/>
        <v>26061.976999999999</v>
      </c>
      <c r="AC178" s="31">
        <v>5</v>
      </c>
      <c r="AE178" s="31" t="s">
        <v>32</v>
      </c>
      <c r="AG178" s="31" t="s">
        <v>34</v>
      </c>
    </row>
    <row r="179" spans="1:33" s="31" customFormat="1" ht="12.75" customHeight="1">
      <c r="A179" s="10" t="s">
        <v>39</v>
      </c>
      <c r="B179" s="39" t="s">
        <v>31</v>
      </c>
      <c r="C179" s="41">
        <v>41082.521999999997</v>
      </c>
      <c r="D179" s="40"/>
      <c r="E179" s="38">
        <f t="shared" si="18"/>
        <v>521.48401650202948</v>
      </c>
      <c r="F179" s="31">
        <f t="shared" si="19"/>
        <v>521.5</v>
      </c>
      <c r="G179" s="31">
        <f t="shared" si="20"/>
        <v>-3.2922960002906621E-2</v>
      </c>
      <c r="I179" s="31">
        <f t="shared" si="24"/>
        <v>-3.2922960002906621E-2</v>
      </c>
      <c r="Q179" s="32">
        <f t="shared" si="21"/>
        <v>26064.021999999997</v>
      </c>
      <c r="AC179" s="31">
        <v>7</v>
      </c>
      <c r="AE179" s="31" t="s">
        <v>32</v>
      </c>
      <c r="AG179" s="31" t="s">
        <v>34</v>
      </c>
    </row>
    <row r="180" spans="1:33" s="31" customFormat="1" ht="12.75" customHeight="1">
      <c r="A180" s="10" t="s">
        <v>39</v>
      </c>
      <c r="B180" s="39" t="s">
        <v>31</v>
      </c>
      <c r="C180" s="41">
        <v>41082.550999999999</v>
      </c>
      <c r="D180" s="40"/>
      <c r="E180" s="38">
        <f t="shared" si="18"/>
        <v>521.49809547430675</v>
      </c>
      <c r="F180" s="31">
        <f t="shared" si="19"/>
        <v>521.5</v>
      </c>
      <c r="G180" s="31">
        <f t="shared" si="20"/>
        <v>-3.9229600006365217E-3</v>
      </c>
      <c r="I180" s="31">
        <f t="shared" si="24"/>
        <v>-3.9229600006365217E-3</v>
      </c>
      <c r="Q180" s="32">
        <f t="shared" si="21"/>
        <v>26064.050999999999</v>
      </c>
      <c r="AC180" s="31">
        <v>7</v>
      </c>
      <c r="AE180" s="31" t="s">
        <v>40</v>
      </c>
      <c r="AG180" s="31" t="s">
        <v>34</v>
      </c>
    </row>
    <row r="181" spans="1:33" s="31" customFormat="1" ht="12.75" customHeight="1">
      <c r="A181" s="10" t="s">
        <v>41</v>
      </c>
      <c r="B181" s="39" t="s">
        <v>31</v>
      </c>
      <c r="C181" s="41">
        <v>41146.434000000001</v>
      </c>
      <c r="D181" s="40"/>
      <c r="E181" s="38">
        <f t="shared" si="18"/>
        <v>552.51212947154954</v>
      </c>
      <c r="F181" s="31">
        <f t="shared" si="19"/>
        <v>552.5</v>
      </c>
      <c r="G181" s="31">
        <f t="shared" si="20"/>
        <v>2.4984399999084417E-2</v>
      </c>
      <c r="I181" s="31">
        <f t="shared" si="24"/>
        <v>2.4984399999084417E-2</v>
      </c>
      <c r="Q181" s="32">
        <f t="shared" si="21"/>
        <v>26127.934000000001</v>
      </c>
      <c r="AC181" s="31">
        <v>9</v>
      </c>
      <c r="AE181" s="31" t="s">
        <v>38</v>
      </c>
      <c r="AG181" s="31" t="s">
        <v>34</v>
      </c>
    </row>
    <row r="182" spans="1:33" s="31" customFormat="1" ht="12.75" customHeight="1">
      <c r="A182" s="10" t="s">
        <v>41</v>
      </c>
      <c r="B182" s="39" t="s">
        <v>31</v>
      </c>
      <c r="C182" s="41">
        <v>41181.413999999997</v>
      </c>
      <c r="D182" s="40"/>
      <c r="E182" s="38">
        <f t="shared" si="18"/>
        <v>569.49428292745176</v>
      </c>
      <c r="F182" s="31">
        <f t="shared" si="19"/>
        <v>569.5</v>
      </c>
      <c r="G182" s="31">
        <f t="shared" si="20"/>
        <v>-1.1776080005802214E-2</v>
      </c>
      <c r="I182" s="31">
        <f t="shared" si="24"/>
        <v>-1.1776080005802214E-2</v>
      </c>
      <c r="Q182" s="32">
        <f t="shared" si="21"/>
        <v>26162.913999999997</v>
      </c>
      <c r="AC182" s="31">
        <v>10</v>
      </c>
      <c r="AE182" s="31" t="s">
        <v>32</v>
      </c>
      <c r="AG182" s="31" t="s">
        <v>34</v>
      </c>
    </row>
    <row r="183" spans="1:33" s="31" customFormat="1" ht="12.75" customHeight="1">
      <c r="A183" s="11" t="s">
        <v>118</v>
      </c>
      <c r="B183" s="37"/>
      <c r="C183" s="11">
        <v>41182.450799999999</v>
      </c>
      <c r="D183" s="11">
        <v>2.9999999999999997E-4</v>
      </c>
      <c r="E183" s="38">
        <f t="shared" si="18"/>
        <v>569.99763046041653</v>
      </c>
      <c r="F183" s="31">
        <f t="shared" si="19"/>
        <v>570</v>
      </c>
      <c r="G183" s="31">
        <f t="shared" si="20"/>
        <v>-4.8807999992277473E-3</v>
      </c>
      <c r="J183" s="31">
        <f>G183</f>
        <v>-4.8807999992277473E-3</v>
      </c>
      <c r="Q183" s="32">
        <f t="shared" si="21"/>
        <v>26163.950799999999</v>
      </c>
    </row>
    <row r="184" spans="1:33" s="31" customFormat="1" ht="12.75" customHeight="1">
      <c r="A184" s="11" t="s">
        <v>118</v>
      </c>
      <c r="B184" s="37"/>
      <c r="C184" s="11">
        <v>41182.451099999998</v>
      </c>
      <c r="D184" s="11">
        <v>2.0000000000000001E-4</v>
      </c>
      <c r="E184" s="38">
        <f t="shared" si="18"/>
        <v>569.99777610495721</v>
      </c>
      <c r="F184" s="31">
        <f t="shared" si="19"/>
        <v>570</v>
      </c>
      <c r="G184" s="31">
        <f t="shared" si="20"/>
        <v>-4.5807999995304272E-3</v>
      </c>
      <c r="J184" s="31">
        <f>G184</f>
        <v>-4.5807999995304272E-3</v>
      </c>
      <c r="Q184" s="32">
        <f t="shared" si="21"/>
        <v>26163.951099999998</v>
      </c>
    </row>
    <row r="185" spans="1:33" s="31" customFormat="1" ht="12.75" customHeight="1">
      <c r="A185" s="67" t="s">
        <v>566</v>
      </c>
      <c r="B185" s="66" t="s">
        <v>122</v>
      </c>
      <c r="C185" s="67">
        <v>41215.407599999999</v>
      </c>
      <c r="D185" s="67" t="s">
        <v>144</v>
      </c>
      <c r="E185" s="10">
        <f t="shared" si="18"/>
        <v>585.9975571332451</v>
      </c>
      <c r="F185" s="31">
        <f t="shared" si="19"/>
        <v>586</v>
      </c>
      <c r="G185" s="31">
        <f t="shared" si="20"/>
        <v>-5.0318400026299059E-3</v>
      </c>
      <c r="J185" s="31">
        <f>G185</f>
        <v>-5.0318400026299059E-3</v>
      </c>
      <c r="O185" s="31">
        <f ca="1">+C$11+C$12*F185</f>
        <v>-8.0284447285615471E-3</v>
      </c>
      <c r="Q185" s="32">
        <f t="shared" si="21"/>
        <v>26196.907599999999</v>
      </c>
    </row>
    <row r="186" spans="1:33" s="31" customFormat="1" ht="12.75" customHeight="1">
      <c r="A186" s="67" t="s">
        <v>671</v>
      </c>
      <c r="B186" s="66" t="s">
        <v>31</v>
      </c>
      <c r="C186" s="67">
        <v>41391.531999999999</v>
      </c>
      <c r="D186" s="67" t="s">
        <v>144</v>
      </c>
      <c r="E186" s="10">
        <f t="shared" si="18"/>
        <v>671.50274833190304</v>
      </c>
      <c r="F186" s="31">
        <f t="shared" si="19"/>
        <v>671.5</v>
      </c>
      <c r="G186" s="31">
        <f t="shared" si="20"/>
        <v>5.6610399988130666E-3</v>
      </c>
      <c r="I186" s="31">
        <f>G186</f>
        <v>5.6610399988130666E-3</v>
      </c>
      <c r="O186" s="31">
        <f ca="1">+C$11+C$12*F186</f>
        <v>-7.9727151262955921E-3</v>
      </c>
      <c r="Q186" s="32">
        <f t="shared" si="21"/>
        <v>26373.031999999999</v>
      </c>
    </row>
    <row r="187" spans="1:33" s="31" customFormat="1" ht="12.75" customHeight="1">
      <c r="A187" s="11" t="s">
        <v>120</v>
      </c>
      <c r="B187" s="37" t="s">
        <v>31</v>
      </c>
      <c r="C187" s="11">
        <v>41455.376700000001</v>
      </c>
      <c r="D187" s="11"/>
      <c r="E187" s="38">
        <f t="shared" si="18"/>
        <v>702.49818837610508</v>
      </c>
      <c r="F187" s="31">
        <f t="shared" si="19"/>
        <v>702.5</v>
      </c>
      <c r="G187" s="31">
        <f t="shared" si="20"/>
        <v>-3.7316000016289763E-3</v>
      </c>
      <c r="J187" s="31">
        <f>G187</f>
        <v>-3.7316000016289763E-3</v>
      </c>
      <c r="Q187" s="32">
        <f t="shared" si="21"/>
        <v>26436.876700000001</v>
      </c>
    </row>
    <row r="188" spans="1:33" s="31" customFormat="1" ht="12.75" customHeight="1">
      <c r="A188" s="10" t="s">
        <v>42</v>
      </c>
      <c r="B188" s="39" t="s">
        <v>31</v>
      </c>
      <c r="C188" s="41">
        <v>41490.394999999997</v>
      </c>
      <c r="D188" s="40"/>
      <c r="E188" s="38">
        <f t="shared" si="18"/>
        <v>719.49893578504805</v>
      </c>
      <c r="F188" s="31">
        <f t="shared" si="19"/>
        <v>719.5</v>
      </c>
      <c r="G188" s="31">
        <f t="shared" si="20"/>
        <v>-2.1920800063526258E-3</v>
      </c>
      <c r="I188" s="31">
        <f>G188</f>
        <v>-2.1920800063526258E-3</v>
      </c>
      <c r="Q188" s="32">
        <f t="shared" si="21"/>
        <v>26471.894999999997</v>
      </c>
      <c r="AC188" s="31">
        <v>10</v>
      </c>
      <c r="AE188" s="31" t="s">
        <v>38</v>
      </c>
      <c r="AG188" s="31" t="s">
        <v>34</v>
      </c>
    </row>
    <row r="189" spans="1:33" s="31" customFormat="1" ht="12.75" customHeight="1">
      <c r="A189" s="10" t="s">
        <v>42</v>
      </c>
      <c r="B189" s="39" t="s">
        <v>31</v>
      </c>
      <c r="C189" s="41">
        <v>41490.406999999999</v>
      </c>
      <c r="D189" s="40"/>
      <c r="E189" s="38">
        <f t="shared" si="18"/>
        <v>719.50476156668071</v>
      </c>
      <c r="F189" s="31">
        <f t="shared" si="19"/>
        <v>719.5</v>
      </c>
      <c r="G189" s="31">
        <f t="shared" si="20"/>
        <v>9.807919996092096E-3</v>
      </c>
      <c r="I189" s="31">
        <f>G189</f>
        <v>9.807919996092096E-3</v>
      </c>
      <c r="Q189" s="32">
        <f t="shared" si="21"/>
        <v>26471.906999999999</v>
      </c>
      <c r="AC189" s="31">
        <v>9</v>
      </c>
      <c r="AE189" s="31" t="s">
        <v>32</v>
      </c>
      <c r="AG189" s="31" t="s">
        <v>34</v>
      </c>
    </row>
    <row r="190" spans="1:33" s="31" customFormat="1" ht="12.75" customHeight="1">
      <c r="A190" s="11" t="s">
        <v>121</v>
      </c>
      <c r="B190" s="37" t="s">
        <v>122</v>
      </c>
      <c r="C190" s="11">
        <v>41491.422299999998</v>
      </c>
      <c r="D190" s="11"/>
      <c r="E190" s="38">
        <f t="shared" si="18"/>
        <v>719.99767124088783</v>
      </c>
      <c r="F190" s="31">
        <f t="shared" si="19"/>
        <v>720</v>
      </c>
      <c r="G190" s="31">
        <f t="shared" si="20"/>
        <v>-4.7967999998945743E-3</v>
      </c>
      <c r="J190" s="31">
        <f>G190</f>
        <v>-4.7967999998945743E-3</v>
      </c>
      <c r="Q190" s="32">
        <f t="shared" si="21"/>
        <v>26472.922299999998</v>
      </c>
    </row>
    <row r="191" spans="1:33" s="31" customFormat="1" ht="12.75" customHeight="1">
      <c r="A191" s="11" t="s">
        <v>120</v>
      </c>
      <c r="B191" s="37"/>
      <c r="C191" s="11">
        <v>41492.453000000001</v>
      </c>
      <c r="D191" s="11"/>
      <c r="E191" s="38">
        <f t="shared" si="18"/>
        <v>720.49805733485732</v>
      </c>
      <c r="F191" s="31">
        <f t="shared" si="19"/>
        <v>720.5</v>
      </c>
      <c r="G191" s="31">
        <f t="shared" si="20"/>
        <v>-4.0015199992922135E-3</v>
      </c>
      <c r="J191" s="31">
        <f>G191</f>
        <v>-4.0015199992922135E-3</v>
      </c>
      <c r="Q191" s="32">
        <f t="shared" si="21"/>
        <v>26473.953000000001</v>
      </c>
    </row>
    <row r="192" spans="1:33" s="31" customFormat="1" ht="12.75" customHeight="1">
      <c r="A192" s="10" t="s">
        <v>43</v>
      </c>
      <c r="B192" s="39" t="s">
        <v>31</v>
      </c>
      <c r="C192" s="41">
        <v>41560.409</v>
      </c>
      <c r="D192" s="40"/>
      <c r="E192" s="38">
        <f t="shared" si="18"/>
        <v>753.4894587141996</v>
      </c>
      <c r="F192" s="31">
        <f t="shared" si="19"/>
        <v>753.5</v>
      </c>
      <c r="G192" s="31">
        <f t="shared" si="20"/>
        <v>-2.1713039997848682E-2</v>
      </c>
      <c r="I192" s="31">
        <f t="shared" ref="I192:I198" si="25">G192</f>
        <v>-2.1713039997848682E-2</v>
      </c>
      <c r="Q192" s="32">
        <f t="shared" si="21"/>
        <v>26541.909</v>
      </c>
      <c r="AC192" s="31">
        <v>15</v>
      </c>
      <c r="AE192" s="31" t="s">
        <v>40</v>
      </c>
      <c r="AG192" s="31" t="s">
        <v>34</v>
      </c>
    </row>
    <row r="193" spans="1:33" s="31" customFormat="1" ht="12.75" customHeight="1">
      <c r="A193" s="10" t="s">
        <v>43</v>
      </c>
      <c r="B193" s="39" t="s">
        <v>31</v>
      </c>
      <c r="C193" s="41">
        <v>41560.432999999997</v>
      </c>
      <c r="D193" s="40"/>
      <c r="E193" s="38">
        <f t="shared" si="18"/>
        <v>753.50111027746152</v>
      </c>
      <c r="F193" s="31">
        <f t="shared" si="19"/>
        <v>753.5</v>
      </c>
      <c r="G193" s="31">
        <f t="shared" si="20"/>
        <v>2.2869599997648038E-3</v>
      </c>
      <c r="I193" s="31">
        <f t="shared" si="25"/>
        <v>2.2869599997648038E-3</v>
      </c>
      <c r="Q193" s="32">
        <f t="shared" si="21"/>
        <v>26541.932999999997</v>
      </c>
      <c r="AC193" s="31">
        <v>15</v>
      </c>
      <c r="AE193" s="31" t="s">
        <v>38</v>
      </c>
      <c r="AG193" s="31" t="s">
        <v>34</v>
      </c>
    </row>
    <row r="194" spans="1:33" s="31" customFormat="1" ht="12.75" customHeight="1">
      <c r="A194" s="10" t="s">
        <v>43</v>
      </c>
      <c r="B194" s="39" t="s">
        <v>31</v>
      </c>
      <c r="C194" s="41">
        <v>41591.32</v>
      </c>
      <c r="D194" s="40"/>
      <c r="E194" s="38">
        <f t="shared" si="18"/>
        <v>768.49618671521318</v>
      </c>
      <c r="F194" s="31">
        <f t="shared" si="19"/>
        <v>768.5</v>
      </c>
      <c r="G194" s="31">
        <f t="shared" si="20"/>
        <v>-7.8546400036429986E-3</v>
      </c>
      <c r="I194" s="31">
        <f t="shared" si="25"/>
        <v>-7.8546400036429986E-3</v>
      </c>
      <c r="Q194" s="32">
        <f t="shared" si="21"/>
        <v>26572.82</v>
      </c>
      <c r="AC194" s="31">
        <v>6</v>
      </c>
      <c r="AE194" s="31" t="s">
        <v>40</v>
      </c>
      <c r="AG194" s="31" t="s">
        <v>34</v>
      </c>
    </row>
    <row r="195" spans="1:33" s="31" customFormat="1" ht="12.75" customHeight="1">
      <c r="A195" s="10" t="s">
        <v>43</v>
      </c>
      <c r="B195" s="39" t="s">
        <v>31</v>
      </c>
      <c r="C195" s="41">
        <v>41591.334000000003</v>
      </c>
      <c r="D195" s="40"/>
      <c r="E195" s="38">
        <f t="shared" si="18"/>
        <v>768.50298346045133</v>
      </c>
      <c r="F195" s="31">
        <f t="shared" si="19"/>
        <v>768.5</v>
      </c>
      <c r="G195" s="31">
        <f t="shared" si="20"/>
        <v>6.1453599992091767E-3</v>
      </c>
      <c r="I195" s="31">
        <f t="shared" si="25"/>
        <v>6.1453599992091767E-3</v>
      </c>
      <c r="Q195" s="32">
        <f t="shared" si="21"/>
        <v>26572.834000000003</v>
      </c>
      <c r="AC195" s="31">
        <v>12</v>
      </c>
      <c r="AE195" s="31" t="s">
        <v>38</v>
      </c>
      <c r="AG195" s="31" t="s">
        <v>34</v>
      </c>
    </row>
    <row r="196" spans="1:33" s="31" customFormat="1" ht="12.75" customHeight="1">
      <c r="A196" s="67" t="s">
        <v>671</v>
      </c>
      <c r="B196" s="66" t="s">
        <v>122</v>
      </c>
      <c r="C196" s="67">
        <v>41592.347000000002</v>
      </c>
      <c r="D196" s="67" t="s">
        <v>144</v>
      </c>
      <c r="E196" s="10">
        <f t="shared" si="18"/>
        <v>768.99477652651228</v>
      </c>
      <c r="F196" s="31">
        <f t="shared" si="19"/>
        <v>769</v>
      </c>
      <c r="G196" s="31">
        <f t="shared" si="20"/>
        <v>-1.0759359996882267E-2</v>
      </c>
      <c r="I196" s="31">
        <f t="shared" si="25"/>
        <v>-1.0759359996882267E-2</v>
      </c>
      <c r="O196" s="31">
        <f ca="1">+C$11+C$12*F196</f>
        <v>-7.9091638254659945E-3</v>
      </c>
      <c r="Q196" s="32">
        <f t="shared" si="21"/>
        <v>26573.847000000002</v>
      </c>
    </row>
    <row r="197" spans="1:33" s="31" customFormat="1" ht="12.75" customHeight="1">
      <c r="A197" s="10" t="s">
        <v>44</v>
      </c>
      <c r="B197" s="39"/>
      <c r="C197" s="41">
        <v>41592.358</v>
      </c>
      <c r="D197" s="40"/>
      <c r="E197" s="38">
        <f t="shared" si="18"/>
        <v>769.00011682634056</v>
      </c>
      <c r="F197" s="31">
        <f t="shared" si="19"/>
        <v>769</v>
      </c>
      <c r="G197" s="31">
        <f t="shared" si="20"/>
        <v>2.4064000172074884E-4</v>
      </c>
      <c r="I197" s="31">
        <f t="shared" si="25"/>
        <v>2.4064000172074884E-4</v>
      </c>
      <c r="Q197" s="32">
        <f t="shared" si="21"/>
        <v>26573.858</v>
      </c>
      <c r="AC197" s="31">
        <v>12</v>
      </c>
      <c r="AE197" s="31" t="s">
        <v>40</v>
      </c>
      <c r="AG197" s="31" t="s">
        <v>34</v>
      </c>
    </row>
    <row r="198" spans="1:33" s="31" customFormat="1" ht="12.75" customHeight="1">
      <c r="A198" s="10" t="s">
        <v>44</v>
      </c>
      <c r="B198" s="39"/>
      <c r="C198" s="41">
        <v>41592.362000000001</v>
      </c>
      <c r="D198" s="40"/>
      <c r="E198" s="38">
        <f t="shared" si="18"/>
        <v>769.00205875355141</v>
      </c>
      <c r="F198" s="31">
        <f t="shared" si="19"/>
        <v>769</v>
      </c>
      <c r="G198" s="31">
        <f t="shared" si="20"/>
        <v>4.2406400025356561E-3</v>
      </c>
      <c r="I198" s="31">
        <f t="shared" si="25"/>
        <v>4.2406400025356561E-3</v>
      </c>
      <c r="Q198" s="32">
        <f t="shared" si="21"/>
        <v>26573.862000000001</v>
      </c>
      <c r="AC198" s="31">
        <v>12</v>
      </c>
      <c r="AE198" s="31" t="s">
        <v>38</v>
      </c>
      <c r="AG198" s="31" t="s">
        <v>34</v>
      </c>
    </row>
    <row r="199" spans="1:33" s="31" customFormat="1" ht="12.75" customHeight="1">
      <c r="A199" s="11" t="s">
        <v>120</v>
      </c>
      <c r="B199" s="37" t="s">
        <v>31</v>
      </c>
      <c r="C199" s="11">
        <v>41768.466999999997</v>
      </c>
      <c r="D199" s="11"/>
      <c r="E199" s="38">
        <f t="shared" si="18"/>
        <v>854.49783160523623</v>
      </c>
      <c r="F199" s="31">
        <f t="shared" si="19"/>
        <v>854.5</v>
      </c>
      <c r="G199" s="31">
        <f t="shared" si="20"/>
        <v>-4.4664800007012673E-3</v>
      </c>
      <c r="J199" s="31">
        <f>G199</f>
        <v>-4.4664800007012673E-3</v>
      </c>
      <c r="Q199" s="32">
        <f t="shared" si="21"/>
        <v>26749.966999999997</v>
      </c>
    </row>
    <row r="200" spans="1:33" s="31" customFormat="1" ht="12.75" customHeight="1">
      <c r="A200" s="11" t="s">
        <v>120</v>
      </c>
      <c r="B200" s="37" t="s">
        <v>31</v>
      </c>
      <c r="C200" s="11">
        <v>41768.467700000001</v>
      </c>
      <c r="D200" s="11"/>
      <c r="E200" s="38">
        <f t="shared" si="18"/>
        <v>854.49817144250005</v>
      </c>
      <c r="F200" s="31">
        <f t="shared" si="19"/>
        <v>854.5</v>
      </c>
      <c r="G200" s="31">
        <f t="shared" si="20"/>
        <v>-3.7664799965568818E-3</v>
      </c>
      <c r="J200" s="31">
        <f>G200</f>
        <v>-3.7664799965568818E-3</v>
      </c>
      <c r="Q200" s="32">
        <f t="shared" si="21"/>
        <v>26749.967700000001</v>
      </c>
    </row>
    <row r="201" spans="1:33" s="31" customFormat="1" ht="12.75" customHeight="1">
      <c r="A201" s="67" t="s">
        <v>541</v>
      </c>
      <c r="B201" s="66" t="s">
        <v>122</v>
      </c>
      <c r="C201" s="67">
        <v>41905.446600000003</v>
      </c>
      <c r="D201" s="67" t="s">
        <v>144</v>
      </c>
      <c r="E201" s="10">
        <f t="shared" si="18"/>
        <v>920.99893473641032</v>
      </c>
      <c r="F201" s="31">
        <f t="shared" si="19"/>
        <v>921</v>
      </c>
      <c r="G201" s="31">
        <f t="shared" si="20"/>
        <v>-2.1942399980616756E-3</v>
      </c>
      <c r="J201" s="31">
        <f>G201</f>
        <v>-2.1942399980616756E-3</v>
      </c>
      <c r="O201" s="31">
        <f ca="1">+C$11+C$12*F201</f>
        <v>-7.8100889769931866E-3</v>
      </c>
      <c r="Q201" s="32">
        <f t="shared" si="21"/>
        <v>26886.946600000003</v>
      </c>
    </row>
    <row r="202" spans="1:33" s="31" customFormat="1" ht="12.75" customHeight="1">
      <c r="A202" s="67" t="s">
        <v>715</v>
      </c>
      <c r="B202" s="66" t="s">
        <v>31</v>
      </c>
      <c r="C202" s="67">
        <v>42215.440999999999</v>
      </c>
      <c r="D202" s="67" t="s">
        <v>144</v>
      </c>
      <c r="E202" s="10">
        <f t="shared" si="18"/>
        <v>1071.4955748527873</v>
      </c>
      <c r="F202" s="31">
        <f t="shared" si="19"/>
        <v>1071.5</v>
      </c>
      <c r="G202" s="31">
        <f t="shared" si="20"/>
        <v>-9.1149600048083812E-3</v>
      </c>
      <c r="I202" s="31">
        <f>G202</f>
        <v>-9.1149600048083812E-3</v>
      </c>
      <c r="O202" s="31">
        <f ca="1">+C$11+C$12*F202</f>
        <v>-7.7119918408408332E-3</v>
      </c>
      <c r="Q202" s="32">
        <f t="shared" si="21"/>
        <v>27196.940999999999</v>
      </c>
    </row>
    <row r="203" spans="1:33" s="31" customFormat="1" ht="12.75" customHeight="1">
      <c r="A203" s="11" t="s">
        <v>123</v>
      </c>
      <c r="B203" s="37" t="s">
        <v>122</v>
      </c>
      <c r="C203" s="11">
        <v>42226.778100000003</v>
      </c>
      <c r="D203" s="11">
        <v>2.9999999999999997E-4</v>
      </c>
      <c r="E203" s="38">
        <f t="shared" si="18"/>
        <v>1076.9995305973557</v>
      </c>
      <c r="F203" s="31">
        <f t="shared" si="19"/>
        <v>1077</v>
      </c>
      <c r="G203" s="31">
        <f t="shared" si="20"/>
        <v>-9.6687999757705256E-4</v>
      </c>
      <c r="J203" s="31">
        <f>G203</f>
        <v>-9.6687999757705256E-4</v>
      </c>
      <c r="Q203" s="32">
        <f t="shared" si="21"/>
        <v>27208.278100000003</v>
      </c>
    </row>
    <row r="204" spans="1:33" s="31" customFormat="1" ht="12.75" customHeight="1">
      <c r="A204" s="67" t="s">
        <v>715</v>
      </c>
      <c r="B204" s="66" t="s">
        <v>122</v>
      </c>
      <c r="C204" s="67">
        <v>42251.489000000001</v>
      </c>
      <c r="D204" s="67" t="s">
        <v>144</v>
      </c>
      <c r="E204" s="10">
        <f t="shared" si="18"/>
        <v>1088.9962228738987</v>
      </c>
      <c r="F204" s="31">
        <f t="shared" si="19"/>
        <v>1089</v>
      </c>
      <c r="G204" s="31">
        <f t="shared" si="20"/>
        <v>-7.7801599982194602E-3</v>
      </c>
      <c r="I204" s="31">
        <f>G204</f>
        <v>-7.7801599982194602E-3</v>
      </c>
      <c r="O204" s="31">
        <f ca="1">+C$11+C$12*F204</f>
        <v>-7.7005851971021872E-3</v>
      </c>
      <c r="Q204" s="32">
        <f t="shared" si="21"/>
        <v>27232.989000000001</v>
      </c>
    </row>
    <row r="205" spans="1:33" s="31" customFormat="1" ht="12.75" customHeight="1">
      <c r="A205" s="10" t="s">
        <v>46</v>
      </c>
      <c r="B205" s="39" t="s">
        <v>31</v>
      </c>
      <c r="C205" s="41">
        <v>42252.527000000002</v>
      </c>
      <c r="D205" s="40"/>
      <c r="E205" s="38">
        <f t="shared" si="18"/>
        <v>1089.500152985026</v>
      </c>
      <c r="F205" s="31">
        <f t="shared" si="19"/>
        <v>1089.5</v>
      </c>
      <c r="G205" s="31">
        <f t="shared" si="20"/>
        <v>3.1511999986832961E-4</v>
      </c>
      <c r="I205" s="31">
        <f>G205</f>
        <v>3.1511999986832961E-4</v>
      </c>
      <c r="Q205" s="32">
        <f t="shared" si="21"/>
        <v>27234.027000000002</v>
      </c>
      <c r="AC205" s="31">
        <v>15</v>
      </c>
      <c r="AE205" s="31" t="s">
        <v>45</v>
      </c>
      <c r="AG205" s="31" t="s">
        <v>34</v>
      </c>
    </row>
    <row r="206" spans="1:33" s="31" customFormat="1" ht="12.75" customHeight="1">
      <c r="A206" s="11" t="s">
        <v>123</v>
      </c>
      <c r="B206" s="37" t="s">
        <v>31</v>
      </c>
      <c r="C206" s="11">
        <v>42262.825599999996</v>
      </c>
      <c r="D206" s="11">
        <v>5.0000000000000001E-4</v>
      </c>
      <c r="E206" s="38">
        <f t="shared" si="18"/>
        <v>1094.4999358775613</v>
      </c>
      <c r="F206" s="31">
        <f t="shared" si="19"/>
        <v>1094.5</v>
      </c>
      <c r="G206" s="31">
        <f t="shared" si="20"/>
        <v>-1.3208000746089965E-4</v>
      </c>
      <c r="J206" s="31">
        <f>G206</f>
        <v>-1.3208000746089965E-4</v>
      </c>
      <c r="Q206" s="32">
        <f t="shared" si="21"/>
        <v>27244.325599999996</v>
      </c>
    </row>
    <row r="207" spans="1:33" s="31" customFormat="1" ht="12.75" customHeight="1">
      <c r="A207" s="11" t="s">
        <v>124</v>
      </c>
      <c r="B207" s="37" t="s">
        <v>31</v>
      </c>
      <c r="C207" s="11">
        <v>42279.303</v>
      </c>
      <c r="D207" s="11"/>
      <c r="E207" s="38">
        <f t="shared" si="18"/>
        <v>1102.4994137321746</v>
      </c>
      <c r="F207" s="31">
        <f t="shared" si="19"/>
        <v>1102.5</v>
      </c>
      <c r="G207" s="31">
        <f t="shared" si="20"/>
        <v>-1.2075999984517694E-3</v>
      </c>
      <c r="J207" s="31">
        <f>G207</f>
        <v>-1.2075999984517694E-3</v>
      </c>
      <c r="Q207" s="32">
        <f t="shared" si="21"/>
        <v>27260.803</v>
      </c>
    </row>
    <row r="208" spans="1:33" s="31" customFormat="1" ht="12.75" customHeight="1">
      <c r="A208" s="11" t="s">
        <v>124</v>
      </c>
      <c r="B208" s="37" t="s">
        <v>125</v>
      </c>
      <c r="C208" s="11">
        <v>42280.333200000001</v>
      </c>
      <c r="D208" s="11"/>
      <c r="E208" s="38">
        <f t="shared" si="18"/>
        <v>1102.9995570852418</v>
      </c>
      <c r="F208" s="31">
        <f t="shared" si="19"/>
        <v>1103</v>
      </c>
      <c r="G208" s="31">
        <f t="shared" si="20"/>
        <v>-9.1231999977026135E-4</v>
      </c>
      <c r="J208" s="31">
        <f>G208</f>
        <v>-9.1231999977026135E-4</v>
      </c>
      <c r="Q208" s="32">
        <f t="shared" si="21"/>
        <v>27261.833200000001</v>
      </c>
    </row>
    <row r="209" spans="1:33" s="31" customFormat="1" ht="12.75" customHeight="1">
      <c r="A209" s="67" t="s">
        <v>715</v>
      </c>
      <c r="B209" s="66" t="s">
        <v>31</v>
      </c>
      <c r="C209" s="67">
        <v>42283.421000000002</v>
      </c>
      <c r="D209" s="67" t="s">
        <v>144</v>
      </c>
      <c r="E209" s="10">
        <f t="shared" si="18"/>
        <v>1104.4986277953949</v>
      </c>
      <c r="F209" s="31">
        <f t="shared" si="19"/>
        <v>1104.5</v>
      </c>
      <c r="G209" s="31">
        <f t="shared" si="20"/>
        <v>-2.8264799984754063E-3</v>
      </c>
      <c r="I209" s="31">
        <f t="shared" ref="I209:I214" si="26">G209</f>
        <v>-2.8264799984754063E-3</v>
      </c>
      <c r="O209" s="31">
        <f ca="1">+C$11+C$12*F209</f>
        <v>-7.6904821697908153E-3</v>
      </c>
      <c r="Q209" s="32">
        <f t="shared" si="21"/>
        <v>27264.921000000002</v>
      </c>
    </row>
    <row r="210" spans="1:33" s="31" customFormat="1" ht="12.75" customHeight="1">
      <c r="A210" s="67" t="s">
        <v>715</v>
      </c>
      <c r="B210" s="66" t="s">
        <v>31</v>
      </c>
      <c r="C210" s="67">
        <v>42283.43</v>
      </c>
      <c r="D210" s="67" t="s">
        <v>144</v>
      </c>
      <c r="E210" s="10">
        <f t="shared" si="18"/>
        <v>1104.5029971316178</v>
      </c>
      <c r="F210" s="31">
        <f t="shared" si="19"/>
        <v>1104.5</v>
      </c>
      <c r="G210" s="31">
        <f t="shared" si="20"/>
        <v>6.1735199997201562E-3</v>
      </c>
      <c r="I210" s="31">
        <f t="shared" si="26"/>
        <v>6.1735199997201562E-3</v>
      </c>
      <c r="O210" s="31">
        <f ca="1">+C$11+C$12*F210</f>
        <v>-7.6904821697908153E-3</v>
      </c>
      <c r="Q210" s="32">
        <f t="shared" si="21"/>
        <v>27264.93</v>
      </c>
    </row>
    <row r="211" spans="1:33" s="31" customFormat="1" ht="12.75" customHeight="1">
      <c r="A211" s="10" t="s">
        <v>47</v>
      </c>
      <c r="B211" s="39"/>
      <c r="C211" s="41">
        <v>42317.409</v>
      </c>
      <c r="D211" s="40"/>
      <c r="E211" s="38">
        <f t="shared" si="18"/>
        <v>1120.9991833030917</v>
      </c>
      <c r="F211" s="31">
        <f t="shared" si="19"/>
        <v>1121</v>
      </c>
      <c r="G211" s="31">
        <f t="shared" si="20"/>
        <v>-1.6822399993543513E-3</v>
      </c>
      <c r="I211" s="31">
        <f t="shared" si="26"/>
        <v>-1.6822399993543513E-3</v>
      </c>
      <c r="Q211" s="32">
        <f t="shared" si="21"/>
        <v>27298.909</v>
      </c>
      <c r="AC211" s="31">
        <v>15</v>
      </c>
      <c r="AE211" s="31" t="s">
        <v>45</v>
      </c>
      <c r="AG211" s="31" t="s">
        <v>34</v>
      </c>
    </row>
    <row r="212" spans="1:33" s="31" customFormat="1" ht="12.75" customHeight="1">
      <c r="A212" s="10" t="s">
        <v>48</v>
      </c>
      <c r="B212" s="39" t="s">
        <v>31</v>
      </c>
      <c r="C212" s="41">
        <v>42499.686999999998</v>
      </c>
      <c r="D212" s="40"/>
      <c r="E212" s="38">
        <f t="shared" si="18"/>
        <v>1209.4918353223961</v>
      </c>
      <c r="F212" s="31">
        <f t="shared" si="19"/>
        <v>1209.5</v>
      </c>
      <c r="G212" s="31">
        <f t="shared" si="20"/>
        <v>-1.6817679999803659E-2</v>
      </c>
      <c r="I212" s="31">
        <f t="shared" si="26"/>
        <v>-1.6817679999803659E-2</v>
      </c>
      <c r="Q212" s="32">
        <f t="shared" si="21"/>
        <v>27481.186999999998</v>
      </c>
      <c r="AC212" s="31">
        <v>6</v>
      </c>
      <c r="AE212" s="31" t="s">
        <v>40</v>
      </c>
      <c r="AG212" s="31" t="s">
        <v>34</v>
      </c>
    </row>
    <row r="213" spans="1:33" s="31" customFormat="1" ht="12.75" customHeight="1">
      <c r="A213" s="10" t="s">
        <v>50</v>
      </c>
      <c r="B213" s="39" t="s">
        <v>31</v>
      </c>
      <c r="C213" s="41">
        <v>42524.419000000002</v>
      </c>
      <c r="D213" s="40"/>
      <c r="E213" s="38">
        <f t="shared" ref="E213:E276" si="27">+(C213-C$7)/C$8</f>
        <v>1221.4987712649772</v>
      </c>
      <c r="F213" s="31">
        <f t="shared" ref="F213:F276" si="28">ROUND(2*E213,0)/2</f>
        <v>1221.5</v>
      </c>
      <c r="G213" s="31">
        <f t="shared" ref="G213:G276" si="29">+C213-(C$7+F213*C$8)</f>
        <v>-2.5309600023319945E-3</v>
      </c>
      <c r="I213" s="31">
        <f t="shared" si="26"/>
        <v>-2.5309600023319945E-3</v>
      </c>
      <c r="Q213" s="32">
        <f t="shared" ref="Q213:Q276" si="30">+C213-15018.5</f>
        <v>27505.919000000002</v>
      </c>
      <c r="AC213" s="31">
        <v>11</v>
      </c>
      <c r="AE213" s="31" t="s">
        <v>49</v>
      </c>
      <c r="AG213" s="31" t="s">
        <v>34</v>
      </c>
    </row>
    <row r="214" spans="1:33" s="31" customFormat="1" ht="12.75" customHeight="1">
      <c r="A214" s="10" t="s">
        <v>50</v>
      </c>
      <c r="B214" s="39" t="s">
        <v>31</v>
      </c>
      <c r="C214" s="41">
        <v>42526.485999999997</v>
      </c>
      <c r="D214" s="40"/>
      <c r="E214" s="38">
        <f t="shared" si="27"/>
        <v>1222.5022621510057</v>
      </c>
      <c r="F214" s="31">
        <f t="shared" si="28"/>
        <v>1222.5</v>
      </c>
      <c r="G214" s="31">
        <f t="shared" si="29"/>
        <v>4.6595999956480227E-3</v>
      </c>
      <c r="I214" s="31">
        <f t="shared" si="26"/>
        <v>4.6595999956480227E-3</v>
      </c>
      <c r="Q214" s="32">
        <f t="shared" si="30"/>
        <v>27507.985999999997</v>
      </c>
      <c r="AC214" s="31">
        <v>9</v>
      </c>
      <c r="AE214" s="31" t="s">
        <v>38</v>
      </c>
      <c r="AG214" s="31" t="s">
        <v>34</v>
      </c>
    </row>
    <row r="215" spans="1:33" s="31" customFormat="1" ht="12.75" customHeight="1">
      <c r="A215" s="11" t="s">
        <v>126</v>
      </c>
      <c r="B215" s="37" t="s">
        <v>31</v>
      </c>
      <c r="C215" s="11">
        <v>42561.54</v>
      </c>
      <c r="D215" s="11"/>
      <c r="E215" s="38">
        <f t="shared" si="27"/>
        <v>1239.5203412603059</v>
      </c>
      <c r="F215" s="31">
        <f t="shared" si="28"/>
        <v>1239.5</v>
      </c>
      <c r="G215" s="31">
        <f t="shared" si="29"/>
        <v>4.1899119998561218E-2</v>
      </c>
      <c r="J215" s="31">
        <f>G215</f>
        <v>4.1899119998561218E-2</v>
      </c>
      <c r="Q215" s="32">
        <f t="shared" si="30"/>
        <v>27543.040000000001</v>
      </c>
    </row>
    <row r="216" spans="1:33" s="31" customFormat="1" ht="12.75" customHeight="1">
      <c r="A216" s="11" t="s">
        <v>123</v>
      </c>
      <c r="B216" s="37" t="s">
        <v>122</v>
      </c>
      <c r="C216" s="11">
        <v>42570.766799999998</v>
      </c>
      <c r="D216" s="11">
        <v>4.0000000000000002E-4</v>
      </c>
      <c r="E216" s="38">
        <f t="shared" si="27"/>
        <v>1243.9997847567863</v>
      </c>
      <c r="F216" s="31">
        <f t="shared" si="28"/>
        <v>1244</v>
      </c>
      <c r="G216" s="31">
        <f t="shared" si="29"/>
        <v>-4.4336000428302214E-4</v>
      </c>
      <c r="J216" s="31">
        <f>G216</f>
        <v>-4.4336000428302214E-4</v>
      </c>
      <c r="Q216" s="32">
        <f t="shared" si="30"/>
        <v>27552.266799999998</v>
      </c>
    </row>
    <row r="217" spans="1:33" s="31" customFormat="1" ht="12.75" customHeight="1">
      <c r="A217" s="10" t="s">
        <v>52</v>
      </c>
      <c r="B217" s="39" t="s">
        <v>31</v>
      </c>
      <c r="C217" s="41">
        <v>42594.462</v>
      </c>
      <c r="D217" s="40"/>
      <c r="E217" s="38">
        <f t="shared" si="27"/>
        <v>1255.5033731664025</v>
      </c>
      <c r="F217" s="31">
        <f t="shared" si="28"/>
        <v>1255.5</v>
      </c>
      <c r="G217" s="31">
        <f t="shared" si="29"/>
        <v>6.9480800011660904E-3</v>
      </c>
      <c r="I217" s="31">
        <f t="shared" ref="I217:I236" si="31">G217</f>
        <v>6.9480800011660904E-3</v>
      </c>
      <c r="Q217" s="32">
        <f t="shared" si="30"/>
        <v>27575.962</v>
      </c>
      <c r="AC217" s="31">
        <v>8</v>
      </c>
      <c r="AE217" s="31" t="s">
        <v>51</v>
      </c>
      <c r="AG217" s="31" t="s">
        <v>34</v>
      </c>
    </row>
    <row r="218" spans="1:33" s="31" customFormat="1" ht="12.75" customHeight="1">
      <c r="A218" s="10" t="s">
        <v>52</v>
      </c>
      <c r="B218" s="39"/>
      <c r="C218" s="41">
        <v>42595.489000000001</v>
      </c>
      <c r="D218" s="40"/>
      <c r="E218" s="38">
        <f t="shared" si="27"/>
        <v>1256.0019629777016</v>
      </c>
      <c r="F218" s="31">
        <f t="shared" si="28"/>
        <v>1256</v>
      </c>
      <c r="G218" s="31">
        <f t="shared" si="29"/>
        <v>4.0433600006508641E-3</v>
      </c>
      <c r="I218" s="31">
        <f t="shared" si="31"/>
        <v>4.0433600006508641E-3</v>
      </c>
      <c r="Q218" s="32">
        <f t="shared" si="30"/>
        <v>27576.989000000001</v>
      </c>
      <c r="AC218" s="31">
        <v>12</v>
      </c>
      <c r="AE218" s="31" t="s">
        <v>51</v>
      </c>
      <c r="AG218" s="31" t="s">
        <v>34</v>
      </c>
    </row>
    <row r="219" spans="1:33" s="31" customFormat="1" ht="12.75" customHeight="1">
      <c r="A219" s="10" t="s">
        <v>52</v>
      </c>
      <c r="B219" s="39" t="s">
        <v>31</v>
      </c>
      <c r="C219" s="41">
        <v>42596.523999999998</v>
      </c>
      <c r="D219" s="40"/>
      <c r="E219" s="38">
        <f t="shared" si="27"/>
        <v>1256.504436643419</v>
      </c>
      <c r="F219" s="31">
        <f t="shared" si="28"/>
        <v>1256.5</v>
      </c>
      <c r="G219" s="31">
        <f t="shared" si="29"/>
        <v>9.1386399944894947E-3</v>
      </c>
      <c r="I219" s="31">
        <f t="shared" si="31"/>
        <v>9.1386399944894947E-3</v>
      </c>
      <c r="Q219" s="32">
        <f t="shared" si="30"/>
        <v>27578.023999999998</v>
      </c>
      <c r="AC219" s="31">
        <v>12</v>
      </c>
      <c r="AE219" s="31" t="s">
        <v>51</v>
      </c>
      <c r="AG219" s="31" t="s">
        <v>34</v>
      </c>
    </row>
    <row r="220" spans="1:33" s="31" customFormat="1" ht="12.75" customHeight="1">
      <c r="A220" s="67" t="s">
        <v>776</v>
      </c>
      <c r="B220" s="66" t="s">
        <v>122</v>
      </c>
      <c r="C220" s="67">
        <v>42628.453999999998</v>
      </c>
      <c r="D220" s="67" t="s">
        <v>144</v>
      </c>
      <c r="E220" s="10">
        <f t="shared" si="27"/>
        <v>1272.0058706013101</v>
      </c>
      <c r="F220" s="31">
        <f t="shared" si="28"/>
        <v>1272</v>
      </c>
      <c r="G220" s="31">
        <f t="shared" si="29"/>
        <v>1.2092319993826095E-2</v>
      </c>
      <c r="I220" s="31">
        <f t="shared" si="31"/>
        <v>1.2092319993826095E-2</v>
      </c>
      <c r="O220" s="31">
        <f ca="1">+C$11+C$12*F220</f>
        <v>-7.5813042940066347E-3</v>
      </c>
      <c r="Q220" s="32">
        <f t="shared" si="30"/>
        <v>27609.953999999998</v>
      </c>
    </row>
    <row r="221" spans="1:33" s="31" customFormat="1" ht="12.75" customHeight="1">
      <c r="A221" s="10" t="s">
        <v>52</v>
      </c>
      <c r="B221" s="39" t="s">
        <v>31</v>
      </c>
      <c r="C221" s="41">
        <v>42629.499000000003</v>
      </c>
      <c r="D221" s="40"/>
      <c r="E221" s="38">
        <f t="shared" si="27"/>
        <v>1272.5131990850582</v>
      </c>
      <c r="F221" s="31">
        <f t="shared" si="28"/>
        <v>1272.5</v>
      </c>
      <c r="G221" s="31">
        <f t="shared" si="29"/>
        <v>2.7187600004253909E-2</v>
      </c>
      <c r="I221" s="31">
        <f t="shared" si="31"/>
        <v>2.7187600004253909E-2</v>
      </c>
      <c r="Q221" s="32">
        <f t="shared" si="30"/>
        <v>27610.999000000003</v>
      </c>
      <c r="AC221" s="31">
        <v>12</v>
      </c>
      <c r="AE221" s="31" t="s">
        <v>53</v>
      </c>
      <c r="AG221" s="31" t="s">
        <v>34</v>
      </c>
    </row>
    <row r="222" spans="1:33" s="31" customFormat="1" ht="12.75" customHeight="1">
      <c r="A222" s="10" t="s">
        <v>52</v>
      </c>
      <c r="B222" s="39"/>
      <c r="C222" s="41">
        <v>42630.531999999999</v>
      </c>
      <c r="D222" s="40"/>
      <c r="E222" s="38">
        <f t="shared" si="27"/>
        <v>1273.0147017871702</v>
      </c>
      <c r="F222" s="31">
        <f t="shared" si="28"/>
        <v>1273</v>
      </c>
      <c r="G222" s="31">
        <f t="shared" si="29"/>
        <v>3.0282879997685086E-2</v>
      </c>
      <c r="I222" s="31">
        <f t="shared" si="31"/>
        <v>3.0282879997685086E-2</v>
      </c>
      <c r="Q222" s="32">
        <f t="shared" si="30"/>
        <v>27612.031999999999</v>
      </c>
      <c r="AC222" s="31">
        <v>6</v>
      </c>
      <c r="AE222" s="31" t="s">
        <v>53</v>
      </c>
      <c r="AG222" s="31" t="s">
        <v>34</v>
      </c>
    </row>
    <row r="223" spans="1:33" s="31" customFormat="1" ht="12.75" customHeight="1">
      <c r="A223" s="10" t="s">
        <v>54</v>
      </c>
      <c r="B223" s="39"/>
      <c r="C223" s="41">
        <v>42692.305</v>
      </c>
      <c r="D223" s="40"/>
      <c r="E223" s="38">
        <f t="shared" si="27"/>
        <v>1303.0043691808692</v>
      </c>
      <c r="F223" s="31">
        <f t="shared" si="28"/>
        <v>1303</v>
      </c>
      <c r="G223" s="31">
        <f t="shared" si="29"/>
        <v>8.9996800015796907E-3</v>
      </c>
      <c r="I223" s="31">
        <f t="shared" si="31"/>
        <v>8.9996800015796907E-3</v>
      </c>
      <c r="Q223" s="32">
        <f t="shared" si="30"/>
        <v>27673.805</v>
      </c>
      <c r="AC223" s="31">
        <v>12</v>
      </c>
      <c r="AE223" s="31" t="s">
        <v>45</v>
      </c>
      <c r="AG223" s="31" t="s">
        <v>34</v>
      </c>
    </row>
    <row r="224" spans="1:33" s="31" customFormat="1" ht="12.75" customHeight="1">
      <c r="A224" s="10" t="s">
        <v>54</v>
      </c>
      <c r="B224" s="39" t="s">
        <v>31</v>
      </c>
      <c r="C224" s="41">
        <v>42693.324999999997</v>
      </c>
      <c r="D224" s="40"/>
      <c r="E224" s="38">
        <f t="shared" si="27"/>
        <v>1303.4995606195473</v>
      </c>
      <c r="F224" s="31">
        <f t="shared" si="28"/>
        <v>1303.5</v>
      </c>
      <c r="G224" s="31">
        <f t="shared" si="29"/>
        <v>-9.0504000399960205E-4</v>
      </c>
      <c r="I224" s="31">
        <f t="shared" si="31"/>
        <v>-9.0504000399960205E-4</v>
      </c>
      <c r="Q224" s="32">
        <f t="shared" si="30"/>
        <v>27674.824999999997</v>
      </c>
      <c r="AC224" s="31">
        <v>13</v>
      </c>
      <c r="AE224" s="31" t="s">
        <v>45</v>
      </c>
      <c r="AG224" s="31" t="s">
        <v>34</v>
      </c>
    </row>
    <row r="225" spans="1:33" s="31" customFormat="1" ht="12.75" customHeight="1">
      <c r="A225" s="67" t="s">
        <v>792</v>
      </c>
      <c r="B225" s="66" t="s">
        <v>122</v>
      </c>
      <c r="C225" s="67">
        <v>42871.495000000003</v>
      </c>
      <c r="D225" s="67" t="s">
        <v>144</v>
      </c>
      <c r="E225" s="10">
        <f t="shared" si="27"/>
        <v>1389.9978533936624</v>
      </c>
      <c r="F225" s="31">
        <f t="shared" si="28"/>
        <v>1390</v>
      </c>
      <c r="G225" s="31">
        <f t="shared" si="29"/>
        <v>-4.4215999951120466E-3</v>
      </c>
      <c r="I225" s="31">
        <f t="shared" si="31"/>
        <v>-4.4215999951120466E-3</v>
      </c>
      <c r="O225" s="31">
        <f ca="1">+C$11+C$12*F225</f>
        <v>-7.5043909247974805E-3</v>
      </c>
      <c r="Q225" s="32">
        <f t="shared" si="30"/>
        <v>27852.995000000003</v>
      </c>
    </row>
    <row r="226" spans="1:33" s="31" customFormat="1" ht="12.75" customHeight="1">
      <c r="A226" s="67" t="s">
        <v>792</v>
      </c>
      <c r="B226" s="66" t="s">
        <v>122</v>
      </c>
      <c r="C226" s="67">
        <v>42871.498</v>
      </c>
      <c r="D226" s="67" t="s">
        <v>144</v>
      </c>
      <c r="E226" s="10">
        <f t="shared" si="27"/>
        <v>1389.9993098390687</v>
      </c>
      <c r="F226" s="31">
        <f t="shared" si="28"/>
        <v>1390</v>
      </c>
      <c r="G226" s="31">
        <f t="shared" si="29"/>
        <v>-1.421599998138845E-3</v>
      </c>
      <c r="I226" s="31">
        <f t="shared" si="31"/>
        <v>-1.421599998138845E-3</v>
      </c>
      <c r="O226" s="31">
        <f ca="1">+C$11+C$12*F226</f>
        <v>-7.5043909247974805E-3</v>
      </c>
      <c r="Q226" s="32">
        <f t="shared" si="30"/>
        <v>27852.998</v>
      </c>
    </row>
    <row r="227" spans="1:33" s="31" customFormat="1" ht="12.75" customHeight="1">
      <c r="A227" s="10" t="s">
        <v>56</v>
      </c>
      <c r="B227" s="39"/>
      <c r="C227" s="41">
        <v>42900.328999999998</v>
      </c>
      <c r="D227" s="40"/>
      <c r="E227" s="38">
        <f t="shared" si="27"/>
        <v>1403.9962356906165</v>
      </c>
      <c r="F227" s="31">
        <f t="shared" si="28"/>
        <v>1404</v>
      </c>
      <c r="G227" s="31">
        <f t="shared" si="29"/>
        <v>-7.7537600009236485E-3</v>
      </c>
      <c r="I227" s="31">
        <f t="shared" si="31"/>
        <v>-7.7537600009236485E-3</v>
      </c>
      <c r="Q227" s="32">
        <f t="shared" si="30"/>
        <v>27881.828999999998</v>
      </c>
      <c r="AC227" s="31">
        <v>7</v>
      </c>
      <c r="AE227" s="31" t="s">
        <v>55</v>
      </c>
      <c r="AG227" s="31" t="s">
        <v>34</v>
      </c>
    </row>
    <row r="228" spans="1:33" s="31" customFormat="1" ht="12.75" customHeight="1">
      <c r="A228" s="10" t="s">
        <v>56</v>
      </c>
      <c r="B228" s="39" t="s">
        <v>31</v>
      </c>
      <c r="C228" s="41">
        <v>42901.358</v>
      </c>
      <c r="D228" s="40"/>
      <c r="E228" s="38">
        <f t="shared" si="27"/>
        <v>1404.4957964655212</v>
      </c>
      <c r="F228" s="31">
        <f t="shared" si="28"/>
        <v>1404.5</v>
      </c>
      <c r="G228" s="31">
        <f t="shared" si="29"/>
        <v>-8.6584800010314211E-3</v>
      </c>
      <c r="I228" s="31">
        <f t="shared" si="31"/>
        <v>-8.6584800010314211E-3</v>
      </c>
      <c r="Q228" s="32">
        <f t="shared" si="30"/>
        <v>27882.858</v>
      </c>
      <c r="AC228" s="31">
        <v>21</v>
      </c>
      <c r="AE228" s="31" t="s">
        <v>57</v>
      </c>
      <c r="AG228" s="31" t="s">
        <v>34</v>
      </c>
    </row>
    <row r="229" spans="1:33" s="31" customFormat="1" ht="12.75" customHeight="1">
      <c r="A229" s="10" t="s">
        <v>56</v>
      </c>
      <c r="B229" s="39"/>
      <c r="C229" s="41">
        <v>42902.392999999996</v>
      </c>
      <c r="D229" s="40"/>
      <c r="E229" s="38">
        <f t="shared" si="27"/>
        <v>1404.9982701312385</v>
      </c>
      <c r="F229" s="31">
        <f t="shared" si="28"/>
        <v>1405</v>
      </c>
      <c r="G229" s="31">
        <f t="shared" si="29"/>
        <v>-3.5632000071927905E-3</v>
      </c>
      <c r="I229" s="31">
        <f t="shared" si="31"/>
        <v>-3.5632000071927905E-3</v>
      </c>
      <c r="Q229" s="32">
        <f t="shared" si="30"/>
        <v>27883.892999999996</v>
      </c>
      <c r="AC229" s="31">
        <v>18</v>
      </c>
      <c r="AE229" s="31" t="s">
        <v>57</v>
      </c>
      <c r="AG229" s="31" t="s">
        <v>34</v>
      </c>
    </row>
    <row r="230" spans="1:33" s="31" customFormat="1" ht="12.75" customHeight="1">
      <c r="A230" s="10" t="s">
        <v>56</v>
      </c>
      <c r="B230" s="39" t="s">
        <v>31</v>
      </c>
      <c r="C230" s="41">
        <v>42903.42</v>
      </c>
      <c r="D230" s="40"/>
      <c r="E230" s="38">
        <f t="shared" si="27"/>
        <v>1405.4968599425379</v>
      </c>
      <c r="F230" s="31">
        <f t="shared" si="28"/>
        <v>1405.5</v>
      </c>
      <c r="G230" s="31">
        <f t="shared" si="29"/>
        <v>-6.4679200004320592E-3</v>
      </c>
      <c r="I230" s="31">
        <f t="shared" si="31"/>
        <v>-6.4679200004320592E-3</v>
      </c>
      <c r="Q230" s="32">
        <f t="shared" si="30"/>
        <v>27884.92</v>
      </c>
      <c r="AC230" s="31">
        <v>24</v>
      </c>
      <c r="AE230" s="31" t="s">
        <v>57</v>
      </c>
      <c r="AG230" s="31" t="s">
        <v>34</v>
      </c>
    </row>
    <row r="231" spans="1:33" s="31" customFormat="1" ht="12.75" customHeight="1">
      <c r="A231" s="67" t="s">
        <v>792</v>
      </c>
      <c r="B231" s="66" t="s">
        <v>122</v>
      </c>
      <c r="C231" s="67">
        <v>42904.461000000003</v>
      </c>
      <c r="D231" s="67" t="s">
        <v>144</v>
      </c>
      <c r="E231" s="10">
        <f t="shared" si="27"/>
        <v>1406.0022464990752</v>
      </c>
      <c r="F231" s="31">
        <f t="shared" si="28"/>
        <v>1406</v>
      </c>
      <c r="G231" s="31">
        <f t="shared" si="29"/>
        <v>4.6273600019048899E-3</v>
      </c>
      <c r="I231" s="31">
        <f t="shared" si="31"/>
        <v>4.6273600019048899E-3</v>
      </c>
      <c r="O231" s="31">
        <f ca="1">+C$11+C$12*F231</f>
        <v>-7.4939619933792907E-3</v>
      </c>
      <c r="Q231" s="32">
        <f t="shared" si="30"/>
        <v>27885.961000000003</v>
      </c>
    </row>
    <row r="232" spans="1:33" s="31" customFormat="1" ht="12.75" customHeight="1">
      <c r="A232" s="10" t="s">
        <v>56</v>
      </c>
      <c r="B232" s="39" t="s">
        <v>31</v>
      </c>
      <c r="C232" s="41">
        <v>42936.373</v>
      </c>
      <c r="D232" s="40"/>
      <c r="E232" s="38">
        <f t="shared" si="27"/>
        <v>1421.4949417845169</v>
      </c>
      <c r="F232" s="31">
        <f t="shared" si="28"/>
        <v>1421.5</v>
      </c>
      <c r="G232" s="31">
        <f t="shared" si="29"/>
        <v>-1.0418960002425592E-2</v>
      </c>
      <c r="I232" s="31">
        <f t="shared" si="31"/>
        <v>-1.0418960002425592E-2</v>
      </c>
      <c r="Q232" s="32">
        <f t="shared" si="30"/>
        <v>27917.873</v>
      </c>
      <c r="AC232" s="31">
        <v>8</v>
      </c>
      <c r="AE232" s="31" t="s">
        <v>55</v>
      </c>
      <c r="AG232" s="31" t="s">
        <v>34</v>
      </c>
    </row>
    <row r="233" spans="1:33" s="31" customFormat="1" ht="12.75" customHeight="1">
      <c r="A233" s="10" t="s">
        <v>56</v>
      </c>
      <c r="B233" s="39"/>
      <c r="C233" s="41">
        <v>42937.411</v>
      </c>
      <c r="D233" s="40"/>
      <c r="E233" s="38">
        <f t="shared" si="27"/>
        <v>1421.9988718956445</v>
      </c>
      <c r="F233" s="31">
        <f t="shared" si="28"/>
        <v>1422</v>
      </c>
      <c r="G233" s="31">
        <f t="shared" si="29"/>
        <v>-2.3236800043378025E-3</v>
      </c>
      <c r="I233" s="31">
        <f t="shared" si="31"/>
        <v>-2.3236800043378025E-3</v>
      </c>
      <c r="Q233" s="32">
        <f t="shared" si="30"/>
        <v>27918.911</v>
      </c>
      <c r="AC233" s="31">
        <v>9</v>
      </c>
      <c r="AE233" s="31" t="s">
        <v>55</v>
      </c>
      <c r="AG233" s="31" t="s">
        <v>34</v>
      </c>
    </row>
    <row r="234" spans="1:33" s="31" customFormat="1" ht="12.75" customHeight="1">
      <c r="A234" s="10" t="s">
        <v>56</v>
      </c>
      <c r="B234" s="39"/>
      <c r="C234" s="41">
        <v>42937.413</v>
      </c>
      <c r="D234" s="40"/>
      <c r="E234" s="38">
        <f t="shared" si="27"/>
        <v>1421.9998428592498</v>
      </c>
      <c r="F234" s="31">
        <f t="shared" si="28"/>
        <v>1422</v>
      </c>
      <c r="G234" s="31">
        <f t="shared" si="29"/>
        <v>-3.236800039303489E-4</v>
      </c>
      <c r="I234" s="31">
        <f t="shared" si="31"/>
        <v>-3.236800039303489E-4</v>
      </c>
      <c r="Q234" s="32">
        <f t="shared" si="30"/>
        <v>27918.913</v>
      </c>
      <c r="AC234" s="31">
        <v>13</v>
      </c>
      <c r="AE234" s="31" t="s">
        <v>57</v>
      </c>
      <c r="AG234" s="31" t="s">
        <v>34</v>
      </c>
    </row>
    <row r="235" spans="1:33" s="31" customFormat="1" ht="12.75" customHeight="1">
      <c r="A235" s="10" t="s">
        <v>56</v>
      </c>
      <c r="B235" s="39"/>
      <c r="C235" s="41">
        <v>42937.415999999997</v>
      </c>
      <c r="D235" s="40"/>
      <c r="E235" s="38">
        <f t="shared" si="27"/>
        <v>1422.0012993046562</v>
      </c>
      <c r="F235" s="31">
        <f t="shared" si="28"/>
        <v>1422</v>
      </c>
      <c r="G235" s="31">
        <f t="shared" si="29"/>
        <v>2.6763199930428527E-3</v>
      </c>
      <c r="I235" s="31">
        <f t="shared" si="31"/>
        <v>2.6763199930428527E-3</v>
      </c>
      <c r="Q235" s="32">
        <f t="shared" si="30"/>
        <v>27918.915999999997</v>
      </c>
      <c r="AC235" s="31">
        <v>7</v>
      </c>
      <c r="AE235" s="31" t="s">
        <v>32</v>
      </c>
      <c r="AG235" s="31" t="s">
        <v>34</v>
      </c>
    </row>
    <row r="236" spans="1:33" s="31" customFormat="1" ht="12.75" customHeight="1">
      <c r="A236" s="10" t="s">
        <v>56</v>
      </c>
      <c r="B236" s="39"/>
      <c r="C236" s="41">
        <v>42938.417999999998</v>
      </c>
      <c r="D236" s="40"/>
      <c r="E236" s="38">
        <f t="shared" si="27"/>
        <v>1422.487752070889</v>
      </c>
      <c r="F236" s="31">
        <f t="shared" si="28"/>
        <v>1422.5</v>
      </c>
      <c r="G236" s="31">
        <f t="shared" si="29"/>
        <v>-2.5228400001651607E-2</v>
      </c>
      <c r="I236" s="31">
        <f t="shared" si="31"/>
        <v>-2.5228400001651607E-2</v>
      </c>
      <c r="Q236" s="32">
        <f t="shared" si="30"/>
        <v>27919.917999999998</v>
      </c>
      <c r="AC236" s="31">
        <v>13</v>
      </c>
      <c r="AE236" s="31" t="s">
        <v>57</v>
      </c>
      <c r="AG236" s="31" t="s">
        <v>34</v>
      </c>
    </row>
    <row r="237" spans="1:33" s="31" customFormat="1" ht="12.75" customHeight="1">
      <c r="A237" s="11" t="s">
        <v>127</v>
      </c>
      <c r="B237" s="37" t="s">
        <v>125</v>
      </c>
      <c r="C237" s="11">
        <v>42939.474300000002</v>
      </c>
      <c r="D237" s="11"/>
      <c r="E237" s="38">
        <f t="shared" si="27"/>
        <v>1423.000566499006</v>
      </c>
      <c r="F237" s="31">
        <f t="shared" si="28"/>
        <v>1423</v>
      </c>
      <c r="G237" s="31">
        <f t="shared" si="29"/>
        <v>1.1668799998005852E-3</v>
      </c>
      <c r="J237" s="31">
        <f>G237</f>
        <v>1.1668799998005852E-3</v>
      </c>
      <c r="Q237" s="32">
        <f t="shared" si="30"/>
        <v>27920.974300000002</v>
      </c>
    </row>
    <row r="238" spans="1:33" s="31" customFormat="1" ht="12.75" customHeight="1">
      <c r="A238" s="11" t="s">
        <v>123</v>
      </c>
      <c r="B238" s="37" t="s">
        <v>31</v>
      </c>
      <c r="C238" s="11">
        <v>42985.821300000003</v>
      </c>
      <c r="D238" s="11">
        <v>6.9999999999999999E-4</v>
      </c>
      <c r="E238" s="38">
        <f t="shared" si="27"/>
        <v>1445.5011916053759</v>
      </c>
      <c r="F238" s="31">
        <f t="shared" si="28"/>
        <v>1445.5</v>
      </c>
      <c r="G238" s="31">
        <f t="shared" si="29"/>
        <v>2.4544800035073422E-3</v>
      </c>
      <c r="J238" s="31">
        <f>G238</f>
        <v>2.4544800035073422E-3</v>
      </c>
      <c r="Q238" s="32">
        <f t="shared" si="30"/>
        <v>27967.321300000003</v>
      </c>
    </row>
    <row r="239" spans="1:33" s="31" customFormat="1" ht="12.75" customHeight="1">
      <c r="A239" s="10" t="s">
        <v>58</v>
      </c>
      <c r="B239" s="39" t="s">
        <v>31</v>
      </c>
      <c r="C239" s="41">
        <v>43041.421000000002</v>
      </c>
      <c r="D239" s="40"/>
      <c r="E239" s="38">
        <f t="shared" si="27"/>
        <v>1472.4938341869145</v>
      </c>
      <c r="F239" s="31">
        <f t="shared" si="28"/>
        <v>1472.5</v>
      </c>
      <c r="G239" s="31">
        <f t="shared" si="29"/>
        <v>-1.2700400002358947E-2</v>
      </c>
      <c r="I239" s="31">
        <f t="shared" ref="I239:I255" si="32">G239</f>
        <v>-1.2700400002358947E-2</v>
      </c>
      <c r="Q239" s="32">
        <f t="shared" si="30"/>
        <v>28022.921000000002</v>
      </c>
      <c r="AC239" s="31">
        <v>17</v>
      </c>
      <c r="AE239" s="31" t="s">
        <v>57</v>
      </c>
      <c r="AG239" s="31" t="s">
        <v>34</v>
      </c>
    </row>
    <row r="240" spans="1:33" s="31" customFormat="1" ht="12.75" customHeight="1">
      <c r="A240" s="10" t="s">
        <v>59</v>
      </c>
      <c r="B240" s="39"/>
      <c r="C240" s="41">
        <v>43248.457999999999</v>
      </c>
      <c r="D240" s="40"/>
      <c r="E240" s="38">
        <f t="shared" si="27"/>
        <v>1573.0065301574682</v>
      </c>
      <c r="F240" s="31">
        <f t="shared" si="28"/>
        <v>1573</v>
      </c>
      <c r="G240" s="31">
        <f t="shared" si="29"/>
        <v>1.3450879996526055E-2</v>
      </c>
      <c r="I240" s="31">
        <f t="shared" si="32"/>
        <v>1.3450879996526055E-2</v>
      </c>
      <c r="Q240" s="32">
        <f t="shared" si="30"/>
        <v>28229.957999999999</v>
      </c>
      <c r="AC240" s="31">
        <v>20</v>
      </c>
      <c r="AE240" s="31" t="s">
        <v>57</v>
      </c>
      <c r="AG240" s="31" t="s">
        <v>34</v>
      </c>
    </row>
    <row r="241" spans="1:33" s="31" customFormat="1" ht="12.75" customHeight="1">
      <c r="A241" s="67" t="s">
        <v>837</v>
      </c>
      <c r="B241" s="66" t="s">
        <v>31</v>
      </c>
      <c r="C241" s="67">
        <v>43249.472000000002</v>
      </c>
      <c r="D241" s="67" t="s">
        <v>144</v>
      </c>
      <c r="E241" s="10">
        <f t="shared" si="27"/>
        <v>1573.4988087053337</v>
      </c>
      <c r="F241" s="31">
        <f t="shared" si="28"/>
        <v>1573.5</v>
      </c>
      <c r="G241" s="31">
        <f t="shared" si="29"/>
        <v>-2.4538399957236834E-3</v>
      </c>
      <c r="I241" s="31">
        <f t="shared" si="32"/>
        <v>-2.4538399957236834E-3</v>
      </c>
      <c r="O241" s="31">
        <f ca="1">+C$11+C$12*F241</f>
        <v>-7.38478411759511E-3</v>
      </c>
      <c r="Q241" s="32">
        <f t="shared" si="30"/>
        <v>28230.972000000002</v>
      </c>
    </row>
    <row r="242" spans="1:33" s="31" customFormat="1" ht="12.75" customHeight="1">
      <c r="A242" s="10" t="s">
        <v>59</v>
      </c>
      <c r="B242" s="39"/>
      <c r="C242" s="41">
        <v>43250.516000000003</v>
      </c>
      <c r="D242" s="40"/>
      <c r="E242" s="38">
        <f t="shared" si="27"/>
        <v>1574.0056517072774</v>
      </c>
      <c r="F242" s="31">
        <f t="shared" si="28"/>
        <v>1574</v>
      </c>
      <c r="G242" s="31">
        <f t="shared" si="29"/>
        <v>1.1641440003586467E-2</v>
      </c>
      <c r="I242" s="31">
        <f t="shared" si="32"/>
        <v>1.1641440003586467E-2</v>
      </c>
      <c r="Q242" s="32">
        <f t="shared" si="30"/>
        <v>28232.016000000003</v>
      </c>
      <c r="AC242" s="31">
        <v>31</v>
      </c>
      <c r="AE242" s="31" t="s">
        <v>57</v>
      </c>
      <c r="AG242" s="31" t="s">
        <v>34</v>
      </c>
    </row>
    <row r="243" spans="1:33" s="31" customFormat="1" ht="12.75" customHeight="1">
      <c r="A243" s="10" t="s">
        <v>59</v>
      </c>
      <c r="B243" s="39"/>
      <c r="C243" s="41">
        <v>43285.527999999998</v>
      </c>
      <c r="D243" s="40"/>
      <c r="E243" s="38">
        <f t="shared" si="27"/>
        <v>1591.0033405808633</v>
      </c>
      <c r="F243" s="31">
        <f t="shared" si="28"/>
        <v>1591</v>
      </c>
      <c r="G243" s="31">
        <f t="shared" si="29"/>
        <v>6.8809599979431368E-3</v>
      </c>
      <c r="I243" s="31">
        <f t="shared" si="32"/>
        <v>6.8809599979431368E-3</v>
      </c>
      <c r="Q243" s="32">
        <f t="shared" si="30"/>
        <v>28267.027999999998</v>
      </c>
      <c r="AC243" s="31">
        <v>27</v>
      </c>
      <c r="AE243" s="31" t="s">
        <v>57</v>
      </c>
      <c r="AG243" s="31" t="s">
        <v>34</v>
      </c>
    </row>
    <row r="244" spans="1:33" s="31" customFormat="1" ht="12.75" customHeight="1">
      <c r="A244" s="67" t="s">
        <v>792</v>
      </c>
      <c r="B244" s="66" t="s">
        <v>122</v>
      </c>
      <c r="C244" s="67">
        <v>43318.48</v>
      </c>
      <c r="D244" s="67" t="s">
        <v>144</v>
      </c>
      <c r="E244" s="10">
        <f t="shared" si="27"/>
        <v>1607.0009369410416</v>
      </c>
      <c r="F244" s="31">
        <f t="shared" si="28"/>
        <v>1607</v>
      </c>
      <c r="G244" s="31">
        <f t="shared" si="29"/>
        <v>1.9299199993838556E-3</v>
      </c>
      <c r="I244" s="31">
        <f t="shared" si="32"/>
        <v>1.9299199993838556E-3</v>
      </c>
      <c r="O244" s="31">
        <f ca="1">+C$11+C$12*F244</f>
        <v>-7.3629485424382742E-3</v>
      </c>
      <c r="Q244" s="32">
        <f t="shared" si="30"/>
        <v>28299.980000000003</v>
      </c>
    </row>
    <row r="245" spans="1:33" s="31" customFormat="1" ht="12.75" customHeight="1">
      <c r="A245" s="10" t="s">
        <v>61</v>
      </c>
      <c r="B245" s="39"/>
      <c r="C245" s="41">
        <v>43417.35</v>
      </c>
      <c r="D245" s="40"/>
      <c r="E245" s="38">
        <f t="shared" si="27"/>
        <v>1655.0005227668039</v>
      </c>
      <c r="F245" s="31">
        <f t="shared" si="28"/>
        <v>1655</v>
      </c>
      <c r="G245" s="31">
        <f t="shared" si="29"/>
        <v>1.0767999992822297E-3</v>
      </c>
      <c r="I245" s="31">
        <f t="shared" si="32"/>
        <v>1.0767999992822297E-3</v>
      </c>
      <c r="Q245" s="32">
        <f t="shared" si="30"/>
        <v>28398.85</v>
      </c>
      <c r="AC245" s="31">
        <v>22</v>
      </c>
      <c r="AE245" s="31" t="s">
        <v>60</v>
      </c>
      <c r="AG245" s="31" t="s">
        <v>34</v>
      </c>
    </row>
    <row r="246" spans="1:33" s="31" customFormat="1" ht="12.75" customHeight="1">
      <c r="A246" s="67" t="s">
        <v>843</v>
      </c>
      <c r="B246" s="66" t="s">
        <v>31</v>
      </c>
      <c r="C246" s="67">
        <v>43597.565999999999</v>
      </c>
      <c r="D246" s="67" t="s">
        <v>144</v>
      </c>
      <c r="E246" s="10">
        <f t="shared" si="27"/>
        <v>1742.4921113090918</v>
      </c>
      <c r="F246" s="31">
        <f t="shared" si="28"/>
        <v>1742.5</v>
      </c>
      <c r="G246" s="31">
        <f t="shared" si="29"/>
        <v>-1.624920000176644E-2</v>
      </c>
      <c r="I246" s="31">
        <f t="shared" si="32"/>
        <v>-1.624920000176644E-2</v>
      </c>
      <c r="O246" s="31">
        <f ca="1">+C$11+C$12*F246</f>
        <v>-7.274628529490474E-3</v>
      </c>
      <c r="Q246" s="32">
        <f t="shared" si="30"/>
        <v>28579.065999999999</v>
      </c>
    </row>
    <row r="247" spans="1:33" s="31" customFormat="1" ht="12.75" customHeight="1">
      <c r="A247" s="10" t="s">
        <v>62</v>
      </c>
      <c r="B247" s="39" t="s">
        <v>31</v>
      </c>
      <c r="C247" s="41">
        <v>43659.375999999997</v>
      </c>
      <c r="D247" s="40"/>
      <c r="E247" s="38">
        <f t="shared" si="27"/>
        <v>1772.4997415294861</v>
      </c>
      <c r="F247" s="31">
        <f t="shared" si="28"/>
        <v>1772.5</v>
      </c>
      <c r="G247" s="31">
        <f t="shared" si="29"/>
        <v>-5.3240000124787912E-4</v>
      </c>
      <c r="I247" s="31">
        <f t="shared" si="32"/>
        <v>-5.3240000124787912E-4</v>
      </c>
      <c r="Q247" s="32">
        <f t="shared" si="30"/>
        <v>28640.875999999997</v>
      </c>
      <c r="AC247" s="31">
        <v>10</v>
      </c>
      <c r="AE247" s="31" t="s">
        <v>55</v>
      </c>
      <c r="AG247" s="31" t="s">
        <v>34</v>
      </c>
    </row>
    <row r="248" spans="1:33" s="31" customFormat="1" ht="12.75" customHeight="1">
      <c r="A248" s="67" t="s">
        <v>859</v>
      </c>
      <c r="B248" s="66" t="s">
        <v>31</v>
      </c>
      <c r="C248" s="67">
        <v>43659.381000000001</v>
      </c>
      <c r="D248" s="67" t="s">
        <v>144</v>
      </c>
      <c r="E248" s="10">
        <f t="shared" si="27"/>
        <v>1772.5021689385014</v>
      </c>
      <c r="F248" s="31">
        <f t="shared" si="28"/>
        <v>1772.5</v>
      </c>
      <c r="G248" s="31">
        <f t="shared" si="29"/>
        <v>4.4676000034087338E-3</v>
      </c>
      <c r="I248" s="31">
        <f t="shared" si="32"/>
        <v>4.4676000034087338E-3</v>
      </c>
      <c r="O248" s="31">
        <f ca="1">+C$11+C$12*F248</f>
        <v>-7.2550742830813676E-3</v>
      </c>
      <c r="Q248" s="32">
        <f t="shared" si="30"/>
        <v>28640.881000000001</v>
      </c>
    </row>
    <row r="249" spans="1:33" s="31" customFormat="1" ht="12.75" customHeight="1">
      <c r="A249" s="10" t="s">
        <v>62</v>
      </c>
      <c r="B249" s="39"/>
      <c r="C249" s="41">
        <v>43664.536</v>
      </c>
      <c r="D249" s="40"/>
      <c r="E249" s="38">
        <f t="shared" si="27"/>
        <v>1775.0048276310449</v>
      </c>
      <c r="F249" s="31">
        <f t="shared" si="28"/>
        <v>1775</v>
      </c>
      <c r="G249" s="31">
        <f t="shared" si="29"/>
        <v>9.943999997631181E-3</v>
      </c>
      <c r="I249" s="31">
        <f t="shared" si="32"/>
        <v>9.943999997631181E-3</v>
      </c>
      <c r="Q249" s="32">
        <f t="shared" si="30"/>
        <v>28646.036</v>
      </c>
      <c r="AC249" s="31">
        <v>13</v>
      </c>
      <c r="AE249" s="31" t="s">
        <v>57</v>
      </c>
      <c r="AG249" s="31" t="s">
        <v>34</v>
      </c>
    </row>
    <row r="250" spans="1:33" s="31" customFormat="1" ht="12.75" customHeight="1">
      <c r="A250" s="10" t="s">
        <v>64</v>
      </c>
      <c r="B250" s="39"/>
      <c r="C250" s="41">
        <v>43695.432000000001</v>
      </c>
      <c r="D250" s="40"/>
      <c r="E250" s="38">
        <f t="shared" si="27"/>
        <v>1790.0042734050191</v>
      </c>
      <c r="F250" s="31">
        <f t="shared" si="28"/>
        <v>1790</v>
      </c>
      <c r="G250" s="31">
        <f t="shared" si="29"/>
        <v>8.8023999996948987E-3</v>
      </c>
      <c r="I250" s="31">
        <f t="shared" si="32"/>
        <v>8.8023999996948987E-3</v>
      </c>
      <c r="Q250" s="32">
        <f t="shared" si="30"/>
        <v>28676.932000000001</v>
      </c>
      <c r="AC250" s="31">
        <v>39</v>
      </c>
      <c r="AE250" s="31" t="s">
        <v>63</v>
      </c>
      <c r="AG250" s="31" t="s">
        <v>34</v>
      </c>
    </row>
    <row r="251" spans="1:33" s="31" customFormat="1" ht="12.75" customHeight="1">
      <c r="A251" s="10" t="s">
        <v>64</v>
      </c>
      <c r="B251" s="39"/>
      <c r="C251" s="41">
        <v>43695.442000000003</v>
      </c>
      <c r="D251" s="40"/>
      <c r="E251" s="38">
        <f t="shared" si="27"/>
        <v>1790.0091282230464</v>
      </c>
      <c r="F251" s="31">
        <f t="shared" si="28"/>
        <v>1790</v>
      </c>
      <c r="G251" s="31">
        <f t="shared" si="29"/>
        <v>1.8802400001732167E-2</v>
      </c>
      <c r="I251" s="31">
        <f t="shared" si="32"/>
        <v>1.8802400001732167E-2</v>
      </c>
      <c r="Q251" s="32">
        <f t="shared" si="30"/>
        <v>28676.942000000003</v>
      </c>
      <c r="AC251" s="31">
        <v>10</v>
      </c>
      <c r="AE251" s="31" t="s">
        <v>57</v>
      </c>
      <c r="AG251" s="31" t="s">
        <v>34</v>
      </c>
    </row>
    <row r="252" spans="1:33" s="31" customFormat="1" ht="12.75" customHeight="1">
      <c r="A252" s="67" t="s">
        <v>859</v>
      </c>
      <c r="B252" s="66" t="s">
        <v>31</v>
      </c>
      <c r="C252" s="67">
        <v>43729.411999999997</v>
      </c>
      <c r="D252" s="67" t="s">
        <v>144</v>
      </c>
      <c r="E252" s="10">
        <f t="shared" si="27"/>
        <v>1806.5009450582941</v>
      </c>
      <c r="F252" s="31">
        <f t="shared" si="28"/>
        <v>1806.5</v>
      </c>
      <c r="G252" s="31">
        <f t="shared" si="29"/>
        <v>1.9466399971861392E-3</v>
      </c>
      <c r="I252" s="31">
        <f t="shared" si="32"/>
        <v>1.9466399971861392E-3</v>
      </c>
      <c r="O252" s="31">
        <f ca="1">+C$11+C$12*F252</f>
        <v>-7.2329128038177122E-3</v>
      </c>
      <c r="Q252" s="32">
        <f t="shared" si="30"/>
        <v>28710.911999999997</v>
      </c>
    </row>
    <row r="253" spans="1:33" s="31" customFormat="1" ht="12.75" customHeight="1">
      <c r="A253" s="10" t="s">
        <v>64</v>
      </c>
      <c r="B253" s="39"/>
      <c r="C253" s="41">
        <v>43730.440999999999</v>
      </c>
      <c r="D253" s="40"/>
      <c r="E253" s="38">
        <f t="shared" si="27"/>
        <v>1807.0005058331988</v>
      </c>
      <c r="F253" s="31">
        <f t="shared" si="28"/>
        <v>1807</v>
      </c>
      <c r="G253" s="31">
        <f t="shared" si="29"/>
        <v>1.0419199970783666E-3</v>
      </c>
      <c r="I253" s="31">
        <f t="shared" si="32"/>
        <v>1.0419199970783666E-3</v>
      </c>
      <c r="Q253" s="32">
        <f t="shared" si="30"/>
        <v>28711.940999999999</v>
      </c>
      <c r="AC253" s="31">
        <v>12</v>
      </c>
      <c r="AE253" s="31" t="s">
        <v>57</v>
      </c>
      <c r="AG253" s="31" t="s">
        <v>34</v>
      </c>
    </row>
    <row r="254" spans="1:33" s="31" customFormat="1" ht="12.75" customHeight="1">
      <c r="A254" s="10" t="s">
        <v>64</v>
      </c>
      <c r="B254" s="39"/>
      <c r="C254" s="41">
        <v>43732.487999999998</v>
      </c>
      <c r="D254" s="40"/>
      <c r="E254" s="38">
        <f t="shared" si="27"/>
        <v>1807.9942870831762</v>
      </c>
      <c r="F254" s="31">
        <f t="shared" si="28"/>
        <v>1808</v>
      </c>
      <c r="G254" s="31">
        <f t="shared" si="29"/>
        <v>-1.1767520001740195E-2</v>
      </c>
      <c r="I254" s="31">
        <f t="shared" si="32"/>
        <v>-1.1767520001740195E-2</v>
      </c>
      <c r="Q254" s="32">
        <f t="shared" si="30"/>
        <v>28713.987999999998</v>
      </c>
      <c r="AC254" s="31">
        <v>19</v>
      </c>
      <c r="AE254" s="31" t="s">
        <v>57</v>
      </c>
      <c r="AG254" s="31" t="s">
        <v>34</v>
      </c>
    </row>
    <row r="255" spans="1:33" s="31" customFormat="1" ht="12.75" customHeight="1">
      <c r="A255" s="67" t="s">
        <v>877</v>
      </c>
      <c r="B255" s="66" t="s">
        <v>31</v>
      </c>
      <c r="C255" s="67">
        <v>43795.305</v>
      </c>
      <c r="D255" s="67" t="s">
        <v>144</v>
      </c>
      <c r="E255" s="10">
        <f t="shared" si="27"/>
        <v>1838.4907974788189</v>
      </c>
      <c r="F255" s="31">
        <f t="shared" si="28"/>
        <v>1838.5</v>
      </c>
      <c r="G255" s="31">
        <f t="shared" si="29"/>
        <v>-1.8955439998535439E-2</v>
      </c>
      <c r="I255" s="31">
        <f t="shared" si="32"/>
        <v>-1.8955439998535439E-2</v>
      </c>
      <c r="O255" s="31">
        <f ca="1">+C$11+C$12*F255</f>
        <v>-7.2120549409813318E-3</v>
      </c>
      <c r="Q255" s="32">
        <f t="shared" si="30"/>
        <v>28776.805</v>
      </c>
    </row>
    <row r="256" spans="1:33" s="31" customFormat="1" ht="12.75" customHeight="1">
      <c r="A256" s="11" t="s">
        <v>128</v>
      </c>
      <c r="B256" s="37" t="s">
        <v>31</v>
      </c>
      <c r="C256" s="11">
        <v>43974.5363</v>
      </c>
      <c r="D256" s="11"/>
      <c r="E256" s="38">
        <f t="shared" si="27"/>
        <v>1925.5043320900591</v>
      </c>
      <c r="F256" s="31">
        <f t="shared" si="28"/>
        <v>1925.5</v>
      </c>
      <c r="G256" s="31">
        <f t="shared" si="29"/>
        <v>8.9232800019090064E-3</v>
      </c>
      <c r="J256" s="31">
        <f>G256</f>
        <v>8.9232800019090064E-3</v>
      </c>
      <c r="Q256" s="32">
        <f t="shared" si="30"/>
        <v>28956.0363</v>
      </c>
    </row>
    <row r="257" spans="1:33" s="31" customFormat="1" ht="12.75" customHeight="1">
      <c r="A257" s="10" t="s">
        <v>65</v>
      </c>
      <c r="B257" s="39"/>
      <c r="C257" s="41">
        <v>44039.391000000003</v>
      </c>
      <c r="D257" s="40"/>
      <c r="E257" s="38">
        <f t="shared" si="27"/>
        <v>1956.9901087549158</v>
      </c>
      <c r="F257" s="31">
        <f t="shared" si="28"/>
        <v>1957</v>
      </c>
      <c r="G257" s="31">
        <f t="shared" si="29"/>
        <v>-2.037407999887364E-2</v>
      </c>
      <c r="I257" s="31">
        <f>G257</f>
        <v>-2.037407999887364E-2</v>
      </c>
      <c r="Q257" s="32">
        <f t="shared" si="30"/>
        <v>29020.891000000003</v>
      </c>
      <c r="AC257" s="31">
        <v>6</v>
      </c>
      <c r="AE257" s="31" t="s">
        <v>55</v>
      </c>
      <c r="AG257" s="31" t="s">
        <v>34</v>
      </c>
    </row>
    <row r="258" spans="1:33" s="31" customFormat="1" ht="12.75" customHeight="1">
      <c r="A258" s="10" t="s">
        <v>66</v>
      </c>
      <c r="B258" s="39"/>
      <c r="C258" s="41">
        <v>44107.39</v>
      </c>
      <c r="D258" s="40"/>
      <c r="E258" s="38">
        <f t="shared" si="27"/>
        <v>1990.00238585177</v>
      </c>
      <c r="F258" s="31">
        <f t="shared" si="28"/>
        <v>1990</v>
      </c>
      <c r="G258" s="31">
        <f t="shared" si="29"/>
        <v>4.9144000004162081E-3</v>
      </c>
      <c r="I258" s="31">
        <f>G258</f>
        <v>4.9144000004162081E-3</v>
      </c>
      <c r="Q258" s="32">
        <f t="shared" si="30"/>
        <v>29088.89</v>
      </c>
      <c r="AC258" s="31">
        <v>45</v>
      </c>
      <c r="AE258" s="31" t="s">
        <v>63</v>
      </c>
      <c r="AG258" s="31" t="s">
        <v>34</v>
      </c>
    </row>
    <row r="259" spans="1:33" s="31" customFormat="1" ht="12.75" customHeight="1">
      <c r="A259" s="11" t="s">
        <v>71</v>
      </c>
      <c r="B259" s="37"/>
      <c r="C259" s="11">
        <v>44362.8122</v>
      </c>
      <c r="D259" s="11">
        <v>8.9999999999999998E-4</v>
      </c>
      <c r="E259" s="38">
        <f t="shared" si="27"/>
        <v>2114.0052159388101</v>
      </c>
      <c r="F259" s="31">
        <f t="shared" si="28"/>
        <v>2114</v>
      </c>
      <c r="G259" s="31">
        <f t="shared" si="29"/>
        <v>1.0743840000941418E-2</v>
      </c>
      <c r="J259" s="31">
        <f>G259</f>
        <v>1.0743840000941418E-2</v>
      </c>
      <c r="Q259" s="32">
        <f t="shared" si="30"/>
        <v>29344.3122</v>
      </c>
    </row>
    <row r="260" spans="1:33" s="31" customFormat="1" ht="12.75" customHeight="1">
      <c r="A260" s="10" t="s">
        <v>67</v>
      </c>
      <c r="B260" s="39"/>
      <c r="C260" s="41">
        <v>44484.33</v>
      </c>
      <c r="D260" s="40"/>
      <c r="E260" s="38">
        <f t="shared" si="27"/>
        <v>2172.9998965341188</v>
      </c>
      <c r="F260" s="31">
        <f t="shared" si="28"/>
        <v>2173</v>
      </c>
      <c r="G260" s="31">
        <f t="shared" si="29"/>
        <v>-2.1312000171747059E-4</v>
      </c>
      <c r="I260" s="31">
        <f>G260</f>
        <v>-2.1312000171747059E-4</v>
      </c>
      <c r="Q260" s="32">
        <f t="shared" si="30"/>
        <v>29465.83</v>
      </c>
      <c r="AC260" s="31">
        <v>9</v>
      </c>
      <c r="AE260" s="31" t="s">
        <v>57</v>
      </c>
      <c r="AG260" s="31" t="s">
        <v>34</v>
      </c>
    </row>
    <row r="261" spans="1:33" s="31" customFormat="1" ht="12.75" customHeight="1">
      <c r="A261" s="10" t="s">
        <v>68</v>
      </c>
      <c r="B261" s="39"/>
      <c r="C261" s="41">
        <v>44486.402999999998</v>
      </c>
      <c r="D261" s="40"/>
      <c r="E261" s="38">
        <f t="shared" si="27"/>
        <v>2174.0063003109635</v>
      </c>
      <c r="F261" s="31">
        <f t="shared" si="28"/>
        <v>2174</v>
      </c>
      <c r="G261" s="31">
        <f t="shared" si="29"/>
        <v>1.2977439997484908E-2</v>
      </c>
      <c r="I261" s="31">
        <f>G261</f>
        <v>1.2977439997484908E-2</v>
      </c>
      <c r="Q261" s="32">
        <f t="shared" si="30"/>
        <v>29467.902999999998</v>
      </c>
      <c r="AC261" s="31">
        <v>11</v>
      </c>
      <c r="AE261" s="31" t="s">
        <v>57</v>
      </c>
      <c r="AG261" s="31" t="s">
        <v>34</v>
      </c>
    </row>
    <row r="262" spans="1:33" s="31" customFormat="1" ht="12.75" customHeight="1">
      <c r="A262" s="10" t="s">
        <v>67</v>
      </c>
      <c r="B262" s="39"/>
      <c r="C262" s="41">
        <v>44731.523999999998</v>
      </c>
      <c r="D262" s="40"/>
      <c r="E262" s="38">
        <f t="shared" si="27"/>
        <v>2293.0080852527776</v>
      </c>
      <c r="F262" s="31">
        <f t="shared" si="28"/>
        <v>2293</v>
      </c>
      <c r="G262" s="31">
        <f t="shared" si="29"/>
        <v>1.6654079998261295E-2</v>
      </c>
      <c r="I262" s="31">
        <f>G262</f>
        <v>1.6654079998261295E-2</v>
      </c>
      <c r="Q262" s="32">
        <f t="shared" si="30"/>
        <v>29713.023999999998</v>
      </c>
      <c r="AC262" s="31">
        <v>12</v>
      </c>
      <c r="AE262" s="31" t="s">
        <v>32</v>
      </c>
      <c r="AG262" s="31" t="s">
        <v>34</v>
      </c>
    </row>
    <row r="263" spans="1:33" s="31" customFormat="1" ht="12.75" customHeight="1">
      <c r="A263" s="11" t="s">
        <v>71</v>
      </c>
      <c r="B263" s="37"/>
      <c r="C263" s="11">
        <v>44809.796600000001</v>
      </c>
      <c r="D263" s="11">
        <v>6.9999999999999999E-4</v>
      </c>
      <c r="E263" s="38">
        <f t="shared" si="27"/>
        <v>2331.0080081971082</v>
      </c>
      <c r="F263" s="31">
        <f t="shared" si="28"/>
        <v>2331</v>
      </c>
      <c r="G263" s="31">
        <f t="shared" si="29"/>
        <v>1.6495360003318638E-2</v>
      </c>
      <c r="J263" s="31">
        <f>G263</f>
        <v>1.6495360003318638E-2</v>
      </c>
      <c r="Q263" s="32">
        <f t="shared" si="30"/>
        <v>29791.296600000001</v>
      </c>
    </row>
    <row r="264" spans="1:33" s="31" customFormat="1" ht="12.75" customHeight="1">
      <c r="A264" s="67" t="s">
        <v>909</v>
      </c>
      <c r="B264" s="66" t="s">
        <v>122</v>
      </c>
      <c r="C264" s="67">
        <v>44898.375</v>
      </c>
      <c r="D264" s="67" t="s">
        <v>144</v>
      </c>
      <c r="E264" s="10">
        <f t="shared" si="27"/>
        <v>2374.0112095029522</v>
      </c>
      <c r="F264" s="31">
        <f t="shared" si="28"/>
        <v>2374</v>
      </c>
      <c r="G264" s="31">
        <f t="shared" si="29"/>
        <v>2.3089440001058392E-2</v>
      </c>
      <c r="J264" s="31">
        <f>G264</f>
        <v>2.3089440001058392E-2</v>
      </c>
      <c r="O264" s="31">
        <f ca="1">+C$11+C$12*F264</f>
        <v>-6.8630116425787728E-3</v>
      </c>
      <c r="Q264" s="32">
        <f t="shared" si="30"/>
        <v>29879.875</v>
      </c>
    </row>
    <row r="265" spans="1:33" s="31" customFormat="1" ht="12.75" customHeight="1">
      <c r="A265" s="10" t="s">
        <v>69</v>
      </c>
      <c r="B265" s="39" t="s">
        <v>31</v>
      </c>
      <c r="C265" s="41">
        <v>45074.483</v>
      </c>
      <c r="D265" s="40"/>
      <c r="E265" s="38">
        <f t="shared" si="27"/>
        <v>2459.5084388000469</v>
      </c>
      <c r="F265" s="31">
        <f t="shared" si="28"/>
        <v>2459.5</v>
      </c>
      <c r="G265" s="31">
        <f t="shared" si="29"/>
        <v>1.7382320002070628E-2</v>
      </c>
      <c r="I265" s="31">
        <f>G265</f>
        <v>1.7382320002070628E-2</v>
      </c>
      <c r="Q265" s="32">
        <f t="shared" si="30"/>
        <v>30055.983</v>
      </c>
      <c r="AC265" s="31">
        <v>2</v>
      </c>
      <c r="AE265" s="31" t="s">
        <v>32</v>
      </c>
      <c r="AG265" s="31" t="s">
        <v>34</v>
      </c>
    </row>
    <row r="266" spans="1:33" s="31" customFormat="1" ht="12.75" customHeight="1">
      <c r="A266" s="67" t="s">
        <v>913</v>
      </c>
      <c r="B266" s="66" t="s">
        <v>31</v>
      </c>
      <c r="C266" s="67">
        <v>45074.483200000002</v>
      </c>
      <c r="D266" s="67" t="s">
        <v>144</v>
      </c>
      <c r="E266" s="10">
        <f t="shared" si="27"/>
        <v>2459.5085358964088</v>
      </c>
      <c r="F266" s="31">
        <f t="shared" si="28"/>
        <v>2459.5</v>
      </c>
      <c r="G266" s="31">
        <f t="shared" si="29"/>
        <v>1.7582320004294161E-2</v>
      </c>
      <c r="J266" s="31">
        <f>G266</f>
        <v>1.7582320004294161E-2</v>
      </c>
      <c r="O266" s="31">
        <f ca="1">+C$11+C$12*F266</f>
        <v>-6.8072820403128178E-3</v>
      </c>
      <c r="Q266" s="32">
        <f t="shared" si="30"/>
        <v>30055.983200000002</v>
      </c>
    </row>
    <row r="267" spans="1:33" s="31" customFormat="1" ht="12.75" customHeight="1">
      <c r="A267" s="67" t="s">
        <v>918</v>
      </c>
      <c r="B267" s="66" t="s">
        <v>122</v>
      </c>
      <c r="C267" s="67">
        <v>45141.430899999999</v>
      </c>
      <c r="D267" s="67" t="s">
        <v>144</v>
      </c>
      <c r="E267" s="10">
        <f t="shared" si="27"/>
        <v>2492.0104259741611</v>
      </c>
      <c r="F267" s="31">
        <f t="shared" si="28"/>
        <v>2492</v>
      </c>
      <c r="G267" s="31">
        <f t="shared" si="29"/>
        <v>2.1475519999512471E-2</v>
      </c>
      <c r="J267" s="31">
        <f>G267</f>
        <v>2.1475519999512471E-2</v>
      </c>
      <c r="O267" s="31">
        <f ca="1">+C$11+C$12*F267</f>
        <v>-6.7860982733696186E-3</v>
      </c>
      <c r="Q267" s="32">
        <f t="shared" si="30"/>
        <v>30122.930899999999</v>
      </c>
    </row>
    <row r="268" spans="1:33" s="31" customFormat="1" ht="12.75" customHeight="1">
      <c r="A268" s="11" t="s">
        <v>71</v>
      </c>
      <c r="B268" s="37"/>
      <c r="C268" s="11">
        <v>45499.829400000002</v>
      </c>
      <c r="D268" s="11">
        <v>2.3E-3</v>
      </c>
      <c r="E268" s="38">
        <f t="shared" si="27"/>
        <v>2666.0063758130955</v>
      </c>
      <c r="F268" s="31">
        <f t="shared" si="28"/>
        <v>2666</v>
      </c>
      <c r="G268" s="31">
        <f t="shared" si="29"/>
        <v>1.3132960004440974E-2</v>
      </c>
      <c r="J268" s="31">
        <f>G268</f>
        <v>1.3132960004440974E-2</v>
      </c>
      <c r="Q268" s="32">
        <f t="shared" si="30"/>
        <v>30481.329400000002</v>
      </c>
    </row>
    <row r="269" spans="1:33" s="31" customFormat="1" ht="12.75" customHeight="1">
      <c r="A269" s="11" t="s">
        <v>71</v>
      </c>
      <c r="B269" s="37"/>
      <c r="C269" s="11">
        <v>45532.787700000001</v>
      </c>
      <c r="D269" s="11">
        <v>1.9E-3</v>
      </c>
      <c r="E269" s="38">
        <f t="shared" si="27"/>
        <v>2682.0070307086271</v>
      </c>
      <c r="F269" s="31">
        <f t="shared" si="28"/>
        <v>2682</v>
      </c>
      <c r="G269" s="31">
        <f t="shared" si="29"/>
        <v>1.4481919999525417E-2</v>
      </c>
      <c r="J269" s="31">
        <f>G269</f>
        <v>1.4481919999525417E-2</v>
      </c>
      <c r="Q269" s="32">
        <f t="shared" si="30"/>
        <v>30514.287700000001</v>
      </c>
    </row>
    <row r="270" spans="1:33" s="31" customFormat="1" ht="12.75" customHeight="1">
      <c r="A270" s="67" t="s">
        <v>929</v>
      </c>
      <c r="B270" s="66" t="s">
        <v>122</v>
      </c>
      <c r="C270" s="67">
        <v>45555.445</v>
      </c>
      <c r="D270" s="67" t="s">
        <v>144</v>
      </c>
      <c r="E270" s="10">
        <f t="shared" si="27"/>
        <v>2693.0067375552949</v>
      </c>
      <c r="F270" s="31">
        <f t="shared" si="28"/>
        <v>2693</v>
      </c>
      <c r="G270" s="31">
        <f t="shared" si="29"/>
        <v>1.3878079997084569E-2</v>
      </c>
      <c r="I270" s="31">
        <f t="shared" ref="I270:I301" si="33">G270</f>
        <v>1.3878079997084569E-2</v>
      </c>
      <c r="O270" s="31">
        <f t="shared" ref="O270:O303" ca="1" si="34">+C$11+C$12*F270</f>
        <v>-6.6550848224286021E-3</v>
      </c>
      <c r="Q270" s="32">
        <f t="shared" si="30"/>
        <v>30536.945</v>
      </c>
    </row>
    <row r="271" spans="1:33" s="31" customFormat="1" ht="12.75" customHeight="1">
      <c r="A271" s="67" t="s">
        <v>929</v>
      </c>
      <c r="B271" s="66" t="s">
        <v>122</v>
      </c>
      <c r="C271" s="67">
        <v>45555.446000000004</v>
      </c>
      <c r="D271" s="67" t="s">
        <v>144</v>
      </c>
      <c r="E271" s="10">
        <f t="shared" si="27"/>
        <v>2693.0072230370993</v>
      </c>
      <c r="F271" s="31">
        <f t="shared" si="28"/>
        <v>2693</v>
      </c>
      <c r="G271" s="31">
        <f t="shared" si="29"/>
        <v>1.4878080000926275E-2</v>
      </c>
      <c r="I271" s="31">
        <f t="shared" si="33"/>
        <v>1.4878080000926275E-2</v>
      </c>
      <c r="O271" s="31">
        <f t="shared" ca="1" si="34"/>
        <v>-6.6550848224286021E-3</v>
      </c>
      <c r="Q271" s="32">
        <f t="shared" si="30"/>
        <v>30536.946000000004</v>
      </c>
    </row>
    <row r="272" spans="1:33" s="31" customFormat="1" ht="12.75" customHeight="1">
      <c r="A272" s="67" t="s">
        <v>929</v>
      </c>
      <c r="B272" s="66" t="s">
        <v>122</v>
      </c>
      <c r="C272" s="67">
        <v>45555.446000000004</v>
      </c>
      <c r="D272" s="67" t="s">
        <v>144</v>
      </c>
      <c r="E272" s="10">
        <f t="shared" si="27"/>
        <v>2693.0072230370993</v>
      </c>
      <c r="F272" s="31">
        <f t="shared" si="28"/>
        <v>2693</v>
      </c>
      <c r="G272" s="31">
        <f t="shared" si="29"/>
        <v>1.4878080000926275E-2</v>
      </c>
      <c r="I272" s="31">
        <f t="shared" si="33"/>
        <v>1.4878080000926275E-2</v>
      </c>
      <c r="O272" s="31">
        <f t="shared" ca="1" si="34"/>
        <v>-6.6550848224286021E-3</v>
      </c>
      <c r="Q272" s="32">
        <f t="shared" si="30"/>
        <v>30536.946000000004</v>
      </c>
    </row>
    <row r="273" spans="1:23" s="31" customFormat="1" ht="12.75" customHeight="1">
      <c r="A273" s="67" t="s">
        <v>929</v>
      </c>
      <c r="B273" s="66" t="s">
        <v>122</v>
      </c>
      <c r="C273" s="67">
        <v>45555.45</v>
      </c>
      <c r="D273" s="67" t="s">
        <v>144</v>
      </c>
      <c r="E273" s="10">
        <f t="shared" si="27"/>
        <v>2693.0091649643068</v>
      </c>
      <c r="F273" s="31">
        <f t="shared" si="28"/>
        <v>2693</v>
      </c>
      <c r="G273" s="31">
        <f t="shared" si="29"/>
        <v>1.8878079994465224E-2</v>
      </c>
      <c r="I273" s="31">
        <f t="shared" si="33"/>
        <v>1.8878079994465224E-2</v>
      </c>
      <c r="O273" s="31">
        <f t="shared" ca="1" si="34"/>
        <v>-6.6550848224286021E-3</v>
      </c>
      <c r="Q273" s="32">
        <f t="shared" si="30"/>
        <v>30536.949999999997</v>
      </c>
    </row>
    <row r="274" spans="1:23" s="31" customFormat="1" ht="12.75" customHeight="1">
      <c r="A274" s="67" t="s">
        <v>929</v>
      </c>
      <c r="B274" s="66" t="s">
        <v>122</v>
      </c>
      <c r="C274" s="67">
        <v>45555.451000000001</v>
      </c>
      <c r="D274" s="67" t="s">
        <v>144</v>
      </c>
      <c r="E274" s="10">
        <f t="shared" si="27"/>
        <v>2693.0096504461112</v>
      </c>
      <c r="F274" s="31">
        <f t="shared" si="28"/>
        <v>2693</v>
      </c>
      <c r="G274" s="31">
        <f t="shared" si="29"/>
        <v>1.987807999830693E-2</v>
      </c>
      <c r="I274" s="31">
        <f t="shared" si="33"/>
        <v>1.987807999830693E-2</v>
      </c>
      <c r="O274" s="31">
        <f t="shared" ca="1" si="34"/>
        <v>-6.6550848224286021E-3</v>
      </c>
      <c r="Q274" s="32">
        <f t="shared" si="30"/>
        <v>30536.951000000001</v>
      </c>
    </row>
    <row r="275" spans="1:23" s="31" customFormat="1" ht="12.75" customHeight="1">
      <c r="A275" s="67" t="s">
        <v>929</v>
      </c>
      <c r="B275" s="66" t="s">
        <v>122</v>
      </c>
      <c r="C275" s="67">
        <v>45555.451999999997</v>
      </c>
      <c r="D275" s="67" t="s">
        <v>144</v>
      </c>
      <c r="E275" s="10">
        <f t="shared" si="27"/>
        <v>2693.010135927912</v>
      </c>
      <c r="F275" s="31">
        <f t="shared" si="28"/>
        <v>2693</v>
      </c>
      <c r="G275" s="31">
        <f t="shared" si="29"/>
        <v>2.0878079994872678E-2</v>
      </c>
      <c r="I275" s="31">
        <f t="shared" si="33"/>
        <v>2.0878079994872678E-2</v>
      </c>
      <c r="O275" s="31">
        <f t="shared" ca="1" si="34"/>
        <v>-6.6550848224286021E-3</v>
      </c>
      <c r="Q275" s="32">
        <f t="shared" si="30"/>
        <v>30536.951999999997</v>
      </c>
    </row>
    <row r="276" spans="1:23" ht="12.75" customHeight="1">
      <c r="A276" s="69" t="s">
        <v>929</v>
      </c>
      <c r="B276" s="68" t="s">
        <v>122</v>
      </c>
      <c r="C276" s="69">
        <v>45555.453999999998</v>
      </c>
      <c r="D276" s="69" t="s">
        <v>144</v>
      </c>
      <c r="E276" s="10">
        <f t="shared" si="27"/>
        <v>2693.0111068915176</v>
      </c>
      <c r="F276" s="31">
        <f t="shared" si="28"/>
        <v>2693</v>
      </c>
      <c r="G276" s="31">
        <f t="shared" si="29"/>
        <v>2.2878079995280132E-2</v>
      </c>
      <c r="H276" s="31"/>
      <c r="I276" s="31">
        <f t="shared" si="33"/>
        <v>2.2878079995280132E-2</v>
      </c>
      <c r="J276" s="31"/>
      <c r="K276" s="31"/>
      <c r="L276" s="31"/>
      <c r="M276" s="31"/>
      <c r="N276" s="31"/>
      <c r="O276" s="31">
        <f t="shared" ca="1" si="34"/>
        <v>-6.6550848224286021E-3</v>
      </c>
      <c r="P276" s="31"/>
      <c r="Q276" s="32">
        <f t="shared" si="30"/>
        <v>30536.953999999998</v>
      </c>
      <c r="W276" s="31"/>
    </row>
    <row r="277" spans="1:23" ht="12.75" customHeight="1">
      <c r="A277" s="69" t="s">
        <v>929</v>
      </c>
      <c r="B277" s="68" t="s">
        <v>122</v>
      </c>
      <c r="C277" s="69">
        <v>45555.455000000002</v>
      </c>
      <c r="D277" s="69" t="s">
        <v>144</v>
      </c>
      <c r="E277" s="10">
        <f t="shared" ref="E277:E340" si="35">+(C277-C$7)/C$8</f>
        <v>2693.0115923733219</v>
      </c>
      <c r="F277" s="31">
        <f t="shared" ref="F277:F340" si="36">ROUND(2*E277,0)/2</f>
        <v>2693</v>
      </c>
      <c r="G277" s="31">
        <f t="shared" ref="G277:G340" si="37">+C277-(C$7+F277*C$8)</f>
        <v>2.3878079999121837E-2</v>
      </c>
      <c r="H277" s="31"/>
      <c r="I277" s="31">
        <f t="shared" si="33"/>
        <v>2.3878079999121837E-2</v>
      </c>
      <c r="J277" s="31"/>
      <c r="K277" s="31"/>
      <c r="L277" s="31"/>
      <c r="M277" s="31"/>
      <c r="N277" s="31"/>
      <c r="O277" s="31">
        <f t="shared" ca="1" si="34"/>
        <v>-6.6550848224286021E-3</v>
      </c>
      <c r="P277" s="31"/>
      <c r="Q277" s="32">
        <f t="shared" ref="Q277:Q340" si="38">+C277-15018.5</f>
        <v>30536.955000000002</v>
      </c>
      <c r="W277" s="31"/>
    </row>
    <row r="278" spans="1:23" ht="12.75" customHeight="1">
      <c r="A278" s="69" t="s">
        <v>929</v>
      </c>
      <c r="B278" s="68" t="s">
        <v>122</v>
      </c>
      <c r="C278" s="69">
        <v>45555.455000000002</v>
      </c>
      <c r="D278" s="69" t="s">
        <v>144</v>
      </c>
      <c r="E278" s="10">
        <f t="shared" si="35"/>
        <v>2693.0115923733219</v>
      </c>
      <c r="F278" s="31">
        <f t="shared" si="36"/>
        <v>2693</v>
      </c>
      <c r="G278" s="31">
        <f t="shared" si="37"/>
        <v>2.3878079999121837E-2</v>
      </c>
      <c r="H278" s="31"/>
      <c r="I278" s="31">
        <f t="shared" si="33"/>
        <v>2.3878079999121837E-2</v>
      </c>
      <c r="J278" s="31"/>
      <c r="K278" s="31"/>
      <c r="L278" s="31"/>
      <c r="M278" s="31"/>
      <c r="N278" s="31"/>
      <c r="O278" s="31">
        <f t="shared" ca="1" si="34"/>
        <v>-6.6550848224286021E-3</v>
      </c>
      <c r="P278" s="31"/>
      <c r="Q278" s="32">
        <f t="shared" si="38"/>
        <v>30536.955000000002</v>
      </c>
      <c r="W278" s="31"/>
    </row>
    <row r="279" spans="1:23" ht="12.75" customHeight="1">
      <c r="A279" s="69" t="s">
        <v>929</v>
      </c>
      <c r="B279" s="68" t="s">
        <v>122</v>
      </c>
      <c r="C279" s="69">
        <v>45555.455999999998</v>
      </c>
      <c r="D279" s="69" t="s">
        <v>144</v>
      </c>
      <c r="E279" s="10">
        <f t="shared" si="35"/>
        <v>2693.0120778551232</v>
      </c>
      <c r="F279" s="31">
        <f t="shared" si="36"/>
        <v>2693</v>
      </c>
      <c r="G279" s="31">
        <f t="shared" si="37"/>
        <v>2.4878079995687585E-2</v>
      </c>
      <c r="H279" s="31"/>
      <c r="I279" s="31">
        <f t="shared" si="33"/>
        <v>2.4878079995687585E-2</v>
      </c>
      <c r="J279" s="31"/>
      <c r="K279" s="31"/>
      <c r="L279" s="31"/>
      <c r="M279" s="31"/>
      <c r="N279" s="31"/>
      <c r="O279" s="31">
        <f t="shared" ca="1" si="34"/>
        <v>-6.6550848224286021E-3</v>
      </c>
      <c r="P279" s="31"/>
      <c r="Q279" s="32">
        <f t="shared" si="38"/>
        <v>30536.955999999998</v>
      </c>
      <c r="W279" s="31"/>
    </row>
    <row r="280" spans="1:23" ht="12.75" customHeight="1">
      <c r="A280" s="69" t="s">
        <v>929</v>
      </c>
      <c r="B280" s="68" t="s">
        <v>122</v>
      </c>
      <c r="C280" s="69">
        <v>45555.459000000003</v>
      </c>
      <c r="D280" s="69" t="s">
        <v>144</v>
      </c>
      <c r="E280" s="10">
        <f t="shared" si="35"/>
        <v>2693.0135343005331</v>
      </c>
      <c r="F280" s="31">
        <f t="shared" si="36"/>
        <v>2693</v>
      </c>
      <c r="G280" s="31">
        <f t="shared" si="37"/>
        <v>2.7878079999936745E-2</v>
      </c>
      <c r="H280" s="31"/>
      <c r="I280" s="31">
        <f t="shared" si="33"/>
        <v>2.7878079999936745E-2</v>
      </c>
      <c r="J280" s="31"/>
      <c r="K280" s="31"/>
      <c r="L280" s="31"/>
      <c r="M280" s="31"/>
      <c r="N280" s="31"/>
      <c r="O280" s="31">
        <f t="shared" ca="1" si="34"/>
        <v>-6.6550848224286021E-3</v>
      </c>
      <c r="P280" s="31"/>
      <c r="Q280" s="32">
        <f t="shared" si="38"/>
        <v>30536.959000000003</v>
      </c>
      <c r="W280" s="31"/>
    </row>
    <row r="281" spans="1:23" ht="12.75" customHeight="1">
      <c r="A281" s="69" t="s">
        <v>929</v>
      </c>
      <c r="B281" s="68" t="s">
        <v>122</v>
      </c>
      <c r="C281" s="69">
        <v>45555.461000000003</v>
      </c>
      <c r="D281" s="69" t="s">
        <v>144</v>
      </c>
      <c r="E281" s="10">
        <f t="shared" si="35"/>
        <v>2693.0145052641383</v>
      </c>
      <c r="F281" s="31">
        <f t="shared" si="36"/>
        <v>2693</v>
      </c>
      <c r="G281" s="31">
        <f t="shared" si="37"/>
        <v>2.9878080000344198E-2</v>
      </c>
      <c r="H281" s="31"/>
      <c r="I281" s="31">
        <f t="shared" si="33"/>
        <v>2.9878080000344198E-2</v>
      </c>
      <c r="J281" s="31"/>
      <c r="K281" s="31"/>
      <c r="L281" s="31"/>
      <c r="M281" s="31"/>
      <c r="N281" s="31"/>
      <c r="O281" s="31">
        <f t="shared" ca="1" si="34"/>
        <v>-6.6550848224286021E-3</v>
      </c>
      <c r="P281" s="31"/>
      <c r="Q281" s="32">
        <f t="shared" si="38"/>
        <v>30536.961000000003</v>
      </c>
      <c r="W281" s="31"/>
    </row>
    <row r="282" spans="1:23" ht="12.75" customHeight="1">
      <c r="A282" s="69" t="s">
        <v>929</v>
      </c>
      <c r="B282" s="68" t="s">
        <v>122</v>
      </c>
      <c r="C282" s="69">
        <v>45555.463000000003</v>
      </c>
      <c r="D282" s="69" t="s">
        <v>144</v>
      </c>
      <c r="E282" s="10">
        <f t="shared" si="35"/>
        <v>2693.0154762277439</v>
      </c>
      <c r="F282" s="31">
        <f t="shared" si="36"/>
        <v>2693</v>
      </c>
      <c r="G282" s="31">
        <f t="shared" si="37"/>
        <v>3.1878080000751652E-2</v>
      </c>
      <c r="H282" s="31"/>
      <c r="I282" s="31">
        <f t="shared" si="33"/>
        <v>3.1878080000751652E-2</v>
      </c>
      <c r="J282" s="31"/>
      <c r="K282" s="31"/>
      <c r="L282" s="31"/>
      <c r="M282" s="31"/>
      <c r="N282" s="31"/>
      <c r="O282" s="31">
        <f t="shared" ca="1" si="34"/>
        <v>-6.6550848224286021E-3</v>
      </c>
      <c r="P282" s="31"/>
      <c r="Q282" s="32">
        <f t="shared" si="38"/>
        <v>30536.963000000003</v>
      </c>
      <c r="W282" s="31"/>
    </row>
    <row r="283" spans="1:23" ht="12.75" customHeight="1">
      <c r="A283" s="69" t="s">
        <v>929</v>
      </c>
      <c r="B283" s="68" t="s">
        <v>122</v>
      </c>
      <c r="C283" s="69">
        <v>45555.470999999998</v>
      </c>
      <c r="D283" s="69" t="s">
        <v>144</v>
      </c>
      <c r="E283" s="10">
        <f t="shared" si="35"/>
        <v>2693.0193600821622</v>
      </c>
      <c r="F283" s="31">
        <f t="shared" si="36"/>
        <v>2693</v>
      </c>
      <c r="G283" s="31">
        <f t="shared" si="37"/>
        <v>3.9878079995105509E-2</v>
      </c>
      <c r="H283" s="31"/>
      <c r="I283" s="31">
        <f t="shared" si="33"/>
        <v>3.9878079995105509E-2</v>
      </c>
      <c r="J283" s="31"/>
      <c r="K283" s="31"/>
      <c r="L283" s="31"/>
      <c r="M283" s="31"/>
      <c r="N283" s="31"/>
      <c r="O283" s="31">
        <f t="shared" ca="1" si="34"/>
        <v>-6.6550848224286021E-3</v>
      </c>
      <c r="P283" s="31"/>
      <c r="Q283" s="32">
        <f t="shared" si="38"/>
        <v>30536.970999999998</v>
      </c>
      <c r="W283" s="31"/>
    </row>
    <row r="284" spans="1:23" ht="12.75" customHeight="1">
      <c r="A284" s="69" t="s">
        <v>929</v>
      </c>
      <c r="B284" s="68" t="s">
        <v>122</v>
      </c>
      <c r="C284" s="69">
        <v>45557.500999999997</v>
      </c>
      <c r="D284" s="69" t="s">
        <v>144</v>
      </c>
      <c r="E284" s="10">
        <f t="shared" si="35"/>
        <v>2694.004888141495</v>
      </c>
      <c r="F284" s="31">
        <f t="shared" si="36"/>
        <v>2694</v>
      </c>
      <c r="G284" s="31">
        <f t="shared" si="37"/>
        <v>1.006863999646157E-2</v>
      </c>
      <c r="H284" s="31"/>
      <c r="I284" s="31">
        <f t="shared" si="33"/>
        <v>1.006863999646157E-2</v>
      </c>
      <c r="J284" s="31"/>
      <c r="K284" s="31"/>
      <c r="L284" s="31"/>
      <c r="M284" s="31"/>
      <c r="N284" s="31"/>
      <c r="O284" s="31">
        <f t="shared" ca="1" si="34"/>
        <v>-6.6544330142149647E-3</v>
      </c>
      <c r="P284" s="31"/>
      <c r="Q284" s="32">
        <f t="shared" si="38"/>
        <v>30539.000999999997</v>
      </c>
      <c r="W284" s="31"/>
    </row>
    <row r="285" spans="1:23" ht="12.75" customHeight="1">
      <c r="A285" s="69" t="s">
        <v>929</v>
      </c>
      <c r="B285" s="68" t="s">
        <v>122</v>
      </c>
      <c r="C285" s="69">
        <v>45557.502999999997</v>
      </c>
      <c r="D285" s="69" t="s">
        <v>144</v>
      </c>
      <c r="E285" s="10">
        <f t="shared" si="35"/>
        <v>2694.0058591051006</v>
      </c>
      <c r="F285" s="31">
        <f t="shared" si="36"/>
        <v>2694</v>
      </c>
      <c r="G285" s="31">
        <f t="shared" si="37"/>
        <v>1.2068639996869024E-2</v>
      </c>
      <c r="H285" s="31"/>
      <c r="I285" s="31">
        <f t="shared" si="33"/>
        <v>1.2068639996869024E-2</v>
      </c>
      <c r="J285" s="31"/>
      <c r="K285" s="31"/>
      <c r="L285" s="31"/>
      <c r="M285" s="31"/>
      <c r="N285" s="31"/>
      <c r="O285" s="31">
        <f t="shared" ca="1" si="34"/>
        <v>-6.6544330142149647E-3</v>
      </c>
      <c r="P285" s="31"/>
      <c r="Q285" s="32">
        <f t="shared" si="38"/>
        <v>30539.002999999997</v>
      </c>
      <c r="W285" s="31"/>
    </row>
    <row r="286" spans="1:23" ht="12.75" customHeight="1">
      <c r="A286" s="69" t="s">
        <v>929</v>
      </c>
      <c r="B286" s="68" t="s">
        <v>122</v>
      </c>
      <c r="C286" s="69">
        <v>45557.506999999998</v>
      </c>
      <c r="D286" s="69" t="s">
        <v>144</v>
      </c>
      <c r="E286" s="10">
        <f t="shared" si="35"/>
        <v>2694.0078010323114</v>
      </c>
      <c r="F286" s="31">
        <f t="shared" si="36"/>
        <v>2694</v>
      </c>
      <c r="G286" s="31">
        <f t="shared" si="37"/>
        <v>1.6068639997683931E-2</v>
      </c>
      <c r="H286" s="31"/>
      <c r="I286" s="31">
        <f t="shared" si="33"/>
        <v>1.6068639997683931E-2</v>
      </c>
      <c r="J286" s="31"/>
      <c r="K286" s="31"/>
      <c r="L286" s="31"/>
      <c r="M286" s="31"/>
      <c r="N286" s="31"/>
      <c r="O286" s="31">
        <f t="shared" ca="1" si="34"/>
        <v>-6.6544330142149647E-3</v>
      </c>
      <c r="P286" s="31"/>
      <c r="Q286" s="32">
        <f t="shared" si="38"/>
        <v>30539.006999999998</v>
      </c>
      <c r="W286" s="31"/>
    </row>
    <row r="287" spans="1:23" ht="12.75" customHeight="1">
      <c r="A287" s="69" t="s">
        <v>929</v>
      </c>
      <c r="B287" s="68" t="s">
        <v>122</v>
      </c>
      <c r="C287" s="69">
        <v>45557.506999999998</v>
      </c>
      <c r="D287" s="69" t="s">
        <v>144</v>
      </c>
      <c r="E287" s="10">
        <f t="shared" si="35"/>
        <v>2694.0078010323114</v>
      </c>
      <c r="F287" s="31">
        <f t="shared" si="36"/>
        <v>2694</v>
      </c>
      <c r="G287" s="31">
        <f t="shared" si="37"/>
        <v>1.6068639997683931E-2</v>
      </c>
      <c r="H287" s="31"/>
      <c r="I287" s="31">
        <f t="shared" si="33"/>
        <v>1.6068639997683931E-2</v>
      </c>
      <c r="J287" s="31"/>
      <c r="K287" s="31"/>
      <c r="L287" s="31"/>
      <c r="M287" s="31"/>
      <c r="N287" s="31"/>
      <c r="O287" s="31">
        <f t="shared" ca="1" si="34"/>
        <v>-6.6544330142149647E-3</v>
      </c>
      <c r="P287" s="31"/>
      <c r="Q287" s="32">
        <f t="shared" si="38"/>
        <v>30539.006999999998</v>
      </c>
      <c r="W287" s="31"/>
    </row>
    <row r="288" spans="1:23" ht="12.75" customHeight="1">
      <c r="A288" s="69" t="s">
        <v>929</v>
      </c>
      <c r="B288" s="68" t="s">
        <v>122</v>
      </c>
      <c r="C288" s="69">
        <v>45557.508000000002</v>
      </c>
      <c r="D288" s="69" t="s">
        <v>144</v>
      </c>
      <c r="E288" s="10">
        <f t="shared" si="35"/>
        <v>2694.0082865141158</v>
      </c>
      <c r="F288" s="31">
        <f t="shared" si="36"/>
        <v>2694</v>
      </c>
      <c r="G288" s="31">
        <f t="shared" si="37"/>
        <v>1.7068640001525637E-2</v>
      </c>
      <c r="H288" s="31"/>
      <c r="I288" s="31">
        <f t="shared" si="33"/>
        <v>1.7068640001525637E-2</v>
      </c>
      <c r="J288" s="31"/>
      <c r="K288" s="31"/>
      <c r="L288" s="31"/>
      <c r="M288" s="31"/>
      <c r="N288" s="31"/>
      <c r="O288" s="31">
        <f t="shared" ca="1" si="34"/>
        <v>-6.6544330142149647E-3</v>
      </c>
      <c r="P288" s="31"/>
      <c r="Q288" s="32">
        <f t="shared" si="38"/>
        <v>30539.008000000002</v>
      </c>
      <c r="W288" s="31"/>
    </row>
    <row r="289" spans="1:33" ht="12.75" customHeight="1">
      <c r="A289" s="69" t="s">
        <v>929</v>
      </c>
      <c r="B289" s="68" t="s">
        <v>122</v>
      </c>
      <c r="C289" s="69">
        <v>45557.514000000003</v>
      </c>
      <c r="D289" s="69" t="s">
        <v>144</v>
      </c>
      <c r="E289" s="10">
        <f t="shared" si="35"/>
        <v>2694.0111994049321</v>
      </c>
      <c r="F289" s="31">
        <f t="shared" si="36"/>
        <v>2694</v>
      </c>
      <c r="G289" s="31">
        <f t="shared" si="37"/>
        <v>2.3068640002747998E-2</v>
      </c>
      <c r="H289" s="31"/>
      <c r="I289" s="31">
        <f t="shared" si="33"/>
        <v>2.3068640002747998E-2</v>
      </c>
      <c r="J289" s="31"/>
      <c r="K289" s="31"/>
      <c r="L289" s="31"/>
      <c r="M289" s="31"/>
      <c r="N289" s="31"/>
      <c r="O289" s="31">
        <f t="shared" ca="1" si="34"/>
        <v>-6.6544330142149647E-3</v>
      </c>
      <c r="P289" s="31"/>
      <c r="Q289" s="32">
        <f t="shared" si="38"/>
        <v>30539.014000000003</v>
      </c>
      <c r="W289" s="31"/>
    </row>
    <row r="290" spans="1:33" ht="12.75" customHeight="1">
      <c r="A290" s="69" t="s">
        <v>929</v>
      </c>
      <c r="B290" s="68" t="s">
        <v>122</v>
      </c>
      <c r="C290" s="69">
        <v>45557.514999999999</v>
      </c>
      <c r="D290" s="69" t="s">
        <v>144</v>
      </c>
      <c r="E290" s="10">
        <f t="shared" si="35"/>
        <v>2694.0116848867333</v>
      </c>
      <c r="F290" s="31">
        <f t="shared" si="36"/>
        <v>2694</v>
      </c>
      <c r="G290" s="31">
        <f t="shared" si="37"/>
        <v>2.4068639999313746E-2</v>
      </c>
      <c r="H290" s="31"/>
      <c r="I290" s="31">
        <f t="shared" si="33"/>
        <v>2.4068639999313746E-2</v>
      </c>
      <c r="J290" s="31"/>
      <c r="K290" s="31"/>
      <c r="L290" s="31"/>
      <c r="M290" s="31"/>
      <c r="N290" s="31"/>
      <c r="O290" s="31">
        <f t="shared" ca="1" si="34"/>
        <v>-6.6544330142149647E-3</v>
      </c>
      <c r="P290" s="31"/>
      <c r="Q290" s="32">
        <f t="shared" si="38"/>
        <v>30539.014999999999</v>
      </c>
      <c r="W290" s="31"/>
    </row>
    <row r="291" spans="1:33" ht="12.75" customHeight="1">
      <c r="A291" s="69" t="s">
        <v>929</v>
      </c>
      <c r="B291" s="68" t="s">
        <v>122</v>
      </c>
      <c r="C291" s="69">
        <v>45557.517</v>
      </c>
      <c r="D291" s="69" t="s">
        <v>144</v>
      </c>
      <c r="E291" s="10">
        <f t="shared" si="35"/>
        <v>2694.0126558503384</v>
      </c>
      <c r="F291" s="31">
        <f t="shared" si="36"/>
        <v>2694</v>
      </c>
      <c r="G291" s="31">
        <f t="shared" si="37"/>
        <v>2.6068639999721199E-2</v>
      </c>
      <c r="H291" s="31"/>
      <c r="I291" s="31">
        <f t="shared" si="33"/>
        <v>2.6068639999721199E-2</v>
      </c>
      <c r="J291" s="31"/>
      <c r="K291" s="31"/>
      <c r="L291" s="31"/>
      <c r="M291" s="31"/>
      <c r="N291" s="31"/>
      <c r="O291" s="31">
        <f t="shared" ca="1" si="34"/>
        <v>-6.6544330142149647E-3</v>
      </c>
      <c r="P291" s="31"/>
      <c r="Q291" s="32">
        <f t="shared" si="38"/>
        <v>30539.017</v>
      </c>
      <c r="W291" s="31"/>
    </row>
    <row r="292" spans="1:33" ht="12.75" customHeight="1">
      <c r="A292" s="69" t="s">
        <v>929</v>
      </c>
      <c r="B292" s="68" t="s">
        <v>122</v>
      </c>
      <c r="C292" s="69">
        <v>45557.517</v>
      </c>
      <c r="D292" s="69" t="s">
        <v>144</v>
      </c>
      <c r="E292" s="10">
        <f t="shared" si="35"/>
        <v>2694.0126558503384</v>
      </c>
      <c r="F292" s="31">
        <f t="shared" si="36"/>
        <v>2694</v>
      </c>
      <c r="G292" s="31">
        <f t="shared" si="37"/>
        <v>2.6068639999721199E-2</v>
      </c>
      <c r="H292" s="31"/>
      <c r="I292" s="31">
        <f t="shared" si="33"/>
        <v>2.6068639999721199E-2</v>
      </c>
      <c r="J292" s="31"/>
      <c r="K292" s="31"/>
      <c r="L292" s="31"/>
      <c r="M292" s="31"/>
      <c r="N292" s="31"/>
      <c r="O292" s="31">
        <f t="shared" ca="1" si="34"/>
        <v>-6.6544330142149647E-3</v>
      </c>
      <c r="P292" s="31"/>
      <c r="Q292" s="32">
        <f t="shared" si="38"/>
        <v>30539.017</v>
      </c>
      <c r="W292" s="31"/>
    </row>
    <row r="293" spans="1:33" ht="12.75" customHeight="1">
      <c r="A293" s="69" t="s">
        <v>929</v>
      </c>
      <c r="B293" s="68" t="s">
        <v>122</v>
      </c>
      <c r="C293" s="69">
        <v>45557.517999999996</v>
      </c>
      <c r="D293" s="69" t="s">
        <v>144</v>
      </c>
      <c r="E293" s="10">
        <f t="shared" si="35"/>
        <v>2694.0131413321396</v>
      </c>
      <c r="F293" s="31">
        <f t="shared" si="36"/>
        <v>2694</v>
      </c>
      <c r="G293" s="31">
        <f t="shared" si="37"/>
        <v>2.7068639996286947E-2</v>
      </c>
      <c r="H293" s="31"/>
      <c r="I293" s="31">
        <f t="shared" si="33"/>
        <v>2.7068639996286947E-2</v>
      </c>
      <c r="J293" s="31"/>
      <c r="K293" s="31"/>
      <c r="L293" s="31"/>
      <c r="M293" s="31"/>
      <c r="N293" s="31"/>
      <c r="O293" s="31">
        <f t="shared" ca="1" si="34"/>
        <v>-6.6544330142149647E-3</v>
      </c>
      <c r="P293" s="31"/>
      <c r="Q293" s="32">
        <f t="shared" si="38"/>
        <v>30539.017999999996</v>
      </c>
      <c r="W293" s="31"/>
    </row>
    <row r="294" spans="1:33" ht="12.75" customHeight="1">
      <c r="A294" s="69" t="s">
        <v>929</v>
      </c>
      <c r="B294" s="68" t="s">
        <v>122</v>
      </c>
      <c r="C294" s="69">
        <v>45557.519</v>
      </c>
      <c r="D294" s="69" t="s">
        <v>144</v>
      </c>
      <c r="E294" s="10">
        <f t="shared" si="35"/>
        <v>2694.013626813944</v>
      </c>
      <c r="F294" s="31">
        <f t="shared" si="36"/>
        <v>2694</v>
      </c>
      <c r="G294" s="31">
        <f t="shared" si="37"/>
        <v>2.8068640000128653E-2</v>
      </c>
      <c r="H294" s="31"/>
      <c r="I294" s="31">
        <f t="shared" si="33"/>
        <v>2.8068640000128653E-2</v>
      </c>
      <c r="J294" s="31"/>
      <c r="K294" s="31"/>
      <c r="L294" s="31"/>
      <c r="M294" s="31"/>
      <c r="N294" s="31"/>
      <c r="O294" s="31">
        <f t="shared" ca="1" si="34"/>
        <v>-6.6544330142149647E-3</v>
      </c>
      <c r="P294" s="31"/>
      <c r="Q294" s="32">
        <f t="shared" si="38"/>
        <v>30539.019</v>
      </c>
      <c r="W294" s="31"/>
    </row>
    <row r="295" spans="1:33" ht="12.75" customHeight="1">
      <c r="A295" s="69" t="s">
        <v>929</v>
      </c>
      <c r="B295" s="68" t="s">
        <v>122</v>
      </c>
      <c r="C295" s="69">
        <v>45557.521999999997</v>
      </c>
      <c r="D295" s="69" t="s">
        <v>144</v>
      </c>
      <c r="E295" s="10">
        <f t="shared" si="35"/>
        <v>2694.0150832593504</v>
      </c>
      <c r="F295" s="31">
        <f t="shared" si="36"/>
        <v>2694</v>
      </c>
      <c r="G295" s="31">
        <f t="shared" si="37"/>
        <v>3.1068639997101855E-2</v>
      </c>
      <c r="H295" s="31"/>
      <c r="I295" s="31">
        <f t="shared" si="33"/>
        <v>3.1068639997101855E-2</v>
      </c>
      <c r="J295" s="31"/>
      <c r="K295" s="31"/>
      <c r="L295" s="31"/>
      <c r="M295" s="31"/>
      <c r="N295" s="31"/>
      <c r="O295" s="31">
        <f t="shared" ca="1" si="34"/>
        <v>-6.6544330142149647E-3</v>
      </c>
      <c r="P295" s="31"/>
      <c r="Q295" s="32">
        <f t="shared" si="38"/>
        <v>30539.021999999997</v>
      </c>
      <c r="W295" s="31"/>
    </row>
    <row r="296" spans="1:33" ht="12.75" customHeight="1">
      <c r="A296" s="69" t="s">
        <v>929</v>
      </c>
      <c r="B296" s="68" t="s">
        <v>122</v>
      </c>
      <c r="C296" s="69">
        <v>45557.525000000001</v>
      </c>
      <c r="D296" s="69" t="s">
        <v>144</v>
      </c>
      <c r="E296" s="10">
        <f t="shared" si="35"/>
        <v>2694.0165397047604</v>
      </c>
      <c r="F296" s="31">
        <f t="shared" si="36"/>
        <v>2694</v>
      </c>
      <c r="G296" s="31">
        <f t="shared" si="37"/>
        <v>3.4068640001351014E-2</v>
      </c>
      <c r="H296" s="31"/>
      <c r="I296" s="31">
        <f t="shared" si="33"/>
        <v>3.4068640001351014E-2</v>
      </c>
      <c r="J296" s="31"/>
      <c r="K296" s="31"/>
      <c r="L296" s="31"/>
      <c r="M296" s="31"/>
      <c r="N296" s="31"/>
      <c r="O296" s="31">
        <f t="shared" ca="1" si="34"/>
        <v>-6.6544330142149647E-3</v>
      </c>
      <c r="P296" s="31"/>
      <c r="Q296" s="32">
        <f t="shared" si="38"/>
        <v>30539.025000000001</v>
      </c>
      <c r="W296" s="31"/>
    </row>
    <row r="297" spans="1:33" ht="12.75" customHeight="1">
      <c r="A297" s="69" t="s">
        <v>929</v>
      </c>
      <c r="B297" s="68" t="s">
        <v>122</v>
      </c>
      <c r="C297" s="69">
        <v>45557.529000000002</v>
      </c>
      <c r="D297" s="69" t="s">
        <v>144</v>
      </c>
      <c r="E297" s="10">
        <f t="shared" si="35"/>
        <v>2694.0184816319716</v>
      </c>
      <c r="F297" s="31">
        <f t="shared" si="36"/>
        <v>2694</v>
      </c>
      <c r="G297" s="31">
        <f t="shared" si="37"/>
        <v>3.8068640002165921E-2</v>
      </c>
      <c r="H297" s="31"/>
      <c r="I297" s="31">
        <f t="shared" si="33"/>
        <v>3.8068640002165921E-2</v>
      </c>
      <c r="J297" s="31"/>
      <c r="K297" s="31"/>
      <c r="L297" s="31"/>
      <c r="M297" s="31"/>
      <c r="N297" s="31"/>
      <c r="O297" s="31">
        <f t="shared" ca="1" si="34"/>
        <v>-6.6544330142149647E-3</v>
      </c>
      <c r="P297" s="31"/>
      <c r="Q297" s="32">
        <f t="shared" si="38"/>
        <v>30539.029000000002</v>
      </c>
      <c r="W297" s="31"/>
    </row>
    <row r="298" spans="1:33" ht="12.75" customHeight="1">
      <c r="A298" s="69" t="s">
        <v>929</v>
      </c>
      <c r="B298" s="68" t="s">
        <v>122</v>
      </c>
      <c r="C298" s="69">
        <v>45586.353000000003</v>
      </c>
      <c r="D298" s="69" t="s">
        <v>144</v>
      </c>
      <c r="E298" s="10">
        <f t="shared" si="35"/>
        <v>2708.012009110902</v>
      </c>
      <c r="F298" s="31">
        <f t="shared" si="36"/>
        <v>2708</v>
      </c>
      <c r="G298" s="31">
        <f t="shared" si="37"/>
        <v>2.4736480001593009E-2</v>
      </c>
      <c r="H298" s="31"/>
      <c r="I298" s="31">
        <f t="shared" si="33"/>
        <v>2.4736480001593009E-2</v>
      </c>
      <c r="J298" s="31"/>
      <c r="K298" s="31"/>
      <c r="L298" s="31"/>
      <c r="M298" s="31"/>
      <c r="N298" s="31"/>
      <c r="O298" s="31">
        <f t="shared" ca="1" si="34"/>
        <v>-6.6453076992240481E-3</v>
      </c>
      <c r="P298" s="31"/>
      <c r="Q298" s="32">
        <f t="shared" si="38"/>
        <v>30567.853000000003</v>
      </c>
      <c r="W298" s="31"/>
    </row>
    <row r="299" spans="1:33" ht="12.75" customHeight="1">
      <c r="A299" s="69" t="s">
        <v>929</v>
      </c>
      <c r="B299" s="68" t="s">
        <v>122</v>
      </c>
      <c r="C299" s="69">
        <v>45588.398999999998</v>
      </c>
      <c r="D299" s="69" t="s">
        <v>144</v>
      </c>
      <c r="E299" s="10">
        <f t="shared" si="35"/>
        <v>2709.0053048790751</v>
      </c>
      <c r="F299" s="31">
        <f t="shared" si="36"/>
        <v>2709</v>
      </c>
      <c r="G299" s="31">
        <f t="shared" si="37"/>
        <v>1.0927039998932742E-2</v>
      </c>
      <c r="H299" s="31"/>
      <c r="I299" s="31">
        <f t="shared" si="33"/>
        <v>1.0927039998932742E-2</v>
      </c>
      <c r="J299" s="31"/>
      <c r="K299" s="31"/>
      <c r="L299" s="31"/>
      <c r="M299" s="31"/>
      <c r="N299" s="31"/>
      <c r="O299" s="31">
        <f t="shared" ca="1" si="34"/>
        <v>-6.6446558910104115E-3</v>
      </c>
      <c r="P299" s="31"/>
      <c r="Q299" s="32">
        <f t="shared" si="38"/>
        <v>30569.898999999998</v>
      </c>
      <c r="W299" s="31"/>
    </row>
    <row r="300" spans="1:33" ht="12.75" customHeight="1">
      <c r="A300" s="69" t="s">
        <v>929</v>
      </c>
      <c r="B300" s="68" t="s">
        <v>122</v>
      </c>
      <c r="C300" s="69">
        <v>45588.406000000003</v>
      </c>
      <c r="D300" s="69" t="s">
        <v>144</v>
      </c>
      <c r="E300" s="10">
        <f t="shared" si="35"/>
        <v>2709.0087032516958</v>
      </c>
      <c r="F300" s="31">
        <f t="shared" si="36"/>
        <v>2709</v>
      </c>
      <c r="G300" s="31">
        <f t="shared" si="37"/>
        <v>1.7927040003996808E-2</v>
      </c>
      <c r="H300" s="31"/>
      <c r="I300" s="31">
        <f t="shared" si="33"/>
        <v>1.7927040003996808E-2</v>
      </c>
      <c r="J300" s="31"/>
      <c r="K300" s="31"/>
      <c r="L300" s="31"/>
      <c r="M300" s="31"/>
      <c r="N300" s="31"/>
      <c r="O300" s="31">
        <f t="shared" ca="1" si="34"/>
        <v>-6.6446558910104115E-3</v>
      </c>
      <c r="P300" s="31"/>
      <c r="Q300" s="32">
        <f t="shared" si="38"/>
        <v>30569.906000000003</v>
      </c>
      <c r="W300" s="31"/>
    </row>
    <row r="301" spans="1:33" ht="12.75" customHeight="1">
      <c r="A301" s="69" t="s">
        <v>929</v>
      </c>
      <c r="B301" s="68" t="s">
        <v>122</v>
      </c>
      <c r="C301" s="69">
        <v>45588.408000000003</v>
      </c>
      <c r="D301" s="69" t="s">
        <v>144</v>
      </c>
      <c r="E301" s="10">
        <f t="shared" si="35"/>
        <v>2709.0096742153014</v>
      </c>
      <c r="F301" s="31">
        <f t="shared" si="36"/>
        <v>2709</v>
      </c>
      <c r="G301" s="31">
        <f t="shared" si="37"/>
        <v>1.9927040004404262E-2</v>
      </c>
      <c r="H301" s="31"/>
      <c r="I301" s="31">
        <f t="shared" si="33"/>
        <v>1.9927040004404262E-2</v>
      </c>
      <c r="J301" s="31"/>
      <c r="K301" s="31"/>
      <c r="L301" s="31"/>
      <c r="M301" s="31"/>
      <c r="N301" s="31"/>
      <c r="O301" s="31">
        <f t="shared" ca="1" si="34"/>
        <v>-6.6446558910104115E-3</v>
      </c>
      <c r="P301" s="31"/>
      <c r="Q301" s="32">
        <f t="shared" si="38"/>
        <v>30569.908000000003</v>
      </c>
      <c r="W301" s="31"/>
    </row>
    <row r="302" spans="1:33" ht="12.75" customHeight="1">
      <c r="A302" s="69" t="s">
        <v>929</v>
      </c>
      <c r="B302" s="68" t="s">
        <v>122</v>
      </c>
      <c r="C302" s="69">
        <v>45588.411999999997</v>
      </c>
      <c r="D302" s="69" t="s">
        <v>144</v>
      </c>
      <c r="E302" s="10">
        <f t="shared" si="35"/>
        <v>2709.0116161425085</v>
      </c>
      <c r="F302" s="31">
        <f t="shared" si="36"/>
        <v>2709</v>
      </c>
      <c r="G302" s="31">
        <f t="shared" si="37"/>
        <v>2.3927039997943211E-2</v>
      </c>
      <c r="H302" s="31"/>
      <c r="I302" s="31">
        <f t="shared" ref="I302:I335" si="39">G302</f>
        <v>2.3927039997943211E-2</v>
      </c>
      <c r="J302" s="31"/>
      <c r="K302" s="31"/>
      <c r="L302" s="31"/>
      <c r="M302" s="31"/>
      <c r="N302" s="31"/>
      <c r="O302" s="31">
        <f t="shared" ca="1" si="34"/>
        <v>-6.6446558910104115E-3</v>
      </c>
      <c r="P302" s="31"/>
      <c r="Q302" s="32">
        <f t="shared" si="38"/>
        <v>30569.911999999997</v>
      </c>
      <c r="W302" s="31"/>
    </row>
    <row r="303" spans="1:33" ht="12.75" customHeight="1">
      <c r="A303" s="69" t="s">
        <v>929</v>
      </c>
      <c r="B303" s="68" t="s">
        <v>122</v>
      </c>
      <c r="C303" s="69">
        <v>45621.355000000003</v>
      </c>
      <c r="D303" s="69" t="s">
        <v>144</v>
      </c>
      <c r="E303" s="10">
        <f t="shared" si="35"/>
        <v>2725.0048431664641</v>
      </c>
      <c r="F303" s="31">
        <f t="shared" si="36"/>
        <v>2725</v>
      </c>
      <c r="G303" s="31">
        <f t="shared" si="37"/>
        <v>9.9760000011883676E-3</v>
      </c>
      <c r="H303" s="31"/>
      <c r="I303" s="31">
        <f t="shared" si="39"/>
        <v>9.9760000011883676E-3</v>
      </c>
      <c r="J303" s="31"/>
      <c r="K303" s="31"/>
      <c r="L303" s="31"/>
      <c r="M303" s="31"/>
      <c r="N303" s="31"/>
      <c r="O303" s="31">
        <f t="shared" ca="1" si="34"/>
        <v>-6.6342269595922208E-3</v>
      </c>
      <c r="P303" s="31"/>
      <c r="Q303" s="32">
        <f t="shared" si="38"/>
        <v>30602.855000000003</v>
      </c>
      <c r="W303" s="31"/>
    </row>
    <row r="304" spans="1:33" s="31" customFormat="1" ht="12.75" customHeight="1">
      <c r="A304" s="10" t="s">
        <v>74</v>
      </c>
      <c r="B304" s="39"/>
      <c r="C304" s="41">
        <v>45932.385000000002</v>
      </c>
      <c r="D304" s="40"/>
      <c r="E304" s="38">
        <f t="shared" si="35"/>
        <v>2876.0042482376434</v>
      </c>
      <c r="F304" s="31">
        <f t="shared" si="36"/>
        <v>2876</v>
      </c>
      <c r="G304" s="31">
        <f t="shared" si="37"/>
        <v>8.7505600022268482E-3</v>
      </c>
      <c r="I304" s="31">
        <f t="shared" si="39"/>
        <v>8.7505600022268482E-3</v>
      </c>
      <c r="Q304" s="32">
        <f t="shared" si="38"/>
        <v>30913.885000000002</v>
      </c>
      <c r="AB304" s="31" t="s">
        <v>73</v>
      </c>
      <c r="AG304" s="31" t="s">
        <v>72</v>
      </c>
    </row>
    <row r="305" spans="1:33" s="31" customFormat="1" ht="12.75" customHeight="1">
      <c r="A305" s="10" t="s">
        <v>74</v>
      </c>
      <c r="B305" s="39"/>
      <c r="C305" s="41">
        <v>45933.39</v>
      </c>
      <c r="D305" s="40"/>
      <c r="E305" s="38">
        <f t="shared" si="35"/>
        <v>2876.4921574492823</v>
      </c>
      <c r="F305" s="31">
        <f t="shared" si="36"/>
        <v>2876.5</v>
      </c>
      <c r="G305" s="31">
        <f t="shared" si="37"/>
        <v>-1.6154160002770368E-2</v>
      </c>
      <c r="I305" s="31">
        <f t="shared" si="39"/>
        <v>-1.6154160002770368E-2</v>
      </c>
      <c r="Q305" s="32">
        <f t="shared" si="38"/>
        <v>30914.89</v>
      </c>
      <c r="AB305" s="31" t="s">
        <v>73</v>
      </c>
      <c r="AG305" s="31" t="s">
        <v>72</v>
      </c>
    </row>
    <row r="306" spans="1:33" ht="12.75" customHeight="1">
      <c r="A306" s="69" t="s">
        <v>1025</v>
      </c>
      <c r="B306" s="68" t="s">
        <v>122</v>
      </c>
      <c r="C306" s="69">
        <v>46210.468000000001</v>
      </c>
      <c r="D306" s="69" t="s">
        <v>144</v>
      </c>
      <c r="E306" s="10">
        <f t="shared" si="35"/>
        <v>3011.0084843576597</v>
      </c>
      <c r="F306" s="31">
        <f t="shared" si="36"/>
        <v>3011</v>
      </c>
      <c r="G306" s="31">
        <f t="shared" si="37"/>
        <v>1.7476159999205265E-2</v>
      </c>
      <c r="H306" s="31"/>
      <c r="I306" s="31">
        <f t="shared" si="39"/>
        <v>1.7476159999205265E-2</v>
      </c>
      <c r="J306" s="31"/>
      <c r="K306" s="31"/>
      <c r="L306" s="31"/>
      <c r="M306" s="31"/>
      <c r="N306" s="31"/>
      <c r="O306" s="31">
        <f t="shared" ref="O306:O316" ca="1" si="40">+C$11+C$12*F306</f>
        <v>-6.4478098104920681E-3</v>
      </c>
      <c r="P306" s="31"/>
      <c r="Q306" s="32">
        <f t="shared" si="38"/>
        <v>31191.968000000001</v>
      </c>
      <c r="W306" s="31"/>
    </row>
    <row r="307" spans="1:33" ht="12.75" customHeight="1">
      <c r="A307" s="69" t="s">
        <v>1025</v>
      </c>
      <c r="B307" s="68" t="s">
        <v>122</v>
      </c>
      <c r="C307" s="69">
        <v>46210.476999999999</v>
      </c>
      <c r="D307" s="69" t="s">
        <v>144</v>
      </c>
      <c r="E307" s="10">
        <f t="shared" si="35"/>
        <v>3011.0128536938823</v>
      </c>
      <c r="F307" s="31">
        <f t="shared" si="36"/>
        <v>3011</v>
      </c>
      <c r="G307" s="31">
        <f t="shared" si="37"/>
        <v>2.6476159997400828E-2</v>
      </c>
      <c r="H307" s="31"/>
      <c r="I307" s="31">
        <f t="shared" si="39"/>
        <v>2.6476159997400828E-2</v>
      </c>
      <c r="J307" s="31"/>
      <c r="K307" s="31"/>
      <c r="L307" s="31"/>
      <c r="M307" s="31"/>
      <c r="N307" s="31"/>
      <c r="O307" s="31">
        <f t="shared" ca="1" si="40"/>
        <v>-6.4478098104920681E-3</v>
      </c>
      <c r="P307" s="31"/>
      <c r="Q307" s="32">
        <f t="shared" si="38"/>
        <v>31191.976999999999</v>
      </c>
      <c r="W307" s="31"/>
    </row>
    <row r="308" spans="1:33" ht="12.75" customHeight="1">
      <c r="A308" s="69" t="s">
        <v>1025</v>
      </c>
      <c r="B308" s="68" t="s">
        <v>122</v>
      </c>
      <c r="C308" s="69">
        <v>46278.442999999999</v>
      </c>
      <c r="D308" s="69" t="s">
        <v>144</v>
      </c>
      <c r="E308" s="10">
        <f t="shared" si="35"/>
        <v>3044.0091098912521</v>
      </c>
      <c r="F308" s="31">
        <f t="shared" si="36"/>
        <v>3044</v>
      </c>
      <c r="G308" s="31">
        <f t="shared" si="37"/>
        <v>1.8764640000881627E-2</v>
      </c>
      <c r="H308" s="31"/>
      <c r="I308" s="31">
        <f t="shared" si="39"/>
        <v>1.8764640000881627E-2</v>
      </c>
      <c r="J308" s="31"/>
      <c r="K308" s="31"/>
      <c r="L308" s="31"/>
      <c r="M308" s="31"/>
      <c r="N308" s="31"/>
      <c r="O308" s="31">
        <f t="shared" ca="1" si="40"/>
        <v>-6.426300139442051E-3</v>
      </c>
      <c r="P308" s="31"/>
      <c r="Q308" s="32">
        <f t="shared" si="38"/>
        <v>31259.942999999999</v>
      </c>
      <c r="W308" s="31"/>
    </row>
    <row r="309" spans="1:33" ht="12.75" customHeight="1">
      <c r="A309" s="69" t="s">
        <v>1025</v>
      </c>
      <c r="B309" s="68" t="s">
        <v>122</v>
      </c>
      <c r="C309" s="69">
        <v>46280.506999999998</v>
      </c>
      <c r="D309" s="69" t="s">
        <v>144</v>
      </c>
      <c r="E309" s="10">
        <f t="shared" si="35"/>
        <v>3045.0111443318742</v>
      </c>
      <c r="F309" s="31">
        <f t="shared" si="36"/>
        <v>3045</v>
      </c>
      <c r="G309" s="31">
        <f t="shared" si="37"/>
        <v>2.2955199994612485E-2</v>
      </c>
      <c r="H309" s="31"/>
      <c r="I309" s="31">
        <f t="shared" si="39"/>
        <v>2.2955199994612485E-2</v>
      </c>
      <c r="J309" s="31"/>
      <c r="K309" s="31"/>
      <c r="L309" s="31"/>
      <c r="M309" s="31"/>
      <c r="N309" s="31"/>
      <c r="O309" s="31">
        <f t="shared" ca="1" si="40"/>
        <v>-6.4256483312284136E-3</v>
      </c>
      <c r="P309" s="31"/>
      <c r="Q309" s="32">
        <f t="shared" si="38"/>
        <v>31262.006999999998</v>
      </c>
      <c r="W309" s="31"/>
    </row>
    <row r="310" spans="1:33" ht="12.75" customHeight="1">
      <c r="A310" s="69" t="s">
        <v>1025</v>
      </c>
      <c r="B310" s="68" t="s">
        <v>122</v>
      </c>
      <c r="C310" s="69">
        <v>46282.563999999998</v>
      </c>
      <c r="D310" s="69" t="s">
        <v>144</v>
      </c>
      <c r="E310" s="10">
        <f t="shared" si="35"/>
        <v>3046.0097803998788</v>
      </c>
      <c r="F310" s="31">
        <f t="shared" si="36"/>
        <v>3046</v>
      </c>
      <c r="G310" s="31">
        <f t="shared" si="37"/>
        <v>2.0145759997831192E-2</v>
      </c>
      <c r="H310" s="31"/>
      <c r="I310" s="31">
        <f t="shared" si="39"/>
        <v>2.0145759997831192E-2</v>
      </c>
      <c r="J310" s="31"/>
      <c r="K310" s="31"/>
      <c r="L310" s="31"/>
      <c r="M310" s="31"/>
      <c r="N310" s="31"/>
      <c r="O310" s="31">
        <f t="shared" ca="1" si="40"/>
        <v>-6.4249965230147761E-3</v>
      </c>
      <c r="P310" s="31"/>
      <c r="Q310" s="32">
        <f t="shared" si="38"/>
        <v>31264.063999999998</v>
      </c>
      <c r="W310" s="31"/>
    </row>
    <row r="311" spans="1:33" ht="12.75" customHeight="1">
      <c r="A311" s="69" t="s">
        <v>1025</v>
      </c>
      <c r="B311" s="68" t="s">
        <v>122</v>
      </c>
      <c r="C311" s="69">
        <v>46344.351999999999</v>
      </c>
      <c r="D311" s="69" t="s">
        <v>144</v>
      </c>
      <c r="E311" s="10">
        <f t="shared" si="35"/>
        <v>3076.0067300206169</v>
      </c>
      <c r="F311" s="31">
        <f t="shared" si="36"/>
        <v>3076</v>
      </c>
      <c r="G311" s="31">
        <f t="shared" si="37"/>
        <v>1.3862559993867762E-2</v>
      </c>
      <c r="H311" s="31"/>
      <c r="I311" s="31">
        <f t="shared" si="39"/>
        <v>1.3862559993867762E-2</v>
      </c>
      <c r="J311" s="31"/>
      <c r="K311" s="31"/>
      <c r="L311" s="31"/>
      <c r="M311" s="31"/>
      <c r="N311" s="31"/>
      <c r="O311" s="31">
        <f t="shared" ca="1" si="40"/>
        <v>-6.4054422766056697E-3</v>
      </c>
      <c r="P311" s="31"/>
      <c r="Q311" s="32">
        <f t="shared" si="38"/>
        <v>31325.851999999999</v>
      </c>
      <c r="W311" s="31"/>
    </row>
    <row r="312" spans="1:33" ht="12.75" customHeight="1">
      <c r="A312" s="69" t="s">
        <v>1025</v>
      </c>
      <c r="B312" s="68" t="s">
        <v>122</v>
      </c>
      <c r="C312" s="69">
        <v>46344.353000000003</v>
      </c>
      <c r="D312" s="69" t="s">
        <v>144</v>
      </c>
      <c r="E312" s="10">
        <f t="shared" si="35"/>
        <v>3076.0072155024213</v>
      </c>
      <c r="F312" s="31">
        <f t="shared" si="36"/>
        <v>3076</v>
      </c>
      <c r="G312" s="31">
        <f t="shared" si="37"/>
        <v>1.4862559997709468E-2</v>
      </c>
      <c r="H312" s="31"/>
      <c r="I312" s="31">
        <f t="shared" si="39"/>
        <v>1.4862559997709468E-2</v>
      </c>
      <c r="J312" s="31"/>
      <c r="K312" s="31"/>
      <c r="L312" s="31"/>
      <c r="M312" s="31"/>
      <c r="N312" s="31"/>
      <c r="O312" s="31">
        <f t="shared" ca="1" si="40"/>
        <v>-6.4054422766056697E-3</v>
      </c>
      <c r="P312" s="31"/>
      <c r="Q312" s="32">
        <f t="shared" si="38"/>
        <v>31325.853000000003</v>
      </c>
      <c r="W312" s="31"/>
    </row>
    <row r="313" spans="1:33" ht="12.75" customHeight="1">
      <c r="A313" s="69" t="s">
        <v>1025</v>
      </c>
      <c r="B313" s="68" t="s">
        <v>122</v>
      </c>
      <c r="C313" s="69">
        <v>46344.356</v>
      </c>
      <c r="D313" s="69" t="s">
        <v>144</v>
      </c>
      <c r="E313" s="10">
        <f t="shared" si="35"/>
        <v>3076.0086719478277</v>
      </c>
      <c r="F313" s="31">
        <f t="shared" si="36"/>
        <v>3076</v>
      </c>
      <c r="G313" s="31">
        <f t="shared" si="37"/>
        <v>1.786255999468267E-2</v>
      </c>
      <c r="H313" s="31"/>
      <c r="I313" s="31">
        <f t="shared" si="39"/>
        <v>1.786255999468267E-2</v>
      </c>
      <c r="J313" s="31"/>
      <c r="K313" s="31"/>
      <c r="L313" s="31"/>
      <c r="M313" s="31"/>
      <c r="N313" s="31"/>
      <c r="O313" s="31">
        <f t="shared" ca="1" si="40"/>
        <v>-6.4054422766056697E-3</v>
      </c>
      <c r="P313" s="31"/>
      <c r="Q313" s="32">
        <f t="shared" si="38"/>
        <v>31325.856</v>
      </c>
      <c r="W313" s="31"/>
    </row>
    <row r="314" spans="1:33" ht="12.75" customHeight="1">
      <c r="A314" s="69" t="s">
        <v>1025</v>
      </c>
      <c r="B314" s="68" t="s">
        <v>122</v>
      </c>
      <c r="C314" s="69">
        <v>46344.36</v>
      </c>
      <c r="D314" s="69" t="s">
        <v>144</v>
      </c>
      <c r="E314" s="10">
        <f t="shared" si="35"/>
        <v>3076.0106138750384</v>
      </c>
      <c r="F314" s="31">
        <f t="shared" si="36"/>
        <v>3076</v>
      </c>
      <c r="G314" s="31">
        <f t="shared" si="37"/>
        <v>2.1862559995497577E-2</v>
      </c>
      <c r="H314" s="31"/>
      <c r="I314" s="31">
        <f t="shared" si="39"/>
        <v>2.1862559995497577E-2</v>
      </c>
      <c r="J314" s="31"/>
      <c r="K314" s="31"/>
      <c r="L314" s="31"/>
      <c r="M314" s="31"/>
      <c r="N314" s="31"/>
      <c r="O314" s="31">
        <f t="shared" ca="1" si="40"/>
        <v>-6.4054422766056697E-3</v>
      </c>
      <c r="P314" s="31"/>
      <c r="Q314" s="32">
        <f t="shared" si="38"/>
        <v>31325.86</v>
      </c>
      <c r="W314" s="31"/>
    </row>
    <row r="315" spans="1:33" ht="12.75" customHeight="1">
      <c r="A315" s="69" t="s">
        <v>1025</v>
      </c>
      <c r="B315" s="68" t="s">
        <v>122</v>
      </c>
      <c r="C315" s="69">
        <v>46344.362999999998</v>
      </c>
      <c r="D315" s="69" t="s">
        <v>144</v>
      </c>
      <c r="E315" s="10">
        <f t="shared" si="35"/>
        <v>3076.0120703204452</v>
      </c>
      <c r="F315" s="31">
        <f t="shared" si="36"/>
        <v>3076</v>
      </c>
      <c r="G315" s="31">
        <f t="shared" si="37"/>
        <v>2.4862559992470779E-2</v>
      </c>
      <c r="H315" s="31"/>
      <c r="I315" s="31">
        <f t="shared" si="39"/>
        <v>2.4862559992470779E-2</v>
      </c>
      <c r="J315" s="31"/>
      <c r="K315" s="31"/>
      <c r="L315" s="31"/>
      <c r="M315" s="31"/>
      <c r="N315" s="31"/>
      <c r="O315" s="31">
        <f t="shared" ca="1" si="40"/>
        <v>-6.4054422766056697E-3</v>
      </c>
      <c r="P315" s="31"/>
      <c r="Q315" s="32">
        <f t="shared" si="38"/>
        <v>31325.862999999998</v>
      </c>
      <c r="W315" s="31"/>
    </row>
    <row r="316" spans="1:33" ht="12.75" customHeight="1">
      <c r="A316" s="69" t="s">
        <v>1025</v>
      </c>
      <c r="B316" s="68" t="s">
        <v>122</v>
      </c>
      <c r="C316" s="69">
        <v>46344.366000000002</v>
      </c>
      <c r="D316" s="69" t="s">
        <v>144</v>
      </c>
      <c r="E316" s="10">
        <f t="shared" si="35"/>
        <v>3076.0135267658547</v>
      </c>
      <c r="F316" s="31">
        <f t="shared" si="36"/>
        <v>3076</v>
      </c>
      <c r="G316" s="31">
        <f t="shared" si="37"/>
        <v>2.7862559996719938E-2</v>
      </c>
      <c r="H316" s="31"/>
      <c r="I316" s="31">
        <f t="shared" si="39"/>
        <v>2.7862559996719938E-2</v>
      </c>
      <c r="J316" s="31"/>
      <c r="K316" s="31"/>
      <c r="L316" s="31"/>
      <c r="M316" s="31"/>
      <c r="N316" s="31"/>
      <c r="O316" s="31">
        <f t="shared" ca="1" si="40"/>
        <v>-6.4054422766056697E-3</v>
      </c>
      <c r="P316" s="31"/>
      <c r="Q316" s="32">
        <f t="shared" si="38"/>
        <v>31325.866000000002</v>
      </c>
      <c r="W316" s="31"/>
    </row>
    <row r="317" spans="1:33" s="31" customFormat="1" ht="12.75" customHeight="1">
      <c r="A317" s="10" t="s">
        <v>75</v>
      </c>
      <c r="B317" s="39"/>
      <c r="C317" s="41">
        <v>46552.387999999999</v>
      </c>
      <c r="D317" s="40"/>
      <c r="E317" s="38">
        <f t="shared" si="35"/>
        <v>3177.0044223119971</v>
      </c>
      <c r="F317" s="31">
        <f t="shared" si="36"/>
        <v>3177</v>
      </c>
      <c r="G317" s="31">
        <f t="shared" si="37"/>
        <v>9.1091200010851026E-3</v>
      </c>
      <c r="I317" s="31">
        <f t="shared" si="39"/>
        <v>9.1091200010851026E-3</v>
      </c>
      <c r="Q317" s="32">
        <f t="shared" si="38"/>
        <v>31533.887999999999</v>
      </c>
      <c r="AB317" s="31" t="s">
        <v>73</v>
      </c>
      <c r="AG317" s="31" t="s">
        <v>72</v>
      </c>
    </row>
    <row r="318" spans="1:33" s="31" customFormat="1" ht="12.75" customHeight="1">
      <c r="A318" s="10" t="s">
        <v>75</v>
      </c>
      <c r="B318" s="39"/>
      <c r="C318" s="41">
        <v>46552.387999999999</v>
      </c>
      <c r="D318" s="40"/>
      <c r="E318" s="38">
        <f t="shared" si="35"/>
        <v>3177.0044223119971</v>
      </c>
      <c r="F318" s="31">
        <f t="shared" si="36"/>
        <v>3177</v>
      </c>
      <c r="G318" s="31">
        <f t="shared" si="37"/>
        <v>9.1091200010851026E-3</v>
      </c>
      <c r="I318" s="31">
        <f t="shared" si="39"/>
        <v>9.1091200010851026E-3</v>
      </c>
      <c r="Q318" s="32">
        <f t="shared" si="38"/>
        <v>31533.887999999999</v>
      </c>
      <c r="AB318" s="31" t="s">
        <v>73</v>
      </c>
      <c r="AG318" s="31" t="s">
        <v>72</v>
      </c>
    </row>
    <row r="319" spans="1:33" s="31" customFormat="1" ht="12.75" customHeight="1">
      <c r="A319" s="10" t="s">
        <v>76</v>
      </c>
      <c r="B319" s="39"/>
      <c r="C319" s="41">
        <v>46552.392</v>
      </c>
      <c r="D319" s="40"/>
      <c r="E319" s="38">
        <f t="shared" si="35"/>
        <v>3177.0063642392079</v>
      </c>
      <c r="F319" s="31">
        <f t="shared" si="36"/>
        <v>3177</v>
      </c>
      <c r="G319" s="31">
        <f t="shared" si="37"/>
        <v>1.310912000190001E-2</v>
      </c>
      <c r="I319" s="31">
        <f t="shared" si="39"/>
        <v>1.310912000190001E-2</v>
      </c>
      <c r="Q319" s="32">
        <f t="shared" si="38"/>
        <v>31533.892</v>
      </c>
      <c r="AB319" s="31" t="s">
        <v>73</v>
      </c>
      <c r="AG319" s="31" t="s">
        <v>72</v>
      </c>
    </row>
    <row r="320" spans="1:33" s="31" customFormat="1" ht="12.75" customHeight="1">
      <c r="A320" s="10" t="s">
        <v>76</v>
      </c>
      <c r="B320" s="39"/>
      <c r="C320" s="41">
        <v>46552.392999999996</v>
      </c>
      <c r="D320" s="40"/>
      <c r="E320" s="38">
        <f t="shared" si="35"/>
        <v>3177.0068497210086</v>
      </c>
      <c r="F320" s="31">
        <f t="shared" si="36"/>
        <v>3177</v>
      </c>
      <c r="G320" s="31">
        <f t="shared" si="37"/>
        <v>1.4109119998465758E-2</v>
      </c>
      <c r="I320" s="31">
        <f t="shared" si="39"/>
        <v>1.4109119998465758E-2</v>
      </c>
      <c r="Q320" s="32">
        <f t="shared" si="38"/>
        <v>31533.892999999996</v>
      </c>
      <c r="AB320" s="31" t="s">
        <v>73</v>
      </c>
      <c r="AG320" s="31" t="s">
        <v>72</v>
      </c>
    </row>
    <row r="321" spans="1:33" s="31" customFormat="1" ht="12.75" customHeight="1">
      <c r="A321" s="10" t="s">
        <v>75</v>
      </c>
      <c r="B321" s="39"/>
      <c r="C321" s="41">
        <v>46552.396000000001</v>
      </c>
      <c r="D321" s="40"/>
      <c r="E321" s="38">
        <f t="shared" si="35"/>
        <v>3177.0083061664186</v>
      </c>
      <c r="F321" s="31">
        <f t="shared" si="36"/>
        <v>3177</v>
      </c>
      <c r="G321" s="31">
        <f t="shared" si="37"/>
        <v>1.7109120002714917E-2</v>
      </c>
      <c r="I321" s="31">
        <f t="shared" si="39"/>
        <v>1.7109120002714917E-2</v>
      </c>
      <c r="Q321" s="32">
        <f t="shared" si="38"/>
        <v>31533.896000000001</v>
      </c>
      <c r="AB321" s="31" t="s">
        <v>73</v>
      </c>
      <c r="AG321" s="31" t="s">
        <v>72</v>
      </c>
    </row>
    <row r="322" spans="1:33" s="31" customFormat="1" ht="12.75" customHeight="1">
      <c r="A322" s="10" t="s">
        <v>75</v>
      </c>
      <c r="B322" s="39"/>
      <c r="C322" s="41">
        <v>46552.396999999997</v>
      </c>
      <c r="D322" s="40"/>
      <c r="E322" s="38">
        <f t="shared" si="35"/>
        <v>3177.0087916482198</v>
      </c>
      <c r="F322" s="31">
        <f t="shared" si="36"/>
        <v>3177</v>
      </c>
      <c r="G322" s="31">
        <f t="shared" si="37"/>
        <v>1.8109119999280665E-2</v>
      </c>
      <c r="I322" s="31">
        <f t="shared" si="39"/>
        <v>1.8109119999280665E-2</v>
      </c>
      <c r="Q322" s="32">
        <f t="shared" si="38"/>
        <v>31533.896999999997</v>
      </c>
      <c r="AB322" s="31" t="s">
        <v>73</v>
      </c>
      <c r="AG322" s="31" t="s">
        <v>72</v>
      </c>
    </row>
    <row r="323" spans="1:33" s="31" customFormat="1" ht="12.75" customHeight="1">
      <c r="A323" s="10" t="s">
        <v>75</v>
      </c>
      <c r="B323" s="39"/>
      <c r="C323" s="41">
        <v>46552.4</v>
      </c>
      <c r="D323" s="40"/>
      <c r="E323" s="38">
        <f t="shared" si="35"/>
        <v>3177.0102480936298</v>
      </c>
      <c r="F323" s="31">
        <f t="shared" si="36"/>
        <v>3177</v>
      </c>
      <c r="G323" s="31">
        <f t="shared" si="37"/>
        <v>2.1109120003529824E-2</v>
      </c>
      <c r="I323" s="31">
        <f t="shared" si="39"/>
        <v>2.1109120003529824E-2</v>
      </c>
      <c r="Q323" s="32">
        <f t="shared" si="38"/>
        <v>31533.9</v>
      </c>
      <c r="AB323" s="31" t="s">
        <v>73</v>
      </c>
      <c r="AG323" s="31" t="s">
        <v>72</v>
      </c>
    </row>
    <row r="324" spans="1:33" s="31" customFormat="1" ht="12.75" customHeight="1">
      <c r="A324" s="10" t="s">
        <v>75</v>
      </c>
      <c r="B324" s="39"/>
      <c r="C324" s="41">
        <v>46552.4</v>
      </c>
      <c r="D324" s="40"/>
      <c r="E324" s="38">
        <f t="shared" si="35"/>
        <v>3177.0102480936298</v>
      </c>
      <c r="F324" s="31">
        <f t="shared" si="36"/>
        <v>3177</v>
      </c>
      <c r="G324" s="31">
        <f t="shared" si="37"/>
        <v>2.1109120003529824E-2</v>
      </c>
      <c r="I324" s="31">
        <f t="shared" si="39"/>
        <v>2.1109120003529824E-2</v>
      </c>
      <c r="Q324" s="32">
        <f t="shared" si="38"/>
        <v>31533.9</v>
      </c>
      <c r="AB324" s="31" t="s">
        <v>73</v>
      </c>
      <c r="AG324" s="31" t="s">
        <v>72</v>
      </c>
    </row>
    <row r="325" spans="1:33" s="31" customFormat="1" ht="12.75" customHeight="1">
      <c r="A325" s="10" t="s">
        <v>75</v>
      </c>
      <c r="B325" s="39"/>
      <c r="C325" s="41">
        <v>46552.400999999998</v>
      </c>
      <c r="D325" s="40"/>
      <c r="E325" s="38">
        <f t="shared" si="35"/>
        <v>3177.0107335754305</v>
      </c>
      <c r="F325" s="31">
        <f t="shared" si="36"/>
        <v>3177</v>
      </c>
      <c r="G325" s="31">
        <f t="shared" si="37"/>
        <v>2.2109120000095572E-2</v>
      </c>
      <c r="I325" s="31">
        <f t="shared" si="39"/>
        <v>2.2109120000095572E-2</v>
      </c>
      <c r="Q325" s="32">
        <f t="shared" si="38"/>
        <v>31533.900999999998</v>
      </c>
      <c r="AB325" s="31" t="s">
        <v>73</v>
      </c>
      <c r="AG325" s="31" t="s">
        <v>72</v>
      </c>
    </row>
    <row r="326" spans="1:33" s="31" customFormat="1" ht="12.75" customHeight="1">
      <c r="A326" s="10" t="s">
        <v>76</v>
      </c>
      <c r="B326" s="39"/>
      <c r="C326" s="41">
        <v>46552.409</v>
      </c>
      <c r="D326" s="40"/>
      <c r="E326" s="38">
        <f t="shared" si="35"/>
        <v>3177.0146174298525</v>
      </c>
      <c r="F326" s="31">
        <f t="shared" si="36"/>
        <v>3177</v>
      </c>
      <c r="G326" s="31">
        <f t="shared" si="37"/>
        <v>3.0109120001725387E-2</v>
      </c>
      <c r="I326" s="31">
        <f t="shared" si="39"/>
        <v>3.0109120001725387E-2</v>
      </c>
      <c r="Q326" s="32">
        <f t="shared" si="38"/>
        <v>31533.909</v>
      </c>
      <c r="AB326" s="31" t="s">
        <v>73</v>
      </c>
      <c r="AG326" s="31" t="s">
        <v>72</v>
      </c>
    </row>
    <row r="327" spans="1:33" s="31" customFormat="1" ht="12.75" customHeight="1">
      <c r="A327" s="10" t="s">
        <v>75</v>
      </c>
      <c r="B327" s="39"/>
      <c r="C327" s="41">
        <v>46554.451999999997</v>
      </c>
      <c r="D327" s="40"/>
      <c r="E327" s="38">
        <f t="shared" si="35"/>
        <v>3178.0064567526192</v>
      </c>
      <c r="F327" s="31">
        <f t="shared" si="36"/>
        <v>3178</v>
      </c>
      <c r="G327" s="31">
        <f t="shared" si="37"/>
        <v>1.3299679994815961E-2</v>
      </c>
      <c r="I327" s="31">
        <f t="shared" si="39"/>
        <v>1.3299679994815961E-2</v>
      </c>
      <c r="Q327" s="32">
        <f t="shared" si="38"/>
        <v>31535.951999999997</v>
      </c>
      <c r="AB327" s="31" t="s">
        <v>73</v>
      </c>
      <c r="AG327" s="31" t="s">
        <v>72</v>
      </c>
    </row>
    <row r="328" spans="1:33" s="31" customFormat="1" ht="12.75" customHeight="1">
      <c r="A328" s="10" t="s">
        <v>75</v>
      </c>
      <c r="B328" s="39"/>
      <c r="C328" s="41">
        <v>46622.425000000003</v>
      </c>
      <c r="D328" s="40"/>
      <c r="E328" s="38">
        <f t="shared" si="35"/>
        <v>3211.0061113226093</v>
      </c>
      <c r="F328" s="31">
        <f t="shared" si="36"/>
        <v>3211</v>
      </c>
      <c r="G328" s="31">
        <f t="shared" si="37"/>
        <v>1.2588160003360827E-2</v>
      </c>
      <c r="I328" s="31">
        <f t="shared" si="39"/>
        <v>1.2588160003360827E-2</v>
      </c>
      <c r="Q328" s="32">
        <f t="shared" si="38"/>
        <v>31603.925000000003</v>
      </c>
      <c r="AB328" s="31" t="s">
        <v>73</v>
      </c>
      <c r="AG328" s="31" t="s">
        <v>72</v>
      </c>
    </row>
    <row r="329" spans="1:33" s="31" customFormat="1" ht="12.75" customHeight="1">
      <c r="A329" s="10" t="s">
        <v>75</v>
      </c>
      <c r="B329" s="39"/>
      <c r="C329" s="41">
        <v>46622.425999999999</v>
      </c>
      <c r="D329" s="40"/>
      <c r="E329" s="38">
        <f t="shared" si="35"/>
        <v>3211.0065968044105</v>
      </c>
      <c r="F329" s="31">
        <f t="shared" si="36"/>
        <v>3211</v>
      </c>
      <c r="G329" s="31">
        <f t="shared" si="37"/>
        <v>1.3588159999926575E-2</v>
      </c>
      <c r="I329" s="31">
        <f t="shared" si="39"/>
        <v>1.3588159999926575E-2</v>
      </c>
      <c r="Q329" s="32">
        <f t="shared" si="38"/>
        <v>31603.925999999999</v>
      </c>
      <c r="AB329" s="31" t="s">
        <v>73</v>
      </c>
      <c r="AG329" s="31" t="s">
        <v>72</v>
      </c>
    </row>
    <row r="330" spans="1:33" s="31" customFormat="1" ht="12.75" customHeight="1">
      <c r="A330" s="10" t="s">
        <v>75</v>
      </c>
      <c r="B330" s="39"/>
      <c r="C330" s="41">
        <v>46622.43</v>
      </c>
      <c r="D330" s="40"/>
      <c r="E330" s="38">
        <f t="shared" si="35"/>
        <v>3211.0085387316212</v>
      </c>
      <c r="F330" s="31">
        <f t="shared" si="36"/>
        <v>3211</v>
      </c>
      <c r="G330" s="31">
        <f t="shared" si="37"/>
        <v>1.7588160000741482E-2</v>
      </c>
      <c r="I330" s="31">
        <f t="shared" si="39"/>
        <v>1.7588160000741482E-2</v>
      </c>
      <c r="Q330" s="32">
        <f t="shared" si="38"/>
        <v>31603.93</v>
      </c>
      <c r="AB330" s="31" t="s">
        <v>73</v>
      </c>
      <c r="AG330" s="31" t="s">
        <v>72</v>
      </c>
    </row>
    <row r="331" spans="1:33" s="31" customFormat="1" ht="12.75" customHeight="1">
      <c r="A331" s="10" t="s">
        <v>75</v>
      </c>
      <c r="B331" s="39"/>
      <c r="C331" s="41">
        <v>46622.434000000001</v>
      </c>
      <c r="D331" s="40"/>
      <c r="E331" s="38">
        <f t="shared" si="35"/>
        <v>3211.0104806588324</v>
      </c>
      <c r="F331" s="31">
        <f t="shared" si="36"/>
        <v>3211</v>
      </c>
      <c r="G331" s="31">
        <f t="shared" si="37"/>
        <v>2.1588160001556389E-2</v>
      </c>
      <c r="I331" s="31">
        <f t="shared" si="39"/>
        <v>2.1588160001556389E-2</v>
      </c>
      <c r="Q331" s="32">
        <f t="shared" si="38"/>
        <v>31603.934000000001</v>
      </c>
      <c r="AB331" s="31" t="s">
        <v>73</v>
      </c>
      <c r="AG331" s="31" t="s">
        <v>72</v>
      </c>
    </row>
    <row r="332" spans="1:33" s="31" customFormat="1" ht="12.75" customHeight="1">
      <c r="A332" s="10" t="s">
        <v>75</v>
      </c>
      <c r="B332" s="39"/>
      <c r="C332" s="41">
        <v>46622.438999999998</v>
      </c>
      <c r="D332" s="40"/>
      <c r="E332" s="38">
        <f t="shared" si="35"/>
        <v>3211.0129080678439</v>
      </c>
      <c r="F332" s="31">
        <f t="shared" si="36"/>
        <v>3211</v>
      </c>
      <c r="G332" s="31">
        <f t="shared" si="37"/>
        <v>2.6588159998937044E-2</v>
      </c>
      <c r="I332" s="31">
        <f t="shared" si="39"/>
        <v>2.6588159998937044E-2</v>
      </c>
      <c r="Q332" s="32">
        <f t="shared" si="38"/>
        <v>31603.938999999998</v>
      </c>
      <c r="AB332" s="31" t="s">
        <v>73</v>
      </c>
      <c r="AG332" s="31" t="s">
        <v>72</v>
      </c>
    </row>
    <row r="333" spans="1:33" s="31" customFormat="1" ht="12.75" customHeight="1">
      <c r="A333" s="10" t="s">
        <v>75</v>
      </c>
      <c r="B333" s="39"/>
      <c r="C333" s="41">
        <v>46622.438999999998</v>
      </c>
      <c r="D333" s="40"/>
      <c r="E333" s="38">
        <f t="shared" si="35"/>
        <v>3211.0129080678439</v>
      </c>
      <c r="F333" s="31">
        <f t="shared" si="36"/>
        <v>3211</v>
      </c>
      <c r="G333" s="31">
        <f t="shared" si="37"/>
        <v>2.6588159998937044E-2</v>
      </c>
      <c r="I333" s="31">
        <f t="shared" si="39"/>
        <v>2.6588159998937044E-2</v>
      </c>
      <c r="Q333" s="32">
        <f t="shared" si="38"/>
        <v>31603.938999999998</v>
      </c>
      <c r="AB333" s="31" t="s">
        <v>73</v>
      </c>
      <c r="AG333" s="31" t="s">
        <v>72</v>
      </c>
    </row>
    <row r="334" spans="1:33" s="31" customFormat="1" ht="12.75" customHeight="1">
      <c r="A334" s="10" t="s">
        <v>75</v>
      </c>
      <c r="B334" s="39"/>
      <c r="C334" s="41">
        <v>46622.440999999999</v>
      </c>
      <c r="D334" s="40"/>
      <c r="E334" s="38">
        <f t="shared" si="35"/>
        <v>3211.0138790314495</v>
      </c>
      <c r="F334" s="31">
        <f t="shared" si="36"/>
        <v>3211</v>
      </c>
      <c r="G334" s="31">
        <f t="shared" si="37"/>
        <v>2.8588159999344498E-2</v>
      </c>
      <c r="I334" s="31">
        <f t="shared" si="39"/>
        <v>2.8588159999344498E-2</v>
      </c>
      <c r="Q334" s="32">
        <f t="shared" si="38"/>
        <v>31603.940999999999</v>
      </c>
      <c r="AB334" s="31" t="s">
        <v>73</v>
      </c>
      <c r="AG334" s="31" t="s">
        <v>72</v>
      </c>
    </row>
    <row r="335" spans="1:33" s="31" customFormat="1" ht="12.75" customHeight="1">
      <c r="A335" s="10" t="s">
        <v>78</v>
      </c>
      <c r="B335" s="39"/>
      <c r="C335" s="41">
        <v>46657.447</v>
      </c>
      <c r="D335" s="40"/>
      <c r="E335" s="38">
        <f t="shared" si="35"/>
        <v>3228.0086550142228</v>
      </c>
      <c r="F335" s="31">
        <f t="shared" si="36"/>
        <v>3228</v>
      </c>
      <c r="G335" s="31">
        <f t="shared" si="37"/>
        <v>1.7827679999754764E-2</v>
      </c>
      <c r="I335" s="31">
        <f t="shared" si="39"/>
        <v>1.7827679999754764E-2</v>
      </c>
      <c r="Q335" s="32">
        <f t="shared" si="38"/>
        <v>31638.947</v>
      </c>
      <c r="AB335" s="31" t="s">
        <v>73</v>
      </c>
      <c r="AC335" s="31">
        <v>10</v>
      </c>
      <c r="AE335" s="31" t="s">
        <v>77</v>
      </c>
      <c r="AG335" s="31" t="s">
        <v>34</v>
      </c>
    </row>
    <row r="336" spans="1:33" s="31" customFormat="1" ht="12.75" customHeight="1">
      <c r="A336" s="12" t="s">
        <v>79</v>
      </c>
      <c r="B336" s="37" t="s">
        <v>122</v>
      </c>
      <c r="C336" s="11">
        <v>46877.844389999998</v>
      </c>
      <c r="D336" s="11">
        <v>3.6999999999999999E-4</v>
      </c>
      <c r="E336" s="38">
        <f t="shared" si="35"/>
        <v>3335.0075772057812</v>
      </c>
      <c r="F336" s="31">
        <f t="shared" si="36"/>
        <v>3335</v>
      </c>
      <c r="G336" s="31">
        <f t="shared" si="37"/>
        <v>1.5607599998475052E-2</v>
      </c>
      <c r="J336" s="31">
        <f>G336</f>
        <v>1.5607599998475052E-2</v>
      </c>
      <c r="Q336" s="32">
        <f t="shared" si="38"/>
        <v>31859.344389999998</v>
      </c>
    </row>
    <row r="337" spans="1:33" ht="12.75" customHeight="1">
      <c r="A337" s="69" t="s">
        <v>1103</v>
      </c>
      <c r="B337" s="68" t="s">
        <v>122</v>
      </c>
      <c r="C337" s="69">
        <v>46877.844400000002</v>
      </c>
      <c r="D337" s="69" t="s">
        <v>144</v>
      </c>
      <c r="E337" s="10">
        <f t="shared" si="35"/>
        <v>3335.0075820606012</v>
      </c>
      <c r="F337" s="31">
        <f t="shared" si="36"/>
        <v>3335</v>
      </c>
      <c r="G337" s="31">
        <f t="shared" si="37"/>
        <v>1.561760000186041E-2</v>
      </c>
      <c r="H337" s="31"/>
      <c r="I337" s="31"/>
      <c r="J337" s="31">
        <f>G337</f>
        <v>1.561760000186041E-2</v>
      </c>
      <c r="K337" s="31"/>
      <c r="L337" s="31"/>
      <c r="M337" s="31"/>
      <c r="N337" s="31"/>
      <c r="O337" s="31">
        <f ca="1">+C$11+C$12*F337</f>
        <v>-6.2366239492737128E-3</v>
      </c>
      <c r="P337" s="31"/>
      <c r="Q337" s="32">
        <f t="shared" si="38"/>
        <v>31859.344400000002</v>
      </c>
      <c r="R337" s="31"/>
      <c r="W337" s="31"/>
    </row>
    <row r="338" spans="1:33" s="31" customFormat="1" ht="12.75" customHeight="1">
      <c r="A338" s="12" t="s">
        <v>79</v>
      </c>
      <c r="B338" s="37" t="s">
        <v>122</v>
      </c>
      <c r="C338" s="11">
        <v>46974.654470000001</v>
      </c>
      <c r="D338" s="11">
        <v>3.1E-4</v>
      </c>
      <c r="E338" s="38">
        <f t="shared" si="35"/>
        <v>3382.0071093566794</v>
      </c>
      <c r="F338" s="31">
        <f t="shared" si="36"/>
        <v>3382</v>
      </c>
      <c r="G338" s="31">
        <f t="shared" si="37"/>
        <v>1.4643919996160548E-2</v>
      </c>
      <c r="J338" s="31">
        <f>G338</f>
        <v>1.4643919996160548E-2</v>
      </c>
      <c r="Q338" s="32">
        <f t="shared" si="38"/>
        <v>31956.154470000001</v>
      </c>
    </row>
    <row r="339" spans="1:33" ht="12.75" customHeight="1">
      <c r="A339" s="69" t="s">
        <v>1103</v>
      </c>
      <c r="B339" s="68" t="s">
        <v>122</v>
      </c>
      <c r="C339" s="69">
        <v>46974.654499999997</v>
      </c>
      <c r="D339" s="69" t="s">
        <v>144</v>
      </c>
      <c r="E339" s="10">
        <f t="shared" si="35"/>
        <v>3382.0071239211311</v>
      </c>
      <c r="F339" s="31">
        <f t="shared" si="36"/>
        <v>3382</v>
      </c>
      <c r="G339" s="31">
        <f t="shared" si="37"/>
        <v>1.4673919991764706E-2</v>
      </c>
      <c r="H339" s="31"/>
      <c r="I339" s="31"/>
      <c r="J339" s="31">
        <f>G339</f>
        <v>1.4673919991764706E-2</v>
      </c>
      <c r="K339" s="31"/>
      <c r="L339" s="31"/>
      <c r="M339" s="31"/>
      <c r="N339" s="31"/>
      <c r="O339" s="31">
        <f ca="1">+C$11+C$12*F339</f>
        <v>-6.2059889632327791E-3</v>
      </c>
      <c r="P339" s="31"/>
      <c r="Q339" s="32">
        <f t="shared" si="38"/>
        <v>31956.154499999997</v>
      </c>
      <c r="R339" s="31"/>
      <c r="W339" s="31"/>
    </row>
    <row r="340" spans="1:33" s="31" customFormat="1" ht="12.75" customHeight="1">
      <c r="A340" s="10" t="s">
        <v>80</v>
      </c>
      <c r="B340" s="39"/>
      <c r="C340" s="41">
        <v>47032.328999999998</v>
      </c>
      <c r="D340" s="40"/>
      <c r="E340" s="38">
        <f t="shared" si="35"/>
        <v>3410.0070441467619</v>
      </c>
      <c r="F340" s="31">
        <f t="shared" si="36"/>
        <v>3410</v>
      </c>
      <c r="G340" s="31">
        <f t="shared" si="37"/>
        <v>1.4509599997836631E-2</v>
      </c>
      <c r="I340" s="31">
        <f>G340</f>
        <v>1.4509599997836631E-2</v>
      </c>
      <c r="Q340" s="32">
        <f t="shared" si="38"/>
        <v>32013.828999999998</v>
      </c>
      <c r="AB340" s="31" t="s">
        <v>70</v>
      </c>
      <c r="AG340" s="31" t="s">
        <v>72</v>
      </c>
    </row>
    <row r="341" spans="1:33" s="31" customFormat="1" ht="12.75" customHeight="1">
      <c r="A341" s="10" t="s">
        <v>80</v>
      </c>
      <c r="B341" s="39"/>
      <c r="C341" s="41">
        <v>47034.389499999997</v>
      </c>
      <c r="D341" s="40"/>
      <c r="E341" s="38">
        <f t="shared" ref="E341:E404" si="41">+(C341-C$7)/C$8</f>
        <v>3411.0073794010755</v>
      </c>
      <c r="F341" s="31">
        <f t="shared" ref="F341:F404" si="42">ROUND(2*E341,0)/2</f>
        <v>3411</v>
      </c>
      <c r="G341" s="31">
        <f t="shared" ref="G341:G368" si="43">+C341-(C$7+F341*C$8)</f>
        <v>1.5200159999949392E-2</v>
      </c>
      <c r="L341" s="31">
        <f>G341</f>
        <v>1.5200159999949392E-2</v>
      </c>
      <c r="Q341" s="32">
        <f t="shared" ref="Q341:Q404" si="44">+C341-15018.5</f>
        <v>32015.889499999997</v>
      </c>
      <c r="AB341" s="31" t="s">
        <v>70</v>
      </c>
      <c r="AG341" s="31" t="s">
        <v>72</v>
      </c>
    </row>
    <row r="342" spans="1:33" s="31" customFormat="1" ht="12.75" customHeight="1">
      <c r="A342" s="10" t="s">
        <v>81</v>
      </c>
      <c r="B342" s="39"/>
      <c r="C342" s="41">
        <v>47034.391000000003</v>
      </c>
      <c r="D342" s="40"/>
      <c r="E342" s="38">
        <f t="shared" si="41"/>
        <v>3411.0081076237821</v>
      </c>
      <c r="F342" s="31">
        <f t="shared" si="42"/>
        <v>3411</v>
      </c>
      <c r="G342" s="31">
        <f t="shared" si="43"/>
        <v>1.670016000571195E-2</v>
      </c>
      <c r="I342" s="31">
        <f>G342</f>
        <v>1.670016000571195E-2</v>
      </c>
      <c r="Q342" s="32">
        <f t="shared" si="44"/>
        <v>32015.891000000003</v>
      </c>
      <c r="AB342" s="31" t="s">
        <v>73</v>
      </c>
      <c r="AG342" s="31" t="s">
        <v>72</v>
      </c>
    </row>
    <row r="343" spans="1:33" s="31" customFormat="1" ht="12.75" customHeight="1">
      <c r="A343" s="10" t="s">
        <v>83</v>
      </c>
      <c r="B343" s="39"/>
      <c r="C343" s="41">
        <v>47036.436999999998</v>
      </c>
      <c r="D343" s="40"/>
      <c r="E343" s="38">
        <f t="shared" si="41"/>
        <v>3412.0014033919551</v>
      </c>
      <c r="F343" s="31">
        <f t="shared" si="42"/>
        <v>3412</v>
      </c>
      <c r="G343" s="31">
        <f t="shared" si="43"/>
        <v>2.8907199957757257E-3</v>
      </c>
      <c r="I343" s="31">
        <f>G343</f>
        <v>2.8907199957757257E-3</v>
      </c>
      <c r="Q343" s="32">
        <f t="shared" si="44"/>
        <v>32017.936999999998</v>
      </c>
      <c r="AB343" s="31" t="s">
        <v>73</v>
      </c>
      <c r="AC343" s="31">
        <v>11</v>
      </c>
      <c r="AE343" s="31" t="s">
        <v>82</v>
      </c>
      <c r="AG343" s="31" t="s">
        <v>34</v>
      </c>
    </row>
    <row r="344" spans="1:33" s="31" customFormat="1" ht="12.75" customHeight="1">
      <c r="A344" s="10" t="s">
        <v>83</v>
      </c>
      <c r="B344" s="39"/>
      <c r="C344" s="41">
        <v>47065.290999999997</v>
      </c>
      <c r="D344" s="40"/>
      <c r="E344" s="38">
        <f t="shared" si="41"/>
        <v>3426.0094953249636</v>
      </c>
      <c r="F344" s="31">
        <f t="shared" si="42"/>
        <v>3426</v>
      </c>
      <c r="G344" s="31">
        <f t="shared" si="43"/>
        <v>1.955855999403866E-2</v>
      </c>
      <c r="I344" s="31">
        <f>G344</f>
        <v>1.955855999403866E-2</v>
      </c>
      <c r="Q344" s="32">
        <f t="shared" si="44"/>
        <v>32046.790999999997</v>
      </c>
      <c r="AB344" s="31" t="s">
        <v>73</v>
      </c>
      <c r="AC344" s="31">
        <v>7</v>
      </c>
      <c r="AE344" s="31" t="s">
        <v>84</v>
      </c>
      <c r="AG344" s="31" t="s">
        <v>34</v>
      </c>
    </row>
    <row r="345" spans="1:33" s="31" customFormat="1" ht="12.75" customHeight="1">
      <c r="A345" s="10" t="s">
        <v>85</v>
      </c>
      <c r="B345" s="39" t="s">
        <v>31</v>
      </c>
      <c r="C345" s="41">
        <v>47276.415200000003</v>
      </c>
      <c r="D345" s="40"/>
      <c r="E345" s="38">
        <f t="shared" si="41"/>
        <v>3528.5064525192206</v>
      </c>
      <c r="F345" s="31">
        <f t="shared" si="42"/>
        <v>3528.5</v>
      </c>
      <c r="G345" s="31">
        <f t="shared" si="43"/>
        <v>1.3290959999721963E-2</v>
      </c>
      <c r="J345" s="31">
        <f>G345</f>
        <v>1.3290959999721963E-2</v>
      </c>
      <c r="Q345" s="32">
        <f t="shared" si="44"/>
        <v>32257.915200000003</v>
      </c>
      <c r="AB345" s="31" t="s">
        <v>70</v>
      </c>
      <c r="AC345" s="31">
        <v>3</v>
      </c>
      <c r="AE345" s="31" t="s">
        <v>32</v>
      </c>
      <c r="AG345" s="31" t="s">
        <v>34</v>
      </c>
    </row>
    <row r="346" spans="1:33" ht="12.75" customHeight="1">
      <c r="A346" s="69" t="s">
        <v>1111</v>
      </c>
      <c r="B346" s="68" t="s">
        <v>122</v>
      </c>
      <c r="C346" s="69">
        <v>47277.446100000001</v>
      </c>
      <c r="D346" s="69" t="s">
        <v>144</v>
      </c>
      <c r="E346" s="10">
        <f t="shared" si="41"/>
        <v>3529.0069357095481</v>
      </c>
      <c r="F346" s="31">
        <f t="shared" si="42"/>
        <v>3529</v>
      </c>
      <c r="G346" s="31">
        <f t="shared" si="43"/>
        <v>1.4286240002547856E-2</v>
      </c>
      <c r="H346" s="31"/>
      <c r="I346" s="31"/>
      <c r="J346" s="31">
        <f>G346</f>
        <v>1.4286240002547856E-2</v>
      </c>
      <c r="K346" s="31"/>
      <c r="L346" s="31"/>
      <c r="M346" s="31"/>
      <c r="N346" s="31"/>
      <c r="O346" s="31">
        <f ca="1">+C$11+C$12*F346</f>
        <v>-6.1101731558281542E-3</v>
      </c>
      <c r="P346" s="31"/>
      <c r="Q346" s="32">
        <f t="shared" si="44"/>
        <v>32258.946100000001</v>
      </c>
      <c r="W346" s="31"/>
    </row>
    <row r="347" spans="1:33" s="31" customFormat="1" ht="12.75" customHeight="1">
      <c r="A347" s="12" t="s">
        <v>79</v>
      </c>
      <c r="B347" s="37" t="s">
        <v>122</v>
      </c>
      <c r="C347" s="11">
        <v>47324.820679999997</v>
      </c>
      <c r="D347" s="11">
        <v>1.2999999999999999E-4</v>
      </c>
      <c r="E347" s="38">
        <f t="shared" si="41"/>
        <v>3552.0064322066587</v>
      </c>
      <c r="F347" s="31">
        <f t="shared" si="42"/>
        <v>3552</v>
      </c>
      <c r="G347" s="31">
        <f t="shared" si="43"/>
        <v>1.3249119998363312E-2</v>
      </c>
      <c r="J347" s="31">
        <f>G347</f>
        <v>1.3249119998363312E-2</v>
      </c>
      <c r="Q347" s="32">
        <f t="shared" si="44"/>
        <v>32306.320679999997</v>
      </c>
    </row>
    <row r="348" spans="1:33" ht="12.75" customHeight="1">
      <c r="A348" s="69" t="s">
        <v>1103</v>
      </c>
      <c r="B348" s="68" t="s">
        <v>122</v>
      </c>
      <c r="C348" s="69">
        <v>47324.820699999997</v>
      </c>
      <c r="D348" s="69" t="s">
        <v>144</v>
      </c>
      <c r="E348" s="10">
        <f t="shared" si="41"/>
        <v>3552.0064419162945</v>
      </c>
      <c r="F348" s="31">
        <f t="shared" si="42"/>
        <v>3552</v>
      </c>
      <c r="G348" s="31">
        <f t="shared" si="43"/>
        <v>1.326911999785807E-2</v>
      </c>
      <c r="H348" s="31"/>
      <c r="I348" s="31"/>
      <c r="J348" s="31">
        <f>G348</f>
        <v>1.326911999785807E-2</v>
      </c>
      <c r="K348" s="31"/>
      <c r="L348" s="31"/>
      <c r="M348" s="31"/>
      <c r="N348" s="31"/>
      <c r="O348" s="31">
        <f ca="1">+C$11+C$12*F348</f>
        <v>-6.0951815669145065E-3</v>
      </c>
      <c r="P348" s="31"/>
      <c r="Q348" s="32">
        <f t="shared" si="44"/>
        <v>32306.320699999997</v>
      </c>
      <c r="R348" s="31"/>
      <c r="W348" s="31"/>
    </row>
    <row r="349" spans="1:33" s="31" customFormat="1" ht="12.75" customHeight="1">
      <c r="A349" s="10" t="s">
        <v>81</v>
      </c>
      <c r="B349" s="39"/>
      <c r="C349" s="41">
        <v>47347.474000000002</v>
      </c>
      <c r="D349" s="40"/>
      <c r="E349" s="38">
        <f t="shared" si="41"/>
        <v>3563.0042068357552</v>
      </c>
      <c r="F349" s="31">
        <f t="shared" si="42"/>
        <v>3563</v>
      </c>
      <c r="G349" s="31">
        <f t="shared" si="43"/>
        <v>8.6652800018782727E-3</v>
      </c>
      <c r="I349" s="31">
        <f>G349</f>
        <v>8.6652800018782727E-3</v>
      </c>
      <c r="Q349" s="32">
        <f t="shared" si="44"/>
        <v>32328.974000000002</v>
      </c>
      <c r="AB349" s="31" t="s">
        <v>73</v>
      </c>
      <c r="AG349" s="31" t="s">
        <v>72</v>
      </c>
    </row>
    <row r="350" spans="1:33" s="31" customFormat="1" ht="12.75" customHeight="1">
      <c r="A350" s="10" t="s">
        <v>81</v>
      </c>
      <c r="B350" s="39"/>
      <c r="C350" s="41">
        <v>47347.474000000002</v>
      </c>
      <c r="D350" s="40"/>
      <c r="E350" s="38">
        <f t="shared" si="41"/>
        <v>3563.0042068357552</v>
      </c>
      <c r="F350" s="31">
        <f t="shared" si="42"/>
        <v>3563</v>
      </c>
      <c r="G350" s="31">
        <f t="shared" si="43"/>
        <v>8.6652800018782727E-3</v>
      </c>
      <c r="I350" s="31">
        <f>G350</f>
        <v>8.6652800018782727E-3</v>
      </c>
      <c r="Q350" s="32">
        <f t="shared" si="44"/>
        <v>32328.974000000002</v>
      </c>
      <c r="AB350" s="31" t="s">
        <v>73</v>
      </c>
      <c r="AG350" s="31" t="s">
        <v>72</v>
      </c>
    </row>
    <row r="351" spans="1:33" s="31" customFormat="1" ht="12.75" customHeight="1">
      <c r="A351" s="10" t="s">
        <v>81</v>
      </c>
      <c r="B351" s="39"/>
      <c r="C351" s="41">
        <v>47347.478000000003</v>
      </c>
      <c r="D351" s="40"/>
      <c r="E351" s="38">
        <f t="shared" si="41"/>
        <v>3563.0061487629659</v>
      </c>
      <c r="F351" s="31">
        <f t="shared" si="42"/>
        <v>3563</v>
      </c>
      <c r="G351" s="31">
        <f t="shared" si="43"/>
        <v>1.266528000269318E-2</v>
      </c>
      <c r="I351" s="31">
        <f>G351</f>
        <v>1.266528000269318E-2</v>
      </c>
      <c r="Q351" s="32">
        <f t="shared" si="44"/>
        <v>32328.978000000003</v>
      </c>
      <c r="AB351" s="31" t="s">
        <v>73</v>
      </c>
      <c r="AG351" s="31" t="s">
        <v>72</v>
      </c>
    </row>
    <row r="352" spans="1:33" s="31" customFormat="1" ht="12.75" customHeight="1">
      <c r="A352" s="10" t="s">
        <v>87</v>
      </c>
      <c r="B352" s="39"/>
      <c r="C352" s="41">
        <v>47378.374100000001</v>
      </c>
      <c r="D352" s="40"/>
      <c r="E352" s="38">
        <f t="shared" si="41"/>
        <v>3578.0056430851196</v>
      </c>
      <c r="F352" s="31">
        <f t="shared" si="42"/>
        <v>3578</v>
      </c>
      <c r="G352" s="31">
        <f t="shared" si="43"/>
        <v>1.1623680002230685E-2</v>
      </c>
      <c r="J352" s="31">
        <f>G352</f>
        <v>1.1623680002230685E-2</v>
      </c>
      <c r="Q352" s="32">
        <f t="shared" si="44"/>
        <v>32359.874100000001</v>
      </c>
      <c r="AB352" s="31" t="s">
        <v>86</v>
      </c>
      <c r="AG352" s="31" t="s">
        <v>72</v>
      </c>
    </row>
    <row r="353" spans="1:33" ht="12.75" customHeight="1">
      <c r="A353" s="69" t="s">
        <v>1146</v>
      </c>
      <c r="B353" s="68" t="s">
        <v>122</v>
      </c>
      <c r="C353" s="69">
        <v>47378.374499999998</v>
      </c>
      <c r="D353" s="69" t="s">
        <v>144</v>
      </c>
      <c r="E353" s="10">
        <f t="shared" si="41"/>
        <v>3578.005837277839</v>
      </c>
      <c r="F353" s="31">
        <f t="shared" si="42"/>
        <v>3578</v>
      </c>
      <c r="G353" s="31">
        <f t="shared" si="43"/>
        <v>1.2023679999401793E-2</v>
      </c>
      <c r="H353" s="31"/>
      <c r="I353" s="31"/>
      <c r="J353" s="31">
        <f>G353</f>
        <v>1.2023679999401793E-2</v>
      </c>
      <c r="K353" s="31"/>
      <c r="L353" s="31"/>
      <c r="M353" s="31"/>
      <c r="N353" s="31"/>
      <c r="O353" s="31">
        <f ca="1">+C$11+C$12*F353</f>
        <v>-6.0782345533599465E-3</v>
      </c>
      <c r="P353" s="31"/>
      <c r="Q353" s="32">
        <f t="shared" si="44"/>
        <v>32359.874499999998</v>
      </c>
      <c r="W353" s="31"/>
    </row>
    <row r="354" spans="1:33" s="31" customFormat="1" ht="12.75" customHeight="1">
      <c r="A354" s="10" t="s">
        <v>89</v>
      </c>
      <c r="B354" s="39"/>
      <c r="C354" s="41">
        <v>47378.374799999998</v>
      </c>
      <c r="D354" s="40"/>
      <c r="E354" s="38">
        <f t="shared" si="41"/>
        <v>3578.0059829223796</v>
      </c>
      <c r="F354" s="31">
        <f t="shared" si="42"/>
        <v>3578</v>
      </c>
      <c r="G354" s="31">
        <f t="shared" si="43"/>
        <v>1.2323679999099113E-2</v>
      </c>
      <c r="J354" s="31">
        <f>G354</f>
        <v>1.2323679999099113E-2</v>
      </c>
      <c r="Q354" s="32">
        <f t="shared" si="44"/>
        <v>32359.874799999998</v>
      </c>
      <c r="AB354" s="31" t="s">
        <v>88</v>
      </c>
      <c r="AG354" s="31" t="s">
        <v>72</v>
      </c>
    </row>
    <row r="355" spans="1:33" s="31" customFormat="1" ht="12.75" customHeight="1">
      <c r="A355" s="10" t="s">
        <v>81</v>
      </c>
      <c r="B355" s="39"/>
      <c r="C355" s="41">
        <v>47380.43</v>
      </c>
      <c r="D355" s="40"/>
      <c r="E355" s="38">
        <f t="shared" si="41"/>
        <v>3579.0037451231406</v>
      </c>
      <c r="F355" s="31">
        <f t="shared" si="42"/>
        <v>3579</v>
      </c>
      <c r="G355" s="31">
        <f t="shared" si="43"/>
        <v>7.7142399968579412E-3</v>
      </c>
      <c r="I355" s="31">
        <f t="shared" ref="I355:I364" si="45">G355</f>
        <v>7.7142399968579412E-3</v>
      </c>
      <c r="Q355" s="32">
        <f t="shared" si="44"/>
        <v>32361.93</v>
      </c>
      <c r="AB355" s="31" t="s">
        <v>73</v>
      </c>
      <c r="AG355" s="31" t="s">
        <v>72</v>
      </c>
    </row>
    <row r="356" spans="1:33" s="31" customFormat="1" ht="12.75" customHeight="1">
      <c r="A356" s="10" t="s">
        <v>81</v>
      </c>
      <c r="B356" s="39"/>
      <c r="C356" s="41">
        <v>47380.432000000001</v>
      </c>
      <c r="D356" s="40"/>
      <c r="E356" s="38">
        <f t="shared" si="41"/>
        <v>3579.0047160867462</v>
      </c>
      <c r="F356" s="31">
        <f t="shared" si="42"/>
        <v>3579</v>
      </c>
      <c r="G356" s="31">
        <f t="shared" si="43"/>
        <v>9.7142399972653948E-3</v>
      </c>
      <c r="I356" s="31">
        <f t="shared" si="45"/>
        <v>9.7142399972653948E-3</v>
      </c>
      <c r="Q356" s="32">
        <f t="shared" si="44"/>
        <v>32361.932000000001</v>
      </c>
      <c r="AB356" s="31" t="s">
        <v>73</v>
      </c>
      <c r="AG356" s="31" t="s">
        <v>72</v>
      </c>
    </row>
    <row r="357" spans="1:33" s="31" customFormat="1" ht="12.75" customHeight="1">
      <c r="A357" s="10" t="s">
        <v>81</v>
      </c>
      <c r="B357" s="39"/>
      <c r="C357" s="41">
        <v>47380.432999999997</v>
      </c>
      <c r="D357" s="40"/>
      <c r="E357" s="38">
        <f t="shared" si="41"/>
        <v>3579.0052015685474</v>
      </c>
      <c r="F357" s="31">
        <f t="shared" si="42"/>
        <v>3579</v>
      </c>
      <c r="G357" s="31">
        <f t="shared" si="43"/>
        <v>1.0714239993831143E-2</v>
      </c>
      <c r="I357" s="31">
        <f t="shared" si="45"/>
        <v>1.0714239993831143E-2</v>
      </c>
      <c r="Q357" s="32">
        <f t="shared" si="44"/>
        <v>32361.932999999997</v>
      </c>
      <c r="AB357" s="31" t="s">
        <v>73</v>
      </c>
      <c r="AG357" s="31" t="s">
        <v>72</v>
      </c>
    </row>
    <row r="358" spans="1:33" s="31" customFormat="1" ht="12.75" customHeight="1">
      <c r="A358" s="10" t="s">
        <v>89</v>
      </c>
      <c r="B358" s="39"/>
      <c r="C358" s="41">
        <v>47380.434000000001</v>
      </c>
      <c r="D358" s="40"/>
      <c r="E358" s="38">
        <f t="shared" si="41"/>
        <v>3579.0056870503518</v>
      </c>
      <c r="F358" s="31">
        <f t="shared" si="42"/>
        <v>3579</v>
      </c>
      <c r="G358" s="31">
        <f t="shared" si="43"/>
        <v>1.1714239997672848E-2</v>
      </c>
      <c r="I358" s="31">
        <f t="shared" si="45"/>
        <v>1.1714239997672848E-2</v>
      </c>
      <c r="Q358" s="32">
        <f t="shared" si="44"/>
        <v>32361.934000000001</v>
      </c>
      <c r="AB358" s="31" t="s">
        <v>73</v>
      </c>
      <c r="AG358" s="31" t="s">
        <v>72</v>
      </c>
    </row>
    <row r="359" spans="1:33" s="31" customFormat="1" ht="12.75" customHeight="1">
      <c r="A359" s="10" t="s">
        <v>89</v>
      </c>
      <c r="B359" s="39"/>
      <c r="C359" s="41">
        <v>47380.440999999999</v>
      </c>
      <c r="D359" s="40"/>
      <c r="E359" s="38">
        <f t="shared" si="41"/>
        <v>3579.0090854229688</v>
      </c>
      <c r="F359" s="31">
        <f t="shared" si="42"/>
        <v>3579</v>
      </c>
      <c r="G359" s="31">
        <f t="shared" si="43"/>
        <v>1.8714239995460957E-2</v>
      </c>
      <c r="I359" s="31">
        <f t="shared" si="45"/>
        <v>1.8714239995460957E-2</v>
      </c>
      <c r="Q359" s="32">
        <f t="shared" si="44"/>
        <v>32361.940999999999</v>
      </c>
      <c r="AB359" s="31" t="s">
        <v>73</v>
      </c>
      <c r="AG359" s="31" t="s">
        <v>72</v>
      </c>
    </row>
    <row r="360" spans="1:33" s="31" customFormat="1" ht="12.75" customHeight="1">
      <c r="A360" s="10" t="s">
        <v>81</v>
      </c>
      <c r="B360" s="39"/>
      <c r="C360" s="41">
        <v>47380.440999999999</v>
      </c>
      <c r="D360" s="40"/>
      <c r="E360" s="38">
        <f t="shared" si="41"/>
        <v>3579.0090854229688</v>
      </c>
      <c r="F360" s="31">
        <f t="shared" si="42"/>
        <v>3579</v>
      </c>
      <c r="G360" s="31">
        <f t="shared" si="43"/>
        <v>1.8714239995460957E-2</v>
      </c>
      <c r="I360" s="31">
        <f t="shared" si="45"/>
        <v>1.8714239995460957E-2</v>
      </c>
      <c r="Q360" s="32">
        <f t="shared" si="44"/>
        <v>32361.940999999999</v>
      </c>
      <c r="AB360" s="31" t="s">
        <v>73</v>
      </c>
      <c r="AG360" s="31" t="s">
        <v>72</v>
      </c>
    </row>
    <row r="361" spans="1:33" s="31" customFormat="1" ht="12.75" customHeight="1">
      <c r="A361" s="10" t="s">
        <v>91</v>
      </c>
      <c r="B361" s="39"/>
      <c r="C361" s="41">
        <v>47380.447999999997</v>
      </c>
      <c r="D361" s="40"/>
      <c r="E361" s="38">
        <f t="shared" si="41"/>
        <v>3579.0124837955864</v>
      </c>
      <c r="F361" s="31">
        <f t="shared" si="42"/>
        <v>3579</v>
      </c>
      <c r="G361" s="31">
        <f t="shared" si="43"/>
        <v>2.5714239993249066E-2</v>
      </c>
      <c r="I361" s="31">
        <f t="shared" si="45"/>
        <v>2.5714239993249066E-2</v>
      </c>
      <c r="Q361" s="32">
        <f t="shared" si="44"/>
        <v>32361.947999999997</v>
      </c>
      <c r="AB361" s="31" t="s">
        <v>73</v>
      </c>
      <c r="AC361" s="31">
        <v>15</v>
      </c>
      <c r="AE361" s="31" t="s">
        <v>90</v>
      </c>
      <c r="AG361" s="31" t="s">
        <v>34</v>
      </c>
    </row>
    <row r="362" spans="1:33" s="31" customFormat="1" ht="12.75" customHeight="1">
      <c r="A362" s="10" t="s">
        <v>89</v>
      </c>
      <c r="B362" s="39" t="s">
        <v>31</v>
      </c>
      <c r="C362" s="41">
        <v>47381.464</v>
      </c>
      <c r="D362" s="40"/>
      <c r="E362" s="38">
        <f t="shared" si="41"/>
        <v>3579.5057333070572</v>
      </c>
      <c r="F362" s="31">
        <f t="shared" si="42"/>
        <v>3579.5</v>
      </c>
      <c r="G362" s="31">
        <f t="shared" si="43"/>
        <v>1.1809520001406781E-2</v>
      </c>
      <c r="I362" s="31">
        <f t="shared" si="45"/>
        <v>1.1809520001406781E-2</v>
      </c>
      <c r="Q362" s="32">
        <f t="shared" si="44"/>
        <v>32362.964</v>
      </c>
      <c r="AB362" s="31" t="s">
        <v>73</v>
      </c>
      <c r="AG362" s="31" t="s">
        <v>72</v>
      </c>
    </row>
    <row r="363" spans="1:33" s="31" customFormat="1" ht="12.75" customHeight="1">
      <c r="A363" s="10" t="s">
        <v>91</v>
      </c>
      <c r="B363" s="39"/>
      <c r="C363" s="41">
        <v>47384.542000000001</v>
      </c>
      <c r="D363" s="40"/>
      <c r="E363" s="38">
        <f t="shared" si="41"/>
        <v>3581.000046295545</v>
      </c>
      <c r="F363" s="31">
        <f t="shared" si="42"/>
        <v>3581</v>
      </c>
      <c r="G363" s="31">
        <f t="shared" si="43"/>
        <v>9.5360002887900919E-5</v>
      </c>
      <c r="I363" s="31">
        <f t="shared" si="45"/>
        <v>9.5360002887900919E-5</v>
      </c>
      <c r="Q363" s="32">
        <f t="shared" si="44"/>
        <v>32366.042000000001</v>
      </c>
      <c r="AB363" s="31" t="s">
        <v>73</v>
      </c>
      <c r="AC363" s="31">
        <v>21</v>
      </c>
      <c r="AE363" s="31" t="s">
        <v>90</v>
      </c>
      <c r="AG363" s="31" t="s">
        <v>34</v>
      </c>
    </row>
    <row r="364" spans="1:33" s="31" customFormat="1" ht="12.75" customHeight="1">
      <c r="A364" s="10" t="s">
        <v>91</v>
      </c>
      <c r="B364" s="39" t="s">
        <v>31</v>
      </c>
      <c r="C364" s="41">
        <v>47385.565999999999</v>
      </c>
      <c r="D364" s="40"/>
      <c r="E364" s="38">
        <f t="shared" si="41"/>
        <v>3581.4971796614341</v>
      </c>
      <c r="F364" s="31">
        <f t="shared" si="42"/>
        <v>3581.5</v>
      </c>
      <c r="G364" s="31">
        <f t="shared" si="43"/>
        <v>-5.8093600018764846E-3</v>
      </c>
      <c r="I364" s="31">
        <f t="shared" si="45"/>
        <v>-5.8093600018764846E-3</v>
      </c>
      <c r="Q364" s="32">
        <f t="shared" si="44"/>
        <v>32367.065999999999</v>
      </c>
      <c r="AB364" s="31" t="s">
        <v>73</v>
      </c>
      <c r="AC364" s="31">
        <v>12</v>
      </c>
      <c r="AE364" s="31" t="s">
        <v>90</v>
      </c>
      <c r="AG364" s="31" t="s">
        <v>34</v>
      </c>
    </row>
    <row r="365" spans="1:33" s="31" customFormat="1" ht="12.75" customHeight="1">
      <c r="A365" s="10" t="s">
        <v>89</v>
      </c>
      <c r="B365" s="39"/>
      <c r="C365" s="41">
        <v>47413.3894</v>
      </c>
      <c r="D365" s="40"/>
      <c r="E365" s="38">
        <f t="shared" si="41"/>
        <v>3595.0049340486557</v>
      </c>
      <c r="F365" s="31">
        <f t="shared" si="42"/>
        <v>3595</v>
      </c>
      <c r="G365" s="31">
        <f t="shared" si="43"/>
        <v>1.0163200000533834E-2</v>
      </c>
      <c r="J365" s="31">
        <f>G365</f>
        <v>1.0163200000533834E-2</v>
      </c>
      <c r="Q365" s="32">
        <f t="shared" si="44"/>
        <v>32394.8894</v>
      </c>
      <c r="AB365" s="31" t="s">
        <v>88</v>
      </c>
      <c r="AG365" s="31" t="s">
        <v>72</v>
      </c>
    </row>
    <row r="366" spans="1:33" ht="12.75" customHeight="1">
      <c r="A366" s="69" t="s">
        <v>1146</v>
      </c>
      <c r="B366" s="68" t="s">
        <v>122</v>
      </c>
      <c r="C366" s="69">
        <v>47413.390399999997</v>
      </c>
      <c r="D366" s="69" t="s">
        <v>144</v>
      </c>
      <c r="E366" s="10">
        <f t="shared" si="41"/>
        <v>3595.0054195304569</v>
      </c>
      <c r="F366" s="31">
        <f t="shared" si="42"/>
        <v>3595</v>
      </c>
      <c r="G366" s="31">
        <f t="shared" si="43"/>
        <v>1.1163199997099582E-2</v>
      </c>
      <c r="H366" s="31"/>
      <c r="I366" s="31"/>
      <c r="J366" s="31">
        <f>G366</f>
        <v>1.1163199997099582E-2</v>
      </c>
      <c r="K366" s="31"/>
      <c r="L366" s="31"/>
      <c r="M366" s="31"/>
      <c r="N366" s="31"/>
      <c r="O366" s="31">
        <f ca="1">+C$11+C$12*F366</f>
        <v>-6.0671538137281192E-3</v>
      </c>
      <c r="P366" s="31"/>
      <c r="Q366" s="32">
        <f t="shared" si="44"/>
        <v>32394.890399999997</v>
      </c>
      <c r="W366" s="31"/>
    </row>
    <row r="367" spans="1:33" s="31" customFormat="1" ht="12.75" customHeight="1">
      <c r="A367" s="10" t="s">
        <v>89</v>
      </c>
      <c r="B367" s="39"/>
      <c r="C367" s="41">
        <v>47413.391499999998</v>
      </c>
      <c r="D367" s="40"/>
      <c r="E367" s="38">
        <f t="shared" si="41"/>
        <v>3595.0059535604405</v>
      </c>
      <c r="F367" s="31">
        <f t="shared" si="42"/>
        <v>3595</v>
      </c>
      <c r="G367" s="31">
        <f t="shared" si="43"/>
        <v>1.2263199998415075E-2</v>
      </c>
      <c r="J367" s="31">
        <f>G367</f>
        <v>1.2263199998415075E-2</v>
      </c>
      <c r="Q367" s="32">
        <f t="shared" si="44"/>
        <v>32394.891499999998</v>
      </c>
      <c r="AB367" s="31" t="s">
        <v>86</v>
      </c>
      <c r="AG367" s="31" t="s">
        <v>72</v>
      </c>
    </row>
    <row r="368" spans="1:33" s="31" customFormat="1" ht="12.75" customHeight="1">
      <c r="A368" s="10" t="s">
        <v>92</v>
      </c>
      <c r="B368" s="39"/>
      <c r="C368" s="41">
        <v>47415.464</v>
      </c>
      <c r="D368" s="40"/>
      <c r="E368" s="38">
        <f t="shared" si="41"/>
        <v>3596.0121145963867</v>
      </c>
      <c r="F368" s="31">
        <f t="shared" si="42"/>
        <v>3596</v>
      </c>
      <c r="G368" s="31">
        <f t="shared" si="43"/>
        <v>2.4953759995696601E-2</v>
      </c>
      <c r="I368" s="31">
        <f>G368</f>
        <v>2.4953759995696601E-2</v>
      </c>
      <c r="Q368" s="32">
        <f t="shared" si="44"/>
        <v>32396.964</v>
      </c>
      <c r="AB368" s="31" t="s">
        <v>73</v>
      </c>
      <c r="AC368" s="31">
        <v>10</v>
      </c>
      <c r="AE368" s="31" t="s">
        <v>38</v>
      </c>
      <c r="AG368" s="31" t="s">
        <v>34</v>
      </c>
    </row>
    <row r="369" spans="1:33" s="31" customFormat="1" ht="12.75" customHeight="1">
      <c r="A369" s="44" t="s">
        <v>79</v>
      </c>
      <c r="B369" s="45" t="s">
        <v>122</v>
      </c>
      <c r="C369" s="44">
        <v>47508.596519999999</v>
      </c>
      <c r="D369" s="44">
        <v>4.8000000000000001E-4</v>
      </c>
      <c r="E369" s="10">
        <f t="shared" si="41"/>
        <v>3641.2262582892126</v>
      </c>
      <c r="F369" s="31">
        <f t="shared" si="42"/>
        <v>3641</v>
      </c>
      <c r="J369" s="31">
        <f>G369</f>
        <v>0</v>
      </c>
      <c r="O369" s="31">
        <f ca="1">+C$11+C$12*F369</f>
        <v>-6.0371706359008213E-3</v>
      </c>
      <c r="Q369" s="32">
        <f t="shared" si="44"/>
        <v>32490.096519999999</v>
      </c>
      <c r="U369" s="31">
        <f>+C369-(C$7+F369*C$8)</f>
        <v>0.46604895999917062</v>
      </c>
    </row>
    <row r="370" spans="1:33" s="31" customFormat="1" ht="12.75" customHeight="1">
      <c r="A370" s="10" t="s">
        <v>93</v>
      </c>
      <c r="B370" s="39"/>
      <c r="C370" s="41">
        <v>47592.578000000001</v>
      </c>
      <c r="D370" s="40"/>
      <c r="E370" s="38">
        <f t="shared" si="41"/>
        <v>3681.9977385869252</v>
      </c>
      <c r="F370" s="31">
        <f t="shared" si="42"/>
        <v>3682</v>
      </c>
      <c r="G370" s="31">
        <f t="shared" ref="G370:G408" si="46">+C370-(C$7+F370*C$8)</f>
        <v>-4.6580799971707165E-3</v>
      </c>
      <c r="I370" s="31">
        <f t="shared" ref="I370:I377" si="47">G370</f>
        <v>-4.6580799971707165E-3</v>
      </c>
      <c r="Q370" s="32">
        <f t="shared" si="44"/>
        <v>32574.078000000001</v>
      </c>
      <c r="AB370" s="31" t="s">
        <v>73</v>
      </c>
      <c r="AG370" s="31" t="s">
        <v>72</v>
      </c>
    </row>
    <row r="371" spans="1:33" s="31" customFormat="1" ht="12.75" customHeight="1">
      <c r="A371" s="10" t="s">
        <v>95</v>
      </c>
      <c r="B371" s="39"/>
      <c r="C371" s="41">
        <v>47625.542000000001</v>
      </c>
      <c r="D371" s="40"/>
      <c r="E371" s="38">
        <f t="shared" si="41"/>
        <v>3698.0011607287324</v>
      </c>
      <c r="F371" s="31">
        <f t="shared" si="42"/>
        <v>3698</v>
      </c>
      <c r="G371" s="31">
        <f t="shared" si="46"/>
        <v>2.3908799994387664E-3</v>
      </c>
      <c r="I371" s="31">
        <f t="shared" si="47"/>
        <v>2.3908799994387664E-3</v>
      </c>
      <c r="Q371" s="32">
        <f t="shared" si="44"/>
        <v>32607.042000000001</v>
      </c>
      <c r="AB371" s="31" t="s">
        <v>73</v>
      </c>
      <c r="AC371" s="31">
        <v>26</v>
      </c>
      <c r="AE371" s="31" t="s">
        <v>94</v>
      </c>
      <c r="AG371" s="31" t="s">
        <v>34</v>
      </c>
    </row>
    <row r="372" spans="1:33" s="31" customFormat="1" ht="12.75" customHeight="1">
      <c r="A372" s="10" t="s">
        <v>97</v>
      </c>
      <c r="B372" s="39"/>
      <c r="C372" s="41">
        <v>47625.552000000003</v>
      </c>
      <c r="D372" s="40"/>
      <c r="E372" s="38">
        <f t="shared" si="41"/>
        <v>3698.0060155467595</v>
      </c>
      <c r="F372" s="31">
        <f t="shared" si="42"/>
        <v>3698</v>
      </c>
      <c r="G372" s="31">
        <f t="shared" si="46"/>
        <v>1.2390880001476035E-2</v>
      </c>
      <c r="I372" s="31">
        <f t="shared" si="47"/>
        <v>1.2390880001476035E-2</v>
      </c>
      <c r="Q372" s="32">
        <f t="shared" si="44"/>
        <v>32607.052000000003</v>
      </c>
      <c r="AB372" s="31" t="s">
        <v>73</v>
      </c>
      <c r="AC372" s="31">
        <v>19</v>
      </c>
      <c r="AE372" s="31" t="s">
        <v>96</v>
      </c>
      <c r="AG372" s="31" t="s">
        <v>34</v>
      </c>
    </row>
    <row r="373" spans="1:33" s="31" customFormat="1" ht="12.75" customHeight="1">
      <c r="A373" s="10" t="s">
        <v>95</v>
      </c>
      <c r="B373" s="39"/>
      <c r="C373" s="41">
        <v>47625.567999999999</v>
      </c>
      <c r="D373" s="40"/>
      <c r="E373" s="38">
        <f t="shared" si="41"/>
        <v>3698.0137832555997</v>
      </c>
      <c r="F373" s="31">
        <f t="shared" si="42"/>
        <v>3698</v>
      </c>
      <c r="G373" s="31">
        <f t="shared" si="46"/>
        <v>2.8390879997459706E-2</v>
      </c>
      <c r="I373" s="31">
        <f t="shared" si="47"/>
        <v>2.8390879997459706E-2</v>
      </c>
      <c r="Q373" s="32">
        <f t="shared" si="44"/>
        <v>32607.067999999999</v>
      </c>
      <c r="AB373" s="31" t="s">
        <v>73</v>
      </c>
      <c r="AC373" s="31">
        <v>26</v>
      </c>
      <c r="AE373" s="31" t="s">
        <v>98</v>
      </c>
      <c r="AG373" s="31" t="s">
        <v>34</v>
      </c>
    </row>
    <row r="374" spans="1:33" s="31" customFormat="1" ht="12.75" customHeight="1">
      <c r="A374" s="10" t="s">
        <v>89</v>
      </c>
      <c r="B374" s="39"/>
      <c r="C374" s="41">
        <v>47654.392999999996</v>
      </c>
      <c r="D374" s="40"/>
      <c r="E374" s="38">
        <f t="shared" si="41"/>
        <v>3712.0077962163314</v>
      </c>
      <c r="F374" s="31">
        <f t="shared" si="42"/>
        <v>3712</v>
      </c>
      <c r="G374" s="31">
        <f t="shared" si="46"/>
        <v>1.6058719993452542E-2</v>
      </c>
      <c r="I374" s="31">
        <f t="shared" si="47"/>
        <v>1.6058719993452542E-2</v>
      </c>
      <c r="Q374" s="32">
        <f t="shared" si="44"/>
        <v>32635.892999999996</v>
      </c>
      <c r="AB374" s="31" t="s">
        <v>73</v>
      </c>
      <c r="AG374" s="31" t="s">
        <v>72</v>
      </c>
    </row>
    <row r="375" spans="1:33" s="31" customFormat="1" ht="12.75" customHeight="1">
      <c r="A375" s="10" t="s">
        <v>95</v>
      </c>
      <c r="B375" s="39"/>
      <c r="C375" s="41">
        <v>47689.425000000003</v>
      </c>
      <c r="D375" s="40"/>
      <c r="E375" s="38">
        <f t="shared" si="41"/>
        <v>3729.0151947259751</v>
      </c>
      <c r="F375" s="31">
        <f t="shared" si="42"/>
        <v>3729</v>
      </c>
      <c r="G375" s="31">
        <f t="shared" si="46"/>
        <v>3.1298239999159705E-2</v>
      </c>
      <c r="I375" s="31">
        <f t="shared" si="47"/>
        <v>3.1298239999159705E-2</v>
      </c>
      <c r="Q375" s="32">
        <f t="shared" si="44"/>
        <v>32670.925000000003</v>
      </c>
      <c r="AB375" s="31" t="s">
        <v>73</v>
      </c>
      <c r="AC375" s="31">
        <v>9</v>
      </c>
      <c r="AE375" s="31" t="s">
        <v>96</v>
      </c>
      <c r="AG375" s="31" t="s">
        <v>34</v>
      </c>
    </row>
    <row r="376" spans="1:33" s="31" customFormat="1" ht="12.75" customHeight="1">
      <c r="A376" s="10" t="s">
        <v>95</v>
      </c>
      <c r="B376" s="39"/>
      <c r="C376" s="41">
        <v>47693.527000000002</v>
      </c>
      <c r="D376" s="40"/>
      <c r="E376" s="38">
        <f t="shared" si="41"/>
        <v>3731.006641080352</v>
      </c>
      <c r="F376" s="31">
        <f t="shared" si="42"/>
        <v>3731</v>
      </c>
      <c r="G376" s="31">
        <f t="shared" si="46"/>
        <v>1.3679360003152397E-2</v>
      </c>
      <c r="I376" s="31">
        <f t="shared" si="47"/>
        <v>1.3679360003152397E-2</v>
      </c>
      <c r="Q376" s="32">
        <f t="shared" si="44"/>
        <v>32675.027000000002</v>
      </c>
      <c r="AB376" s="31" t="s">
        <v>73</v>
      </c>
      <c r="AC376" s="31">
        <v>14</v>
      </c>
      <c r="AE376" s="31" t="s">
        <v>96</v>
      </c>
      <c r="AG376" s="31" t="s">
        <v>34</v>
      </c>
    </row>
    <row r="377" spans="1:33" s="31" customFormat="1" ht="12.75" customHeight="1">
      <c r="A377" s="10" t="s">
        <v>95</v>
      </c>
      <c r="B377" s="39"/>
      <c r="C377" s="41">
        <v>47726.478000000003</v>
      </c>
      <c r="D377" s="40"/>
      <c r="E377" s="38">
        <f t="shared" si="41"/>
        <v>3747.0037519587258</v>
      </c>
      <c r="F377" s="31">
        <f t="shared" si="42"/>
        <v>3747</v>
      </c>
      <c r="G377" s="31">
        <f t="shared" si="46"/>
        <v>7.7283200007514097E-3</v>
      </c>
      <c r="I377" s="31">
        <f t="shared" si="47"/>
        <v>7.7283200007514097E-3</v>
      </c>
      <c r="Q377" s="32">
        <f t="shared" si="44"/>
        <v>32707.978000000003</v>
      </c>
      <c r="AB377" s="31" t="s">
        <v>73</v>
      </c>
      <c r="AC377" s="31">
        <v>13</v>
      </c>
      <c r="AE377" s="31" t="s">
        <v>96</v>
      </c>
      <c r="AG377" s="31" t="s">
        <v>34</v>
      </c>
    </row>
    <row r="378" spans="1:33" ht="12.75" customHeight="1">
      <c r="A378" s="69" t="s">
        <v>1208</v>
      </c>
      <c r="B378" s="68" t="s">
        <v>122</v>
      </c>
      <c r="C378" s="69">
        <v>47726.481200000002</v>
      </c>
      <c r="D378" s="69" t="s">
        <v>144</v>
      </c>
      <c r="E378" s="10">
        <f t="shared" si="41"/>
        <v>3747.0053055004937</v>
      </c>
      <c r="F378" s="31">
        <f t="shared" si="42"/>
        <v>3747</v>
      </c>
      <c r="G378" s="31">
        <f t="shared" si="46"/>
        <v>1.0928319999948144E-2</v>
      </c>
      <c r="H378" s="31"/>
      <c r="I378" s="31"/>
      <c r="J378" s="31">
        <f>G378</f>
        <v>1.0928319999948144E-2</v>
      </c>
      <c r="K378" s="31"/>
      <c r="L378" s="31"/>
      <c r="M378" s="31"/>
      <c r="N378" s="31"/>
      <c r="O378" s="31">
        <f ca="1">+C$11+C$12*F378</f>
        <v>-5.9680789652553105E-3</v>
      </c>
      <c r="P378" s="31"/>
      <c r="Q378" s="32">
        <f t="shared" si="44"/>
        <v>32707.981200000002</v>
      </c>
      <c r="W378" s="31"/>
    </row>
    <row r="379" spans="1:33" s="31" customFormat="1" ht="12.75" customHeight="1">
      <c r="A379" s="10" t="s">
        <v>95</v>
      </c>
      <c r="B379" s="39"/>
      <c r="C379" s="41">
        <v>47728.525999999998</v>
      </c>
      <c r="D379" s="40"/>
      <c r="E379" s="38">
        <f t="shared" si="41"/>
        <v>3747.9980186905041</v>
      </c>
      <c r="F379" s="31">
        <f t="shared" si="42"/>
        <v>3748</v>
      </c>
      <c r="G379" s="31">
        <f t="shared" si="46"/>
        <v>-4.0811200015014037E-3</v>
      </c>
      <c r="I379" s="31">
        <f t="shared" ref="I379:I391" si="48">G379</f>
        <v>-4.0811200015014037E-3</v>
      </c>
      <c r="Q379" s="32">
        <f t="shared" si="44"/>
        <v>32710.025999999998</v>
      </c>
      <c r="AB379" s="31" t="s">
        <v>73</v>
      </c>
      <c r="AC379" s="31">
        <v>10</v>
      </c>
      <c r="AE379" s="31" t="s">
        <v>96</v>
      </c>
      <c r="AG379" s="31" t="s">
        <v>34</v>
      </c>
    </row>
    <row r="380" spans="1:33" s="31" customFormat="1" ht="12.75" customHeight="1">
      <c r="A380" s="10" t="s">
        <v>99</v>
      </c>
      <c r="B380" s="39"/>
      <c r="C380" s="41">
        <v>47757.37</v>
      </c>
      <c r="D380" s="40"/>
      <c r="E380" s="38">
        <f t="shared" si="41"/>
        <v>3762.0012558054891</v>
      </c>
      <c r="F380" s="31">
        <f t="shared" si="42"/>
        <v>3762</v>
      </c>
      <c r="G380" s="31">
        <f t="shared" si="46"/>
        <v>2.5867200020002201E-3</v>
      </c>
      <c r="I380" s="31">
        <f t="shared" si="48"/>
        <v>2.5867200020002201E-3</v>
      </c>
      <c r="Q380" s="32">
        <f t="shared" si="44"/>
        <v>32738.870000000003</v>
      </c>
      <c r="AB380" s="31" t="s">
        <v>73</v>
      </c>
      <c r="AG380" s="31" t="s">
        <v>72</v>
      </c>
    </row>
    <row r="381" spans="1:33" s="31" customFormat="1" ht="12.75" customHeight="1">
      <c r="A381" s="10" t="s">
        <v>95</v>
      </c>
      <c r="B381" s="39"/>
      <c r="C381" s="41">
        <v>47757.381000000001</v>
      </c>
      <c r="D381" s="40"/>
      <c r="E381" s="38">
        <f t="shared" si="41"/>
        <v>3762.0065961053174</v>
      </c>
      <c r="F381" s="31">
        <f t="shared" si="42"/>
        <v>3762</v>
      </c>
      <c r="G381" s="31">
        <f t="shared" si="46"/>
        <v>1.3586720000603236E-2</v>
      </c>
      <c r="I381" s="31">
        <f t="shared" si="48"/>
        <v>1.3586720000603236E-2</v>
      </c>
      <c r="Q381" s="32">
        <f t="shared" si="44"/>
        <v>32738.881000000001</v>
      </c>
      <c r="AB381" s="31" t="s">
        <v>73</v>
      </c>
      <c r="AC381" s="31">
        <v>8</v>
      </c>
      <c r="AE381" s="31" t="s">
        <v>96</v>
      </c>
      <c r="AG381" s="31" t="s">
        <v>34</v>
      </c>
    </row>
    <row r="382" spans="1:33" s="31" customFormat="1" ht="12.75" customHeight="1">
      <c r="A382" s="10" t="s">
        <v>97</v>
      </c>
      <c r="B382" s="39"/>
      <c r="C382" s="41">
        <v>47757.383999999998</v>
      </c>
      <c r="D382" s="40"/>
      <c r="E382" s="38">
        <f t="shared" si="41"/>
        <v>3762.0080525507237</v>
      </c>
      <c r="F382" s="31">
        <f t="shared" si="42"/>
        <v>3762</v>
      </c>
      <c r="G382" s="31">
        <f t="shared" si="46"/>
        <v>1.6586719997576438E-2</v>
      </c>
      <c r="I382" s="31">
        <f t="shared" si="48"/>
        <v>1.6586719997576438E-2</v>
      </c>
      <c r="Q382" s="32">
        <f t="shared" si="44"/>
        <v>32738.883999999998</v>
      </c>
      <c r="AC382" s="31">
        <v>10</v>
      </c>
      <c r="AE382" s="31" t="s">
        <v>38</v>
      </c>
      <c r="AG382" s="31" t="s">
        <v>34</v>
      </c>
    </row>
    <row r="383" spans="1:33" s="31" customFormat="1" ht="12.75" customHeight="1">
      <c r="A383" s="10" t="s">
        <v>99</v>
      </c>
      <c r="B383" s="39"/>
      <c r="C383" s="41">
        <v>47759.430999999997</v>
      </c>
      <c r="D383" s="40"/>
      <c r="E383" s="38">
        <f t="shared" si="41"/>
        <v>3763.0018338007012</v>
      </c>
      <c r="F383" s="31">
        <f t="shared" si="42"/>
        <v>3763</v>
      </c>
      <c r="G383" s="31">
        <f t="shared" si="46"/>
        <v>3.7772799987578765E-3</v>
      </c>
      <c r="I383" s="31">
        <f t="shared" si="48"/>
        <v>3.7772799987578765E-3</v>
      </c>
      <c r="Q383" s="32">
        <f t="shared" si="44"/>
        <v>32740.930999999997</v>
      </c>
      <c r="AB383" s="31" t="s">
        <v>73</v>
      </c>
      <c r="AG383" s="31" t="s">
        <v>72</v>
      </c>
    </row>
    <row r="384" spans="1:33" s="31" customFormat="1" ht="12.75" customHeight="1">
      <c r="A384" s="10" t="s">
        <v>95</v>
      </c>
      <c r="B384" s="39"/>
      <c r="C384" s="41">
        <v>47759.432000000001</v>
      </c>
      <c r="D384" s="40"/>
      <c r="E384" s="38">
        <f t="shared" si="41"/>
        <v>3763.0023192825061</v>
      </c>
      <c r="F384" s="31">
        <f t="shared" si="42"/>
        <v>3763</v>
      </c>
      <c r="G384" s="31">
        <f t="shared" si="46"/>
        <v>4.7772800025995821E-3</v>
      </c>
      <c r="I384" s="31">
        <f t="shared" si="48"/>
        <v>4.7772800025995821E-3</v>
      </c>
      <c r="Q384" s="32">
        <f t="shared" si="44"/>
        <v>32740.932000000001</v>
      </c>
      <c r="AB384" s="31" t="s">
        <v>73</v>
      </c>
      <c r="AC384" s="31">
        <v>20</v>
      </c>
      <c r="AE384" s="31" t="s">
        <v>96</v>
      </c>
      <c r="AG384" s="31" t="s">
        <v>34</v>
      </c>
    </row>
    <row r="385" spans="1:33" s="31" customFormat="1" ht="12.75" customHeight="1">
      <c r="A385" s="10" t="s">
        <v>99</v>
      </c>
      <c r="B385" s="39" t="s">
        <v>31</v>
      </c>
      <c r="C385" s="41">
        <v>47760.451999999997</v>
      </c>
      <c r="D385" s="40"/>
      <c r="E385" s="38">
        <f t="shared" si="41"/>
        <v>3763.4975107211844</v>
      </c>
      <c r="F385" s="31">
        <f t="shared" si="42"/>
        <v>3763.5</v>
      </c>
      <c r="G385" s="31">
        <f t="shared" si="46"/>
        <v>-5.1274400029797107E-3</v>
      </c>
      <c r="I385" s="31">
        <f t="shared" si="48"/>
        <v>-5.1274400029797107E-3</v>
      </c>
      <c r="Q385" s="32">
        <f t="shared" si="44"/>
        <v>32741.951999999997</v>
      </c>
      <c r="AB385" s="31" t="s">
        <v>73</v>
      </c>
      <c r="AG385" s="31" t="s">
        <v>72</v>
      </c>
    </row>
    <row r="386" spans="1:33" s="31" customFormat="1" ht="12.75" customHeight="1">
      <c r="A386" s="10" t="s">
        <v>99</v>
      </c>
      <c r="B386" s="39"/>
      <c r="C386" s="41">
        <v>47790.334999999999</v>
      </c>
      <c r="D386" s="40"/>
      <c r="E386" s="38">
        <f t="shared" si="41"/>
        <v>3778.0051634290976</v>
      </c>
      <c r="F386" s="31">
        <f t="shared" si="42"/>
        <v>3778</v>
      </c>
      <c r="G386" s="31">
        <f t="shared" si="46"/>
        <v>1.0635679995175451E-2</v>
      </c>
      <c r="I386" s="31">
        <f t="shared" si="48"/>
        <v>1.0635679995175451E-2</v>
      </c>
      <c r="Q386" s="32">
        <f t="shared" si="44"/>
        <v>32771.834999999999</v>
      </c>
      <c r="AB386" s="31" t="s">
        <v>73</v>
      </c>
      <c r="AG386" s="31" t="s">
        <v>72</v>
      </c>
    </row>
    <row r="387" spans="1:33" s="31" customFormat="1" ht="12.75" customHeight="1">
      <c r="A387" s="10" t="s">
        <v>81</v>
      </c>
      <c r="B387" s="39"/>
      <c r="C387" s="41">
        <v>47790.334999999999</v>
      </c>
      <c r="D387" s="40"/>
      <c r="E387" s="38">
        <f t="shared" si="41"/>
        <v>3778.0051634290976</v>
      </c>
      <c r="F387" s="31">
        <f t="shared" si="42"/>
        <v>3778</v>
      </c>
      <c r="G387" s="31">
        <f t="shared" si="46"/>
        <v>1.0635679995175451E-2</v>
      </c>
      <c r="I387" s="31">
        <f t="shared" si="48"/>
        <v>1.0635679995175451E-2</v>
      </c>
      <c r="Q387" s="32">
        <f t="shared" si="44"/>
        <v>32771.834999999999</v>
      </c>
      <c r="AB387" s="31" t="s">
        <v>73</v>
      </c>
      <c r="AG387" s="31" t="s">
        <v>72</v>
      </c>
    </row>
    <row r="388" spans="1:33" s="31" customFormat="1" ht="12.75" customHeight="1">
      <c r="A388" s="10" t="s">
        <v>81</v>
      </c>
      <c r="B388" s="39"/>
      <c r="C388" s="41">
        <v>47790.351999999999</v>
      </c>
      <c r="D388" s="40"/>
      <c r="E388" s="38">
        <f t="shared" si="41"/>
        <v>3778.0134166197422</v>
      </c>
      <c r="F388" s="31">
        <f t="shared" si="42"/>
        <v>3778</v>
      </c>
      <c r="G388" s="31">
        <f t="shared" si="46"/>
        <v>2.7635679995000828E-2</v>
      </c>
      <c r="I388" s="31">
        <f t="shared" si="48"/>
        <v>2.7635679995000828E-2</v>
      </c>
      <c r="Q388" s="32">
        <f t="shared" si="44"/>
        <v>32771.851999999999</v>
      </c>
      <c r="AB388" s="31" t="s">
        <v>73</v>
      </c>
      <c r="AG388" s="31" t="s">
        <v>72</v>
      </c>
    </row>
    <row r="389" spans="1:33" ht="12.75" customHeight="1">
      <c r="A389" s="69" t="s">
        <v>1233</v>
      </c>
      <c r="B389" s="68" t="s">
        <v>31</v>
      </c>
      <c r="C389" s="69">
        <v>48079.735000000001</v>
      </c>
      <c r="D389" s="69" t="s">
        <v>144</v>
      </c>
      <c r="E389" s="10">
        <f t="shared" si="41"/>
        <v>3918.5035971094489</v>
      </c>
      <c r="F389" s="31">
        <f t="shared" si="42"/>
        <v>3918.5</v>
      </c>
      <c r="G389" s="31">
        <f t="shared" si="46"/>
        <v>7.4093599978368729E-3</v>
      </c>
      <c r="H389" s="31"/>
      <c r="I389" s="31">
        <f t="shared" si="48"/>
        <v>7.4093599978368729E-3</v>
      </c>
      <c r="J389" s="31"/>
      <c r="K389" s="31"/>
      <c r="L389" s="31"/>
      <c r="M389" s="31"/>
      <c r="N389" s="31"/>
      <c r="O389" s="31">
        <f ca="1">+C$11+C$12*F389</f>
        <v>-5.8562938566165826E-3</v>
      </c>
      <c r="P389" s="31"/>
      <c r="Q389" s="32">
        <f t="shared" si="44"/>
        <v>33061.235000000001</v>
      </c>
      <c r="W389" s="31"/>
    </row>
    <row r="390" spans="1:33" s="31" customFormat="1" ht="12.75" customHeight="1">
      <c r="A390" s="10" t="s">
        <v>100</v>
      </c>
      <c r="B390" s="39"/>
      <c r="C390" s="41">
        <v>48449.472000000002</v>
      </c>
      <c r="D390" s="40"/>
      <c r="E390" s="38">
        <f t="shared" si="41"/>
        <v>4098.0041823674719</v>
      </c>
      <c r="F390" s="31">
        <f t="shared" si="42"/>
        <v>4098</v>
      </c>
      <c r="G390" s="31">
        <f t="shared" si="46"/>
        <v>8.6148799964576028E-3</v>
      </c>
      <c r="I390" s="31">
        <f t="shared" si="48"/>
        <v>8.6148799964576028E-3</v>
      </c>
      <c r="Q390" s="32">
        <f t="shared" si="44"/>
        <v>33430.972000000002</v>
      </c>
      <c r="AB390" s="31" t="s">
        <v>86</v>
      </c>
      <c r="AG390" s="31" t="s">
        <v>72</v>
      </c>
    </row>
    <row r="391" spans="1:33" s="31" customFormat="1" ht="12.75" customHeight="1">
      <c r="A391" s="10" t="s">
        <v>93</v>
      </c>
      <c r="B391" s="39"/>
      <c r="C391" s="41">
        <v>48449.472000000002</v>
      </c>
      <c r="D391" s="40"/>
      <c r="E391" s="38">
        <f t="shared" si="41"/>
        <v>4098.0041823674719</v>
      </c>
      <c r="F391" s="31">
        <f t="shared" si="42"/>
        <v>4098</v>
      </c>
      <c r="G391" s="31">
        <f t="shared" si="46"/>
        <v>8.6148799964576028E-3</v>
      </c>
      <c r="I391" s="31">
        <f t="shared" si="48"/>
        <v>8.6148799964576028E-3</v>
      </c>
      <c r="Q391" s="32">
        <f t="shared" si="44"/>
        <v>33430.972000000002</v>
      </c>
      <c r="AB391" s="31" t="s">
        <v>73</v>
      </c>
      <c r="AG391" s="31" t="s">
        <v>72</v>
      </c>
    </row>
    <row r="392" spans="1:33" s="31" customFormat="1" ht="12.75" customHeight="1">
      <c r="A392" s="10" t="s">
        <v>100</v>
      </c>
      <c r="B392" s="39"/>
      <c r="C392" s="41">
        <v>48449.472300000001</v>
      </c>
      <c r="D392" s="40"/>
      <c r="E392" s="38">
        <f t="shared" si="41"/>
        <v>4098.0043280120126</v>
      </c>
      <c r="F392" s="31">
        <f t="shared" si="42"/>
        <v>4098</v>
      </c>
      <c r="G392" s="31">
        <f t="shared" si="46"/>
        <v>8.914879996154923E-3</v>
      </c>
      <c r="J392" s="31">
        <f>G392</f>
        <v>8.914879996154923E-3</v>
      </c>
      <c r="Q392" s="32">
        <f t="shared" si="44"/>
        <v>33430.972300000001</v>
      </c>
      <c r="AB392" s="31" t="s">
        <v>88</v>
      </c>
      <c r="AG392" s="31" t="s">
        <v>72</v>
      </c>
    </row>
    <row r="393" spans="1:33" s="31" customFormat="1" ht="12.75" customHeight="1">
      <c r="A393" s="10" t="s">
        <v>93</v>
      </c>
      <c r="B393" s="39"/>
      <c r="C393" s="41">
        <v>48449.491999999998</v>
      </c>
      <c r="D393" s="40"/>
      <c r="E393" s="38">
        <f t="shared" si="41"/>
        <v>4098.0138920035233</v>
      </c>
      <c r="F393" s="31">
        <f t="shared" si="42"/>
        <v>4098</v>
      </c>
      <c r="G393" s="31">
        <f t="shared" si="46"/>
        <v>2.8614879993256181E-2</v>
      </c>
      <c r="I393" s="31">
        <f t="shared" ref="I393:I404" si="49">G393</f>
        <v>2.8614879993256181E-2</v>
      </c>
      <c r="Q393" s="32">
        <f t="shared" si="44"/>
        <v>33430.991999999998</v>
      </c>
      <c r="AB393" s="31" t="s">
        <v>73</v>
      </c>
      <c r="AG393" s="31" t="s">
        <v>72</v>
      </c>
    </row>
    <row r="394" spans="1:33" s="31" customFormat="1" ht="12.75" customHeight="1">
      <c r="A394" s="10" t="s">
        <v>93</v>
      </c>
      <c r="B394" s="39"/>
      <c r="C394" s="41">
        <v>48482.415999999997</v>
      </c>
      <c r="D394" s="40"/>
      <c r="E394" s="38">
        <f t="shared" si="41"/>
        <v>4113.9978948732251</v>
      </c>
      <c r="F394" s="31">
        <f t="shared" si="42"/>
        <v>4114</v>
      </c>
      <c r="G394" s="31">
        <f t="shared" si="46"/>
        <v>-4.3361600037314929E-3</v>
      </c>
      <c r="I394" s="31">
        <f t="shared" si="49"/>
        <v>-4.3361600037314929E-3</v>
      </c>
      <c r="Q394" s="32">
        <f t="shared" si="44"/>
        <v>33463.915999999997</v>
      </c>
      <c r="AB394" s="31" t="s">
        <v>73</v>
      </c>
      <c r="AG394" s="31" t="s">
        <v>72</v>
      </c>
    </row>
    <row r="395" spans="1:33" s="31" customFormat="1" ht="12.75" customHeight="1">
      <c r="A395" s="10" t="s">
        <v>93</v>
      </c>
      <c r="B395" s="39"/>
      <c r="C395" s="41">
        <v>48482.417999999998</v>
      </c>
      <c r="D395" s="40"/>
      <c r="E395" s="38">
        <f t="shared" si="41"/>
        <v>4113.9988658368302</v>
      </c>
      <c r="F395" s="31">
        <f t="shared" si="42"/>
        <v>4114</v>
      </c>
      <c r="G395" s="31">
        <f t="shared" si="46"/>
        <v>-2.3361600033240393E-3</v>
      </c>
      <c r="I395" s="31">
        <f t="shared" si="49"/>
        <v>-2.3361600033240393E-3</v>
      </c>
      <c r="Q395" s="32">
        <f t="shared" si="44"/>
        <v>33463.917999999998</v>
      </c>
      <c r="AB395" s="31" t="s">
        <v>73</v>
      </c>
      <c r="AG395" s="31" t="s">
        <v>72</v>
      </c>
    </row>
    <row r="396" spans="1:33" s="31" customFormat="1" ht="12.75" customHeight="1">
      <c r="A396" s="10" t="s">
        <v>93</v>
      </c>
      <c r="B396" s="39"/>
      <c r="C396" s="41">
        <v>48482.42</v>
      </c>
      <c r="D396" s="40"/>
      <c r="E396" s="38">
        <f t="shared" si="41"/>
        <v>4113.9998368004362</v>
      </c>
      <c r="F396" s="31">
        <f t="shared" si="42"/>
        <v>4114</v>
      </c>
      <c r="G396" s="31">
        <f t="shared" si="46"/>
        <v>-3.3616000291658565E-4</v>
      </c>
      <c r="I396" s="31">
        <f t="shared" si="49"/>
        <v>-3.3616000291658565E-4</v>
      </c>
      <c r="Q396" s="32">
        <f t="shared" si="44"/>
        <v>33463.919999999998</v>
      </c>
      <c r="AB396" s="31" t="s">
        <v>73</v>
      </c>
      <c r="AG396" s="31" t="s">
        <v>72</v>
      </c>
    </row>
    <row r="397" spans="1:33" s="31" customFormat="1" ht="12.75" customHeight="1">
      <c r="A397" s="10" t="s">
        <v>102</v>
      </c>
      <c r="B397" s="39"/>
      <c r="C397" s="41">
        <v>48482.429799999998</v>
      </c>
      <c r="D397" s="40">
        <v>1E-3</v>
      </c>
      <c r="E397" s="38">
        <f t="shared" si="41"/>
        <v>4114.0045945221018</v>
      </c>
      <c r="F397" s="31">
        <f t="shared" si="42"/>
        <v>4114</v>
      </c>
      <c r="G397" s="31">
        <f t="shared" si="46"/>
        <v>9.4638399968971498E-3</v>
      </c>
      <c r="I397" s="31">
        <f t="shared" si="49"/>
        <v>9.4638399968971498E-3</v>
      </c>
      <c r="Q397" s="32">
        <f t="shared" si="44"/>
        <v>33463.929799999998</v>
      </c>
      <c r="AB397" s="31" t="s">
        <v>70</v>
      </c>
      <c r="AC397" s="31">
        <v>27</v>
      </c>
      <c r="AE397" s="31" t="s">
        <v>101</v>
      </c>
      <c r="AG397" s="31" t="s">
        <v>34</v>
      </c>
    </row>
    <row r="398" spans="1:33" s="31" customFormat="1" ht="12.75" customHeight="1">
      <c r="A398" s="10" t="s">
        <v>93</v>
      </c>
      <c r="B398" s="39"/>
      <c r="C398" s="41">
        <v>48484.463000000003</v>
      </c>
      <c r="D398" s="40"/>
      <c r="E398" s="38">
        <f t="shared" si="41"/>
        <v>4114.9916761232062</v>
      </c>
      <c r="F398" s="31">
        <f t="shared" si="42"/>
        <v>4115</v>
      </c>
      <c r="G398" s="31">
        <f t="shared" si="46"/>
        <v>-1.7145599995274097E-2</v>
      </c>
      <c r="I398" s="31">
        <f t="shared" si="49"/>
        <v>-1.7145599995274097E-2</v>
      </c>
      <c r="Q398" s="32">
        <f t="shared" si="44"/>
        <v>33465.963000000003</v>
      </c>
      <c r="AB398" s="31" t="s">
        <v>73</v>
      </c>
      <c r="AG398" s="31" t="s">
        <v>72</v>
      </c>
    </row>
    <row r="399" spans="1:33" s="31" customFormat="1" ht="12.75" customHeight="1">
      <c r="A399" s="10" t="s">
        <v>93</v>
      </c>
      <c r="B399" s="39"/>
      <c r="C399" s="41">
        <v>48484.480000000003</v>
      </c>
      <c r="D399" s="40"/>
      <c r="E399" s="38">
        <f t="shared" si="41"/>
        <v>4114.9999293138508</v>
      </c>
      <c r="F399" s="31">
        <f t="shared" si="42"/>
        <v>4115</v>
      </c>
      <c r="G399" s="31">
        <f t="shared" si="46"/>
        <v>-1.4559999544871971E-4</v>
      </c>
      <c r="I399" s="31">
        <f t="shared" si="49"/>
        <v>-1.4559999544871971E-4</v>
      </c>
      <c r="Q399" s="32">
        <f t="shared" si="44"/>
        <v>33465.980000000003</v>
      </c>
      <c r="AB399" s="31" t="s">
        <v>73</v>
      </c>
      <c r="AG399" s="31" t="s">
        <v>72</v>
      </c>
    </row>
    <row r="400" spans="1:33" s="31" customFormat="1" ht="12.75" customHeight="1">
      <c r="A400" s="10" t="s">
        <v>93</v>
      </c>
      <c r="B400" s="39"/>
      <c r="C400" s="41">
        <v>48484.483999999997</v>
      </c>
      <c r="D400" s="40"/>
      <c r="E400" s="38">
        <f t="shared" si="41"/>
        <v>4115.0018712410583</v>
      </c>
      <c r="F400" s="31">
        <f t="shared" si="42"/>
        <v>4115</v>
      </c>
      <c r="G400" s="31">
        <f t="shared" si="46"/>
        <v>3.8543999980902299E-3</v>
      </c>
      <c r="I400" s="31">
        <f t="shared" si="49"/>
        <v>3.8543999980902299E-3</v>
      </c>
      <c r="Q400" s="32">
        <f t="shared" si="44"/>
        <v>33465.983999999997</v>
      </c>
      <c r="AB400" s="31" t="s">
        <v>73</v>
      </c>
      <c r="AG400" s="31" t="s">
        <v>72</v>
      </c>
    </row>
    <row r="401" spans="1:33" s="31" customFormat="1" ht="12.75" customHeight="1">
      <c r="A401" s="10" t="s">
        <v>93</v>
      </c>
      <c r="B401" s="39"/>
      <c r="C401" s="41">
        <v>48484.489000000001</v>
      </c>
      <c r="D401" s="40"/>
      <c r="E401" s="38">
        <f t="shared" si="41"/>
        <v>4115.004298650073</v>
      </c>
      <c r="F401" s="31">
        <f t="shared" si="42"/>
        <v>4115</v>
      </c>
      <c r="G401" s="31">
        <f t="shared" si="46"/>
        <v>8.8544000027468428E-3</v>
      </c>
      <c r="I401" s="31">
        <f t="shared" si="49"/>
        <v>8.8544000027468428E-3</v>
      </c>
      <c r="Q401" s="32">
        <f t="shared" si="44"/>
        <v>33465.989000000001</v>
      </c>
      <c r="AB401" s="31" t="s">
        <v>73</v>
      </c>
      <c r="AG401" s="31" t="s">
        <v>72</v>
      </c>
    </row>
    <row r="402" spans="1:33" s="31" customFormat="1" ht="12.75" customHeight="1">
      <c r="A402" s="10" t="s">
        <v>93</v>
      </c>
      <c r="B402" s="39"/>
      <c r="C402" s="41">
        <v>48484.491000000002</v>
      </c>
      <c r="D402" s="40"/>
      <c r="E402" s="38">
        <f t="shared" si="41"/>
        <v>4115.005269613679</v>
      </c>
      <c r="F402" s="31">
        <f t="shared" si="42"/>
        <v>4115</v>
      </c>
      <c r="G402" s="31">
        <f t="shared" si="46"/>
        <v>1.0854400003154296E-2</v>
      </c>
      <c r="I402" s="31">
        <f t="shared" si="49"/>
        <v>1.0854400003154296E-2</v>
      </c>
      <c r="Q402" s="32">
        <f t="shared" si="44"/>
        <v>33465.991000000002</v>
      </c>
      <c r="AB402" s="31" t="s">
        <v>73</v>
      </c>
      <c r="AG402" s="31" t="s">
        <v>72</v>
      </c>
    </row>
    <row r="403" spans="1:33" s="31" customFormat="1" ht="12.75" customHeight="1">
      <c r="A403" s="10" t="s">
        <v>102</v>
      </c>
      <c r="B403" s="39"/>
      <c r="C403" s="41">
        <v>48548.351999999999</v>
      </c>
      <c r="D403" s="40">
        <v>4.0000000000000001E-3</v>
      </c>
      <c r="E403" s="38">
        <f t="shared" si="41"/>
        <v>4146.008623011262</v>
      </c>
      <c r="F403" s="31">
        <f t="shared" si="42"/>
        <v>4146</v>
      </c>
      <c r="G403" s="31">
        <f t="shared" si="46"/>
        <v>1.7761759998393245E-2</v>
      </c>
      <c r="I403" s="31">
        <f t="shared" si="49"/>
        <v>1.7761759998393245E-2</v>
      </c>
      <c r="Q403" s="32">
        <f t="shared" si="44"/>
        <v>33529.851999999999</v>
      </c>
      <c r="AB403" s="31" t="s">
        <v>73</v>
      </c>
      <c r="AC403" s="31">
        <v>10</v>
      </c>
      <c r="AE403" s="31" t="s">
        <v>38</v>
      </c>
      <c r="AG403" s="31" t="s">
        <v>34</v>
      </c>
    </row>
    <row r="404" spans="1:33" s="31" customFormat="1" ht="12.75" customHeight="1">
      <c r="A404" s="10" t="s">
        <v>103</v>
      </c>
      <c r="B404" s="39"/>
      <c r="C404" s="41">
        <v>48756.398000000001</v>
      </c>
      <c r="D404" s="40">
        <v>5.0000000000000001E-3</v>
      </c>
      <c r="E404" s="38">
        <f t="shared" si="41"/>
        <v>4247.0111701206688</v>
      </c>
      <c r="F404" s="31">
        <f t="shared" si="42"/>
        <v>4247</v>
      </c>
      <c r="G404" s="31">
        <f t="shared" si="46"/>
        <v>2.3008320000371896E-2</v>
      </c>
      <c r="I404" s="31">
        <f t="shared" si="49"/>
        <v>2.3008320000371896E-2</v>
      </c>
      <c r="Q404" s="32">
        <f t="shared" si="44"/>
        <v>33737.898000000001</v>
      </c>
      <c r="AB404" s="31" t="s">
        <v>73</v>
      </c>
      <c r="AC404" s="31">
        <v>9</v>
      </c>
      <c r="AE404" s="31" t="s">
        <v>38</v>
      </c>
      <c r="AG404" s="31" t="s">
        <v>34</v>
      </c>
    </row>
    <row r="405" spans="1:33" s="31" customFormat="1" ht="12.75" customHeight="1">
      <c r="A405" s="10" t="s">
        <v>103</v>
      </c>
      <c r="B405" s="39" t="s">
        <v>31</v>
      </c>
      <c r="C405" s="41">
        <v>48757.416100000002</v>
      </c>
      <c r="D405" s="40">
        <v>1.5E-3</v>
      </c>
      <c r="E405" s="38">
        <f t="shared" ref="E405:E468" si="50">+(C405-C$7)/C$8</f>
        <v>4247.5054391439244</v>
      </c>
      <c r="F405" s="31">
        <f t="shared" ref="F405:F468" si="51">ROUND(2*E405,0)/2</f>
        <v>4247.5</v>
      </c>
      <c r="G405" s="31">
        <f t="shared" si="46"/>
        <v>1.1203599999134894E-2</v>
      </c>
      <c r="I405"/>
      <c r="J405" s="31">
        <f>G405</f>
        <v>1.1203599999134894E-2</v>
      </c>
      <c r="Q405" s="32">
        <f t="shared" ref="Q405:Q468" si="52">+C405-15018.5</f>
        <v>33738.916100000002</v>
      </c>
      <c r="AB405" s="31" t="s">
        <v>88</v>
      </c>
      <c r="AC405" s="31">
        <v>16</v>
      </c>
      <c r="AE405" s="31" t="s">
        <v>32</v>
      </c>
      <c r="AG405" s="31" t="s">
        <v>34</v>
      </c>
    </row>
    <row r="406" spans="1:33" s="31" customFormat="1" ht="12.75" customHeight="1">
      <c r="A406" s="10" t="s">
        <v>104</v>
      </c>
      <c r="B406" s="39" t="s">
        <v>31</v>
      </c>
      <c r="C406" s="41">
        <v>48827.440999999999</v>
      </c>
      <c r="D406" s="40"/>
      <c r="E406" s="38">
        <f t="shared" si="50"/>
        <v>4281.501253824722</v>
      </c>
      <c r="F406" s="31">
        <f t="shared" si="51"/>
        <v>4281.5</v>
      </c>
      <c r="G406" s="31">
        <f t="shared" si="46"/>
        <v>2.5826400014921091E-3</v>
      </c>
      <c r="I406" s="31">
        <f>G406</f>
        <v>2.5826400014921091E-3</v>
      </c>
      <c r="Q406" s="32">
        <f t="shared" si="52"/>
        <v>33808.940999999999</v>
      </c>
      <c r="AB406" s="31" t="s">
        <v>73</v>
      </c>
      <c r="AG406" s="31" t="s">
        <v>72</v>
      </c>
    </row>
    <row r="407" spans="1:33" s="31" customFormat="1" ht="12.75" customHeight="1">
      <c r="A407" s="10" t="s">
        <v>106</v>
      </c>
      <c r="B407" s="39"/>
      <c r="C407" s="41">
        <v>48859.3727</v>
      </c>
      <c r="D407" s="40">
        <v>5.0000000000000001E-4</v>
      </c>
      <c r="E407" s="38">
        <f t="shared" si="50"/>
        <v>4297.0035131016775</v>
      </c>
      <c r="F407" s="31">
        <f t="shared" si="51"/>
        <v>4297</v>
      </c>
      <c r="G407" s="31">
        <f t="shared" si="46"/>
        <v>7.2363200015388429E-3</v>
      </c>
      <c r="I407"/>
      <c r="J407" s="31">
        <f>G407</f>
        <v>7.2363200015388429E-3</v>
      </c>
      <c r="Q407" s="32">
        <f t="shared" si="52"/>
        <v>33840.8727</v>
      </c>
      <c r="AB407" s="31" t="s">
        <v>88</v>
      </c>
      <c r="AC407" s="31">
        <v>24</v>
      </c>
      <c r="AE407" s="31" t="s">
        <v>105</v>
      </c>
      <c r="AG407" s="31" t="s">
        <v>34</v>
      </c>
    </row>
    <row r="408" spans="1:33" s="31" customFormat="1" ht="12.75" customHeight="1">
      <c r="A408" s="10" t="s">
        <v>93</v>
      </c>
      <c r="B408" s="39"/>
      <c r="C408" s="41">
        <v>49171.434000000001</v>
      </c>
      <c r="D408" s="40"/>
      <c r="E408" s="38">
        <f t="shared" si="50"/>
        <v>4448.5035955559069</v>
      </c>
      <c r="F408" s="31">
        <f t="shared" si="51"/>
        <v>4448.5</v>
      </c>
      <c r="G408" s="31">
        <f t="shared" si="46"/>
        <v>7.4061600025743246E-3</v>
      </c>
      <c r="I408" s="31">
        <f>G408</f>
        <v>7.4061600025743246E-3</v>
      </c>
      <c r="Q408" s="32">
        <f t="shared" si="52"/>
        <v>34152.934000000001</v>
      </c>
      <c r="AB408" s="31" t="s">
        <v>73</v>
      </c>
      <c r="AG408" s="31" t="s">
        <v>72</v>
      </c>
    </row>
    <row r="409" spans="1:33" s="31" customFormat="1" ht="12.75" customHeight="1">
      <c r="A409" s="42" t="s">
        <v>143</v>
      </c>
      <c r="B409" s="43"/>
      <c r="C409" s="42">
        <v>49171.434000000001</v>
      </c>
      <c r="D409" s="42" t="s">
        <v>144</v>
      </c>
      <c r="E409" s="38">
        <f t="shared" si="50"/>
        <v>4448.5035955559069</v>
      </c>
      <c r="F409" s="31">
        <f t="shared" si="51"/>
        <v>4448.5</v>
      </c>
      <c r="N409" s="33"/>
      <c r="O409" s="31">
        <f ca="1">+C$11+C$12*F409</f>
        <v>-5.5108355033890262E-3</v>
      </c>
      <c r="Q409" s="32">
        <f t="shared" si="52"/>
        <v>34152.934000000001</v>
      </c>
    </row>
    <row r="410" spans="1:33" s="31" customFormat="1" ht="12.75" customHeight="1">
      <c r="A410" s="10" t="s">
        <v>93</v>
      </c>
      <c r="B410" s="39"/>
      <c r="C410" s="41">
        <v>49206.457999999999</v>
      </c>
      <c r="D410" s="40"/>
      <c r="E410" s="38">
        <f t="shared" si="50"/>
        <v>4465.507110211126</v>
      </c>
      <c r="F410" s="31">
        <f t="shared" si="51"/>
        <v>4465.5</v>
      </c>
      <c r="G410" s="31">
        <f>+C410-(C$7+F410*C$8)</f>
        <v>1.4645679999375716E-2</v>
      </c>
      <c r="I410" s="31">
        <f>G410</f>
        <v>1.4645679999375716E-2</v>
      </c>
      <c r="Q410" s="32">
        <f t="shared" si="52"/>
        <v>34187.957999999999</v>
      </c>
      <c r="AB410" s="31" t="s">
        <v>73</v>
      </c>
      <c r="AG410" s="31" t="s">
        <v>72</v>
      </c>
    </row>
    <row r="411" spans="1:33" s="31" customFormat="1" ht="12.75" customHeight="1">
      <c r="A411" s="42" t="s">
        <v>143</v>
      </c>
      <c r="B411" s="43"/>
      <c r="C411" s="42">
        <v>49206.46</v>
      </c>
      <c r="D411" s="42" t="s">
        <v>144</v>
      </c>
      <c r="E411" s="38">
        <f t="shared" si="50"/>
        <v>4465.5080811747312</v>
      </c>
      <c r="F411" s="31">
        <f t="shared" si="51"/>
        <v>4465.5</v>
      </c>
      <c r="N411" s="33"/>
      <c r="O411" s="31">
        <f ca="1">+C$11+C$12*F411</f>
        <v>-5.4997547637571989E-3</v>
      </c>
      <c r="Q411" s="32">
        <f t="shared" si="52"/>
        <v>34187.96</v>
      </c>
    </row>
    <row r="412" spans="1:33" s="31" customFormat="1" ht="12.75" customHeight="1">
      <c r="A412" s="10" t="s">
        <v>93</v>
      </c>
      <c r="B412" s="39"/>
      <c r="C412" s="41">
        <v>49207.483999999997</v>
      </c>
      <c r="D412" s="40"/>
      <c r="E412" s="38">
        <f t="shared" si="50"/>
        <v>4466.0052145406207</v>
      </c>
      <c r="F412" s="31">
        <f t="shared" si="51"/>
        <v>4466</v>
      </c>
      <c r="G412" s="31">
        <f>+C412-(C$7+F412*C$8)</f>
        <v>1.0740959995018784E-2</v>
      </c>
      <c r="I412" s="31">
        <f>G412</f>
        <v>1.0740959995018784E-2</v>
      </c>
      <c r="Q412" s="32">
        <f t="shared" si="52"/>
        <v>34188.983999999997</v>
      </c>
      <c r="AB412" s="31" t="s">
        <v>73</v>
      </c>
      <c r="AG412" s="31" t="s">
        <v>72</v>
      </c>
    </row>
    <row r="413" spans="1:33" s="31" customFormat="1" ht="12.75" customHeight="1">
      <c r="A413" s="42" t="s">
        <v>143</v>
      </c>
      <c r="B413" s="43"/>
      <c r="C413" s="42">
        <v>49207.485000000001</v>
      </c>
      <c r="D413" s="42" t="s">
        <v>144</v>
      </c>
      <c r="E413" s="38">
        <f t="shared" si="50"/>
        <v>4466.0057000224251</v>
      </c>
      <c r="F413" s="31">
        <f t="shared" si="51"/>
        <v>4466</v>
      </c>
      <c r="N413" s="33"/>
      <c r="O413" s="31">
        <f ca="1">+C$11+C$12*F413</f>
        <v>-5.499428859650381E-3</v>
      </c>
      <c r="Q413" s="32">
        <f t="shared" si="52"/>
        <v>34188.985000000001</v>
      </c>
    </row>
    <row r="414" spans="1:33" s="31" customFormat="1" ht="12.75" customHeight="1">
      <c r="A414" s="10" t="s">
        <v>93</v>
      </c>
      <c r="B414" s="39"/>
      <c r="C414" s="41">
        <v>49446.387000000002</v>
      </c>
      <c r="D414" s="40"/>
      <c r="E414" s="38">
        <f t="shared" si="50"/>
        <v>4581.9882736337013</v>
      </c>
      <c r="F414" s="31">
        <f t="shared" si="51"/>
        <v>4582</v>
      </c>
      <c r="G414" s="31">
        <f t="shared" ref="G414:G421" si="53">+C414-(C$7+F414*C$8)</f>
        <v>-2.4154079997970257E-2</v>
      </c>
      <c r="I414" s="31">
        <f t="shared" ref="I414:I421" si="54">G414</f>
        <v>-2.4154079997970257E-2</v>
      </c>
      <c r="Q414" s="32">
        <f t="shared" si="52"/>
        <v>34427.887000000002</v>
      </c>
      <c r="AB414" s="31" t="s">
        <v>73</v>
      </c>
      <c r="AG414" s="31" t="s">
        <v>72</v>
      </c>
    </row>
    <row r="415" spans="1:33" s="31" customFormat="1" ht="12.75" customHeight="1">
      <c r="A415" s="10" t="s">
        <v>93</v>
      </c>
      <c r="B415" s="39"/>
      <c r="C415" s="41">
        <v>49446.39</v>
      </c>
      <c r="D415" s="40"/>
      <c r="E415" s="38">
        <f t="shared" si="50"/>
        <v>4581.9897300791081</v>
      </c>
      <c r="F415" s="31">
        <f t="shared" si="51"/>
        <v>4582</v>
      </c>
      <c r="G415" s="31">
        <f t="shared" si="53"/>
        <v>-2.1154080000997055E-2</v>
      </c>
      <c r="I415" s="31">
        <f t="shared" si="54"/>
        <v>-2.1154080000997055E-2</v>
      </c>
      <c r="Q415" s="32">
        <f t="shared" si="52"/>
        <v>34427.89</v>
      </c>
      <c r="AB415" s="31" t="s">
        <v>73</v>
      </c>
      <c r="AG415" s="31" t="s">
        <v>72</v>
      </c>
    </row>
    <row r="416" spans="1:33" s="31" customFormat="1" ht="12.75" customHeight="1">
      <c r="A416" s="10" t="s">
        <v>93</v>
      </c>
      <c r="B416" s="39"/>
      <c r="C416" s="41">
        <v>49446.406000000003</v>
      </c>
      <c r="D416" s="40"/>
      <c r="E416" s="38">
        <f t="shared" si="50"/>
        <v>4581.9974977879519</v>
      </c>
      <c r="F416" s="31">
        <f t="shared" si="51"/>
        <v>4582</v>
      </c>
      <c r="G416" s="31">
        <f t="shared" si="53"/>
        <v>-5.1540799977374263E-3</v>
      </c>
      <c r="I416" s="31">
        <f t="shared" si="54"/>
        <v>-5.1540799977374263E-3</v>
      </c>
      <c r="Q416" s="32">
        <f t="shared" si="52"/>
        <v>34427.906000000003</v>
      </c>
      <c r="AB416" s="31" t="s">
        <v>73</v>
      </c>
      <c r="AG416" s="31" t="s">
        <v>72</v>
      </c>
    </row>
    <row r="417" spans="1:33" s="31" customFormat="1" ht="12.75" customHeight="1">
      <c r="A417" s="10" t="s">
        <v>93</v>
      </c>
      <c r="B417" s="39"/>
      <c r="C417" s="41">
        <v>49446.411999999997</v>
      </c>
      <c r="D417" s="40"/>
      <c r="E417" s="38">
        <f t="shared" si="50"/>
        <v>4582.0004106787646</v>
      </c>
      <c r="F417" s="31">
        <f t="shared" si="51"/>
        <v>4582</v>
      </c>
      <c r="G417" s="31">
        <f t="shared" si="53"/>
        <v>8.4591999620897695E-4</v>
      </c>
      <c r="I417" s="31">
        <f t="shared" si="54"/>
        <v>8.4591999620897695E-4</v>
      </c>
      <c r="Q417" s="32">
        <f t="shared" si="52"/>
        <v>34427.911999999997</v>
      </c>
      <c r="AB417" s="31" t="s">
        <v>73</v>
      </c>
      <c r="AG417" s="31" t="s">
        <v>72</v>
      </c>
    </row>
    <row r="418" spans="1:33" s="31" customFormat="1" ht="12.75" customHeight="1">
      <c r="A418" s="10" t="s">
        <v>93</v>
      </c>
      <c r="B418" s="39"/>
      <c r="C418" s="41">
        <v>49446.415000000001</v>
      </c>
      <c r="D418" s="40"/>
      <c r="E418" s="38">
        <f t="shared" si="50"/>
        <v>4582.0018671241742</v>
      </c>
      <c r="F418" s="31">
        <f t="shared" si="51"/>
        <v>4582</v>
      </c>
      <c r="G418" s="31">
        <f t="shared" si="53"/>
        <v>3.8459200004581362E-3</v>
      </c>
      <c r="I418" s="31">
        <f t="shared" si="54"/>
        <v>3.8459200004581362E-3</v>
      </c>
      <c r="Q418" s="32">
        <f t="shared" si="52"/>
        <v>34427.915000000001</v>
      </c>
      <c r="AB418" s="31" t="s">
        <v>73</v>
      </c>
      <c r="AG418" s="31" t="s">
        <v>72</v>
      </c>
    </row>
    <row r="419" spans="1:33" s="31" customFormat="1" ht="12.75" customHeight="1">
      <c r="A419" s="10" t="s">
        <v>93</v>
      </c>
      <c r="B419" s="39"/>
      <c r="C419" s="41">
        <v>49446.415000000001</v>
      </c>
      <c r="D419" s="40"/>
      <c r="E419" s="38">
        <f t="shared" si="50"/>
        <v>4582.0018671241742</v>
      </c>
      <c r="F419" s="31">
        <f t="shared" si="51"/>
        <v>4582</v>
      </c>
      <c r="G419" s="31">
        <f t="shared" si="53"/>
        <v>3.8459200004581362E-3</v>
      </c>
      <c r="I419" s="31">
        <f t="shared" si="54"/>
        <v>3.8459200004581362E-3</v>
      </c>
      <c r="Q419" s="32">
        <f t="shared" si="52"/>
        <v>34427.915000000001</v>
      </c>
      <c r="AB419" s="31" t="s">
        <v>73</v>
      </c>
      <c r="AG419" s="31" t="s">
        <v>72</v>
      </c>
    </row>
    <row r="420" spans="1:33" s="31" customFormat="1" ht="12.75" customHeight="1">
      <c r="A420" s="10" t="s">
        <v>93</v>
      </c>
      <c r="B420" s="39"/>
      <c r="C420" s="41">
        <v>49446.415999999997</v>
      </c>
      <c r="D420" s="40"/>
      <c r="E420" s="38">
        <f t="shared" si="50"/>
        <v>4582.0023526059749</v>
      </c>
      <c r="F420" s="31">
        <f t="shared" si="51"/>
        <v>4582</v>
      </c>
      <c r="G420" s="31">
        <f t="shared" si="53"/>
        <v>4.8459199970238842E-3</v>
      </c>
      <c r="I420" s="31">
        <f t="shared" si="54"/>
        <v>4.8459199970238842E-3</v>
      </c>
      <c r="Q420" s="32">
        <f t="shared" si="52"/>
        <v>34427.915999999997</v>
      </c>
      <c r="AB420" s="31" t="s">
        <v>73</v>
      </c>
      <c r="AG420" s="31" t="s">
        <v>72</v>
      </c>
    </row>
    <row r="421" spans="1:33" s="31" customFormat="1" ht="12.75" customHeight="1">
      <c r="A421" s="10" t="s">
        <v>93</v>
      </c>
      <c r="B421" s="39"/>
      <c r="C421" s="41">
        <v>49446.417000000001</v>
      </c>
      <c r="D421" s="40"/>
      <c r="E421" s="38">
        <f t="shared" si="50"/>
        <v>4582.0028380877793</v>
      </c>
      <c r="F421" s="31">
        <f t="shared" si="51"/>
        <v>4582</v>
      </c>
      <c r="G421" s="31">
        <f t="shared" si="53"/>
        <v>5.8459200008655898E-3</v>
      </c>
      <c r="I421" s="31">
        <f t="shared" si="54"/>
        <v>5.8459200008655898E-3</v>
      </c>
      <c r="Q421" s="32">
        <f t="shared" si="52"/>
        <v>34427.917000000001</v>
      </c>
      <c r="AB421" s="31" t="s">
        <v>73</v>
      </c>
      <c r="AG421" s="31" t="s">
        <v>72</v>
      </c>
    </row>
    <row r="422" spans="1:33" s="31" customFormat="1" ht="12.75" customHeight="1">
      <c r="A422" s="10" t="s">
        <v>108</v>
      </c>
      <c r="B422" s="39" t="s">
        <v>107</v>
      </c>
      <c r="C422" s="41">
        <v>49459.408199999998</v>
      </c>
      <c r="D422" s="40">
        <v>2E-3</v>
      </c>
      <c r="E422" s="38">
        <f t="shared" si="50"/>
        <v>4588.3098292820705</v>
      </c>
      <c r="F422" s="31">
        <f t="shared" si="51"/>
        <v>4588.5</v>
      </c>
      <c r="Q422" s="32">
        <f t="shared" si="52"/>
        <v>34440.908199999998</v>
      </c>
      <c r="U422" s="33">
        <v>-0.3917154400041909</v>
      </c>
      <c r="AB422" s="31" t="s">
        <v>88</v>
      </c>
      <c r="AC422" s="31">
        <v>14</v>
      </c>
      <c r="AE422" s="31" t="s">
        <v>32</v>
      </c>
      <c r="AG422" s="31" t="s">
        <v>34</v>
      </c>
    </row>
    <row r="423" spans="1:33" s="31" customFormat="1" ht="12.75" customHeight="1">
      <c r="A423" s="10" t="s">
        <v>93</v>
      </c>
      <c r="B423" s="39"/>
      <c r="C423" s="41">
        <v>49481.428999999996</v>
      </c>
      <c r="D423" s="40"/>
      <c r="E423" s="38">
        <f t="shared" si="50"/>
        <v>4599.0005269613657</v>
      </c>
      <c r="F423" s="31">
        <f t="shared" si="51"/>
        <v>4599</v>
      </c>
      <c r="G423" s="31">
        <f>+C423-(C$7+F423*C$8)</f>
        <v>1.0854399952222593E-3</v>
      </c>
      <c r="I423" s="31">
        <f>G423</f>
        <v>1.0854399952222593E-3</v>
      </c>
      <c r="Q423" s="32">
        <f t="shared" si="52"/>
        <v>34462.928999999996</v>
      </c>
      <c r="AB423" s="31" t="s">
        <v>73</v>
      </c>
      <c r="AG423" s="31" t="s">
        <v>72</v>
      </c>
    </row>
    <row r="424" spans="1:33" s="31" customFormat="1" ht="12.75" customHeight="1">
      <c r="A424" s="42" t="s">
        <v>143</v>
      </c>
      <c r="B424" s="43"/>
      <c r="C424" s="42">
        <v>49481.438000000002</v>
      </c>
      <c r="D424" s="42" t="s">
        <v>144</v>
      </c>
      <c r="E424" s="38">
        <f t="shared" si="50"/>
        <v>4599.0048962975916</v>
      </c>
      <c r="F424" s="31">
        <f t="shared" si="51"/>
        <v>4599</v>
      </c>
      <c r="N424" s="33"/>
      <c r="O424" s="31">
        <f ca="1">+C$11+C$12*F424</f>
        <v>-5.4127383672366736E-3</v>
      </c>
      <c r="Q424" s="32">
        <f t="shared" si="52"/>
        <v>34462.938000000002</v>
      </c>
    </row>
    <row r="425" spans="1:33" s="31" customFormat="1" ht="12.75" customHeight="1">
      <c r="A425" s="42" t="s">
        <v>143</v>
      </c>
      <c r="B425" s="43" t="s">
        <v>31</v>
      </c>
      <c r="C425" s="42">
        <v>49484.499000000003</v>
      </c>
      <c r="D425" s="42" t="s">
        <v>144</v>
      </c>
      <c r="E425" s="38">
        <f t="shared" si="50"/>
        <v>4600.4909560954347</v>
      </c>
      <c r="F425" s="31">
        <f t="shared" si="51"/>
        <v>4600.5</v>
      </c>
      <c r="N425" s="33"/>
      <c r="O425" s="31">
        <f ca="1">+C$11+C$12*F425</f>
        <v>-5.4117606549162174E-3</v>
      </c>
      <c r="Q425" s="32">
        <f t="shared" si="52"/>
        <v>34465.999000000003</v>
      </c>
    </row>
    <row r="426" spans="1:33" s="31" customFormat="1" ht="12.75" customHeight="1">
      <c r="A426" s="10" t="s">
        <v>93</v>
      </c>
      <c r="B426" s="39"/>
      <c r="C426" s="41">
        <v>49551.463000000003</v>
      </c>
      <c r="D426" s="40"/>
      <c r="E426" s="38">
        <f t="shared" si="50"/>
        <v>4633.0007595265715</v>
      </c>
      <c r="F426" s="31">
        <f t="shared" si="51"/>
        <v>4633</v>
      </c>
      <c r="G426" s="31">
        <f t="shared" ref="G426:G457" si="55">+C426-(C$7+F426*C$8)</f>
        <v>1.5644800005247816E-3</v>
      </c>
      <c r="I426" s="31">
        <f>G426</f>
        <v>1.5644800005247816E-3</v>
      </c>
      <c r="Q426" s="32">
        <f t="shared" si="52"/>
        <v>34532.963000000003</v>
      </c>
      <c r="AB426" s="31" t="s">
        <v>73</v>
      </c>
      <c r="AG426" s="31" t="s">
        <v>72</v>
      </c>
    </row>
    <row r="427" spans="1:33" s="31" customFormat="1" ht="12.75" customHeight="1">
      <c r="A427" s="10" t="s">
        <v>93</v>
      </c>
      <c r="B427" s="39"/>
      <c r="C427" s="41">
        <v>49551.464999999997</v>
      </c>
      <c r="D427" s="40"/>
      <c r="E427" s="38">
        <f t="shared" si="50"/>
        <v>4633.0017304901739</v>
      </c>
      <c r="F427" s="31">
        <f t="shared" si="51"/>
        <v>4633</v>
      </c>
      <c r="G427" s="31">
        <f t="shared" si="55"/>
        <v>3.5644799936562777E-3</v>
      </c>
      <c r="I427" s="31">
        <f>G427</f>
        <v>3.5644799936562777E-3</v>
      </c>
      <c r="Q427" s="32">
        <f t="shared" si="52"/>
        <v>34532.964999999997</v>
      </c>
      <c r="AB427" s="31" t="s">
        <v>73</v>
      </c>
      <c r="AG427" s="31" t="s">
        <v>72</v>
      </c>
    </row>
    <row r="428" spans="1:33" ht="12.75" customHeight="1">
      <c r="A428" s="69" t="s">
        <v>1331</v>
      </c>
      <c r="B428" s="68" t="s">
        <v>122</v>
      </c>
      <c r="C428" s="69">
        <v>49860.430899999999</v>
      </c>
      <c r="D428" s="69" t="s">
        <v>144</v>
      </c>
      <c r="E428" s="10">
        <f t="shared" si="50"/>
        <v>4782.9990525725516</v>
      </c>
      <c r="F428" s="31">
        <f t="shared" si="51"/>
        <v>4783</v>
      </c>
      <c r="G428" s="31">
        <f t="shared" si="55"/>
        <v>-1.9515200037858449E-3</v>
      </c>
      <c r="H428" s="31"/>
      <c r="I428" s="31"/>
      <c r="J428" s="31">
        <f>G428</f>
        <v>-1.9515200037858449E-3</v>
      </c>
      <c r="K428" s="31"/>
      <c r="L428" s="31"/>
      <c r="M428" s="31"/>
      <c r="N428" s="31"/>
      <c r="O428" s="31">
        <f ca="1">+C$11+C$12*F428</f>
        <v>-5.2928056559274836E-3</v>
      </c>
      <c r="P428" s="31"/>
      <c r="Q428" s="32">
        <f t="shared" si="52"/>
        <v>34841.930899999999</v>
      </c>
      <c r="W428" s="31"/>
    </row>
    <row r="429" spans="1:33" s="31" customFormat="1" ht="12.75" customHeight="1">
      <c r="A429" s="10" t="s">
        <v>109</v>
      </c>
      <c r="B429" s="39"/>
      <c r="C429" s="41">
        <v>49860.438000000002</v>
      </c>
      <c r="D429" s="40">
        <v>6.9999999999999999E-4</v>
      </c>
      <c r="E429" s="38">
        <f t="shared" si="50"/>
        <v>4783.0024994933519</v>
      </c>
      <c r="F429" s="31">
        <f t="shared" si="51"/>
        <v>4783</v>
      </c>
      <c r="G429" s="31">
        <f t="shared" si="55"/>
        <v>5.1484799987520091E-3</v>
      </c>
      <c r="I429" s="31">
        <f>G429</f>
        <v>5.1484799987520091E-3</v>
      </c>
      <c r="Q429" s="32">
        <f t="shared" si="52"/>
        <v>34841.938000000002</v>
      </c>
      <c r="AB429" s="31" t="s">
        <v>88</v>
      </c>
      <c r="AC429" s="31">
        <v>26</v>
      </c>
      <c r="AE429" s="31" t="s">
        <v>105</v>
      </c>
      <c r="AG429" s="31" t="s">
        <v>34</v>
      </c>
    </row>
    <row r="430" spans="1:33" ht="12.75" customHeight="1">
      <c r="A430" s="69" t="s">
        <v>1331</v>
      </c>
      <c r="B430" s="68" t="s">
        <v>122</v>
      </c>
      <c r="C430" s="69">
        <v>49860.438499999997</v>
      </c>
      <c r="D430" s="69" t="s">
        <v>144</v>
      </c>
      <c r="E430" s="10">
        <f t="shared" si="50"/>
        <v>4783.00274223425</v>
      </c>
      <c r="F430" s="31">
        <f t="shared" si="51"/>
        <v>4783</v>
      </c>
      <c r="G430" s="31">
        <f t="shared" si="55"/>
        <v>5.6484799933969043E-3</v>
      </c>
      <c r="H430" s="31"/>
      <c r="I430" s="31"/>
      <c r="J430" s="31">
        <f>G430</f>
        <v>5.6484799933969043E-3</v>
      </c>
      <c r="K430" s="31"/>
      <c r="L430" s="31"/>
      <c r="M430" s="31"/>
      <c r="N430" s="31"/>
      <c r="O430" s="31">
        <f ca="1">+C$11+C$12*F430</f>
        <v>-5.2928056559274836E-3</v>
      </c>
      <c r="P430" s="31"/>
      <c r="Q430" s="32">
        <f t="shared" si="52"/>
        <v>34841.938499999997</v>
      </c>
      <c r="W430" s="31"/>
    </row>
    <row r="431" spans="1:33" ht="12.75" customHeight="1">
      <c r="A431" s="69" t="s">
        <v>1331</v>
      </c>
      <c r="B431" s="68" t="s">
        <v>122</v>
      </c>
      <c r="C431" s="69">
        <v>49860.440600000002</v>
      </c>
      <c r="D431" s="69" t="s">
        <v>144</v>
      </c>
      <c r="E431" s="10">
        <f t="shared" si="50"/>
        <v>4783.0037617460384</v>
      </c>
      <c r="F431" s="31">
        <f t="shared" si="51"/>
        <v>4783</v>
      </c>
      <c r="G431" s="31">
        <f t="shared" si="55"/>
        <v>7.7484799985541031E-3</v>
      </c>
      <c r="H431" s="31"/>
      <c r="I431" s="31"/>
      <c r="J431" s="31">
        <f>G431</f>
        <v>7.7484799985541031E-3</v>
      </c>
      <c r="K431" s="31"/>
      <c r="L431" s="31"/>
      <c r="M431" s="31"/>
      <c r="N431" s="31"/>
      <c r="O431" s="31">
        <f ca="1">+C$11+C$12*F431</f>
        <v>-5.2928056559274836E-3</v>
      </c>
      <c r="P431" s="31"/>
      <c r="Q431" s="32">
        <f t="shared" si="52"/>
        <v>34841.940600000002</v>
      </c>
      <c r="W431" s="31"/>
    </row>
    <row r="432" spans="1:33" s="31" customFormat="1" ht="12.75" customHeight="1">
      <c r="A432" s="10" t="s">
        <v>111</v>
      </c>
      <c r="B432" s="39" t="s">
        <v>31</v>
      </c>
      <c r="C432" s="41">
        <v>49894.409</v>
      </c>
      <c r="D432" s="40">
        <v>6.0000000000000001E-3</v>
      </c>
      <c r="E432" s="38">
        <f t="shared" si="50"/>
        <v>4799.4948018104033</v>
      </c>
      <c r="F432" s="31">
        <f t="shared" si="51"/>
        <v>4799.5</v>
      </c>
      <c r="G432" s="31">
        <f t="shared" si="55"/>
        <v>-1.0707280001952313E-2</v>
      </c>
      <c r="I432" s="31">
        <f>G432</f>
        <v>-1.0707280001952313E-2</v>
      </c>
      <c r="Q432" s="32">
        <f t="shared" si="52"/>
        <v>34875.909</v>
      </c>
      <c r="AB432" s="31" t="s">
        <v>73</v>
      </c>
      <c r="AC432" s="31">
        <v>13</v>
      </c>
      <c r="AE432" s="31" t="s">
        <v>110</v>
      </c>
      <c r="AG432" s="31" t="s">
        <v>34</v>
      </c>
    </row>
    <row r="433" spans="1:33" s="31" customFormat="1" ht="12.75" customHeight="1">
      <c r="A433" s="42" t="s">
        <v>143</v>
      </c>
      <c r="B433" s="43"/>
      <c r="C433" s="42">
        <v>49897.508999999998</v>
      </c>
      <c r="D433" s="42" t="s">
        <v>144</v>
      </c>
      <c r="E433" s="38">
        <f t="shared" si="50"/>
        <v>4800.9997953985476</v>
      </c>
      <c r="F433" s="31">
        <f t="shared" si="51"/>
        <v>4801</v>
      </c>
      <c r="G433" s="31">
        <f t="shared" si="55"/>
        <v>-4.2144000326516107E-4</v>
      </c>
      <c r="I433" s="31">
        <f>G433</f>
        <v>-4.2144000326516107E-4</v>
      </c>
      <c r="N433" s="38"/>
      <c r="O433" s="31">
        <f t="shared" ref="O433:O464" ca="1" si="56">+C$11+C$12*F433</f>
        <v>-5.2810731080820197E-3</v>
      </c>
      <c r="Q433" s="32">
        <f t="shared" si="52"/>
        <v>34879.008999999998</v>
      </c>
    </row>
    <row r="434" spans="1:33" s="31" customFormat="1" ht="12.75" customHeight="1">
      <c r="A434" s="10" t="s">
        <v>109</v>
      </c>
      <c r="B434" s="39" t="s">
        <v>31</v>
      </c>
      <c r="C434" s="41">
        <v>49898.544300000001</v>
      </c>
      <c r="D434" s="40">
        <v>1E-3</v>
      </c>
      <c r="E434" s="38">
        <f t="shared" si="50"/>
        <v>4801.5024147088097</v>
      </c>
      <c r="F434" s="31">
        <f t="shared" si="51"/>
        <v>4801.5</v>
      </c>
      <c r="G434" s="31">
        <f t="shared" si="55"/>
        <v>4.9738400048227049E-3</v>
      </c>
      <c r="I434" s="31">
        <f>G434</f>
        <v>4.9738400048227049E-3</v>
      </c>
      <c r="N434" s="38"/>
      <c r="O434" s="31">
        <f t="shared" ca="1" si="56"/>
        <v>-5.280747203975201E-3</v>
      </c>
      <c r="Q434" s="32">
        <f t="shared" si="52"/>
        <v>34880.044300000001</v>
      </c>
      <c r="AB434" s="31" t="s">
        <v>88</v>
      </c>
      <c r="AC434" s="31">
        <v>36</v>
      </c>
      <c r="AE434" s="31" t="s">
        <v>105</v>
      </c>
      <c r="AG434" s="31" t="s">
        <v>34</v>
      </c>
    </row>
    <row r="435" spans="1:33" ht="12.75" customHeight="1">
      <c r="A435" s="69" t="s">
        <v>1331</v>
      </c>
      <c r="B435" s="68" t="s">
        <v>122</v>
      </c>
      <c r="C435" s="69">
        <v>49928.407700000003</v>
      </c>
      <c r="D435" s="69" t="s">
        <v>144</v>
      </c>
      <c r="E435" s="10">
        <f t="shared" si="50"/>
        <v>4816.0005519733913</v>
      </c>
      <c r="F435" s="31">
        <f t="shared" si="51"/>
        <v>4816</v>
      </c>
      <c r="G435" s="31">
        <f t="shared" si="55"/>
        <v>1.1369600033503957E-3</v>
      </c>
      <c r="H435" s="31"/>
      <c r="I435" s="31"/>
      <c r="J435" s="31">
        <f>G435</f>
        <v>1.1369600033503957E-3</v>
      </c>
      <c r="K435" s="31"/>
      <c r="L435" s="31"/>
      <c r="M435" s="31"/>
      <c r="N435" s="31"/>
      <c r="O435" s="31">
        <f t="shared" ca="1" si="56"/>
        <v>-5.2712959848774665E-3</v>
      </c>
      <c r="P435" s="31"/>
      <c r="Q435" s="32">
        <f t="shared" si="52"/>
        <v>34909.907700000003</v>
      </c>
      <c r="W435" s="31"/>
    </row>
    <row r="436" spans="1:33" s="31" customFormat="1" ht="12.75" customHeight="1">
      <c r="A436" s="44" t="s">
        <v>112</v>
      </c>
      <c r="B436" s="45" t="s">
        <v>122</v>
      </c>
      <c r="C436" s="44">
        <v>49930.469299999997</v>
      </c>
      <c r="D436" s="44">
        <v>5.0000000000000001E-4</v>
      </c>
      <c r="E436" s="38">
        <f t="shared" si="50"/>
        <v>4817.0014212576853</v>
      </c>
      <c r="F436" s="31">
        <f t="shared" si="51"/>
        <v>4817</v>
      </c>
      <c r="G436" s="31">
        <f t="shared" si="55"/>
        <v>2.9275199922267348E-3</v>
      </c>
      <c r="J436" s="31">
        <f>G436</f>
        <v>2.9275199922267348E-3</v>
      </c>
      <c r="N436" s="38"/>
      <c r="O436" s="31">
        <f t="shared" ca="1" si="56"/>
        <v>-5.2706441766638291E-3</v>
      </c>
      <c r="Q436" s="32">
        <f t="shared" si="52"/>
        <v>34911.969299999997</v>
      </c>
    </row>
    <row r="437" spans="1:33" s="31" customFormat="1" ht="12.75" customHeight="1">
      <c r="A437" s="42" t="s">
        <v>143</v>
      </c>
      <c r="B437" s="43"/>
      <c r="C437" s="42">
        <v>49932.525999999998</v>
      </c>
      <c r="D437" s="42" t="s">
        <v>144</v>
      </c>
      <c r="E437" s="38">
        <f t="shared" si="50"/>
        <v>4817.9999116811487</v>
      </c>
      <c r="F437" s="31">
        <f t="shared" si="51"/>
        <v>4818</v>
      </c>
      <c r="G437" s="31">
        <f t="shared" si="55"/>
        <v>-1.8192000425187871E-4</v>
      </c>
      <c r="I437" s="31">
        <f>G437</f>
        <v>-1.8192000425187871E-4</v>
      </c>
      <c r="J437"/>
      <c r="N437" s="38"/>
      <c r="O437" s="31">
        <f t="shared" ca="1" si="56"/>
        <v>-5.2699923684501916E-3</v>
      </c>
      <c r="Q437" s="32">
        <f t="shared" si="52"/>
        <v>34914.025999999998</v>
      </c>
    </row>
    <row r="438" spans="1:33" s="31" customFormat="1" ht="12.75" customHeight="1">
      <c r="A438" s="10" t="s">
        <v>113</v>
      </c>
      <c r="B438" s="39"/>
      <c r="C438" s="41">
        <v>49932.531199999998</v>
      </c>
      <c r="D438" s="40"/>
      <c r="E438" s="38">
        <f t="shared" si="50"/>
        <v>4818.0024361865226</v>
      </c>
      <c r="F438" s="31">
        <f t="shared" si="51"/>
        <v>4818</v>
      </c>
      <c r="G438" s="31">
        <f t="shared" si="55"/>
        <v>5.0180799953523092E-3</v>
      </c>
      <c r="J438" s="31">
        <f>G438</f>
        <v>5.0180799953523092E-3</v>
      </c>
      <c r="O438" s="31">
        <f t="shared" ca="1" si="56"/>
        <v>-5.2699923684501916E-3</v>
      </c>
      <c r="Q438" s="32">
        <f t="shared" si="52"/>
        <v>34914.031199999998</v>
      </c>
      <c r="AB438" s="31" t="s">
        <v>70</v>
      </c>
      <c r="AG438" s="31" t="s">
        <v>72</v>
      </c>
    </row>
    <row r="439" spans="1:33" ht="12.75" customHeight="1">
      <c r="A439" s="69" t="s">
        <v>1331</v>
      </c>
      <c r="B439" s="68" t="s">
        <v>122</v>
      </c>
      <c r="C439" s="69">
        <v>50515.4683</v>
      </c>
      <c r="D439" s="69" t="s">
        <v>144</v>
      </c>
      <c r="E439" s="10">
        <f t="shared" si="50"/>
        <v>5101.0077903128749</v>
      </c>
      <c r="F439" s="31">
        <f t="shared" si="51"/>
        <v>5101</v>
      </c>
      <c r="G439" s="31">
        <f t="shared" si="55"/>
        <v>1.6046559998358134E-2</v>
      </c>
      <c r="H439" s="31"/>
      <c r="I439" s="31"/>
      <c r="J439" s="31">
        <f>G439</f>
        <v>1.6046559998358134E-2</v>
      </c>
      <c r="K439" s="31"/>
      <c r="L439" s="31"/>
      <c r="M439" s="31"/>
      <c r="N439" s="31"/>
      <c r="O439" s="31">
        <f t="shared" ca="1" si="56"/>
        <v>-5.0855306439909504E-3</v>
      </c>
      <c r="P439" s="31"/>
      <c r="Q439" s="32">
        <f t="shared" si="52"/>
        <v>35496.9683</v>
      </c>
      <c r="W439" s="31"/>
    </row>
    <row r="440" spans="1:33" s="31" customFormat="1" ht="12.75" customHeight="1">
      <c r="A440" s="10" t="s">
        <v>115</v>
      </c>
      <c r="B440" s="39"/>
      <c r="C440" s="41">
        <v>50616.38</v>
      </c>
      <c r="D440" s="40">
        <v>6.0000000000000001E-3</v>
      </c>
      <c r="E440" s="38">
        <f t="shared" si="50"/>
        <v>5149.9985843350614</v>
      </c>
      <c r="F440" s="31">
        <f t="shared" si="51"/>
        <v>5150</v>
      </c>
      <c r="G440" s="31">
        <f t="shared" si="55"/>
        <v>-2.9160000049159862E-3</v>
      </c>
      <c r="I440" s="31">
        <f>G440</f>
        <v>-2.9160000049159862E-3</v>
      </c>
      <c r="O440" s="31">
        <f t="shared" ca="1" si="56"/>
        <v>-5.0535920415227418E-3</v>
      </c>
      <c r="Q440" s="32">
        <f t="shared" si="52"/>
        <v>35597.879999999997</v>
      </c>
      <c r="AB440" s="31" t="s">
        <v>73</v>
      </c>
      <c r="AC440" s="31">
        <v>15</v>
      </c>
      <c r="AE440" s="31" t="s">
        <v>114</v>
      </c>
      <c r="AG440" s="31" t="s">
        <v>34</v>
      </c>
    </row>
    <row r="441" spans="1:33" ht="12.75" customHeight="1">
      <c r="A441" s="69" t="s">
        <v>1378</v>
      </c>
      <c r="B441" s="68" t="s">
        <v>122</v>
      </c>
      <c r="C441" s="69">
        <v>50964.500999999997</v>
      </c>
      <c r="D441" s="69" t="s">
        <v>144</v>
      </c>
      <c r="E441" s="10">
        <f t="shared" si="50"/>
        <v>5319.0049949474915</v>
      </c>
      <c r="F441" s="31">
        <f t="shared" si="51"/>
        <v>5319</v>
      </c>
      <c r="G441" s="31">
        <f t="shared" si="55"/>
        <v>1.028863999817986E-2</v>
      </c>
      <c r="H441" s="31"/>
      <c r="I441" s="31">
        <f>G441</f>
        <v>1.028863999817986E-2</v>
      </c>
      <c r="J441" s="31"/>
      <c r="K441" s="31"/>
      <c r="L441" s="31"/>
      <c r="M441" s="31"/>
      <c r="N441" s="31"/>
      <c r="O441" s="31">
        <f t="shared" ca="1" si="56"/>
        <v>-4.9434364534181058E-3</v>
      </c>
      <c r="P441" s="31"/>
      <c r="Q441" s="32">
        <f t="shared" si="52"/>
        <v>35946.000999999997</v>
      </c>
      <c r="W441" s="31"/>
    </row>
    <row r="442" spans="1:33" ht="12.75" customHeight="1">
      <c r="A442" s="69" t="s">
        <v>1378</v>
      </c>
      <c r="B442" s="68" t="s">
        <v>31</v>
      </c>
      <c r="C442" s="69">
        <v>51031.411</v>
      </c>
      <c r="D442" s="69" t="s">
        <v>144</v>
      </c>
      <c r="E442" s="10">
        <f t="shared" si="50"/>
        <v>5351.4885823612885</v>
      </c>
      <c r="F442" s="31">
        <f t="shared" si="51"/>
        <v>5351.5</v>
      </c>
      <c r="G442" s="31">
        <f t="shared" si="55"/>
        <v>-2.3518160000094213E-2</v>
      </c>
      <c r="H442" s="31"/>
      <c r="I442" s="31">
        <f>G442</f>
        <v>-2.3518160000094213E-2</v>
      </c>
      <c r="J442" s="31"/>
      <c r="K442" s="31"/>
      <c r="L442" s="31"/>
      <c r="M442" s="31"/>
      <c r="N442" s="31"/>
      <c r="O442" s="31">
        <f t="shared" ca="1" si="56"/>
        <v>-4.9222526864749067E-3</v>
      </c>
      <c r="P442" s="31"/>
      <c r="Q442" s="32">
        <f t="shared" si="52"/>
        <v>36012.911</v>
      </c>
      <c r="W442" s="31"/>
    </row>
    <row r="443" spans="1:33" ht="12.75" customHeight="1">
      <c r="A443" s="69" t="s">
        <v>1378</v>
      </c>
      <c r="B443" s="68" t="s">
        <v>122</v>
      </c>
      <c r="C443" s="69">
        <v>51032.434999999998</v>
      </c>
      <c r="D443" s="69" t="s">
        <v>144</v>
      </c>
      <c r="E443" s="10">
        <f t="shared" si="50"/>
        <v>5351.9857157271772</v>
      </c>
      <c r="F443" s="31">
        <f t="shared" si="51"/>
        <v>5352</v>
      </c>
      <c r="G443" s="31">
        <f t="shared" si="55"/>
        <v>-2.9422880004858598E-2</v>
      </c>
      <c r="H443" s="31"/>
      <c r="I443" s="31">
        <f>G443</f>
        <v>-2.9422880004858598E-2</v>
      </c>
      <c r="J443" s="31"/>
      <c r="K443" s="31"/>
      <c r="L443" s="31"/>
      <c r="M443" s="31"/>
      <c r="N443" s="31"/>
      <c r="O443" s="31">
        <f t="shared" ca="1" si="56"/>
        <v>-4.9219267823680888E-3</v>
      </c>
      <c r="P443" s="31"/>
      <c r="Q443" s="32">
        <f t="shared" si="52"/>
        <v>36013.934999999998</v>
      </c>
      <c r="W443" s="31"/>
    </row>
    <row r="444" spans="1:33" ht="12.75" customHeight="1">
      <c r="A444" s="69" t="s">
        <v>1331</v>
      </c>
      <c r="B444" s="68" t="s">
        <v>122</v>
      </c>
      <c r="C444" s="69">
        <v>51032.462299999999</v>
      </c>
      <c r="D444" s="69" t="s">
        <v>144</v>
      </c>
      <c r="E444" s="10">
        <f t="shared" si="50"/>
        <v>5351.99896938039</v>
      </c>
      <c r="F444" s="31">
        <f t="shared" si="51"/>
        <v>5352</v>
      </c>
      <c r="G444" s="31">
        <f t="shared" si="55"/>
        <v>-2.1228800032986328E-3</v>
      </c>
      <c r="H444" s="31"/>
      <c r="I444" s="31"/>
      <c r="J444" s="31">
        <f>G444</f>
        <v>-2.1228800032986328E-3</v>
      </c>
      <c r="K444" s="31"/>
      <c r="L444" s="31"/>
      <c r="M444" s="31"/>
      <c r="N444" s="31"/>
      <c r="O444" s="31">
        <f t="shared" ca="1" si="56"/>
        <v>-4.9219267823680888E-3</v>
      </c>
      <c r="P444" s="31"/>
      <c r="Q444" s="32">
        <f t="shared" si="52"/>
        <v>36013.962299999999</v>
      </c>
      <c r="W444" s="31"/>
    </row>
    <row r="445" spans="1:33" ht="12.75" customHeight="1">
      <c r="A445" s="69" t="s">
        <v>1331</v>
      </c>
      <c r="B445" s="68" t="s">
        <v>122</v>
      </c>
      <c r="C445" s="69">
        <v>51032.4692</v>
      </c>
      <c r="D445" s="69" t="s">
        <v>144</v>
      </c>
      <c r="E445" s="10">
        <f t="shared" si="50"/>
        <v>5352.0023192048284</v>
      </c>
      <c r="F445" s="31">
        <f t="shared" si="51"/>
        <v>5352</v>
      </c>
      <c r="G445" s="31">
        <f t="shared" si="55"/>
        <v>4.7771199970156886E-3</v>
      </c>
      <c r="H445" s="31"/>
      <c r="I445" s="31"/>
      <c r="J445" s="31">
        <f>G445</f>
        <v>4.7771199970156886E-3</v>
      </c>
      <c r="K445" s="31"/>
      <c r="L445" s="31"/>
      <c r="M445" s="31"/>
      <c r="N445" s="31"/>
      <c r="O445" s="31">
        <f t="shared" ca="1" si="56"/>
        <v>-4.9219267823680888E-3</v>
      </c>
      <c r="P445" s="31"/>
      <c r="Q445" s="32">
        <f t="shared" si="52"/>
        <v>36013.9692</v>
      </c>
      <c r="W445" s="31"/>
    </row>
    <row r="446" spans="1:33" ht="12.75" customHeight="1">
      <c r="A446" s="69" t="s">
        <v>1331</v>
      </c>
      <c r="B446" s="68" t="s">
        <v>122</v>
      </c>
      <c r="C446" s="69">
        <v>51306.421000000002</v>
      </c>
      <c r="D446" s="69" t="s">
        <v>144</v>
      </c>
      <c r="E446" s="10">
        <f t="shared" si="50"/>
        <v>5485.0009329018321</v>
      </c>
      <c r="F446" s="31">
        <f t="shared" si="51"/>
        <v>5485</v>
      </c>
      <c r="G446" s="31">
        <f t="shared" si="55"/>
        <v>1.9216000000596978E-3</v>
      </c>
      <c r="H446" s="31"/>
      <c r="I446" s="31">
        <f>G446</f>
        <v>1.9216000000596978E-3</v>
      </c>
      <c r="J446" s="31"/>
      <c r="K446" s="31"/>
      <c r="L446" s="31"/>
      <c r="M446" s="31"/>
      <c r="N446" s="31"/>
      <c r="O446" s="31">
        <f t="shared" ca="1" si="56"/>
        <v>-4.8352362899543814E-3</v>
      </c>
      <c r="P446" s="31"/>
      <c r="Q446" s="32">
        <f t="shared" si="52"/>
        <v>36287.921000000002</v>
      </c>
      <c r="W446" s="31"/>
    </row>
    <row r="447" spans="1:33" ht="12.75" customHeight="1">
      <c r="A447" s="69" t="s">
        <v>1396</v>
      </c>
      <c r="B447" s="68" t="s">
        <v>122</v>
      </c>
      <c r="C447" s="69">
        <v>51411.442000000003</v>
      </c>
      <c r="D447" s="69" t="s">
        <v>144</v>
      </c>
      <c r="E447" s="10">
        <f t="shared" si="50"/>
        <v>5535.9867172955583</v>
      </c>
      <c r="F447" s="31">
        <f t="shared" si="51"/>
        <v>5536</v>
      </c>
      <c r="G447" s="31">
        <f t="shared" si="55"/>
        <v>-2.7359840001736302E-2</v>
      </c>
      <c r="H447" s="31"/>
      <c r="I447" s="31">
        <f>G447</f>
        <v>-2.7359840001736302E-2</v>
      </c>
      <c r="J447" s="31"/>
      <c r="K447" s="31"/>
      <c r="L447" s="31"/>
      <c r="M447" s="31"/>
      <c r="N447" s="31"/>
      <c r="O447" s="31">
        <f t="shared" ca="1" si="56"/>
        <v>-4.8019940710588987E-3</v>
      </c>
      <c r="P447" s="31"/>
      <c r="Q447" s="32">
        <f t="shared" si="52"/>
        <v>36392.942000000003</v>
      </c>
      <c r="W447" s="31"/>
    </row>
    <row r="448" spans="1:33" ht="12.75" customHeight="1">
      <c r="A448" s="69" t="s">
        <v>1399</v>
      </c>
      <c r="B448" s="68" t="s">
        <v>31</v>
      </c>
      <c r="C448" s="69">
        <v>52032.491999999998</v>
      </c>
      <c r="D448" s="69" t="s">
        <v>144</v>
      </c>
      <c r="E448" s="10">
        <f t="shared" si="50"/>
        <v>5837.4951908172616</v>
      </c>
      <c r="F448" s="31">
        <f t="shared" si="51"/>
        <v>5837.5</v>
      </c>
      <c r="G448" s="31">
        <f t="shared" si="55"/>
        <v>-9.9060000065946952E-3</v>
      </c>
      <c r="H448" s="31"/>
      <c r="I448" s="31">
        <f>G448</f>
        <v>-9.9060000065946952E-3</v>
      </c>
      <c r="J448" s="31"/>
      <c r="K448" s="31"/>
      <c r="L448" s="31"/>
      <c r="M448" s="31"/>
      <c r="N448" s="31"/>
      <c r="O448" s="31">
        <f t="shared" ca="1" si="56"/>
        <v>-4.6054738946473741E-3</v>
      </c>
      <c r="P448" s="31"/>
      <c r="Q448" s="32">
        <f t="shared" si="52"/>
        <v>37013.991999999998</v>
      </c>
      <c r="W448" s="31"/>
    </row>
    <row r="449" spans="1:33" s="31" customFormat="1" ht="12.75" customHeight="1">
      <c r="A449" s="42" t="s">
        <v>145</v>
      </c>
      <c r="B449" s="43" t="s">
        <v>122</v>
      </c>
      <c r="C449" s="42">
        <v>52033.532700000003</v>
      </c>
      <c r="D449" s="42" t="s">
        <v>146</v>
      </c>
      <c r="E449" s="38">
        <f t="shared" si="50"/>
        <v>5838.0004317292587</v>
      </c>
      <c r="F449" s="31">
        <f t="shared" si="51"/>
        <v>5838</v>
      </c>
      <c r="G449" s="31">
        <f t="shared" si="55"/>
        <v>8.8928000332089141E-4</v>
      </c>
      <c r="K449" s="31">
        <f>G449</f>
        <v>8.8928000332089141E-4</v>
      </c>
      <c r="O449" s="31">
        <f t="shared" ca="1" si="56"/>
        <v>-4.6051479905405554E-3</v>
      </c>
      <c r="Q449" s="32">
        <f t="shared" si="52"/>
        <v>37015.032700000003</v>
      </c>
    </row>
    <row r="450" spans="1:33" ht="12.75" customHeight="1">
      <c r="A450" s="69" t="s">
        <v>1408</v>
      </c>
      <c r="B450" s="68" t="s">
        <v>31</v>
      </c>
      <c r="C450" s="69">
        <v>52100.455000000002</v>
      </c>
      <c r="D450" s="69" t="s">
        <v>144</v>
      </c>
      <c r="E450" s="10">
        <f t="shared" si="50"/>
        <v>5870.4899905692255</v>
      </c>
      <c r="F450" s="31">
        <f t="shared" si="51"/>
        <v>5870.5</v>
      </c>
      <c r="G450" s="31">
        <f t="shared" si="55"/>
        <v>-2.0617520000087097E-2</v>
      </c>
      <c r="H450" s="31"/>
      <c r="I450" s="31">
        <f>G450</f>
        <v>-2.0617520000087097E-2</v>
      </c>
      <c r="J450" s="31"/>
      <c r="K450" s="31"/>
      <c r="L450" s="31"/>
      <c r="M450" s="31"/>
      <c r="N450" s="31"/>
      <c r="O450" s="31">
        <f t="shared" ca="1" si="56"/>
        <v>-4.5839642235973562E-3</v>
      </c>
      <c r="P450" s="31"/>
      <c r="Q450" s="32">
        <f t="shared" si="52"/>
        <v>37081.955000000002</v>
      </c>
      <c r="W450" s="31"/>
    </row>
    <row r="451" spans="1:33" s="31" customFormat="1" ht="12.75" customHeight="1">
      <c r="A451" s="10" t="s">
        <v>30</v>
      </c>
      <c r="B451" s="39" t="s">
        <v>31</v>
      </c>
      <c r="C451" s="40">
        <v>52100.476999999999</v>
      </c>
      <c r="D451" s="40">
        <v>1E-3</v>
      </c>
      <c r="E451" s="38">
        <f t="shared" si="50"/>
        <v>5870.5006711688811</v>
      </c>
      <c r="F451" s="31">
        <f t="shared" si="51"/>
        <v>5870.5</v>
      </c>
      <c r="G451" s="31">
        <f t="shared" si="55"/>
        <v>1.382479997118935E-3</v>
      </c>
      <c r="J451" s="31">
        <f>G451</f>
        <v>1.382479997118935E-3</v>
      </c>
      <c r="O451" s="31">
        <f t="shared" ca="1" si="56"/>
        <v>-4.5839642235973562E-3</v>
      </c>
      <c r="Q451" s="32">
        <f t="shared" si="52"/>
        <v>37081.976999999999</v>
      </c>
    </row>
    <row r="452" spans="1:33" ht="12.75" customHeight="1">
      <c r="A452" s="69" t="s">
        <v>1416</v>
      </c>
      <c r="B452" s="68" t="s">
        <v>122</v>
      </c>
      <c r="C452" s="69">
        <v>52857.457000000002</v>
      </c>
      <c r="D452" s="69" t="s">
        <v>144</v>
      </c>
      <c r="E452" s="10">
        <f t="shared" si="50"/>
        <v>6238.0006861217225</v>
      </c>
      <c r="F452" s="31">
        <f t="shared" si="51"/>
        <v>6238</v>
      </c>
      <c r="G452" s="31">
        <f t="shared" si="55"/>
        <v>1.4132799988146871E-3</v>
      </c>
      <c r="H452" s="31"/>
      <c r="I452" s="31">
        <f>G452</f>
        <v>1.4132799988146871E-3</v>
      </c>
      <c r="J452" s="31"/>
      <c r="K452" s="31"/>
      <c r="L452" s="31"/>
      <c r="M452" s="31"/>
      <c r="N452" s="31"/>
      <c r="O452" s="31">
        <f t="shared" ca="1" si="56"/>
        <v>-4.3444247050857957E-3</v>
      </c>
      <c r="P452" s="31"/>
      <c r="Q452" s="32">
        <f t="shared" si="52"/>
        <v>37838.957000000002</v>
      </c>
      <c r="W452" s="31"/>
    </row>
    <row r="453" spans="1:33" ht="12.75" customHeight="1">
      <c r="A453" s="69" t="s">
        <v>1419</v>
      </c>
      <c r="B453" s="68" t="s">
        <v>122</v>
      </c>
      <c r="C453" s="69">
        <v>53203.498</v>
      </c>
      <c r="D453" s="69" t="s">
        <v>144</v>
      </c>
      <c r="E453" s="10">
        <f t="shared" si="50"/>
        <v>6405.9972945846866</v>
      </c>
      <c r="F453" s="31">
        <f t="shared" si="51"/>
        <v>6406</v>
      </c>
      <c r="G453" s="31">
        <f t="shared" si="55"/>
        <v>-5.5726400023559108E-3</v>
      </c>
      <c r="H453" s="31"/>
      <c r="I453" s="31">
        <f>G453</f>
        <v>-5.5726400023559108E-3</v>
      </c>
      <c r="J453" s="31"/>
      <c r="K453" s="31"/>
      <c r="L453" s="31"/>
      <c r="M453" s="31"/>
      <c r="N453" s="31"/>
      <c r="O453" s="31">
        <f t="shared" ca="1" si="56"/>
        <v>-4.2349209251947972E-3</v>
      </c>
      <c r="P453" s="31"/>
      <c r="Q453" s="32">
        <f t="shared" si="52"/>
        <v>38184.998</v>
      </c>
      <c r="W453" s="31"/>
    </row>
    <row r="454" spans="1:33" ht="12.75" customHeight="1">
      <c r="A454" s="42" t="s">
        <v>145</v>
      </c>
      <c r="B454" s="43" t="s">
        <v>122</v>
      </c>
      <c r="C454" s="42">
        <v>53203.498370000001</v>
      </c>
      <c r="D454" s="42" t="s">
        <v>144</v>
      </c>
      <c r="E454" s="38">
        <f t="shared" si="50"/>
        <v>6405.9974742129543</v>
      </c>
      <c r="F454" s="31">
        <f t="shared" si="51"/>
        <v>6406</v>
      </c>
      <c r="G454" s="31">
        <f t="shared" si="55"/>
        <v>-5.2026400007889606E-3</v>
      </c>
      <c r="H454" s="31"/>
      <c r="I454" s="31"/>
      <c r="K454" s="31">
        <f>G454</f>
        <v>-5.2026400007889606E-3</v>
      </c>
      <c r="L454" s="31"/>
      <c r="M454" s="31"/>
      <c r="N454" s="31"/>
      <c r="O454" s="31">
        <f t="shared" ca="1" si="56"/>
        <v>-4.2349209251947972E-3</v>
      </c>
      <c r="P454" s="31"/>
      <c r="Q454" s="32">
        <f t="shared" si="52"/>
        <v>38184.998370000001</v>
      </c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</row>
    <row r="455" spans="1:33" s="31" customFormat="1" ht="12.75" customHeight="1">
      <c r="A455" s="42" t="s">
        <v>145</v>
      </c>
      <c r="B455" s="43" t="s">
        <v>122</v>
      </c>
      <c r="C455" s="42">
        <v>53203.499759999999</v>
      </c>
      <c r="D455" s="42" t="s">
        <v>144</v>
      </c>
      <c r="E455" s="38">
        <f t="shared" si="50"/>
        <v>6405.9981490326591</v>
      </c>
      <c r="F455" s="31">
        <f t="shared" si="51"/>
        <v>6406</v>
      </c>
      <c r="G455" s="31">
        <f t="shared" si="55"/>
        <v>-3.8126400031615049E-3</v>
      </c>
      <c r="K455" s="31">
        <f>G455</f>
        <v>-3.8126400031615049E-3</v>
      </c>
      <c r="O455" s="31">
        <f t="shared" ca="1" si="56"/>
        <v>-4.2349209251947972E-3</v>
      </c>
      <c r="Q455" s="32">
        <f t="shared" si="52"/>
        <v>38184.999759999999</v>
      </c>
    </row>
    <row r="456" spans="1:33" ht="12.75" customHeight="1">
      <c r="A456" s="42" t="s">
        <v>145</v>
      </c>
      <c r="B456" s="43" t="s">
        <v>122</v>
      </c>
      <c r="C456" s="42">
        <v>53267.351560000003</v>
      </c>
      <c r="D456" s="42" t="s">
        <v>144</v>
      </c>
      <c r="E456" s="38">
        <f t="shared" si="50"/>
        <v>6436.9970359976605</v>
      </c>
      <c r="F456" s="31">
        <f t="shared" si="51"/>
        <v>6437</v>
      </c>
      <c r="G456" s="31">
        <f t="shared" si="55"/>
        <v>-6.1052799937897362E-3</v>
      </c>
      <c r="H456" s="31"/>
      <c r="I456" s="31"/>
      <c r="K456" s="31">
        <f>G456</f>
        <v>-6.1052799937897362E-3</v>
      </c>
      <c r="L456" s="31"/>
      <c r="M456" s="31"/>
      <c r="N456" s="31"/>
      <c r="O456" s="31">
        <f t="shared" ca="1" si="56"/>
        <v>-4.2147148705720533E-3</v>
      </c>
      <c r="P456" s="31"/>
      <c r="Q456" s="32">
        <f t="shared" si="52"/>
        <v>38248.851560000003</v>
      </c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</row>
    <row r="457" spans="1:33" s="31" customFormat="1" ht="12.75" customHeight="1">
      <c r="A457" s="42" t="s">
        <v>145</v>
      </c>
      <c r="B457" s="43" t="s">
        <v>122</v>
      </c>
      <c r="C457" s="42">
        <v>53267.357810000001</v>
      </c>
      <c r="D457" s="42" t="s">
        <v>144</v>
      </c>
      <c r="E457" s="38">
        <f t="shared" si="50"/>
        <v>6437.0000702589268</v>
      </c>
      <c r="F457" s="31">
        <f t="shared" si="51"/>
        <v>6437</v>
      </c>
      <c r="G457" s="31">
        <f t="shared" si="55"/>
        <v>1.447200047550723E-4</v>
      </c>
      <c r="K457" s="31">
        <f>G457</f>
        <v>1.447200047550723E-4</v>
      </c>
      <c r="O457" s="31">
        <f t="shared" ca="1" si="56"/>
        <v>-4.2147148705720533E-3</v>
      </c>
      <c r="Q457" s="32">
        <f t="shared" si="52"/>
        <v>38248.857810000001</v>
      </c>
    </row>
    <row r="458" spans="1:33" ht="12.75" customHeight="1">
      <c r="A458" s="42" t="s">
        <v>145</v>
      </c>
      <c r="B458" s="43" t="s">
        <v>31</v>
      </c>
      <c r="C458" s="42">
        <v>53546.458559999999</v>
      </c>
      <c r="D458" s="42">
        <v>1E-4</v>
      </c>
      <c r="E458" s="38">
        <f t="shared" si="50"/>
        <v>6572.4984054835668</v>
      </c>
      <c r="F458" s="31">
        <f t="shared" si="51"/>
        <v>6572.5</v>
      </c>
      <c r="G458" s="31">
        <f t="shared" ref="G458:G489" si="57">+C458-(C$7+F458*C$8)</f>
        <v>-3.2844000015757047E-3</v>
      </c>
      <c r="H458" s="31"/>
      <c r="I458" s="31"/>
      <c r="K458" s="31">
        <f>G458</f>
        <v>-3.2844000015757047E-3</v>
      </c>
      <c r="L458" s="31"/>
      <c r="M458" s="31"/>
      <c r="N458" s="31"/>
      <c r="O458" s="31">
        <f t="shared" ca="1" si="56"/>
        <v>-4.1263948576242531E-3</v>
      </c>
      <c r="P458" s="31"/>
      <c r="Q458" s="32">
        <f t="shared" si="52"/>
        <v>38527.958559999999</v>
      </c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</row>
    <row r="459" spans="1:33" s="31" customFormat="1" ht="12.75" customHeight="1">
      <c r="A459" s="69" t="s">
        <v>1434</v>
      </c>
      <c r="B459" s="68" t="s">
        <v>122</v>
      </c>
      <c r="C459" s="69">
        <v>53580.447</v>
      </c>
      <c r="D459" s="69" t="s">
        <v>144</v>
      </c>
      <c r="E459" s="10">
        <f t="shared" si="50"/>
        <v>6588.9991746032583</v>
      </c>
      <c r="F459" s="31">
        <f t="shared" si="51"/>
        <v>6589</v>
      </c>
      <c r="G459" s="31">
        <f t="shared" si="57"/>
        <v>-1.7001599990180694E-3</v>
      </c>
      <c r="I459" s="31">
        <f>G459</f>
        <v>-1.7001599990180694E-3</v>
      </c>
      <c r="O459" s="31">
        <f t="shared" ca="1" si="56"/>
        <v>-4.1156400220992446E-3</v>
      </c>
      <c r="Q459" s="32">
        <f t="shared" si="52"/>
        <v>38561.947</v>
      </c>
      <c r="R459"/>
      <c r="S459"/>
      <c r="T459"/>
      <c r="U459"/>
      <c r="V459"/>
      <c r="X459"/>
      <c r="Y459"/>
      <c r="Z459"/>
      <c r="AA459"/>
      <c r="AB459"/>
      <c r="AC459"/>
      <c r="AD459"/>
      <c r="AE459"/>
      <c r="AF459"/>
      <c r="AG459"/>
    </row>
    <row r="460" spans="1:33" ht="12.75" customHeight="1">
      <c r="A460" s="71" t="s">
        <v>1532</v>
      </c>
      <c r="B460" s="72" t="s">
        <v>122</v>
      </c>
      <c r="C460" s="71">
        <v>53858.519229999998</v>
      </c>
      <c r="D460" s="71">
        <v>4.0000000000000003E-5</v>
      </c>
      <c r="E460" s="10">
        <f t="shared" si="50"/>
        <v>6723.9981820842595</v>
      </c>
      <c r="F460" s="31">
        <f t="shared" si="51"/>
        <v>6724</v>
      </c>
      <c r="G460" s="31">
        <f t="shared" si="57"/>
        <v>-3.7445600028149784E-3</v>
      </c>
      <c r="H460" s="31"/>
      <c r="I460" s="31"/>
      <c r="J460" s="31"/>
      <c r="K460" s="31">
        <f>G460</f>
        <v>-3.7445600028149784E-3</v>
      </c>
      <c r="L460" s="31"/>
      <c r="M460" s="31"/>
      <c r="N460" s="31"/>
      <c r="O460" s="31">
        <f t="shared" ca="1" si="56"/>
        <v>-4.0276459132582631E-3</v>
      </c>
      <c r="P460" s="31"/>
      <c r="Q460" s="32">
        <f t="shared" si="52"/>
        <v>38840.019229999998</v>
      </c>
      <c r="R460" s="31"/>
      <c r="W460" s="31"/>
    </row>
    <row r="461" spans="1:33" s="31" customFormat="1" ht="12.75" customHeight="1">
      <c r="A461" s="71" t="s">
        <v>1532</v>
      </c>
      <c r="B461" s="72" t="s">
        <v>31</v>
      </c>
      <c r="C461" s="71">
        <v>53859.549180000002</v>
      </c>
      <c r="D461" s="71">
        <v>6.0000000000000002E-5</v>
      </c>
      <c r="E461" s="10">
        <f t="shared" si="50"/>
        <v>6724.4982040668774</v>
      </c>
      <c r="F461" s="31">
        <f t="shared" si="51"/>
        <v>6724.5</v>
      </c>
      <c r="G461" s="31">
        <f t="shared" si="57"/>
        <v>-3.699280001455918E-3</v>
      </c>
      <c r="K461" s="31">
        <f>G461</f>
        <v>-3.699280001455918E-3</v>
      </c>
      <c r="O461" s="31">
        <f t="shared" ca="1" si="56"/>
        <v>-4.0273200091514453E-3</v>
      </c>
      <c r="Q461" s="32">
        <f t="shared" si="52"/>
        <v>38841.049180000002</v>
      </c>
      <c r="S461"/>
      <c r="T461"/>
      <c r="U461"/>
      <c r="V461"/>
      <c r="X461"/>
      <c r="Y461"/>
      <c r="Z461"/>
      <c r="AA461"/>
      <c r="AB461"/>
      <c r="AC461"/>
      <c r="AD461"/>
      <c r="AE461"/>
      <c r="AF461"/>
      <c r="AG461"/>
    </row>
    <row r="462" spans="1:33" s="31" customFormat="1" ht="12.75" customHeight="1">
      <c r="A462" s="11" t="s">
        <v>138</v>
      </c>
      <c r="B462" s="34" t="s">
        <v>31</v>
      </c>
      <c r="C462" s="12">
        <v>53888.387999999999</v>
      </c>
      <c r="D462" s="12">
        <v>5.9999999999999995E-4</v>
      </c>
      <c r="E462" s="38">
        <f t="shared" si="50"/>
        <v>6738.4989263861216</v>
      </c>
      <c r="F462" s="31">
        <f t="shared" si="51"/>
        <v>6738.5</v>
      </c>
      <c r="G462" s="31">
        <f t="shared" si="57"/>
        <v>-2.2114399980637245E-3</v>
      </c>
      <c r="K462" s="31">
        <f>G462</f>
        <v>-2.2114399980637245E-3</v>
      </c>
      <c r="O462" s="31">
        <f t="shared" ca="1" si="56"/>
        <v>-4.0181946941605286E-3</v>
      </c>
      <c r="Q462" s="32">
        <f t="shared" si="52"/>
        <v>38869.887999999999</v>
      </c>
    </row>
    <row r="463" spans="1:33" ht="12.75" customHeight="1">
      <c r="A463" s="11" t="s">
        <v>139</v>
      </c>
      <c r="B463" s="34" t="s">
        <v>31</v>
      </c>
      <c r="C463" s="12">
        <v>53888.387999999999</v>
      </c>
      <c r="D463" s="12">
        <v>5.9999999999999995E-4</v>
      </c>
      <c r="E463" s="38">
        <f t="shared" si="50"/>
        <v>6738.4989263861216</v>
      </c>
      <c r="F463" s="31">
        <f t="shared" si="51"/>
        <v>6738.5</v>
      </c>
      <c r="G463" s="31">
        <f t="shared" si="57"/>
        <v>-2.2114399980637245E-3</v>
      </c>
      <c r="H463" s="31"/>
      <c r="I463" s="31"/>
      <c r="J463" s="31">
        <f>G463</f>
        <v>-2.2114399980637245E-3</v>
      </c>
      <c r="K463" s="31"/>
      <c r="L463" s="31"/>
      <c r="M463" s="31"/>
      <c r="N463" s="31"/>
      <c r="O463" s="31">
        <f t="shared" ca="1" si="56"/>
        <v>-4.0181946941605286E-3</v>
      </c>
      <c r="P463" s="31"/>
      <c r="Q463" s="32">
        <f t="shared" si="52"/>
        <v>38869.887999999999</v>
      </c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</row>
    <row r="464" spans="1:33" ht="12.75" customHeight="1">
      <c r="A464" s="42" t="s">
        <v>145</v>
      </c>
      <c r="B464" s="43" t="s">
        <v>122</v>
      </c>
      <c r="C464" s="42">
        <v>53922.374329999999</v>
      </c>
      <c r="D464" s="42" t="s">
        <v>147</v>
      </c>
      <c r="E464" s="38">
        <f t="shared" si="50"/>
        <v>6754.9986711392085</v>
      </c>
      <c r="F464" s="31">
        <f t="shared" si="51"/>
        <v>6755</v>
      </c>
      <c r="G464" s="31">
        <f t="shared" si="57"/>
        <v>-2.7372000040486455E-3</v>
      </c>
      <c r="H464" s="31"/>
      <c r="I464" s="31"/>
      <c r="K464" s="31">
        <f t="shared" ref="K464:K469" si="58">G464</f>
        <v>-2.7372000040486455E-3</v>
      </c>
      <c r="L464" s="31"/>
      <c r="M464" s="31"/>
      <c r="N464" s="31"/>
      <c r="O464" s="31">
        <f t="shared" ca="1" si="56"/>
        <v>-4.0074398586355192E-3</v>
      </c>
      <c r="P464" s="31"/>
      <c r="Q464" s="32">
        <f t="shared" si="52"/>
        <v>38903.874329999999</v>
      </c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</row>
    <row r="465" spans="1:33" ht="12.75" customHeight="1">
      <c r="A465" s="42" t="s">
        <v>145</v>
      </c>
      <c r="B465" s="43" t="s">
        <v>122</v>
      </c>
      <c r="C465" s="42">
        <v>53924.43331</v>
      </c>
      <c r="D465" s="42" t="s">
        <v>148</v>
      </c>
      <c r="E465" s="38">
        <f t="shared" si="50"/>
        <v>6755.9982684611832</v>
      </c>
      <c r="F465" s="31">
        <f t="shared" si="51"/>
        <v>6756</v>
      </c>
      <c r="G465" s="31">
        <f t="shared" si="57"/>
        <v>-3.5666399999172427E-3</v>
      </c>
      <c r="H465" s="31"/>
      <c r="I465" s="31"/>
      <c r="J465" s="31"/>
      <c r="K465" s="31">
        <f t="shared" si="58"/>
        <v>-3.5666399999172427E-3</v>
      </c>
      <c r="L465" s="31"/>
      <c r="M465" s="31"/>
      <c r="N465" s="31"/>
      <c r="O465" s="31">
        <f t="shared" ref="O465:O495" ca="1" si="59">+C$11+C$12*F465</f>
        <v>-4.0067880504218827E-3</v>
      </c>
      <c r="P465" s="31"/>
      <c r="Q465" s="32">
        <f t="shared" si="52"/>
        <v>38905.93331</v>
      </c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</row>
    <row r="466" spans="1:33" s="31" customFormat="1" ht="12.75" customHeight="1">
      <c r="A466" s="42" t="s">
        <v>145</v>
      </c>
      <c r="B466" s="43" t="s">
        <v>122</v>
      </c>
      <c r="C466" s="42">
        <v>53990.346989999998</v>
      </c>
      <c r="D466" s="42" t="s">
        <v>147</v>
      </c>
      <c r="E466" s="38">
        <f t="shared" si="50"/>
        <v>6787.998160645383</v>
      </c>
      <c r="F466" s="31">
        <f t="shared" si="51"/>
        <v>6788</v>
      </c>
      <c r="G466" s="31">
        <f t="shared" si="57"/>
        <v>-3.7887200014665723E-3</v>
      </c>
      <c r="J466"/>
      <c r="K466" s="31">
        <f t="shared" si="58"/>
        <v>-3.7887200014665723E-3</v>
      </c>
      <c r="O466" s="31">
        <f t="shared" ca="1" si="59"/>
        <v>-3.9859301875855022E-3</v>
      </c>
      <c r="Q466" s="32">
        <f t="shared" si="52"/>
        <v>38971.846989999998</v>
      </c>
    </row>
    <row r="467" spans="1:33" s="31" customFormat="1" ht="12.75" customHeight="1">
      <c r="A467" s="42" t="s">
        <v>145</v>
      </c>
      <c r="B467" s="43" t="s">
        <v>122</v>
      </c>
      <c r="C467" s="42">
        <v>54202.50692</v>
      </c>
      <c r="D467" s="42">
        <v>2.9999999999999997E-4</v>
      </c>
      <c r="E467" s="38">
        <f t="shared" si="50"/>
        <v>6890.9979459070728</v>
      </c>
      <c r="F467" s="31">
        <f t="shared" si="51"/>
        <v>6891</v>
      </c>
      <c r="G467" s="31">
        <f t="shared" si="57"/>
        <v>-4.2310400021960959E-3</v>
      </c>
      <c r="J467"/>
      <c r="K467" s="31">
        <f t="shared" si="58"/>
        <v>-4.2310400021960959E-3</v>
      </c>
      <c r="O467" s="31">
        <f t="shared" ca="1" si="59"/>
        <v>-3.9187939415809012E-3</v>
      </c>
      <c r="Q467" s="32">
        <f t="shared" si="52"/>
        <v>39184.00692</v>
      </c>
    </row>
    <row r="468" spans="1:33" s="31" customFormat="1" ht="12.75" customHeight="1">
      <c r="A468" s="42" t="s">
        <v>145</v>
      </c>
      <c r="B468" s="43" t="s">
        <v>122</v>
      </c>
      <c r="C468" s="42">
        <v>54202.50692</v>
      </c>
      <c r="D468" s="42">
        <v>2.9999999999999997E-4</v>
      </c>
      <c r="E468" s="38">
        <f t="shared" si="50"/>
        <v>6890.9979459070728</v>
      </c>
      <c r="F468" s="31">
        <f t="shared" si="51"/>
        <v>6891</v>
      </c>
      <c r="G468" s="31">
        <f t="shared" si="57"/>
        <v>-4.2310400021960959E-3</v>
      </c>
      <c r="K468" s="31">
        <f t="shared" si="58"/>
        <v>-4.2310400021960959E-3</v>
      </c>
      <c r="O468" s="31">
        <f t="shared" ca="1" si="59"/>
        <v>-3.9187939415809012E-3</v>
      </c>
      <c r="Q468" s="32">
        <f t="shared" si="52"/>
        <v>39184.00692</v>
      </c>
    </row>
    <row r="469" spans="1:33" s="31" customFormat="1" ht="12.75" customHeight="1">
      <c r="A469" s="42" t="s">
        <v>145</v>
      </c>
      <c r="B469" s="43" t="s">
        <v>122</v>
      </c>
      <c r="C469" s="42">
        <v>54202.50722</v>
      </c>
      <c r="D469" s="42">
        <v>2.9999999999999997E-4</v>
      </c>
      <c r="E469" s="38">
        <f t="shared" ref="E469:E495" si="60">+(C469-C$7)/C$8</f>
        <v>6890.9980915516135</v>
      </c>
      <c r="F469" s="31">
        <f t="shared" ref="F469:F495" si="61">ROUND(2*E469,0)/2</f>
        <v>6891</v>
      </c>
      <c r="G469" s="31">
        <f t="shared" si="57"/>
        <v>-3.9310400024987757E-3</v>
      </c>
      <c r="J469"/>
      <c r="K469" s="31">
        <f t="shared" si="58"/>
        <v>-3.9310400024987757E-3</v>
      </c>
      <c r="O469" s="31">
        <f t="shared" ca="1" si="59"/>
        <v>-3.9187939415809012E-3</v>
      </c>
      <c r="Q469" s="32">
        <f t="shared" ref="Q469:Q495" si="62">+C469-15018.5</f>
        <v>39184.00722</v>
      </c>
    </row>
    <row r="470" spans="1:33" s="31" customFormat="1" ht="12.75" customHeight="1">
      <c r="A470" s="11" t="s">
        <v>140</v>
      </c>
      <c r="B470" s="34"/>
      <c r="C470" s="11">
        <v>54268.419300000001</v>
      </c>
      <c r="D470" s="11">
        <v>5.3E-3</v>
      </c>
      <c r="E470" s="38">
        <f t="shared" si="60"/>
        <v>6922.997206964932</v>
      </c>
      <c r="F470" s="31">
        <f t="shared" si="61"/>
        <v>6923</v>
      </c>
      <c r="G470" s="31">
        <f t="shared" si="57"/>
        <v>-5.7531200000084937E-3</v>
      </c>
      <c r="J470" s="31">
        <f>G470</f>
        <v>-5.7531200000084937E-3</v>
      </c>
      <c r="O470" s="31">
        <f t="shared" ca="1" si="59"/>
        <v>-3.8979360787445207E-3</v>
      </c>
      <c r="Q470" s="32">
        <f t="shared" si="62"/>
        <v>39249.919300000001</v>
      </c>
    </row>
    <row r="471" spans="1:33" s="31" customFormat="1" ht="12.75" customHeight="1">
      <c r="A471" s="11" t="s">
        <v>141</v>
      </c>
      <c r="B471" s="34" t="s">
        <v>31</v>
      </c>
      <c r="C471" s="12">
        <v>54302.407899999998</v>
      </c>
      <c r="D471" s="12">
        <v>4.0000000000000002E-4</v>
      </c>
      <c r="E471" s="38">
        <f t="shared" si="60"/>
        <v>6939.4980537617093</v>
      </c>
      <c r="F471" s="31">
        <f t="shared" si="61"/>
        <v>6939.5</v>
      </c>
      <c r="G471" s="31">
        <f t="shared" si="57"/>
        <v>-4.0088800014927983E-3</v>
      </c>
      <c r="J471" s="31">
        <f>G471</f>
        <v>-4.0088800014927983E-3</v>
      </c>
      <c r="O471" s="31">
        <f t="shared" ca="1" si="59"/>
        <v>-3.8871812432195113E-3</v>
      </c>
      <c r="Q471" s="32">
        <f t="shared" si="62"/>
        <v>39283.907899999998</v>
      </c>
    </row>
    <row r="472" spans="1:33" s="31" customFormat="1" ht="12.75" customHeight="1">
      <c r="A472" s="42" t="s">
        <v>149</v>
      </c>
      <c r="B472" s="43" t="s">
        <v>122</v>
      </c>
      <c r="C472" s="42">
        <v>54577.392160000003</v>
      </c>
      <c r="D472" s="42">
        <v>2.9999999999999997E-4</v>
      </c>
      <c r="E472" s="38">
        <f t="shared" si="60"/>
        <v>7072.997908000656</v>
      </c>
      <c r="F472" s="31">
        <f t="shared" si="61"/>
        <v>7073</v>
      </c>
      <c r="G472" s="31">
        <f t="shared" si="57"/>
        <v>-4.3091199986520223E-3</v>
      </c>
      <c r="K472" s="31">
        <f>G472</f>
        <v>-4.3091199986520223E-3</v>
      </c>
      <c r="O472" s="31">
        <f t="shared" ca="1" si="59"/>
        <v>-3.8001648466989861E-3</v>
      </c>
      <c r="Q472" s="32">
        <f t="shared" si="62"/>
        <v>39558.892160000003</v>
      </c>
    </row>
    <row r="473" spans="1:33" s="31" customFormat="1" ht="12.75" customHeight="1">
      <c r="A473" s="42" t="s">
        <v>149</v>
      </c>
      <c r="B473" s="43" t="s">
        <v>122</v>
      </c>
      <c r="C473" s="42">
        <v>54577.39256</v>
      </c>
      <c r="D473" s="42">
        <v>4.0000000000000002E-4</v>
      </c>
      <c r="E473" s="38">
        <f t="shared" si="60"/>
        <v>7072.9981021933754</v>
      </c>
      <c r="F473" s="31">
        <f t="shared" si="61"/>
        <v>7073</v>
      </c>
      <c r="G473" s="31">
        <f t="shared" si="57"/>
        <v>-3.9091200014809147E-3</v>
      </c>
      <c r="J473"/>
      <c r="K473" s="31">
        <f>G473</f>
        <v>-3.9091200014809147E-3</v>
      </c>
      <c r="O473" s="31">
        <f t="shared" ca="1" si="59"/>
        <v>-3.8001648466989861E-3</v>
      </c>
      <c r="Q473" s="32">
        <f t="shared" si="62"/>
        <v>39558.89256</v>
      </c>
    </row>
    <row r="474" spans="1:33" s="31" customFormat="1" ht="12.75" customHeight="1">
      <c r="A474" s="42" t="s">
        <v>149</v>
      </c>
      <c r="B474" s="43" t="s">
        <v>122</v>
      </c>
      <c r="C474" s="42">
        <v>54577.39316</v>
      </c>
      <c r="D474" s="42">
        <v>2.0000000000000001E-4</v>
      </c>
      <c r="E474" s="10">
        <f t="shared" si="60"/>
        <v>7072.9983934824568</v>
      </c>
      <c r="F474" s="31">
        <f t="shared" si="61"/>
        <v>7073</v>
      </c>
      <c r="G474" s="31">
        <f t="shared" si="57"/>
        <v>-3.3091200020862743E-3</v>
      </c>
      <c r="K474" s="31">
        <f>G474</f>
        <v>-3.3091200020862743E-3</v>
      </c>
      <c r="O474" s="31">
        <f t="shared" ca="1" si="59"/>
        <v>-3.8001648466989861E-3</v>
      </c>
      <c r="Q474" s="32">
        <f t="shared" si="62"/>
        <v>39558.89316</v>
      </c>
    </row>
    <row r="475" spans="1:33" s="31" customFormat="1" ht="12.75" customHeight="1">
      <c r="A475" s="69" t="s">
        <v>1480</v>
      </c>
      <c r="B475" s="68" t="s">
        <v>31</v>
      </c>
      <c r="C475" s="69">
        <v>54607.261400000003</v>
      </c>
      <c r="D475" s="69" t="s">
        <v>144</v>
      </c>
      <c r="E475" s="10">
        <f t="shared" si="60"/>
        <v>7087.4988804789646</v>
      </c>
      <c r="F475" s="31">
        <f t="shared" si="61"/>
        <v>7087.5</v>
      </c>
      <c r="G475" s="31">
        <f t="shared" si="57"/>
        <v>-2.3059999948600307E-3</v>
      </c>
      <c r="K475" s="31">
        <f>G475</f>
        <v>-2.3059999948600307E-3</v>
      </c>
      <c r="O475" s="31">
        <f t="shared" ca="1" si="59"/>
        <v>-3.7907136276012507E-3</v>
      </c>
      <c r="Q475" s="32">
        <f t="shared" si="62"/>
        <v>39588.761400000003</v>
      </c>
      <c r="R475"/>
      <c r="S475"/>
      <c r="T475"/>
      <c r="U475"/>
      <c r="V475"/>
      <c r="X475"/>
      <c r="Y475"/>
      <c r="Z475"/>
      <c r="AA475"/>
      <c r="AB475"/>
      <c r="AC475"/>
      <c r="AD475"/>
      <c r="AE475"/>
      <c r="AF475"/>
      <c r="AG475"/>
    </row>
    <row r="476" spans="1:33" ht="12.75" customHeight="1">
      <c r="A476" s="69" t="s">
        <v>1484</v>
      </c>
      <c r="B476" s="68" t="s">
        <v>122</v>
      </c>
      <c r="C476" s="69">
        <v>54647.428</v>
      </c>
      <c r="D476" s="69" t="s">
        <v>144</v>
      </c>
      <c r="E476" s="10">
        <f t="shared" si="60"/>
        <v>7106.9990338523739</v>
      </c>
      <c r="F476" s="31">
        <f t="shared" si="61"/>
        <v>7107</v>
      </c>
      <c r="G476" s="31">
        <f t="shared" si="57"/>
        <v>-1.9900800034520216E-3</v>
      </c>
      <c r="H476" s="31"/>
      <c r="I476" s="31">
        <f>G476</f>
        <v>-1.9900800034520216E-3</v>
      </c>
      <c r="J476" s="31"/>
      <c r="K476" s="31"/>
      <c r="L476" s="31"/>
      <c r="M476" s="31"/>
      <c r="N476" s="31"/>
      <c r="O476" s="31">
        <f t="shared" ca="1" si="59"/>
        <v>-3.7780033674353307E-3</v>
      </c>
      <c r="P476" s="31"/>
      <c r="Q476" s="32">
        <f t="shared" si="62"/>
        <v>39628.928</v>
      </c>
      <c r="W476" s="31"/>
    </row>
    <row r="477" spans="1:33" s="31" customFormat="1" ht="12.75" customHeight="1">
      <c r="A477" s="12" t="s">
        <v>142</v>
      </c>
      <c r="B477" s="34" t="s">
        <v>122</v>
      </c>
      <c r="C477" s="12">
        <v>54925.499799999998</v>
      </c>
      <c r="D477" s="12">
        <v>5.0000000000000001E-4</v>
      </c>
      <c r="E477" s="10">
        <f t="shared" si="60"/>
        <v>7241.9978325762004</v>
      </c>
      <c r="F477" s="31">
        <f t="shared" si="61"/>
        <v>7242</v>
      </c>
      <c r="G477" s="31">
        <f t="shared" si="57"/>
        <v>-4.4644800000241958E-3</v>
      </c>
      <c r="K477" s="31">
        <f>G477</f>
        <v>-4.4644800000241958E-3</v>
      </c>
      <c r="O477" s="31">
        <f t="shared" ca="1" si="59"/>
        <v>-3.6900092585943501E-3</v>
      </c>
      <c r="Q477" s="32">
        <f t="shared" si="62"/>
        <v>39906.999799999998</v>
      </c>
    </row>
    <row r="478" spans="1:33" ht="12.75" customHeight="1">
      <c r="A478" s="11" t="s">
        <v>156</v>
      </c>
      <c r="B478" s="37" t="s">
        <v>31</v>
      </c>
      <c r="C478" s="11">
        <v>54955.366779999997</v>
      </c>
      <c r="D478" s="11">
        <v>5.0000000000000001E-4</v>
      </c>
      <c r="E478" s="10">
        <f t="shared" si="60"/>
        <v>7256.4977078656339</v>
      </c>
      <c r="F478" s="31">
        <f t="shared" si="61"/>
        <v>7256.5</v>
      </c>
      <c r="G478" s="31">
        <f t="shared" si="57"/>
        <v>-4.7213600046234205E-3</v>
      </c>
      <c r="H478" s="31"/>
      <c r="I478" s="31"/>
      <c r="J478" s="31"/>
      <c r="K478" s="31">
        <f>G478</f>
        <v>-4.7213600046234205E-3</v>
      </c>
      <c r="L478" s="31"/>
      <c r="M478" s="31"/>
      <c r="N478" s="31"/>
      <c r="O478" s="31">
        <f t="shared" ca="1" si="59"/>
        <v>-3.6805580394966148E-3</v>
      </c>
      <c r="P478" s="31"/>
      <c r="Q478" s="32">
        <f t="shared" si="62"/>
        <v>39936.866779999997</v>
      </c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</row>
    <row r="479" spans="1:33" s="31" customFormat="1" ht="12.75" customHeight="1">
      <c r="A479" s="11" t="s">
        <v>156</v>
      </c>
      <c r="B479" s="37" t="s">
        <v>31</v>
      </c>
      <c r="C479" s="11">
        <v>54955.367180000001</v>
      </c>
      <c r="D479" s="11">
        <v>5.0000000000000001E-4</v>
      </c>
      <c r="E479" s="10">
        <f t="shared" si="60"/>
        <v>7256.4979020583578</v>
      </c>
      <c r="F479" s="31">
        <f t="shared" si="61"/>
        <v>7256.5</v>
      </c>
      <c r="G479" s="31">
        <f t="shared" si="57"/>
        <v>-4.3213600001763552E-3</v>
      </c>
      <c r="K479" s="31">
        <f>G479</f>
        <v>-4.3213600001763552E-3</v>
      </c>
      <c r="O479" s="31">
        <f t="shared" ca="1" si="59"/>
        <v>-3.6805580394966148E-3</v>
      </c>
      <c r="Q479" s="32">
        <f t="shared" si="62"/>
        <v>39936.867180000001</v>
      </c>
    </row>
    <row r="480" spans="1:33" ht="12.75" customHeight="1">
      <c r="A480" s="11" t="s">
        <v>156</v>
      </c>
      <c r="B480" s="37" t="s">
        <v>31</v>
      </c>
      <c r="C480" s="11">
        <v>54955.367279999999</v>
      </c>
      <c r="D480" s="11">
        <v>5.0000000000000001E-4</v>
      </c>
      <c r="E480" s="10">
        <f t="shared" si="60"/>
        <v>7256.4979506065365</v>
      </c>
      <c r="F480" s="31">
        <f t="shared" si="61"/>
        <v>7256.5</v>
      </c>
      <c r="G480" s="31">
        <f t="shared" si="57"/>
        <v>-4.2213600027025677E-3</v>
      </c>
      <c r="H480" s="31"/>
      <c r="I480" s="31"/>
      <c r="J480" s="31"/>
      <c r="K480" s="31">
        <f>G480</f>
        <v>-4.2213600027025677E-3</v>
      </c>
      <c r="L480" s="31"/>
      <c r="M480" s="31"/>
      <c r="N480" s="31"/>
      <c r="O480" s="31">
        <f t="shared" ca="1" si="59"/>
        <v>-3.6805580394966148E-3</v>
      </c>
      <c r="P480" s="31"/>
      <c r="Q480" s="32">
        <f t="shared" si="62"/>
        <v>39936.867279999999</v>
      </c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</row>
    <row r="481" spans="1:33" s="31" customFormat="1" ht="12.75" customHeight="1">
      <c r="A481" s="11" t="s">
        <v>156</v>
      </c>
      <c r="B481" s="37" t="s">
        <v>31</v>
      </c>
      <c r="C481" s="11">
        <v>54959.489939999999</v>
      </c>
      <c r="D481" s="11">
        <v>2.8999999999999998E-3</v>
      </c>
      <c r="E481" s="10">
        <f t="shared" si="60"/>
        <v>7258.4994270149564</v>
      </c>
      <c r="F481" s="31">
        <f t="shared" si="61"/>
        <v>7258.5</v>
      </c>
      <c r="G481" s="31">
        <f t="shared" si="57"/>
        <v>-1.1802400040323846E-3</v>
      </c>
      <c r="K481" s="31">
        <f>G481</f>
        <v>-1.1802400040323846E-3</v>
      </c>
      <c r="O481" s="31">
        <f t="shared" ca="1" si="59"/>
        <v>-3.6792544230693407E-3</v>
      </c>
      <c r="Q481" s="32">
        <f t="shared" si="62"/>
        <v>39940.989939999999</v>
      </c>
    </row>
    <row r="482" spans="1:33" ht="12.75" customHeight="1">
      <c r="A482" s="69" t="s">
        <v>1500</v>
      </c>
      <c r="B482" s="68" t="s">
        <v>31</v>
      </c>
      <c r="C482" s="69">
        <v>55058.36</v>
      </c>
      <c r="D482" s="69" t="s">
        <v>144</v>
      </c>
      <c r="E482" s="10">
        <f t="shared" si="60"/>
        <v>7306.4990419696296</v>
      </c>
      <c r="F482" s="31">
        <f t="shared" si="61"/>
        <v>7306.5</v>
      </c>
      <c r="G482" s="31">
        <f t="shared" si="57"/>
        <v>-1.9733599983737804E-3</v>
      </c>
      <c r="H482" s="31"/>
      <c r="I482" s="31">
        <f>G482</f>
        <v>-1.9733599983737804E-3</v>
      </c>
      <c r="J482" s="31"/>
      <c r="K482" s="31"/>
      <c r="L482" s="31"/>
      <c r="M482" s="31"/>
      <c r="N482" s="31"/>
      <c r="O482" s="31">
        <f t="shared" ca="1" si="59"/>
        <v>-3.6479676288147696E-3</v>
      </c>
      <c r="P482" s="31"/>
      <c r="Q482" s="32">
        <f t="shared" si="62"/>
        <v>40039.86</v>
      </c>
      <c r="W482" s="31"/>
    </row>
    <row r="483" spans="1:33" ht="12.75" customHeight="1">
      <c r="A483" s="69" t="s">
        <v>1500</v>
      </c>
      <c r="B483" s="68" t="s">
        <v>122</v>
      </c>
      <c r="C483" s="69">
        <v>55125.301700000004</v>
      </c>
      <c r="D483" s="69" t="s">
        <v>144</v>
      </c>
      <c r="E483" s="10">
        <f t="shared" si="60"/>
        <v>7338.9980191565692</v>
      </c>
      <c r="F483" s="31">
        <f t="shared" si="61"/>
        <v>7339</v>
      </c>
      <c r="G483" s="31">
        <f t="shared" si="57"/>
        <v>-4.0801599971018732E-3</v>
      </c>
      <c r="H483" s="31"/>
      <c r="I483" s="31"/>
      <c r="J483" s="31">
        <f>G483</f>
        <v>-4.0801599971018732E-3</v>
      </c>
      <c r="K483" s="31"/>
      <c r="L483" s="31"/>
      <c r="M483" s="31"/>
      <c r="N483" s="31"/>
      <c r="O483" s="31">
        <f t="shared" ca="1" si="59"/>
        <v>-3.6267838618715704E-3</v>
      </c>
      <c r="P483" s="31"/>
      <c r="Q483" s="32">
        <f t="shared" si="62"/>
        <v>40106.801700000004</v>
      </c>
      <c r="W483" s="31"/>
    </row>
    <row r="484" spans="1:33" s="31" customFormat="1" ht="12.75" customHeight="1">
      <c r="A484" s="11" t="s">
        <v>155</v>
      </c>
      <c r="B484" s="37" t="s">
        <v>122</v>
      </c>
      <c r="C484" s="11">
        <v>55304.504300000001</v>
      </c>
      <c r="D484" s="11">
        <v>4.0000000000000002E-4</v>
      </c>
      <c r="E484" s="10">
        <f t="shared" si="60"/>
        <v>7425.9976204400728</v>
      </c>
      <c r="F484" s="31">
        <f t="shared" si="61"/>
        <v>7426</v>
      </c>
      <c r="G484" s="31">
        <f t="shared" si="57"/>
        <v>-4.901439999230206E-3</v>
      </c>
      <c r="J484" s="31">
        <f>G484</f>
        <v>-4.901439999230206E-3</v>
      </c>
      <c r="O484" s="31">
        <f t="shared" ca="1" si="59"/>
        <v>-3.5700765472851601E-3</v>
      </c>
      <c r="Q484" s="32">
        <f t="shared" si="62"/>
        <v>40286.004300000001</v>
      </c>
    </row>
    <row r="485" spans="1:33" ht="12.75" customHeight="1">
      <c r="A485" s="46" t="s">
        <v>154</v>
      </c>
      <c r="B485" s="43" t="s">
        <v>122</v>
      </c>
      <c r="C485" s="42">
        <v>55370.420989999999</v>
      </c>
      <c r="D485" s="42">
        <v>1E-4</v>
      </c>
      <c r="E485" s="10">
        <f t="shared" si="60"/>
        <v>7457.9989739244993</v>
      </c>
      <c r="F485" s="31">
        <f t="shared" si="61"/>
        <v>7458</v>
      </c>
      <c r="G485" s="31">
        <f t="shared" si="57"/>
        <v>-2.1135200004209764E-3</v>
      </c>
      <c r="H485" s="31"/>
      <c r="I485" s="31"/>
      <c r="K485" s="31">
        <f>G485</f>
        <v>-2.1135200004209764E-3</v>
      </c>
      <c r="L485" s="31"/>
      <c r="M485" s="31"/>
      <c r="N485" s="31"/>
      <c r="O485" s="31">
        <f t="shared" ca="1" si="59"/>
        <v>-3.5492186844487796E-3</v>
      </c>
      <c r="P485" s="31"/>
      <c r="Q485" s="32">
        <f t="shared" si="62"/>
        <v>40351.920989999999</v>
      </c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</row>
    <row r="486" spans="1:33" ht="12.75" customHeight="1">
      <c r="A486" s="69" t="s">
        <v>1517</v>
      </c>
      <c r="B486" s="68" t="s">
        <v>122</v>
      </c>
      <c r="C486" s="69">
        <v>56474.478000000003</v>
      </c>
      <c r="D486" s="69" t="s">
        <v>144</v>
      </c>
      <c r="E486" s="10">
        <f t="shared" si="60"/>
        <v>7993.9985613426461</v>
      </c>
      <c r="F486" s="31">
        <f t="shared" si="61"/>
        <v>7994</v>
      </c>
      <c r="G486" s="31">
        <f t="shared" si="57"/>
        <v>-2.9633599988301285E-3</v>
      </c>
      <c r="H486" s="31"/>
      <c r="I486" s="31"/>
      <c r="J486" s="31"/>
      <c r="K486" s="31">
        <f>G486</f>
        <v>-2.9633599988301285E-3</v>
      </c>
      <c r="L486" s="31"/>
      <c r="M486" s="31"/>
      <c r="N486" s="31"/>
      <c r="O486" s="31">
        <f t="shared" ca="1" si="59"/>
        <v>-3.1998494819394019E-3</v>
      </c>
      <c r="P486" s="31"/>
      <c r="Q486" s="32">
        <f t="shared" si="62"/>
        <v>41455.978000000003</v>
      </c>
      <c r="R486" s="76"/>
      <c r="W486" s="31"/>
    </row>
    <row r="487" spans="1:33" s="31" customFormat="1" ht="12.75" customHeight="1">
      <c r="A487" s="49" t="s">
        <v>157</v>
      </c>
      <c r="B487" s="50" t="s">
        <v>122</v>
      </c>
      <c r="C487" s="51">
        <v>56540.391499999998</v>
      </c>
      <c r="D487" s="52">
        <v>1.6000000000000001E-3</v>
      </c>
      <c r="E487" s="10">
        <f t="shared" si="60"/>
        <v>8025.9983661401202</v>
      </c>
      <c r="F487" s="31">
        <f t="shared" si="61"/>
        <v>8026</v>
      </c>
      <c r="G487" s="31">
        <f t="shared" si="57"/>
        <v>-3.3654400031082332E-3</v>
      </c>
      <c r="J487" s="31">
        <f>G487</f>
        <v>-3.3654400031082332E-3</v>
      </c>
      <c r="O487" s="31">
        <f t="shared" ca="1" si="59"/>
        <v>-3.1789916191030214E-3</v>
      </c>
      <c r="Q487" s="32">
        <f t="shared" si="62"/>
        <v>41521.891499999998</v>
      </c>
    </row>
    <row r="488" spans="1:33" ht="12.75" customHeight="1">
      <c r="A488" s="52" t="s">
        <v>158</v>
      </c>
      <c r="B488" s="50" t="s">
        <v>122</v>
      </c>
      <c r="C488" s="52">
        <v>56782.417399999998</v>
      </c>
      <c r="D488" s="52">
        <v>6.4999999999999997E-3</v>
      </c>
      <c r="E488" s="38">
        <f t="shared" si="60"/>
        <v>8143.4975363546237</v>
      </c>
      <c r="F488" s="31">
        <f t="shared" si="61"/>
        <v>8143.5</v>
      </c>
      <c r="G488" s="31">
        <f t="shared" si="57"/>
        <v>-5.0746400011121295E-3</v>
      </c>
      <c r="H488" s="31"/>
      <c r="I488" s="31"/>
      <c r="J488" s="31">
        <f>G488</f>
        <v>-5.0746400011121295E-3</v>
      </c>
      <c r="K488" s="31"/>
      <c r="L488" s="31"/>
      <c r="M488" s="31"/>
      <c r="N488" s="31"/>
      <c r="O488" s="31">
        <f t="shared" ca="1" si="59"/>
        <v>-3.1024041540006859E-3</v>
      </c>
      <c r="P488" s="31"/>
      <c r="Q488" s="32">
        <f t="shared" si="62"/>
        <v>41763.917399999998</v>
      </c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</row>
    <row r="489" spans="1:33" s="31" customFormat="1" ht="12.75" customHeight="1">
      <c r="A489" s="48" t="s">
        <v>158</v>
      </c>
      <c r="B489" s="47" t="s">
        <v>122</v>
      </c>
      <c r="C489" s="48">
        <v>56886.439200000001</v>
      </c>
      <c r="D489" s="48">
        <v>1.5299999999999999E-2</v>
      </c>
      <c r="E489" s="10">
        <f t="shared" si="60"/>
        <v>8193.9982273311653</v>
      </c>
      <c r="F489" s="31">
        <f t="shared" si="61"/>
        <v>8194</v>
      </c>
      <c r="G489" s="31">
        <f t="shared" si="57"/>
        <v>-3.6513599989120848E-3</v>
      </c>
      <c r="J489" s="31">
        <f>G489</f>
        <v>-3.6513599989120848E-3</v>
      </c>
      <c r="O489" s="31">
        <f t="shared" ca="1" si="59"/>
        <v>-3.069487839212022E-3</v>
      </c>
      <c r="Q489" s="32">
        <f t="shared" si="62"/>
        <v>41867.939200000001</v>
      </c>
    </row>
    <row r="490" spans="1:33" ht="12.75" customHeight="1">
      <c r="A490" s="73" t="s">
        <v>4</v>
      </c>
      <c r="B490" s="74" t="s">
        <v>122</v>
      </c>
      <c r="C490" s="75">
        <v>57125.376490000002</v>
      </c>
      <c r="D490" s="75">
        <v>2.0000000000000001E-4</v>
      </c>
      <c r="E490" s="10">
        <f t="shared" si="60"/>
        <v>8309.9979335952557</v>
      </c>
      <c r="F490" s="31">
        <f t="shared" si="61"/>
        <v>8310</v>
      </c>
      <c r="G490" s="31">
        <f t="shared" ref="G490:G495" si="63">+C490-(C$7+F490*C$8)</f>
        <v>-4.2563999959384091E-3</v>
      </c>
      <c r="H490" s="31"/>
      <c r="I490" s="31"/>
      <c r="J490" s="31"/>
      <c r="K490" s="31">
        <f>G490</f>
        <v>-4.2563999959384091E-3</v>
      </c>
      <c r="L490" s="31"/>
      <c r="M490" s="31"/>
      <c r="N490" s="31"/>
      <c r="O490" s="31">
        <f t="shared" ca="1" si="59"/>
        <v>-2.9938780864301419E-3</v>
      </c>
      <c r="P490" s="31"/>
      <c r="Q490" s="32">
        <f t="shared" si="62"/>
        <v>42106.876490000002</v>
      </c>
      <c r="R490" s="31"/>
      <c r="W490" s="31"/>
    </row>
    <row r="491" spans="1:33" s="31" customFormat="1" ht="12.75" customHeight="1">
      <c r="A491" s="73" t="s">
        <v>4</v>
      </c>
      <c r="B491" s="74" t="s">
        <v>122</v>
      </c>
      <c r="C491" s="75">
        <v>57125.37674</v>
      </c>
      <c r="D491" s="75">
        <v>1E-4</v>
      </c>
      <c r="E491" s="10">
        <f t="shared" si="60"/>
        <v>8309.9980549657048</v>
      </c>
      <c r="F491" s="31">
        <f t="shared" si="61"/>
        <v>8310</v>
      </c>
      <c r="G491" s="31">
        <f t="shared" si="63"/>
        <v>-4.0063999986159615E-3</v>
      </c>
      <c r="K491" s="31">
        <f>G491</f>
        <v>-4.0063999986159615E-3</v>
      </c>
      <c r="O491" s="31">
        <f t="shared" ca="1" si="59"/>
        <v>-2.9938780864301419E-3</v>
      </c>
      <c r="Q491" s="32">
        <f t="shared" si="62"/>
        <v>42106.87674</v>
      </c>
      <c r="S491"/>
      <c r="T491"/>
      <c r="U491"/>
      <c r="V491"/>
      <c r="X491"/>
      <c r="Y491"/>
      <c r="Z491"/>
      <c r="AA491"/>
      <c r="AB491"/>
      <c r="AC491"/>
      <c r="AD491"/>
      <c r="AE491"/>
      <c r="AF491"/>
      <c r="AG491"/>
    </row>
    <row r="492" spans="1:33" ht="12.75" customHeight="1">
      <c r="A492" s="42" t="s">
        <v>1531</v>
      </c>
      <c r="B492" s="43"/>
      <c r="C492" s="42">
        <v>57161.422700000003</v>
      </c>
      <c r="D492" s="42">
        <v>8.0000000000000004E-4</v>
      </c>
      <c r="E492" s="10">
        <f t="shared" si="60"/>
        <v>8327.4977126039394</v>
      </c>
      <c r="F492" s="31">
        <f t="shared" si="61"/>
        <v>8327.5</v>
      </c>
      <c r="G492" s="31">
        <f t="shared" si="63"/>
        <v>-4.7115999986999668E-3</v>
      </c>
      <c r="H492" s="31"/>
      <c r="I492" s="31"/>
      <c r="J492" s="31">
        <f>G492</f>
        <v>-4.7115999986999668E-3</v>
      </c>
      <c r="K492" s="31"/>
      <c r="L492" s="31"/>
      <c r="M492" s="31"/>
      <c r="N492" s="31"/>
      <c r="O492" s="31">
        <f t="shared" ca="1" si="59"/>
        <v>-2.9824714426914959E-3</v>
      </c>
      <c r="P492" s="31"/>
      <c r="Q492" s="32">
        <f t="shared" si="62"/>
        <v>42142.922700000003</v>
      </c>
      <c r="R492" s="31"/>
      <c r="W492" s="31"/>
    </row>
    <row r="493" spans="1:33" s="31" customFormat="1" ht="12.75" customHeight="1">
      <c r="A493" s="73" t="s">
        <v>4</v>
      </c>
      <c r="B493" s="74" t="s">
        <v>31</v>
      </c>
      <c r="C493" s="75">
        <v>57266.472569999998</v>
      </c>
      <c r="D493" s="75">
        <v>2.9999999999999997E-4</v>
      </c>
      <c r="E493" s="10">
        <f t="shared" si="60"/>
        <v>8378.4975128573042</v>
      </c>
      <c r="F493" s="31">
        <f t="shared" si="61"/>
        <v>8378.5</v>
      </c>
      <c r="G493" s="31">
        <f t="shared" si="63"/>
        <v>-5.1230399985797703E-3</v>
      </c>
      <c r="K493" s="31">
        <f t="shared" ref="K493:K499" si="64">G493</f>
        <v>-5.1230399985797703E-3</v>
      </c>
      <c r="O493" s="31">
        <f t="shared" ca="1" si="59"/>
        <v>-2.9492292237960141E-3</v>
      </c>
      <c r="Q493" s="32">
        <f t="shared" si="62"/>
        <v>42247.972569999998</v>
      </c>
      <c r="S493"/>
      <c r="T493"/>
      <c r="U493"/>
      <c r="V493"/>
      <c r="X493"/>
      <c r="Y493"/>
      <c r="Z493"/>
      <c r="AA493"/>
      <c r="AB493"/>
      <c r="AC493"/>
      <c r="AD493"/>
      <c r="AE493"/>
      <c r="AF493"/>
      <c r="AG493"/>
    </row>
    <row r="494" spans="1:33" ht="12.75" customHeight="1">
      <c r="A494" s="73" t="s">
        <v>4</v>
      </c>
      <c r="B494" s="74" t="s">
        <v>31</v>
      </c>
      <c r="C494" s="75">
        <v>57266.473010000002</v>
      </c>
      <c r="D494" s="75">
        <v>2.9999999999999997E-4</v>
      </c>
      <c r="E494" s="10">
        <f t="shared" si="60"/>
        <v>8378.4977264692989</v>
      </c>
      <c r="F494" s="31">
        <f t="shared" si="61"/>
        <v>8378.5</v>
      </c>
      <c r="G494" s="31">
        <f t="shared" si="63"/>
        <v>-4.68303999514319E-3</v>
      </c>
      <c r="H494" s="31"/>
      <c r="I494" s="31"/>
      <c r="J494" s="31"/>
      <c r="K494" s="31">
        <f t="shared" si="64"/>
        <v>-4.68303999514319E-3</v>
      </c>
      <c r="L494" s="31"/>
      <c r="M494" s="31"/>
      <c r="N494" s="31"/>
      <c r="O494" s="31">
        <f t="shared" ca="1" si="59"/>
        <v>-2.9492292237960141E-3</v>
      </c>
      <c r="P494" s="31"/>
      <c r="Q494" s="32">
        <f t="shared" si="62"/>
        <v>42247.973010000002</v>
      </c>
      <c r="R494" s="31"/>
      <c r="W494" s="31"/>
    </row>
    <row r="495" spans="1:33" ht="12.75" customHeight="1">
      <c r="A495" s="73" t="s">
        <v>4</v>
      </c>
      <c r="B495" s="74" t="s">
        <v>31</v>
      </c>
      <c r="C495" s="75">
        <v>57410.65999</v>
      </c>
      <c r="D495" s="75">
        <v>2.9999999999999997E-4</v>
      </c>
      <c r="E495" s="10">
        <f t="shared" si="60"/>
        <v>8448.4978814350907</v>
      </c>
      <c r="F495" s="31">
        <f t="shared" si="61"/>
        <v>8448.5</v>
      </c>
      <c r="G495" s="31">
        <f t="shared" si="63"/>
        <v>-4.3638400020427071E-3</v>
      </c>
      <c r="H495" s="31"/>
      <c r="I495" s="31"/>
      <c r="J495" s="31"/>
      <c r="K495" s="31">
        <f t="shared" si="64"/>
        <v>-4.3638400020427071E-3</v>
      </c>
      <c r="L495" s="31"/>
      <c r="M495" s="31"/>
      <c r="N495" s="31"/>
      <c r="O495" s="31">
        <f t="shared" ca="1" si="59"/>
        <v>-2.9036026488414319E-3</v>
      </c>
      <c r="P495" s="31"/>
      <c r="Q495" s="32">
        <f t="shared" si="62"/>
        <v>42392.15999</v>
      </c>
      <c r="R495" s="31"/>
      <c r="W495" s="31"/>
    </row>
    <row r="496" spans="1:33" s="31" customFormat="1" ht="12.75" customHeight="1">
      <c r="A496" s="90" t="s">
        <v>0</v>
      </c>
      <c r="B496" s="91" t="s">
        <v>122</v>
      </c>
      <c r="C496" s="91">
        <v>57855.581200000001</v>
      </c>
      <c r="D496" s="91">
        <v>1.4E-3</v>
      </c>
      <c r="E496" s="10">
        <f>+(C496-C$7)/C$8</f>
        <v>8664.4990324930241</v>
      </c>
      <c r="F496" s="31">
        <f>ROUND(2*E496,0)/2</f>
        <v>8664.5</v>
      </c>
      <c r="G496" s="31">
        <f>+C496-(C$7+F496*C$8)</f>
        <v>-1.9928800029447302E-3</v>
      </c>
      <c r="K496" s="31">
        <f t="shared" si="64"/>
        <v>-1.9928800029447302E-3</v>
      </c>
      <c r="O496" s="31">
        <f ca="1">+C$11+C$12*F496</f>
        <v>-2.7628120746958614E-3</v>
      </c>
      <c r="Q496" s="32">
        <f>+C496-15018.5</f>
        <v>42837.081200000001</v>
      </c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2.75" customHeight="1">
      <c r="A497" s="78" t="s">
        <v>1601</v>
      </c>
      <c r="B497" s="66"/>
      <c r="C497" s="78">
        <v>59344.824999999997</v>
      </c>
      <c r="D497" s="11">
        <v>1E-3</v>
      </c>
      <c r="E497" s="10">
        <f>+(C497-C$7)/C$8</f>
        <v>9387.4997970686054</v>
      </c>
      <c r="F497" s="31">
        <f>ROUND(2*E497,0)/2</f>
        <v>9387.5</v>
      </c>
      <c r="G497" s="31">
        <f>+C497-(C$7+F497*C$8)</f>
        <v>-4.1800000326475129E-4</v>
      </c>
      <c r="H497" s="31"/>
      <c r="I497" s="31"/>
      <c r="J497" s="31"/>
      <c r="K497" s="31">
        <f t="shared" si="64"/>
        <v>-4.1800000326475129E-4</v>
      </c>
      <c r="L497" s="31"/>
      <c r="M497" s="31"/>
      <c r="N497" s="31"/>
      <c r="O497" s="31">
        <f ca="1">+C$11+C$12*F497</f>
        <v>-2.2915547362363838E-3</v>
      </c>
      <c r="P497" s="31"/>
      <c r="Q497" s="32">
        <f>+C497-15018.5</f>
        <v>44326.324999999997</v>
      </c>
    </row>
    <row r="498" spans="1:33" ht="12.75" customHeight="1">
      <c r="A498" s="78" t="s">
        <v>1601</v>
      </c>
      <c r="B498" s="66"/>
      <c r="C498" s="78">
        <v>59347.913399999998</v>
      </c>
      <c r="D498" s="11">
        <v>5.0000000000000001E-4</v>
      </c>
      <c r="E498" s="10">
        <f>+(C498-C$7)/C$8</f>
        <v>9388.9991590678383</v>
      </c>
      <c r="F498" s="31">
        <f>ROUND(2*E498,0)/2</f>
        <v>9389</v>
      </c>
      <c r="G498" s="31">
        <f>+C498-(C$7+F498*C$8)</f>
        <v>-1.7321600025752559E-3</v>
      </c>
      <c r="H498" s="31"/>
      <c r="I498" s="31"/>
      <c r="J498" s="31"/>
      <c r="K498" s="31">
        <f t="shared" si="64"/>
        <v>-1.7321600025752559E-3</v>
      </c>
      <c r="L498" s="31"/>
      <c r="M498" s="31"/>
      <c r="N498" s="31"/>
      <c r="O498" s="31">
        <f ca="1">+C$11+C$12*F498</f>
        <v>-2.2905770239159285E-3</v>
      </c>
      <c r="P498" s="31"/>
      <c r="Q498" s="32">
        <f>+C498-15018.5</f>
        <v>44329.413399999998</v>
      </c>
    </row>
    <row r="499" spans="1:33" s="31" customFormat="1" ht="12.75" customHeight="1">
      <c r="A499" s="78" t="s">
        <v>1601</v>
      </c>
      <c r="B499" s="66"/>
      <c r="C499" s="11">
        <v>59349.974300000002</v>
      </c>
      <c r="D499" s="67">
        <v>5.0000000000000001E-4</v>
      </c>
      <c r="E499" s="10">
        <f>+(C499-C$7)/C$8</f>
        <v>9389.9996885148757</v>
      </c>
      <c r="F499" s="31">
        <f>ROUND(2*E499,0)/2</f>
        <v>9390</v>
      </c>
      <c r="G499" s="31">
        <f>+C499-(C$7+F499*C$8)</f>
        <v>-6.415999960154295E-4</v>
      </c>
      <c r="K499" s="31">
        <f t="shared" si="64"/>
        <v>-6.415999960154295E-4</v>
      </c>
      <c r="O499" s="31">
        <f ca="1">+C$11+C$12*F499</f>
        <v>-2.289925215702291E-3</v>
      </c>
      <c r="Q499" s="32">
        <f>+C499-15018.5</f>
        <v>44331.474300000002</v>
      </c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2.75" customHeight="1">
      <c r="A500" s="69"/>
      <c r="B500" s="68"/>
      <c r="C500" s="69"/>
      <c r="D500" s="69"/>
      <c r="E500" s="10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2"/>
    </row>
    <row r="501" spans="1:33" ht="12.75" customHeight="1">
      <c r="A501" s="69"/>
      <c r="B501" s="68"/>
      <c r="C501" s="69"/>
      <c r="D501" s="69"/>
      <c r="E501" s="10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2"/>
    </row>
    <row r="502" spans="1:33" s="31" customFormat="1" ht="12.75" customHeight="1">
      <c r="A502" s="69"/>
      <c r="B502" s="68"/>
      <c r="C502" s="69"/>
      <c r="D502" s="69"/>
      <c r="E502" s="10"/>
      <c r="Q502" s="3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2.75" customHeight="1">
      <c r="A503" s="69"/>
      <c r="B503" s="68"/>
      <c r="C503" s="69"/>
      <c r="D503" s="69"/>
      <c r="E503" s="10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2"/>
    </row>
    <row r="504" spans="1:33" s="31" customFormat="1" ht="12.75" customHeight="1">
      <c r="A504" s="69"/>
      <c r="B504" s="68"/>
      <c r="C504" s="69"/>
      <c r="D504" s="69"/>
      <c r="E504" s="10"/>
      <c r="Q504" s="32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2.75" customHeight="1">
      <c r="A505" s="69"/>
      <c r="B505" s="68"/>
      <c r="C505" s="69"/>
      <c r="D505" s="69"/>
      <c r="E505" s="10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2"/>
    </row>
    <row r="506" spans="1:33" s="31" customFormat="1" ht="12.75" customHeight="1">
      <c r="A506" s="69"/>
      <c r="B506" s="68"/>
      <c r="C506" s="69"/>
      <c r="D506" s="69"/>
      <c r="E506" s="10"/>
      <c r="Q506" s="32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2.75" customHeight="1">
      <c r="A507" s="69"/>
      <c r="B507" s="68"/>
      <c r="C507" s="69"/>
      <c r="D507" s="69"/>
      <c r="E507" s="10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2"/>
    </row>
    <row r="508" spans="1:33" ht="12.75" customHeight="1">
      <c r="A508" s="69"/>
      <c r="B508" s="68"/>
      <c r="C508" s="69"/>
      <c r="D508" s="69"/>
      <c r="E508" s="10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2"/>
    </row>
    <row r="509" spans="1:33" ht="12.75" customHeight="1">
      <c r="A509" s="69"/>
      <c r="B509" s="68"/>
      <c r="C509" s="69"/>
      <c r="D509" s="69"/>
      <c r="E509" s="10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2"/>
    </row>
    <row r="510" spans="1:33" ht="12.75" customHeight="1">
      <c r="A510" s="69"/>
      <c r="B510" s="68"/>
      <c r="C510" s="69"/>
      <c r="D510" s="69"/>
      <c r="E510" s="10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2"/>
    </row>
    <row r="511" spans="1:33" ht="12.75" customHeight="1">
      <c r="A511" s="69"/>
      <c r="B511" s="68"/>
      <c r="C511" s="69"/>
      <c r="D511" s="69"/>
      <c r="E511" s="10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2"/>
    </row>
    <row r="512" spans="1:33" ht="12.75" customHeight="1">
      <c r="A512" s="69"/>
      <c r="B512" s="68"/>
      <c r="C512" s="69"/>
      <c r="D512" s="69"/>
      <c r="E512" s="10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2"/>
    </row>
    <row r="513" spans="1:17" ht="12.75" customHeight="1">
      <c r="A513" s="69"/>
      <c r="B513" s="68"/>
      <c r="C513" s="69"/>
      <c r="D513" s="69"/>
      <c r="E513" s="10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2"/>
    </row>
    <row r="514" spans="1:17" ht="12.75" customHeight="1">
      <c r="C514" s="14"/>
      <c r="D514" s="14"/>
    </row>
    <row r="515" spans="1:17" ht="12.75" customHeight="1">
      <c r="C515" s="14"/>
      <c r="D515" s="14"/>
    </row>
    <row r="516" spans="1:17" ht="12.75" customHeight="1">
      <c r="C516" s="14"/>
      <c r="D516" s="14"/>
    </row>
    <row r="517" spans="1:17" ht="12.75" customHeight="1">
      <c r="C517" s="14"/>
      <c r="D517" s="14"/>
    </row>
    <row r="518" spans="1:17" ht="12.75" customHeight="1">
      <c r="C518" s="14"/>
      <c r="D518" s="14"/>
    </row>
    <row r="519" spans="1:17" ht="12.75" customHeight="1">
      <c r="C519" s="14"/>
      <c r="D519" s="14"/>
    </row>
    <row r="520" spans="1:17" ht="12.75" customHeight="1">
      <c r="C520" s="14"/>
      <c r="D520" s="14"/>
    </row>
    <row r="521" spans="1:17" ht="12.75" customHeight="1">
      <c r="C521" s="14"/>
      <c r="D521" s="14"/>
    </row>
    <row r="522" spans="1:17" ht="12.75" customHeight="1">
      <c r="C522" s="14"/>
      <c r="D522" s="14"/>
    </row>
    <row r="523" spans="1:17" ht="12.75" customHeight="1">
      <c r="C523" s="14"/>
      <c r="D523" s="14"/>
    </row>
    <row r="524" spans="1:17" ht="12.75" customHeight="1">
      <c r="C524" s="14"/>
      <c r="D524" s="14"/>
    </row>
    <row r="525" spans="1:17" ht="12.75" customHeight="1">
      <c r="C525" s="14"/>
      <c r="D525" s="14"/>
    </row>
    <row r="526" spans="1:17" ht="12.75" customHeight="1">
      <c r="C526" s="14"/>
      <c r="D526" s="14"/>
    </row>
    <row r="527" spans="1:17" ht="12.75" customHeight="1">
      <c r="C527" s="14"/>
      <c r="D527" s="14"/>
    </row>
    <row r="528" spans="1:17" ht="12.75" customHeight="1">
      <c r="C528" s="14"/>
      <c r="D528" s="14"/>
    </row>
    <row r="529" spans="3:4" ht="12.75" customHeight="1">
      <c r="C529" s="14"/>
      <c r="D529" s="14"/>
    </row>
    <row r="530" spans="3:4" ht="12.75" customHeight="1">
      <c r="C530" s="14"/>
      <c r="D530" s="14"/>
    </row>
    <row r="531" spans="3:4" ht="12.75" customHeight="1">
      <c r="C531" s="14"/>
      <c r="D531" s="14"/>
    </row>
    <row r="532" spans="3:4" ht="12.75" customHeight="1">
      <c r="C532" s="14"/>
      <c r="D532" s="14"/>
    </row>
    <row r="533" spans="3:4" ht="12.75" customHeight="1">
      <c r="C533" s="14"/>
      <c r="D533" s="14"/>
    </row>
    <row r="534" spans="3:4" ht="12.75" customHeight="1">
      <c r="C534" s="14"/>
      <c r="D534" s="14"/>
    </row>
    <row r="535" spans="3:4" ht="12.75" customHeight="1">
      <c r="C535" s="14"/>
      <c r="D535" s="14"/>
    </row>
    <row r="536" spans="3:4" ht="12.75" customHeight="1">
      <c r="C536" s="14"/>
      <c r="D536" s="14"/>
    </row>
    <row r="537" spans="3:4" ht="12.75" customHeight="1">
      <c r="C537" s="14"/>
      <c r="D537" s="14"/>
    </row>
    <row r="538" spans="3:4" ht="12.75" customHeight="1">
      <c r="C538" s="14"/>
      <c r="D538" s="14"/>
    </row>
    <row r="539" spans="3:4" ht="12.75" customHeight="1">
      <c r="C539" s="14"/>
      <c r="D539" s="14"/>
    </row>
    <row r="540" spans="3:4" ht="12.75" customHeight="1">
      <c r="C540" s="14"/>
      <c r="D540" s="14"/>
    </row>
    <row r="541" spans="3:4" ht="12.75" customHeight="1">
      <c r="C541" s="14"/>
      <c r="D541" s="14"/>
    </row>
    <row r="542" spans="3:4" ht="12.75" customHeight="1">
      <c r="C542" s="14"/>
      <c r="D542" s="14"/>
    </row>
    <row r="543" spans="3:4" ht="12.75" customHeight="1">
      <c r="C543" s="14"/>
      <c r="D543" s="14"/>
    </row>
    <row r="544" spans="3:4" ht="12.75" customHeight="1">
      <c r="C544" s="14"/>
      <c r="D544" s="14"/>
    </row>
    <row r="545" spans="3:4" ht="12.75" customHeight="1">
      <c r="C545" s="14"/>
      <c r="D545" s="14"/>
    </row>
    <row r="546" spans="3:4" ht="12.75" customHeight="1">
      <c r="C546" s="14"/>
      <c r="D546" s="14"/>
    </row>
    <row r="547" spans="3:4" ht="12.75" customHeight="1">
      <c r="C547" s="14"/>
      <c r="D547" s="14"/>
    </row>
    <row r="548" spans="3:4" ht="12.75" customHeight="1">
      <c r="C548" s="14"/>
      <c r="D548" s="14"/>
    </row>
    <row r="549" spans="3:4" ht="12.75" customHeight="1">
      <c r="C549" s="14"/>
      <c r="D549" s="14"/>
    </row>
    <row r="550" spans="3:4" ht="12.75" customHeight="1">
      <c r="C550" s="14"/>
      <c r="D550" s="14"/>
    </row>
    <row r="551" spans="3:4" ht="12.75" customHeight="1">
      <c r="C551" s="14"/>
      <c r="D551" s="14"/>
    </row>
    <row r="552" spans="3:4" ht="12.75" customHeight="1">
      <c r="C552" s="14"/>
      <c r="D552" s="14"/>
    </row>
    <row r="553" spans="3:4" ht="12.75" customHeight="1">
      <c r="C553" s="14"/>
      <c r="D553" s="14"/>
    </row>
    <row r="554" spans="3:4" ht="12.75" customHeight="1">
      <c r="C554" s="14"/>
      <c r="D554" s="14"/>
    </row>
    <row r="555" spans="3:4" ht="12.75" customHeight="1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18" workbookViewId="0">
      <selection activeCell="A210" sqref="A210:D463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3" t="s">
        <v>159</v>
      </c>
      <c r="I1" s="54" t="s">
        <v>160</v>
      </c>
      <c r="J1" s="55" t="s">
        <v>161</v>
      </c>
    </row>
    <row r="2" spans="1:16">
      <c r="I2" s="56" t="s">
        <v>162</v>
      </c>
      <c r="J2" s="57" t="s">
        <v>163</v>
      </c>
    </row>
    <row r="3" spans="1:16">
      <c r="A3" s="58" t="s">
        <v>164</v>
      </c>
      <c r="I3" s="56" t="s">
        <v>107</v>
      </c>
      <c r="J3" s="57" t="s">
        <v>165</v>
      </c>
    </row>
    <row r="4" spans="1:16">
      <c r="I4" s="56" t="s">
        <v>166</v>
      </c>
      <c r="J4" s="57" t="s">
        <v>165</v>
      </c>
    </row>
    <row r="5" spans="1:16" ht="13.5" thickBot="1">
      <c r="I5" s="59" t="s">
        <v>167</v>
      </c>
      <c r="J5" s="60" t="s">
        <v>144</v>
      </c>
    </row>
    <row r="10" spans="1:16" ht="13.5" thickBot="1"/>
    <row r="11" spans="1:16" ht="12.75" customHeight="1" thickBot="1">
      <c r="A11" s="14" t="str">
        <f t="shared" ref="A11:A74" si="0">P11</f>
        <v> AJ 69.316 </v>
      </c>
      <c r="B11" s="4" t="str">
        <f t="shared" ref="B11:B74" si="1">IF(H11=INT(H11),"I","II")</f>
        <v>I</v>
      </c>
      <c r="C11" s="14">
        <f t="shared" ref="C11:C74" si="2">1*G11</f>
        <v>34477.769999999997</v>
      </c>
      <c r="D11" s="16" t="str">
        <f t="shared" ref="D11:D74" si="3">VLOOKUP(F11,I$1:J$5,2,FALSE)</f>
        <v>vis</v>
      </c>
      <c r="E11" s="61">
        <f>VLOOKUP(C11,A!C$21:E$972,3,FALSE)</f>
        <v>-2685.002890364462</v>
      </c>
      <c r="F11" s="4" t="s">
        <v>167</v>
      </c>
      <c r="G11" s="16" t="str">
        <f t="shared" ref="G11:G74" si="4">MID(I11,3,LEN(I11)-3)</f>
        <v>34477.770</v>
      </c>
      <c r="H11" s="14">
        <f t="shared" ref="H11:H74" si="5">1*K11</f>
        <v>-2685</v>
      </c>
      <c r="I11" s="62" t="s">
        <v>418</v>
      </c>
      <c r="J11" s="63" t="s">
        <v>419</v>
      </c>
      <c r="K11" s="62">
        <v>-2685</v>
      </c>
      <c r="L11" s="62" t="s">
        <v>295</v>
      </c>
      <c r="M11" s="63" t="s">
        <v>369</v>
      </c>
      <c r="N11" s="63" t="s">
        <v>151</v>
      </c>
      <c r="O11" s="64" t="s">
        <v>420</v>
      </c>
      <c r="P11" s="64" t="s">
        <v>421</v>
      </c>
    </row>
    <row r="12" spans="1:16" ht="12.75" customHeight="1" thickBot="1">
      <c r="A12" s="14" t="str">
        <f t="shared" si="0"/>
        <v>IBVS 148 </v>
      </c>
      <c r="B12" s="4" t="str">
        <f t="shared" si="1"/>
        <v>I</v>
      </c>
      <c r="C12" s="14">
        <f t="shared" si="2"/>
        <v>39318.320099999997</v>
      </c>
      <c r="D12" s="16" t="str">
        <f t="shared" si="3"/>
        <v>vis</v>
      </c>
      <c r="E12" s="61">
        <f>VLOOKUP(C12,A!C$21:E$972,3,FALSE)</f>
        <v>-335.00390210853868</v>
      </c>
      <c r="F12" s="4" t="s">
        <v>167</v>
      </c>
      <c r="G12" s="16" t="str">
        <f t="shared" si="4"/>
        <v>39318.3201</v>
      </c>
      <c r="H12" s="14">
        <f t="shared" si="5"/>
        <v>-335</v>
      </c>
      <c r="I12" s="62" t="s">
        <v>510</v>
      </c>
      <c r="J12" s="63" t="s">
        <v>511</v>
      </c>
      <c r="K12" s="62">
        <v>-335</v>
      </c>
      <c r="L12" s="62" t="s">
        <v>512</v>
      </c>
      <c r="M12" s="63" t="s">
        <v>369</v>
      </c>
      <c r="N12" s="63" t="s">
        <v>151</v>
      </c>
      <c r="O12" s="64" t="s">
        <v>513</v>
      </c>
      <c r="P12" s="65" t="s">
        <v>514</v>
      </c>
    </row>
    <row r="13" spans="1:16" ht="12.75" customHeight="1" thickBot="1">
      <c r="A13" s="14" t="str">
        <f t="shared" si="0"/>
        <v>IBVS 148 </v>
      </c>
      <c r="B13" s="4" t="str">
        <f t="shared" si="1"/>
        <v>II</v>
      </c>
      <c r="C13" s="14">
        <f t="shared" si="2"/>
        <v>39321.411099999998</v>
      </c>
      <c r="D13" s="16" t="str">
        <f t="shared" si="3"/>
        <v>vis</v>
      </c>
      <c r="E13" s="61">
        <f>VLOOKUP(C13,A!C$21:E$972,3,FALSE)</f>
        <v>-333.50327785661744</v>
      </c>
      <c r="F13" s="4" t="s">
        <v>167</v>
      </c>
      <c r="G13" s="16" t="str">
        <f t="shared" si="4"/>
        <v>39321.4111</v>
      </c>
      <c r="H13" s="14">
        <f t="shared" si="5"/>
        <v>-333.5</v>
      </c>
      <c r="I13" s="62" t="s">
        <v>515</v>
      </c>
      <c r="J13" s="63" t="s">
        <v>516</v>
      </c>
      <c r="K13" s="62">
        <v>-333.5</v>
      </c>
      <c r="L13" s="62" t="s">
        <v>517</v>
      </c>
      <c r="M13" s="63" t="s">
        <v>369</v>
      </c>
      <c r="N13" s="63" t="s">
        <v>151</v>
      </c>
      <c r="O13" s="64" t="s">
        <v>513</v>
      </c>
      <c r="P13" s="65" t="s">
        <v>514</v>
      </c>
    </row>
    <row r="14" spans="1:16" ht="12.75" customHeight="1" thickBot="1">
      <c r="A14" s="14" t="str">
        <f t="shared" si="0"/>
        <v>IBVS 456 </v>
      </c>
      <c r="B14" s="4" t="str">
        <f t="shared" si="1"/>
        <v>I</v>
      </c>
      <c r="C14" s="14">
        <f t="shared" si="2"/>
        <v>39979.517999999996</v>
      </c>
      <c r="D14" s="16" t="str">
        <f t="shared" si="3"/>
        <v>vis</v>
      </c>
      <c r="E14" s="61">
        <f>VLOOKUP(C14,A!C$21:E$972,3,FALSE)</f>
        <v>-14.004353723131157</v>
      </c>
      <c r="F14" s="4" t="s">
        <v>167</v>
      </c>
      <c r="G14" s="16" t="str">
        <f t="shared" si="4"/>
        <v>39979.518</v>
      </c>
      <c r="H14" s="14">
        <f t="shared" si="5"/>
        <v>-14</v>
      </c>
      <c r="I14" s="62" t="s">
        <v>545</v>
      </c>
      <c r="J14" s="63" t="s">
        <v>546</v>
      </c>
      <c r="K14" s="62">
        <v>-14</v>
      </c>
      <c r="L14" s="62" t="s">
        <v>450</v>
      </c>
      <c r="M14" s="63" t="s">
        <v>369</v>
      </c>
      <c r="N14" s="63" t="s">
        <v>151</v>
      </c>
      <c r="O14" s="64" t="s">
        <v>533</v>
      </c>
      <c r="P14" s="65" t="s">
        <v>547</v>
      </c>
    </row>
    <row r="15" spans="1:16" ht="12.75" customHeight="1" thickBot="1">
      <c r="A15" s="14" t="str">
        <f t="shared" si="0"/>
        <v>IBVS 456 </v>
      </c>
      <c r="B15" s="4" t="str">
        <f t="shared" si="1"/>
        <v>I</v>
      </c>
      <c r="C15" s="14">
        <f t="shared" si="2"/>
        <v>40008.357300000003</v>
      </c>
      <c r="D15" s="16" t="str">
        <f t="shared" si="3"/>
        <v>vis</v>
      </c>
      <c r="E15" s="61">
        <f>VLOOKUP(C15,A!C$21:E$972,3,FALSE)</f>
        <v>-3.3983726173175072E-3</v>
      </c>
      <c r="F15" s="4" t="s">
        <v>167</v>
      </c>
      <c r="G15" s="16" t="str">
        <f t="shared" si="4"/>
        <v>40008.3573</v>
      </c>
      <c r="H15" s="14">
        <f t="shared" si="5"/>
        <v>0</v>
      </c>
      <c r="I15" s="62" t="s">
        <v>548</v>
      </c>
      <c r="J15" s="63" t="s">
        <v>549</v>
      </c>
      <c r="K15" s="62">
        <v>0</v>
      </c>
      <c r="L15" s="62" t="s">
        <v>550</v>
      </c>
      <c r="M15" s="63" t="s">
        <v>369</v>
      </c>
      <c r="N15" s="63" t="s">
        <v>151</v>
      </c>
      <c r="O15" s="64" t="s">
        <v>528</v>
      </c>
      <c r="P15" s="65" t="s">
        <v>547</v>
      </c>
    </row>
    <row r="16" spans="1:16" ht="12.75" customHeight="1" thickBot="1">
      <c r="A16" s="14" t="str">
        <f t="shared" si="0"/>
        <v> ORI 112 </v>
      </c>
      <c r="B16" s="4" t="str">
        <f t="shared" si="1"/>
        <v>I</v>
      </c>
      <c r="C16" s="14">
        <f t="shared" si="2"/>
        <v>40290.555</v>
      </c>
      <c r="D16" s="16" t="str">
        <f t="shared" si="3"/>
        <v>vis</v>
      </c>
      <c r="E16" s="61">
        <f>VLOOKUP(C16,A!C$21:E$972,3,FALSE)</f>
        <v>136.99844972066893</v>
      </c>
      <c r="F16" s="4" t="s">
        <v>167</v>
      </c>
      <c r="G16" s="16" t="str">
        <f t="shared" si="4"/>
        <v>40290.555</v>
      </c>
      <c r="H16" s="14">
        <f t="shared" si="5"/>
        <v>137</v>
      </c>
      <c r="I16" s="62" t="s">
        <v>554</v>
      </c>
      <c r="J16" s="63" t="s">
        <v>555</v>
      </c>
      <c r="K16" s="62">
        <v>137</v>
      </c>
      <c r="L16" s="62" t="s">
        <v>168</v>
      </c>
      <c r="M16" s="63" t="s">
        <v>179</v>
      </c>
      <c r="N16" s="63"/>
      <c r="O16" s="64" t="s">
        <v>556</v>
      </c>
      <c r="P16" s="64" t="s">
        <v>557</v>
      </c>
    </row>
    <row r="17" spans="1:16" ht="12.75" customHeight="1" thickBot="1">
      <c r="A17" s="14" t="str">
        <f t="shared" si="0"/>
        <v> ORI 113 </v>
      </c>
      <c r="B17" s="4" t="str">
        <f t="shared" si="1"/>
        <v>I</v>
      </c>
      <c r="C17" s="14">
        <f t="shared" si="2"/>
        <v>40319.4</v>
      </c>
      <c r="D17" s="16" t="str">
        <f t="shared" si="3"/>
        <v>vis</v>
      </c>
      <c r="E17" s="61">
        <f>VLOOKUP(C17,A!C$21:E$972,3,FALSE)</f>
        <v>151.00217231745495</v>
      </c>
      <c r="F17" s="4" t="s">
        <v>167</v>
      </c>
      <c r="G17" s="16" t="str">
        <f t="shared" si="4"/>
        <v>40319.400</v>
      </c>
      <c r="H17" s="14">
        <f t="shared" si="5"/>
        <v>151</v>
      </c>
      <c r="I17" s="62" t="s">
        <v>571</v>
      </c>
      <c r="J17" s="63" t="s">
        <v>572</v>
      </c>
      <c r="K17" s="62">
        <v>151</v>
      </c>
      <c r="L17" s="62" t="s">
        <v>298</v>
      </c>
      <c r="M17" s="63" t="s">
        <v>179</v>
      </c>
      <c r="N17" s="63"/>
      <c r="O17" s="64" t="s">
        <v>556</v>
      </c>
      <c r="P17" s="64" t="s">
        <v>573</v>
      </c>
    </row>
    <row r="18" spans="1:16" ht="12.75" customHeight="1" thickBot="1">
      <c r="A18" s="14" t="str">
        <f t="shared" si="0"/>
        <v> ORI 113 </v>
      </c>
      <c r="B18" s="4" t="str">
        <f t="shared" si="1"/>
        <v>I</v>
      </c>
      <c r="C18" s="14">
        <f t="shared" si="2"/>
        <v>40321.447</v>
      </c>
      <c r="D18" s="16" t="str">
        <f t="shared" si="3"/>
        <v>vis</v>
      </c>
      <c r="E18" s="61">
        <f>VLOOKUP(C18,A!C$21:E$972,3,FALSE)</f>
        <v>151.99595356743245</v>
      </c>
      <c r="F18" s="4" t="s">
        <v>167</v>
      </c>
      <c r="G18" s="16" t="str">
        <f t="shared" si="4"/>
        <v>40321.447</v>
      </c>
      <c r="H18" s="14">
        <f t="shared" si="5"/>
        <v>152</v>
      </c>
      <c r="I18" s="62" t="s">
        <v>579</v>
      </c>
      <c r="J18" s="63" t="s">
        <v>580</v>
      </c>
      <c r="K18" s="62">
        <v>152</v>
      </c>
      <c r="L18" s="62" t="s">
        <v>193</v>
      </c>
      <c r="M18" s="63" t="s">
        <v>179</v>
      </c>
      <c r="N18" s="63"/>
      <c r="O18" s="64" t="s">
        <v>556</v>
      </c>
      <c r="P18" s="64" t="s">
        <v>573</v>
      </c>
    </row>
    <row r="19" spans="1:16" ht="12.75" customHeight="1" thickBot="1">
      <c r="A19" s="14" t="str">
        <f t="shared" si="0"/>
        <v>IBVS 456 </v>
      </c>
      <c r="B19" s="4" t="str">
        <f t="shared" si="1"/>
        <v>I</v>
      </c>
      <c r="C19" s="14">
        <f t="shared" si="2"/>
        <v>40426.501499999998</v>
      </c>
      <c r="D19" s="16" t="str">
        <f t="shared" si="3"/>
        <v>vis</v>
      </c>
      <c r="E19" s="61">
        <f>VLOOKUP(C19,A!C$21:E$972,3,FALSE)</f>
        <v>202.99800160154496</v>
      </c>
      <c r="F19" s="4" t="s">
        <v>167</v>
      </c>
      <c r="G19" s="16" t="str">
        <f t="shared" si="4"/>
        <v>40426.5015</v>
      </c>
      <c r="H19" s="14">
        <f t="shared" si="5"/>
        <v>203</v>
      </c>
      <c r="I19" s="62" t="s">
        <v>607</v>
      </c>
      <c r="J19" s="63" t="s">
        <v>608</v>
      </c>
      <c r="K19" s="62">
        <v>203</v>
      </c>
      <c r="L19" s="62" t="s">
        <v>609</v>
      </c>
      <c r="M19" s="63" t="s">
        <v>369</v>
      </c>
      <c r="N19" s="63" t="s">
        <v>151</v>
      </c>
      <c r="O19" s="64" t="s">
        <v>610</v>
      </c>
      <c r="P19" s="65" t="s">
        <v>547</v>
      </c>
    </row>
    <row r="20" spans="1:16" ht="12.75" customHeight="1" thickBot="1">
      <c r="A20" s="14" t="str">
        <f t="shared" si="0"/>
        <v> ORI 119 </v>
      </c>
      <c r="B20" s="4" t="str">
        <f t="shared" si="1"/>
        <v>I</v>
      </c>
      <c r="C20" s="14">
        <f t="shared" si="2"/>
        <v>40733.410000000003</v>
      </c>
      <c r="D20" s="16" t="str">
        <f t="shared" si="3"/>
        <v>vis</v>
      </c>
      <c r="E20" s="61">
        <f>VLOOKUP(C20,A!C$21:E$972,3,FALSE)</f>
        <v>351.99649342319861</v>
      </c>
      <c r="F20" s="4" t="s">
        <v>167</v>
      </c>
      <c r="G20" s="16" t="str">
        <f t="shared" si="4"/>
        <v>40733.410</v>
      </c>
      <c r="H20" s="14">
        <f t="shared" si="5"/>
        <v>352</v>
      </c>
      <c r="I20" s="62" t="s">
        <v>620</v>
      </c>
      <c r="J20" s="63" t="s">
        <v>621</v>
      </c>
      <c r="K20" s="62">
        <v>352</v>
      </c>
      <c r="L20" s="62" t="s">
        <v>201</v>
      </c>
      <c r="M20" s="63" t="s">
        <v>179</v>
      </c>
      <c r="N20" s="63"/>
      <c r="O20" s="64" t="s">
        <v>556</v>
      </c>
      <c r="P20" s="64" t="s">
        <v>622</v>
      </c>
    </row>
    <row r="21" spans="1:16" ht="12.75" customHeight="1" thickBot="1">
      <c r="A21" s="14" t="str">
        <f t="shared" si="0"/>
        <v> ORI 119 </v>
      </c>
      <c r="B21" s="4" t="str">
        <f t="shared" si="1"/>
        <v>I</v>
      </c>
      <c r="C21" s="14">
        <f t="shared" si="2"/>
        <v>40735.468999999997</v>
      </c>
      <c r="D21" s="16" t="str">
        <f t="shared" si="3"/>
        <v>vis</v>
      </c>
      <c r="E21" s="61">
        <f>VLOOKUP(C21,A!C$21:E$972,3,FALSE)</f>
        <v>352.99610045480529</v>
      </c>
      <c r="F21" s="4" t="s">
        <v>167</v>
      </c>
      <c r="G21" s="16" t="str">
        <f t="shared" si="4"/>
        <v>40735.469</v>
      </c>
      <c r="H21" s="14">
        <f t="shared" si="5"/>
        <v>353</v>
      </c>
      <c r="I21" s="62" t="s">
        <v>623</v>
      </c>
      <c r="J21" s="63" t="s">
        <v>624</v>
      </c>
      <c r="K21" s="62">
        <v>353</v>
      </c>
      <c r="L21" s="62" t="s">
        <v>193</v>
      </c>
      <c r="M21" s="63" t="s">
        <v>179</v>
      </c>
      <c r="N21" s="63"/>
      <c r="O21" s="64" t="s">
        <v>556</v>
      </c>
      <c r="P21" s="64" t="s">
        <v>622</v>
      </c>
    </row>
    <row r="22" spans="1:16" ht="12.75" customHeight="1" thickBot="1">
      <c r="A22" s="14" t="str">
        <f t="shared" si="0"/>
        <v>IBVS 951 </v>
      </c>
      <c r="B22" s="4" t="str">
        <f t="shared" si="1"/>
        <v>I</v>
      </c>
      <c r="C22" s="14">
        <f t="shared" si="2"/>
        <v>40735.471400000002</v>
      </c>
      <c r="D22" s="16" t="str">
        <f t="shared" si="3"/>
        <v>vis</v>
      </c>
      <c r="E22" s="61">
        <f>VLOOKUP(C22,A!C$21:E$972,3,FALSE)</f>
        <v>352.99726561113397</v>
      </c>
      <c r="F22" s="4" t="s">
        <v>167</v>
      </c>
      <c r="G22" s="16" t="str">
        <f t="shared" si="4"/>
        <v>40735.4714</v>
      </c>
      <c r="H22" s="14">
        <f t="shared" si="5"/>
        <v>353</v>
      </c>
      <c r="I22" s="62" t="s">
        <v>625</v>
      </c>
      <c r="J22" s="63" t="s">
        <v>626</v>
      </c>
      <c r="K22" s="62">
        <v>353</v>
      </c>
      <c r="L22" s="62" t="s">
        <v>627</v>
      </c>
      <c r="M22" s="63" t="s">
        <v>369</v>
      </c>
      <c r="N22" s="63" t="s">
        <v>151</v>
      </c>
      <c r="O22" s="64" t="s">
        <v>628</v>
      </c>
      <c r="P22" s="65" t="s">
        <v>629</v>
      </c>
    </row>
    <row r="23" spans="1:16" ht="12.75" customHeight="1" thickBot="1">
      <c r="A23" s="14" t="str">
        <f t="shared" si="0"/>
        <v> ORI 120 </v>
      </c>
      <c r="B23" s="4" t="str">
        <f t="shared" si="1"/>
        <v>I</v>
      </c>
      <c r="C23" s="14">
        <f t="shared" si="2"/>
        <v>40768.425999999999</v>
      </c>
      <c r="D23" s="16" t="str">
        <f t="shared" si="3"/>
        <v>vis</v>
      </c>
      <c r="E23" s="61">
        <f>VLOOKUP(C23,A!C$21:E$972,3,FALSE)</f>
        <v>368.99612422399537</v>
      </c>
      <c r="F23" s="4" t="s">
        <v>167</v>
      </c>
      <c r="G23" s="16" t="str">
        <f t="shared" si="4"/>
        <v>40768.426</v>
      </c>
      <c r="H23" s="14">
        <f t="shared" si="5"/>
        <v>369</v>
      </c>
      <c r="I23" s="62" t="s">
        <v>630</v>
      </c>
      <c r="J23" s="63" t="s">
        <v>631</v>
      </c>
      <c r="K23" s="62">
        <v>369</v>
      </c>
      <c r="L23" s="62" t="s">
        <v>193</v>
      </c>
      <c r="M23" s="63" t="s">
        <v>179</v>
      </c>
      <c r="N23" s="63"/>
      <c r="O23" s="64" t="s">
        <v>556</v>
      </c>
      <c r="P23" s="64" t="s">
        <v>632</v>
      </c>
    </row>
    <row r="24" spans="1:16" ht="12.75" customHeight="1" thickBot="1">
      <c r="A24" s="14" t="str">
        <f t="shared" si="0"/>
        <v>IBVS 530 </v>
      </c>
      <c r="B24" s="4" t="str">
        <f t="shared" si="1"/>
        <v>I</v>
      </c>
      <c r="C24" s="14">
        <f t="shared" si="2"/>
        <v>40834.343099999998</v>
      </c>
      <c r="D24" s="16" t="str">
        <f t="shared" si="3"/>
        <v>vis</v>
      </c>
      <c r="E24" s="61">
        <f>VLOOKUP(C24,A!C$21:E$972,3,FALSE)</f>
        <v>400.99767675596104</v>
      </c>
      <c r="F24" s="4" t="s">
        <v>167</v>
      </c>
      <c r="G24" s="16" t="str">
        <f t="shared" si="4"/>
        <v>40834.3431</v>
      </c>
      <c r="H24" s="14">
        <f t="shared" si="5"/>
        <v>401</v>
      </c>
      <c r="I24" s="62" t="s">
        <v>635</v>
      </c>
      <c r="J24" s="63" t="s">
        <v>636</v>
      </c>
      <c r="K24" s="62">
        <v>401</v>
      </c>
      <c r="L24" s="62" t="s">
        <v>637</v>
      </c>
      <c r="M24" s="63" t="s">
        <v>369</v>
      </c>
      <c r="N24" s="63" t="s">
        <v>151</v>
      </c>
      <c r="O24" s="64" t="s">
        <v>638</v>
      </c>
      <c r="P24" s="65" t="s">
        <v>639</v>
      </c>
    </row>
    <row r="25" spans="1:16" ht="12.75" customHeight="1" thickBot="1">
      <c r="A25" s="14" t="str">
        <f t="shared" si="0"/>
        <v> ORI 125 </v>
      </c>
      <c r="B25" s="4" t="str">
        <f t="shared" si="1"/>
        <v>II</v>
      </c>
      <c r="C25" s="14">
        <f t="shared" si="2"/>
        <v>41043.417000000001</v>
      </c>
      <c r="D25" s="16" t="str">
        <f t="shared" si="3"/>
        <v>vis</v>
      </c>
      <c r="E25" s="61">
        <f>VLOOKUP(C25,A!C$21:E$972,3,FALSE)</f>
        <v>502.49925061028955</v>
      </c>
      <c r="F25" s="4" t="s">
        <v>167</v>
      </c>
      <c r="G25" s="16" t="str">
        <f t="shared" si="4"/>
        <v>41043.417</v>
      </c>
      <c r="H25" s="14">
        <f t="shared" si="5"/>
        <v>502.5</v>
      </c>
      <c r="I25" s="62" t="s">
        <v>640</v>
      </c>
      <c r="J25" s="63" t="s">
        <v>641</v>
      </c>
      <c r="K25" s="62">
        <v>502.5</v>
      </c>
      <c r="L25" s="62" t="s">
        <v>362</v>
      </c>
      <c r="M25" s="63" t="s">
        <v>179</v>
      </c>
      <c r="N25" s="63"/>
      <c r="O25" s="64" t="s">
        <v>642</v>
      </c>
      <c r="P25" s="64" t="s">
        <v>643</v>
      </c>
    </row>
    <row r="26" spans="1:16" ht="12.75" customHeight="1" thickBot="1">
      <c r="A26" s="14" t="str">
        <f t="shared" si="0"/>
        <v> ORI 125 </v>
      </c>
      <c r="B26" s="4" t="str">
        <f t="shared" si="1"/>
        <v>I</v>
      </c>
      <c r="C26" s="14">
        <f t="shared" si="2"/>
        <v>41077.398999999998</v>
      </c>
      <c r="D26" s="16" t="str">
        <f t="shared" si="3"/>
        <v>vis</v>
      </c>
      <c r="E26" s="61">
        <f>VLOOKUP(C26,A!C$21:E$972,3,FALSE)</f>
        <v>518.99689322716983</v>
      </c>
      <c r="F26" s="4" t="s">
        <v>167</v>
      </c>
      <c r="G26" s="16" t="str">
        <f t="shared" si="4"/>
        <v>41077.399</v>
      </c>
      <c r="H26" s="14">
        <f t="shared" si="5"/>
        <v>519</v>
      </c>
      <c r="I26" s="62" t="s">
        <v>644</v>
      </c>
      <c r="J26" s="63" t="s">
        <v>645</v>
      </c>
      <c r="K26" s="62">
        <v>519</v>
      </c>
      <c r="L26" s="62" t="s">
        <v>295</v>
      </c>
      <c r="M26" s="63" t="s">
        <v>179</v>
      </c>
      <c r="N26" s="63"/>
      <c r="O26" s="64" t="s">
        <v>642</v>
      </c>
      <c r="P26" s="64" t="s">
        <v>643</v>
      </c>
    </row>
    <row r="27" spans="1:16" ht="12.75" customHeight="1" thickBot="1">
      <c r="A27" s="14" t="str">
        <f t="shared" si="0"/>
        <v> ORI 125 </v>
      </c>
      <c r="B27" s="4" t="str">
        <f t="shared" si="1"/>
        <v>II</v>
      </c>
      <c r="C27" s="14">
        <f t="shared" si="2"/>
        <v>41080.476999999999</v>
      </c>
      <c r="D27" s="16" t="str">
        <f t="shared" si="3"/>
        <v>vis</v>
      </c>
      <c r="E27" s="61">
        <f>VLOOKUP(C27,A!C$21:E$972,3,FALSE)</f>
        <v>520.49120621565748</v>
      </c>
      <c r="F27" s="4" t="s">
        <v>167</v>
      </c>
      <c r="G27" s="16" t="str">
        <f t="shared" si="4"/>
        <v>41080.477</v>
      </c>
      <c r="H27" s="14">
        <f t="shared" si="5"/>
        <v>520.5</v>
      </c>
      <c r="I27" s="62" t="s">
        <v>646</v>
      </c>
      <c r="J27" s="63" t="s">
        <v>647</v>
      </c>
      <c r="K27" s="62">
        <v>520.5</v>
      </c>
      <c r="L27" s="62" t="s">
        <v>648</v>
      </c>
      <c r="M27" s="63" t="s">
        <v>179</v>
      </c>
      <c r="N27" s="63"/>
      <c r="O27" s="64" t="s">
        <v>556</v>
      </c>
      <c r="P27" s="64" t="s">
        <v>643</v>
      </c>
    </row>
    <row r="28" spans="1:16" ht="12.75" customHeight="1" thickBot="1">
      <c r="A28" s="14" t="str">
        <f t="shared" si="0"/>
        <v> ORI 125 </v>
      </c>
      <c r="B28" s="4" t="str">
        <f t="shared" si="1"/>
        <v>II</v>
      </c>
      <c r="C28" s="14">
        <f t="shared" si="2"/>
        <v>41082.521999999997</v>
      </c>
      <c r="D28" s="16" t="str">
        <f t="shared" si="3"/>
        <v>vis</v>
      </c>
      <c r="E28" s="61">
        <f>VLOOKUP(C28,A!C$21:E$972,3,FALSE)</f>
        <v>521.48401650202948</v>
      </c>
      <c r="F28" s="4" t="s">
        <v>167</v>
      </c>
      <c r="G28" s="16" t="str">
        <f t="shared" si="4"/>
        <v>41082.522</v>
      </c>
      <c r="H28" s="14">
        <f t="shared" si="5"/>
        <v>521.5</v>
      </c>
      <c r="I28" s="62" t="s">
        <v>649</v>
      </c>
      <c r="J28" s="63" t="s">
        <v>650</v>
      </c>
      <c r="K28" s="62">
        <v>521.5</v>
      </c>
      <c r="L28" s="62" t="s">
        <v>651</v>
      </c>
      <c r="M28" s="63" t="s">
        <v>179</v>
      </c>
      <c r="N28" s="63"/>
      <c r="O28" s="64" t="s">
        <v>556</v>
      </c>
      <c r="P28" s="64" t="s">
        <v>643</v>
      </c>
    </row>
    <row r="29" spans="1:16" ht="12.75" customHeight="1" thickBot="1">
      <c r="A29" s="14" t="str">
        <f t="shared" si="0"/>
        <v> ORI 125 </v>
      </c>
      <c r="B29" s="4" t="str">
        <f t="shared" si="1"/>
        <v>II</v>
      </c>
      <c r="C29" s="14">
        <f t="shared" si="2"/>
        <v>41082.550999999999</v>
      </c>
      <c r="D29" s="16" t="str">
        <f t="shared" si="3"/>
        <v>vis</v>
      </c>
      <c r="E29" s="61">
        <f>VLOOKUP(C29,A!C$21:E$972,3,FALSE)</f>
        <v>521.49809547430675</v>
      </c>
      <c r="F29" s="4" t="s">
        <v>167</v>
      </c>
      <c r="G29" s="16" t="str">
        <f t="shared" si="4"/>
        <v>41082.551</v>
      </c>
      <c r="H29" s="14">
        <f t="shared" si="5"/>
        <v>521.5</v>
      </c>
      <c r="I29" s="62" t="s">
        <v>652</v>
      </c>
      <c r="J29" s="63" t="s">
        <v>653</v>
      </c>
      <c r="K29" s="62">
        <v>521.5</v>
      </c>
      <c r="L29" s="62" t="s">
        <v>654</v>
      </c>
      <c r="M29" s="63" t="s">
        <v>179</v>
      </c>
      <c r="N29" s="63"/>
      <c r="O29" s="64" t="s">
        <v>655</v>
      </c>
      <c r="P29" s="64" t="s">
        <v>643</v>
      </c>
    </row>
    <row r="30" spans="1:16" ht="12.75" customHeight="1" thickBot="1">
      <c r="A30" s="14" t="str">
        <f t="shared" si="0"/>
        <v> ORI 126 </v>
      </c>
      <c r="B30" s="4" t="str">
        <f t="shared" si="1"/>
        <v>II</v>
      </c>
      <c r="C30" s="14">
        <f t="shared" si="2"/>
        <v>41146.434000000001</v>
      </c>
      <c r="D30" s="16" t="str">
        <f t="shared" si="3"/>
        <v>vis</v>
      </c>
      <c r="E30" s="61">
        <f>VLOOKUP(C30,A!C$21:E$972,3,FALSE)</f>
        <v>552.51212947154954</v>
      </c>
      <c r="F30" s="4" t="s">
        <v>167</v>
      </c>
      <c r="G30" s="16" t="str">
        <f t="shared" si="4"/>
        <v>41146.434</v>
      </c>
      <c r="H30" s="14">
        <f t="shared" si="5"/>
        <v>552.5</v>
      </c>
      <c r="I30" s="62" t="s">
        <v>656</v>
      </c>
      <c r="J30" s="63" t="s">
        <v>657</v>
      </c>
      <c r="K30" s="62">
        <v>552.5</v>
      </c>
      <c r="L30" s="62" t="s">
        <v>268</v>
      </c>
      <c r="M30" s="63" t="s">
        <v>179</v>
      </c>
      <c r="N30" s="63"/>
      <c r="O30" s="64" t="s">
        <v>642</v>
      </c>
      <c r="P30" s="64" t="s">
        <v>658</v>
      </c>
    </row>
    <row r="31" spans="1:16" ht="12.75" customHeight="1" thickBot="1">
      <c r="A31" s="14" t="str">
        <f t="shared" si="0"/>
        <v> ORI 126 </v>
      </c>
      <c r="B31" s="4" t="str">
        <f t="shared" si="1"/>
        <v>II</v>
      </c>
      <c r="C31" s="14">
        <f t="shared" si="2"/>
        <v>41181.413999999997</v>
      </c>
      <c r="D31" s="16" t="str">
        <f t="shared" si="3"/>
        <v>vis</v>
      </c>
      <c r="E31" s="61">
        <f>VLOOKUP(C31,A!C$21:E$972,3,FALSE)</f>
        <v>569.49428292745176</v>
      </c>
      <c r="F31" s="4" t="s">
        <v>167</v>
      </c>
      <c r="G31" s="16" t="str">
        <f t="shared" si="4"/>
        <v>41181.414</v>
      </c>
      <c r="H31" s="14">
        <f t="shared" si="5"/>
        <v>569.5</v>
      </c>
      <c r="I31" s="62" t="s">
        <v>659</v>
      </c>
      <c r="J31" s="63" t="s">
        <v>660</v>
      </c>
      <c r="K31" s="62">
        <v>569.5</v>
      </c>
      <c r="L31" s="62" t="s">
        <v>225</v>
      </c>
      <c r="M31" s="63" t="s">
        <v>179</v>
      </c>
      <c r="N31" s="63"/>
      <c r="O31" s="64" t="s">
        <v>556</v>
      </c>
      <c r="P31" s="64" t="s">
        <v>658</v>
      </c>
    </row>
    <row r="32" spans="1:16" ht="12.75" customHeight="1" thickBot="1">
      <c r="A32" s="14" t="str">
        <f t="shared" si="0"/>
        <v>IBVS 951 </v>
      </c>
      <c r="B32" s="4" t="str">
        <f t="shared" si="1"/>
        <v>I</v>
      </c>
      <c r="C32" s="14">
        <f t="shared" si="2"/>
        <v>41182.451099999998</v>
      </c>
      <c r="D32" s="16" t="str">
        <f t="shared" si="3"/>
        <v>vis</v>
      </c>
      <c r="E32" s="61">
        <f>VLOOKUP(C32,A!C$21:E$972,3,FALSE)</f>
        <v>569.99777610495721</v>
      </c>
      <c r="F32" s="4" t="s">
        <v>167</v>
      </c>
      <c r="G32" s="16" t="str">
        <f t="shared" si="4"/>
        <v>41182.4511</v>
      </c>
      <c r="H32" s="14">
        <f t="shared" si="5"/>
        <v>570</v>
      </c>
      <c r="I32" s="62" t="s">
        <v>661</v>
      </c>
      <c r="J32" s="63" t="s">
        <v>662</v>
      </c>
      <c r="K32" s="62">
        <v>570</v>
      </c>
      <c r="L32" s="62" t="s">
        <v>663</v>
      </c>
      <c r="M32" s="63" t="s">
        <v>369</v>
      </c>
      <c r="N32" s="63" t="s">
        <v>151</v>
      </c>
      <c r="O32" s="64" t="s">
        <v>628</v>
      </c>
      <c r="P32" s="65" t="s">
        <v>629</v>
      </c>
    </row>
    <row r="33" spans="1:16" ht="12.75" customHeight="1" thickBot="1">
      <c r="A33" s="14" t="str">
        <f t="shared" si="0"/>
        <v>IBVS 937 </v>
      </c>
      <c r="B33" s="4" t="str">
        <f t="shared" si="1"/>
        <v>II</v>
      </c>
      <c r="C33" s="14">
        <f t="shared" si="2"/>
        <v>41455.376700000001</v>
      </c>
      <c r="D33" s="16" t="str">
        <f t="shared" si="3"/>
        <v>vis</v>
      </c>
      <c r="E33" s="61">
        <f>VLOOKUP(C33,A!C$21:E$972,3,FALSE)</f>
        <v>702.49818837610508</v>
      </c>
      <c r="F33" s="4" t="s">
        <v>167</v>
      </c>
      <c r="G33" s="16" t="str">
        <f t="shared" si="4"/>
        <v>41455.3767</v>
      </c>
      <c r="H33" s="14">
        <f t="shared" si="5"/>
        <v>702.5</v>
      </c>
      <c r="I33" s="62" t="s">
        <v>672</v>
      </c>
      <c r="J33" s="63" t="s">
        <v>673</v>
      </c>
      <c r="K33" s="62">
        <v>702.5</v>
      </c>
      <c r="L33" s="62" t="s">
        <v>674</v>
      </c>
      <c r="M33" s="63" t="s">
        <v>369</v>
      </c>
      <c r="N33" s="63" t="s">
        <v>151</v>
      </c>
      <c r="O33" s="64" t="s">
        <v>675</v>
      </c>
      <c r="P33" s="65" t="s">
        <v>676</v>
      </c>
    </row>
    <row r="34" spans="1:16" ht="12.75" customHeight="1" thickBot="1">
      <c r="A34" s="14" t="str">
        <f t="shared" si="0"/>
        <v> BBS 3 </v>
      </c>
      <c r="B34" s="4" t="str">
        <f t="shared" si="1"/>
        <v>II</v>
      </c>
      <c r="C34" s="14">
        <f t="shared" si="2"/>
        <v>41490.394999999997</v>
      </c>
      <c r="D34" s="16" t="str">
        <f t="shared" si="3"/>
        <v>vis</v>
      </c>
      <c r="E34" s="61">
        <f>VLOOKUP(C34,A!C$21:E$972,3,FALSE)</f>
        <v>719.49893578504805</v>
      </c>
      <c r="F34" s="4" t="s">
        <v>167</v>
      </c>
      <c r="G34" s="16" t="str">
        <f t="shared" si="4"/>
        <v>41490.395</v>
      </c>
      <c r="H34" s="14">
        <f t="shared" si="5"/>
        <v>719.5</v>
      </c>
      <c r="I34" s="62" t="s">
        <v>677</v>
      </c>
      <c r="J34" s="63" t="s">
        <v>678</v>
      </c>
      <c r="K34" s="62">
        <v>719.5</v>
      </c>
      <c r="L34" s="62" t="s">
        <v>362</v>
      </c>
      <c r="M34" s="63" t="s">
        <v>179</v>
      </c>
      <c r="N34" s="63"/>
      <c r="O34" s="64" t="s">
        <v>642</v>
      </c>
      <c r="P34" s="64" t="s">
        <v>679</v>
      </c>
    </row>
    <row r="35" spans="1:16" ht="12.75" customHeight="1" thickBot="1">
      <c r="A35" s="14" t="str">
        <f t="shared" si="0"/>
        <v> BBS 3 </v>
      </c>
      <c r="B35" s="4" t="str">
        <f t="shared" si="1"/>
        <v>II</v>
      </c>
      <c r="C35" s="14">
        <f t="shared" si="2"/>
        <v>41490.406999999999</v>
      </c>
      <c r="D35" s="16" t="str">
        <f t="shared" si="3"/>
        <v>vis</v>
      </c>
      <c r="E35" s="61">
        <f>VLOOKUP(C35,A!C$21:E$972,3,FALSE)</f>
        <v>719.50476156668071</v>
      </c>
      <c r="F35" s="4" t="s">
        <v>167</v>
      </c>
      <c r="G35" s="16" t="str">
        <f t="shared" si="4"/>
        <v>41490.407</v>
      </c>
      <c r="H35" s="14">
        <f t="shared" si="5"/>
        <v>719.5</v>
      </c>
      <c r="I35" s="62" t="s">
        <v>680</v>
      </c>
      <c r="J35" s="63" t="s">
        <v>681</v>
      </c>
      <c r="K35" s="62">
        <v>719.5</v>
      </c>
      <c r="L35" s="62" t="s">
        <v>344</v>
      </c>
      <c r="M35" s="63" t="s">
        <v>179</v>
      </c>
      <c r="N35" s="63"/>
      <c r="O35" s="64" t="s">
        <v>556</v>
      </c>
      <c r="P35" s="64" t="s">
        <v>679</v>
      </c>
    </row>
    <row r="36" spans="1:16" ht="12.75" customHeight="1" thickBot="1">
      <c r="A36" s="14" t="str">
        <f t="shared" si="0"/>
        <v>IBVS 931 </v>
      </c>
      <c r="B36" s="4" t="str">
        <f t="shared" si="1"/>
        <v>I</v>
      </c>
      <c r="C36" s="14">
        <f t="shared" si="2"/>
        <v>41491.422299999998</v>
      </c>
      <c r="D36" s="16" t="str">
        <f t="shared" si="3"/>
        <v>vis</v>
      </c>
      <c r="E36" s="61">
        <f>VLOOKUP(C36,A!C$21:E$972,3,FALSE)</f>
        <v>719.99767124088783</v>
      </c>
      <c r="F36" s="4" t="s">
        <v>167</v>
      </c>
      <c r="G36" s="16" t="str">
        <f t="shared" si="4"/>
        <v>41491.4223</v>
      </c>
      <c r="H36" s="14">
        <f t="shared" si="5"/>
        <v>720</v>
      </c>
      <c r="I36" s="62" t="s">
        <v>682</v>
      </c>
      <c r="J36" s="63" t="s">
        <v>683</v>
      </c>
      <c r="K36" s="62">
        <v>720</v>
      </c>
      <c r="L36" s="62" t="s">
        <v>637</v>
      </c>
      <c r="M36" s="63" t="s">
        <v>369</v>
      </c>
      <c r="N36" s="63" t="s">
        <v>151</v>
      </c>
      <c r="O36" s="64" t="s">
        <v>684</v>
      </c>
      <c r="P36" s="65" t="s">
        <v>685</v>
      </c>
    </row>
    <row r="37" spans="1:16" ht="12.75" customHeight="1" thickBot="1">
      <c r="A37" s="14" t="str">
        <f t="shared" si="0"/>
        <v>IBVS 937 </v>
      </c>
      <c r="B37" s="4" t="str">
        <f t="shared" si="1"/>
        <v>II</v>
      </c>
      <c r="C37" s="14">
        <f t="shared" si="2"/>
        <v>41492.453000000001</v>
      </c>
      <c r="D37" s="16" t="str">
        <f t="shared" si="3"/>
        <v>vis</v>
      </c>
      <c r="E37" s="61">
        <f>VLOOKUP(C37,A!C$21:E$972,3,FALSE)</f>
        <v>720.49805733485732</v>
      </c>
      <c r="F37" s="4" t="s">
        <v>167</v>
      </c>
      <c r="G37" s="16" t="str">
        <f t="shared" si="4"/>
        <v>41492.453</v>
      </c>
      <c r="H37" s="14">
        <f t="shared" si="5"/>
        <v>720.5</v>
      </c>
      <c r="I37" s="62" t="s">
        <v>686</v>
      </c>
      <c r="J37" s="63" t="s">
        <v>687</v>
      </c>
      <c r="K37" s="62">
        <v>720.5</v>
      </c>
      <c r="L37" s="62" t="s">
        <v>654</v>
      </c>
      <c r="M37" s="63" t="s">
        <v>369</v>
      </c>
      <c r="N37" s="63" t="s">
        <v>151</v>
      </c>
      <c r="O37" s="64" t="s">
        <v>675</v>
      </c>
      <c r="P37" s="65" t="s">
        <v>676</v>
      </c>
    </row>
    <row r="38" spans="1:16" ht="12.75" customHeight="1" thickBot="1">
      <c r="A38" s="14" t="str">
        <f t="shared" si="0"/>
        <v> BBS 5 </v>
      </c>
      <c r="B38" s="4" t="str">
        <f t="shared" si="1"/>
        <v>II</v>
      </c>
      <c r="C38" s="14">
        <f t="shared" si="2"/>
        <v>41560.409</v>
      </c>
      <c r="D38" s="16" t="str">
        <f t="shared" si="3"/>
        <v>vis</v>
      </c>
      <c r="E38" s="61">
        <f>VLOOKUP(C38,A!C$21:E$972,3,FALSE)</f>
        <v>753.4894587141996</v>
      </c>
      <c r="F38" s="4" t="s">
        <v>167</v>
      </c>
      <c r="G38" s="16" t="str">
        <f t="shared" si="4"/>
        <v>41560.409</v>
      </c>
      <c r="H38" s="14">
        <f t="shared" si="5"/>
        <v>753.5</v>
      </c>
      <c r="I38" s="62" t="s">
        <v>688</v>
      </c>
      <c r="J38" s="63" t="s">
        <v>689</v>
      </c>
      <c r="K38" s="62">
        <v>753.5</v>
      </c>
      <c r="L38" s="62" t="s">
        <v>690</v>
      </c>
      <c r="M38" s="63" t="s">
        <v>179</v>
      </c>
      <c r="N38" s="63"/>
      <c r="O38" s="64" t="s">
        <v>655</v>
      </c>
      <c r="P38" s="64" t="s">
        <v>691</v>
      </c>
    </row>
    <row r="39" spans="1:16" ht="12.75" customHeight="1" thickBot="1">
      <c r="A39" s="14" t="str">
        <f t="shared" si="0"/>
        <v> BBS 5 </v>
      </c>
      <c r="B39" s="4" t="str">
        <f t="shared" si="1"/>
        <v>II</v>
      </c>
      <c r="C39" s="14">
        <f t="shared" si="2"/>
        <v>41560.432999999997</v>
      </c>
      <c r="D39" s="16" t="str">
        <f t="shared" si="3"/>
        <v>vis</v>
      </c>
      <c r="E39" s="61">
        <f>VLOOKUP(C39,A!C$21:E$972,3,FALSE)</f>
        <v>753.50111027746152</v>
      </c>
      <c r="F39" s="4" t="s">
        <v>167</v>
      </c>
      <c r="G39" s="16" t="str">
        <f t="shared" si="4"/>
        <v>41560.433</v>
      </c>
      <c r="H39" s="14">
        <f t="shared" si="5"/>
        <v>753.5</v>
      </c>
      <c r="I39" s="62" t="s">
        <v>692</v>
      </c>
      <c r="J39" s="63" t="s">
        <v>693</v>
      </c>
      <c r="K39" s="62">
        <v>753.5</v>
      </c>
      <c r="L39" s="62" t="s">
        <v>286</v>
      </c>
      <c r="M39" s="63" t="s">
        <v>179</v>
      </c>
      <c r="N39" s="63"/>
      <c r="O39" s="64" t="s">
        <v>642</v>
      </c>
      <c r="P39" s="64" t="s">
        <v>691</v>
      </c>
    </row>
    <row r="40" spans="1:16" ht="12.75" customHeight="1" thickBot="1">
      <c r="A40" s="14" t="str">
        <f t="shared" si="0"/>
        <v> BBS 5 </v>
      </c>
      <c r="B40" s="4" t="str">
        <f t="shared" si="1"/>
        <v>II</v>
      </c>
      <c r="C40" s="14">
        <f t="shared" si="2"/>
        <v>41591.32</v>
      </c>
      <c r="D40" s="16" t="str">
        <f t="shared" si="3"/>
        <v>vis</v>
      </c>
      <c r="E40" s="61">
        <f>VLOOKUP(C40,A!C$21:E$972,3,FALSE)</f>
        <v>768.49618671521318</v>
      </c>
      <c r="F40" s="4" t="s">
        <v>167</v>
      </c>
      <c r="G40" s="16" t="str">
        <f t="shared" si="4"/>
        <v>41591.320</v>
      </c>
      <c r="H40" s="14">
        <f t="shared" si="5"/>
        <v>768.5</v>
      </c>
      <c r="I40" s="62" t="s">
        <v>694</v>
      </c>
      <c r="J40" s="63" t="s">
        <v>695</v>
      </c>
      <c r="K40" s="62">
        <v>768.5</v>
      </c>
      <c r="L40" s="62" t="s">
        <v>193</v>
      </c>
      <c r="M40" s="63" t="s">
        <v>179</v>
      </c>
      <c r="N40" s="63"/>
      <c r="O40" s="64" t="s">
        <v>655</v>
      </c>
      <c r="P40" s="64" t="s">
        <v>691</v>
      </c>
    </row>
    <row r="41" spans="1:16" ht="12.75" customHeight="1" thickBot="1">
      <c r="A41" s="14" t="str">
        <f t="shared" si="0"/>
        <v> BBS 5 </v>
      </c>
      <c r="B41" s="4" t="str">
        <f t="shared" si="1"/>
        <v>II</v>
      </c>
      <c r="C41" s="14">
        <f t="shared" si="2"/>
        <v>41591.334000000003</v>
      </c>
      <c r="D41" s="16" t="str">
        <f t="shared" si="3"/>
        <v>vis</v>
      </c>
      <c r="E41" s="61">
        <f>VLOOKUP(C41,A!C$21:E$972,3,FALSE)</f>
        <v>768.50298346045133</v>
      </c>
      <c r="F41" s="4" t="s">
        <v>167</v>
      </c>
      <c r="G41" s="16" t="str">
        <f t="shared" si="4"/>
        <v>41591.334</v>
      </c>
      <c r="H41" s="14">
        <f t="shared" si="5"/>
        <v>768.5</v>
      </c>
      <c r="I41" s="62" t="s">
        <v>696</v>
      </c>
      <c r="J41" s="63" t="s">
        <v>697</v>
      </c>
      <c r="K41" s="62">
        <v>768.5</v>
      </c>
      <c r="L41" s="62" t="s">
        <v>357</v>
      </c>
      <c r="M41" s="63" t="s">
        <v>179</v>
      </c>
      <c r="N41" s="63"/>
      <c r="O41" s="64" t="s">
        <v>642</v>
      </c>
      <c r="P41" s="64" t="s">
        <v>691</v>
      </c>
    </row>
    <row r="42" spans="1:16" ht="12.75" customHeight="1" thickBot="1">
      <c r="A42" s="14" t="str">
        <f t="shared" si="0"/>
        <v> BBS 6 </v>
      </c>
      <c r="B42" s="4" t="str">
        <f t="shared" si="1"/>
        <v>I</v>
      </c>
      <c r="C42" s="14">
        <f t="shared" si="2"/>
        <v>41592.358</v>
      </c>
      <c r="D42" s="16" t="str">
        <f t="shared" si="3"/>
        <v>vis</v>
      </c>
      <c r="E42" s="61">
        <f>VLOOKUP(C42,A!C$21:E$972,3,FALSE)</f>
        <v>769.00011682634056</v>
      </c>
      <c r="F42" s="4" t="s">
        <v>167</v>
      </c>
      <c r="G42" s="16" t="str">
        <f t="shared" si="4"/>
        <v>41592.358</v>
      </c>
      <c r="H42" s="14">
        <f t="shared" si="5"/>
        <v>769</v>
      </c>
      <c r="I42" s="62" t="s">
        <v>700</v>
      </c>
      <c r="J42" s="63" t="s">
        <v>701</v>
      </c>
      <c r="K42" s="62">
        <v>769</v>
      </c>
      <c r="L42" s="62" t="s">
        <v>398</v>
      </c>
      <c r="M42" s="63" t="s">
        <v>179</v>
      </c>
      <c r="N42" s="63"/>
      <c r="O42" s="64" t="s">
        <v>655</v>
      </c>
      <c r="P42" s="64" t="s">
        <v>702</v>
      </c>
    </row>
    <row r="43" spans="1:16" ht="12.75" customHeight="1" thickBot="1">
      <c r="A43" s="14" t="str">
        <f t="shared" si="0"/>
        <v> BBS 6 </v>
      </c>
      <c r="B43" s="4" t="str">
        <f t="shared" si="1"/>
        <v>I</v>
      </c>
      <c r="C43" s="14">
        <f t="shared" si="2"/>
        <v>41592.362000000001</v>
      </c>
      <c r="D43" s="16" t="str">
        <f t="shared" si="3"/>
        <v>vis</v>
      </c>
      <c r="E43" s="61">
        <f>VLOOKUP(C43,A!C$21:E$972,3,FALSE)</f>
        <v>769.00205875355141</v>
      </c>
      <c r="F43" s="4" t="s">
        <v>167</v>
      </c>
      <c r="G43" s="16" t="str">
        <f t="shared" si="4"/>
        <v>41592.362</v>
      </c>
      <c r="H43" s="14">
        <f t="shared" si="5"/>
        <v>769</v>
      </c>
      <c r="I43" s="62" t="s">
        <v>703</v>
      </c>
      <c r="J43" s="63" t="s">
        <v>704</v>
      </c>
      <c r="K43" s="62">
        <v>769</v>
      </c>
      <c r="L43" s="62" t="s">
        <v>298</v>
      </c>
      <c r="M43" s="63" t="s">
        <v>179</v>
      </c>
      <c r="N43" s="63"/>
      <c r="O43" s="64" t="s">
        <v>642</v>
      </c>
      <c r="P43" s="64" t="s">
        <v>702</v>
      </c>
    </row>
    <row r="44" spans="1:16" ht="12.75" customHeight="1" thickBot="1">
      <c r="A44" s="14" t="str">
        <f t="shared" si="0"/>
        <v>IBVS 937 </v>
      </c>
      <c r="B44" s="4" t="str">
        <f t="shared" si="1"/>
        <v>II</v>
      </c>
      <c r="C44" s="14">
        <f t="shared" si="2"/>
        <v>41768.467700000001</v>
      </c>
      <c r="D44" s="16" t="str">
        <f t="shared" si="3"/>
        <v>vis</v>
      </c>
      <c r="E44" s="61">
        <f>VLOOKUP(C44,A!C$21:E$972,3,FALSE)</f>
        <v>854.49817144250005</v>
      </c>
      <c r="F44" s="4" t="s">
        <v>167</v>
      </c>
      <c r="G44" s="16" t="str">
        <f t="shared" si="4"/>
        <v>41768.4677</v>
      </c>
      <c r="H44" s="14">
        <f t="shared" si="5"/>
        <v>854.5</v>
      </c>
      <c r="I44" s="62" t="s">
        <v>705</v>
      </c>
      <c r="J44" s="63" t="s">
        <v>706</v>
      </c>
      <c r="K44" s="62">
        <v>854.5</v>
      </c>
      <c r="L44" s="62" t="s">
        <v>707</v>
      </c>
      <c r="M44" s="63" t="s">
        <v>369</v>
      </c>
      <c r="N44" s="63" t="s">
        <v>151</v>
      </c>
      <c r="O44" s="64" t="s">
        <v>708</v>
      </c>
      <c r="P44" s="65" t="s">
        <v>676</v>
      </c>
    </row>
    <row r="45" spans="1:16" ht="13.5" thickBot="1">
      <c r="A45" s="14" t="str">
        <f t="shared" si="0"/>
        <v>IBVS 1379 </v>
      </c>
      <c r="B45" s="4" t="str">
        <f t="shared" si="1"/>
        <v>I</v>
      </c>
      <c r="C45" s="14">
        <f t="shared" si="2"/>
        <v>42226.778100000003</v>
      </c>
      <c r="D45" s="16" t="str">
        <f t="shared" si="3"/>
        <v>vis</v>
      </c>
      <c r="E45" s="61">
        <f>VLOOKUP(C45,A!C$21:E$972,3,FALSE)</f>
        <v>1076.9995305973557</v>
      </c>
      <c r="F45" s="4" t="s">
        <v>167</v>
      </c>
      <c r="G45" s="16" t="str">
        <f t="shared" si="4"/>
        <v>42226.7781</v>
      </c>
      <c r="H45" s="14">
        <f t="shared" si="5"/>
        <v>1077</v>
      </c>
      <c r="I45" s="62" t="s">
        <v>716</v>
      </c>
      <c r="J45" s="63" t="s">
        <v>717</v>
      </c>
      <c r="K45" s="62">
        <v>1077</v>
      </c>
      <c r="L45" s="62" t="s">
        <v>718</v>
      </c>
      <c r="M45" s="63" t="s">
        <v>179</v>
      </c>
      <c r="N45" s="63"/>
      <c r="O45" s="64" t="s">
        <v>719</v>
      </c>
      <c r="P45" s="65" t="s">
        <v>720</v>
      </c>
    </row>
    <row r="46" spans="1:16" ht="13.5" thickBot="1">
      <c r="A46" s="14" t="str">
        <f t="shared" si="0"/>
        <v> BBS 17 </v>
      </c>
      <c r="B46" s="4" t="str">
        <f t="shared" si="1"/>
        <v>II</v>
      </c>
      <c r="C46" s="14">
        <f t="shared" si="2"/>
        <v>42252.527000000002</v>
      </c>
      <c r="D46" s="16" t="str">
        <f t="shared" si="3"/>
        <v>vis</v>
      </c>
      <c r="E46" s="61">
        <f>VLOOKUP(C46,A!C$21:E$972,3,FALSE)</f>
        <v>1089.500152985026</v>
      </c>
      <c r="F46" s="4" t="s">
        <v>167</v>
      </c>
      <c r="G46" s="16" t="str">
        <f t="shared" si="4"/>
        <v>42252.527</v>
      </c>
      <c r="H46" s="14">
        <f t="shared" si="5"/>
        <v>1089.5</v>
      </c>
      <c r="I46" s="62" t="s">
        <v>724</v>
      </c>
      <c r="J46" s="63" t="s">
        <v>725</v>
      </c>
      <c r="K46" s="62">
        <v>1089.5</v>
      </c>
      <c r="L46" s="62" t="s">
        <v>398</v>
      </c>
      <c r="M46" s="63" t="s">
        <v>179</v>
      </c>
      <c r="N46" s="63"/>
      <c r="O46" s="64" t="s">
        <v>726</v>
      </c>
      <c r="P46" s="64" t="s">
        <v>727</v>
      </c>
    </row>
    <row r="47" spans="1:16" ht="13.5" thickBot="1">
      <c r="A47" s="14" t="str">
        <f t="shared" si="0"/>
        <v>IBVS 1379 </v>
      </c>
      <c r="B47" s="4" t="str">
        <f t="shared" si="1"/>
        <v>II</v>
      </c>
      <c r="C47" s="14">
        <f t="shared" si="2"/>
        <v>42262.825599999996</v>
      </c>
      <c r="D47" s="16" t="str">
        <f t="shared" si="3"/>
        <v>vis</v>
      </c>
      <c r="E47" s="61">
        <f>VLOOKUP(C47,A!C$21:E$972,3,FALSE)</f>
        <v>1094.4999358775613</v>
      </c>
      <c r="F47" s="4" t="s">
        <v>167</v>
      </c>
      <c r="G47" s="16" t="str">
        <f t="shared" si="4"/>
        <v>42262.8256</v>
      </c>
      <c r="H47" s="14">
        <f t="shared" si="5"/>
        <v>1094.5</v>
      </c>
      <c r="I47" s="62" t="s">
        <v>728</v>
      </c>
      <c r="J47" s="63" t="s">
        <v>729</v>
      </c>
      <c r="K47" s="62">
        <v>1094.5</v>
      </c>
      <c r="L47" s="62" t="s">
        <v>730</v>
      </c>
      <c r="M47" s="63" t="s">
        <v>179</v>
      </c>
      <c r="N47" s="63"/>
      <c r="O47" s="64" t="s">
        <v>731</v>
      </c>
      <c r="P47" s="65" t="s">
        <v>720</v>
      </c>
    </row>
    <row r="48" spans="1:16" ht="13.5" thickBot="1">
      <c r="A48" s="14" t="str">
        <f t="shared" si="0"/>
        <v>IBVS 1053 </v>
      </c>
      <c r="B48" s="4" t="str">
        <f t="shared" si="1"/>
        <v>II</v>
      </c>
      <c r="C48" s="14">
        <f t="shared" si="2"/>
        <v>42279.303</v>
      </c>
      <c r="D48" s="16" t="str">
        <f t="shared" si="3"/>
        <v>vis</v>
      </c>
      <c r="E48" s="61">
        <f>VLOOKUP(C48,A!C$21:E$972,3,FALSE)</f>
        <v>1102.4994137321746</v>
      </c>
      <c r="F48" s="4" t="s">
        <v>167</v>
      </c>
      <c r="G48" s="16" t="str">
        <f t="shared" si="4"/>
        <v>42279.303</v>
      </c>
      <c r="H48" s="14">
        <f t="shared" si="5"/>
        <v>1102.5</v>
      </c>
      <c r="I48" s="62" t="s">
        <v>732</v>
      </c>
      <c r="J48" s="63" t="s">
        <v>733</v>
      </c>
      <c r="K48" s="62">
        <v>1102.5</v>
      </c>
      <c r="L48" s="62" t="s">
        <v>172</v>
      </c>
      <c r="M48" s="63" t="s">
        <v>369</v>
      </c>
      <c r="N48" s="63" t="s">
        <v>151</v>
      </c>
      <c r="O48" s="64" t="s">
        <v>708</v>
      </c>
      <c r="P48" s="65" t="s">
        <v>734</v>
      </c>
    </row>
    <row r="49" spans="1:16" ht="13.5" thickBot="1">
      <c r="A49" s="14" t="str">
        <f t="shared" si="0"/>
        <v>IBVS 1053 </v>
      </c>
      <c r="B49" s="4" t="str">
        <f t="shared" si="1"/>
        <v>I</v>
      </c>
      <c r="C49" s="14">
        <f t="shared" si="2"/>
        <v>42280.333200000001</v>
      </c>
      <c r="D49" s="16" t="str">
        <f t="shared" si="3"/>
        <v>vis</v>
      </c>
      <c r="E49" s="61">
        <f>VLOOKUP(C49,A!C$21:E$972,3,FALSE)</f>
        <v>1102.9995570852418</v>
      </c>
      <c r="F49" s="4" t="s">
        <v>167</v>
      </c>
      <c r="G49" s="16" t="str">
        <f t="shared" si="4"/>
        <v>42280.3332</v>
      </c>
      <c r="H49" s="14">
        <f t="shared" si="5"/>
        <v>1103</v>
      </c>
      <c r="I49" s="62" t="s">
        <v>735</v>
      </c>
      <c r="J49" s="63" t="s">
        <v>736</v>
      </c>
      <c r="K49" s="62">
        <v>1103</v>
      </c>
      <c r="L49" s="62" t="s">
        <v>737</v>
      </c>
      <c r="M49" s="63" t="s">
        <v>369</v>
      </c>
      <c r="N49" s="63" t="s">
        <v>151</v>
      </c>
      <c r="O49" s="64" t="s">
        <v>533</v>
      </c>
      <c r="P49" s="65" t="s">
        <v>734</v>
      </c>
    </row>
    <row r="50" spans="1:16" ht="13.5" thickBot="1">
      <c r="A50" s="14" t="str">
        <f t="shared" si="0"/>
        <v> BBS 19 </v>
      </c>
      <c r="B50" s="4" t="str">
        <f t="shared" si="1"/>
        <v>I</v>
      </c>
      <c r="C50" s="14">
        <f t="shared" si="2"/>
        <v>42317.409</v>
      </c>
      <c r="D50" s="16" t="str">
        <f t="shared" si="3"/>
        <v>vis</v>
      </c>
      <c r="E50" s="61">
        <f>VLOOKUP(C50,A!C$21:E$972,3,FALSE)</f>
        <v>1120.9991833030917</v>
      </c>
      <c r="F50" s="4" t="s">
        <v>167</v>
      </c>
      <c r="G50" s="16" t="str">
        <f t="shared" si="4"/>
        <v>42317.409</v>
      </c>
      <c r="H50" s="14">
        <f t="shared" si="5"/>
        <v>1121</v>
      </c>
      <c r="I50" s="62" t="s">
        <v>744</v>
      </c>
      <c r="J50" s="63" t="s">
        <v>745</v>
      </c>
      <c r="K50" s="62">
        <v>1121</v>
      </c>
      <c r="L50" s="62" t="s">
        <v>362</v>
      </c>
      <c r="M50" s="63" t="s">
        <v>179</v>
      </c>
      <c r="N50" s="63"/>
      <c r="O50" s="64" t="s">
        <v>726</v>
      </c>
      <c r="P50" s="64" t="s">
        <v>746</v>
      </c>
    </row>
    <row r="51" spans="1:16" ht="13.5" thickBot="1">
      <c r="A51" s="14" t="str">
        <f t="shared" si="0"/>
        <v> BBS 21 </v>
      </c>
      <c r="B51" s="4" t="str">
        <f t="shared" si="1"/>
        <v>II</v>
      </c>
      <c r="C51" s="14">
        <f t="shared" si="2"/>
        <v>42499.686999999998</v>
      </c>
      <c r="D51" s="16" t="str">
        <f t="shared" si="3"/>
        <v>vis</v>
      </c>
      <c r="E51" s="61">
        <f>VLOOKUP(C51,A!C$21:E$972,3,FALSE)</f>
        <v>1209.4918353223961</v>
      </c>
      <c r="F51" s="4" t="s">
        <v>167</v>
      </c>
      <c r="G51" s="16" t="str">
        <f t="shared" si="4"/>
        <v>42499.687</v>
      </c>
      <c r="H51" s="14">
        <f t="shared" si="5"/>
        <v>1209.5</v>
      </c>
      <c r="I51" s="62" t="s">
        <v>747</v>
      </c>
      <c r="J51" s="63" t="s">
        <v>748</v>
      </c>
      <c r="K51" s="62">
        <v>1209.5</v>
      </c>
      <c r="L51" s="62" t="s">
        <v>520</v>
      </c>
      <c r="M51" s="63" t="s">
        <v>179</v>
      </c>
      <c r="N51" s="63"/>
      <c r="O51" s="64" t="s">
        <v>655</v>
      </c>
      <c r="P51" s="64" t="s">
        <v>749</v>
      </c>
    </row>
    <row r="52" spans="1:16" ht="13.5" thickBot="1">
      <c r="A52" s="14" t="str">
        <f t="shared" si="0"/>
        <v> BBS 22 </v>
      </c>
      <c r="B52" s="4" t="str">
        <f t="shared" si="1"/>
        <v>II</v>
      </c>
      <c r="C52" s="14">
        <f t="shared" si="2"/>
        <v>42524.419000000002</v>
      </c>
      <c r="D52" s="16" t="str">
        <f t="shared" si="3"/>
        <v>vis</v>
      </c>
      <c r="E52" s="61">
        <f>VLOOKUP(C52,A!C$21:E$972,3,FALSE)</f>
        <v>1221.4987712649772</v>
      </c>
      <c r="F52" s="4" t="s">
        <v>167</v>
      </c>
      <c r="G52" s="16" t="str">
        <f t="shared" si="4"/>
        <v>42524.419</v>
      </c>
      <c r="H52" s="14">
        <f t="shared" si="5"/>
        <v>1221.5</v>
      </c>
      <c r="I52" s="62" t="s">
        <v>750</v>
      </c>
      <c r="J52" s="63" t="s">
        <v>751</v>
      </c>
      <c r="K52" s="62">
        <v>1221.5</v>
      </c>
      <c r="L52" s="62" t="s">
        <v>168</v>
      </c>
      <c r="M52" s="63" t="s">
        <v>179</v>
      </c>
      <c r="N52" s="63"/>
      <c r="O52" s="64" t="s">
        <v>752</v>
      </c>
      <c r="P52" s="64" t="s">
        <v>753</v>
      </c>
    </row>
    <row r="53" spans="1:16" ht="13.5" thickBot="1">
      <c r="A53" s="14" t="str">
        <f t="shared" si="0"/>
        <v> BBS 22 </v>
      </c>
      <c r="B53" s="4" t="str">
        <f t="shared" si="1"/>
        <v>II</v>
      </c>
      <c r="C53" s="14">
        <f t="shared" si="2"/>
        <v>42526.485999999997</v>
      </c>
      <c r="D53" s="16" t="str">
        <f t="shared" si="3"/>
        <v>vis</v>
      </c>
      <c r="E53" s="61">
        <f>VLOOKUP(C53,A!C$21:E$972,3,FALSE)</f>
        <v>1222.5022621510057</v>
      </c>
      <c r="F53" s="4" t="s">
        <v>167</v>
      </c>
      <c r="G53" s="16" t="str">
        <f t="shared" si="4"/>
        <v>42526.486</v>
      </c>
      <c r="H53" s="14">
        <f t="shared" si="5"/>
        <v>1222.5</v>
      </c>
      <c r="I53" s="62" t="s">
        <v>754</v>
      </c>
      <c r="J53" s="63" t="s">
        <v>755</v>
      </c>
      <c r="K53" s="62">
        <v>1222.5</v>
      </c>
      <c r="L53" s="62" t="s">
        <v>234</v>
      </c>
      <c r="M53" s="63" t="s">
        <v>179</v>
      </c>
      <c r="N53" s="63"/>
      <c r="O53" s="64" t="s">
        <v>642</v>
      </c>
      <c r="P53" s="64" t="s">
        <v>753</v>
      </c>
    </row>
    <row r="54" spans="1:16" ht="13.5" thickBot="1">
      <c r="A54" s="14" t="str">
        <f t="shared" si="0"/>
        <v>IBVS 1163 </v>
      </c>
      <c r="B54" s="4" t="str">
        <f t="shared" si="1"/>
        <v>II</v>
      </c>
      <c r="C54" s="14">
        <f t="shared" si="2"/>
        <v>42561.54</v>
      </c>
      <c r="D54" s="16" t="str">
        <f t="shared" si="3"/>
        <v>vis</v>
      </c>
      <c r="E54" s="61">
        <f>VLOOKUP(C54,A!C$21:E$972,3,FALSE)</f>
        <v>1239.5203412603059</v>
      </c>
      <c r="F54" s="4" t="s">
        <v>167</v>
      </c>
      <c r="G54" s="16" t="str">
        <f t="shared" si="4"/>
        <v>42561.540</v>
      </c>
      <c r="H54" s="14">
        <f t="shared" si="5"/>
        <v>1239.5</v>
      </c>
      <c r="I54" s="62" t="s">
        <v>756</v>
      </c>
      <c r="J54" s="63" t="s">
        <v>757</v>
      </c>
      <c r="K54" s="62">
        <v>1239.5</v>
      </c>
      <c r="L54" s="62" t="s">
        <v>758</v>
      </c>
      <c r="M54" s="63" t="s">
        <v>369</v>
      </c>
      <c r="N54" s="63" t="s">
        <v>151</v>
      </c>
      <c r="O54" s="64" t="s">
        <v>759</v>
      </c>
      <c r="P54" s="65" t="s">
        <v>760</v>
      </c>
    </row>
    <row r="55" spans="1:16" ht="13.5" thickBot="1">
      <c r="A55" s="14" t="str">
        <f t="shared" si="0"/>
        <v>IBVS 1379 </v>
      </c>
      <c r="B55" s="4" t="str">
        <f t="shared" si="1"/>
        <v>I</v>
      </c>
      <c r="C55" s="14">
        <f t="shared" si="2"/>
        <v>42570.766799999998</v>
      </c>
      <c r="D55" s="16" t="str">
        <f t="shared" si="3"/>
        <v>vis</v>
      </c>
      <c r="E55" s="61">
        <f>VLOOKUP(C55,A!C$21:E$972,3,FALSE)</f>
        <v>1243.9997847567863</v>
      </c>
      <c r="F55" s="4" t="s">
        <v>167</v>
      </c>
      <c r="G55" s="16" t="str">
        <f t="shared" si="4"/>
        <v>42570.7668</v>
      </c>
      <c r="H55" s="14">
        <f t="shared" si="5"/>
        <v>1244</v>
      </c>
      <c r="I55" s="62" t="s">
        <v>761</v>
      </c>
      <c r="J55" s="63" t="s">
        <v>762</v>
      </c>
      <c r="K55" s="62">
        <v>1244</v>
      </c>
      <c r="L55" s="62" t="s">
        <v>763</v>
      </c>
      <c r="M55" s="63" t="s">
        <v>179</v>
      </c>
      <c r="N55" s="63"/>
      <c r="O55" s="64" t="s">
        <v>764</v>
      </c>
      <c r="P55" s="65" t="s">
        <v>720</v>
      </c>
    </row>
    <row r="56" spans="1:16" ht="13.5" thickBot="1">
      <c r="A56" s="14" t="str">
        <f t="shared" si="0"/>
        <v> BBS 23 </v>
      </c>
      <c r="B56" s="4" t="str">
        <f t="shared" si="1"/>
        <v>II</v>
      </c>
      <c r="C56" s="14">
        <f t="shared" si="2"/>
        <v>42594.462</v>
      </c>
      <c r="D56" s="16" t="str">
        <f t="shared" si="3"/>
        <v>vis</v>
      </c>
      <c r="E56" s="61">
        <f>VLOOKUP(C56,A!C$21:E$972,3,FALSE)</f>
        <v>1255.5033731664025</v>
      </c>
      <c r="F56" s="4" t="s">
        <v>167</v>
      </c>
      <c r="G56" s="16" t="str">
        <f t="shared" si="4"/>
        <v>42594.462</v>
      </c>
      <c r="H56" s="14">
        <f t="shared" si="5"/>
        <v>1255.5</v>
      </c>
      <c r="I56" s="62" t="s">
        <v>765</v>
      </c>
      <c r="J56" s="63" t="s">
        <v>766</v>
      </c>
      <c r="K56" s="62">
        <v>1255.5</v>
      </c>
      <c r="L56" s="62" t="s">
        <v>323</v>
      </c>
      <c r="M56" s="63" t="s">
        <v>179</v>
      </c>
      <c r="N56" s="63"/>
      <c r="O56" s="64" t="s">
        <v>767</v>
      </c>
      <c r="P56" s="64" t="s">
        <v>768</v>
      </c>
    </row>
    <row r="57" spans="1:16" ht="13.5" thickBot="1">
      <c r="A57" s="14" t="str">
        <f t="shared" si="0"/>
        <v> BBS 23 </v>
      </c>
      <c r="B57" s="4" t="str">
        <f t="shared" si="1"/>
        <v>I</v>
      </c>
      <c r="C57" s="14">
        <f t="shared" si="2"/>
        <v>42595.489000000001</v>
      </c>
      <c r="D57" s="16" t="str">
        <f t="shared" si="3"/>
        <v>vis</v>
      </c>
      <c r="E57" s="61">
        <f>VLOOKUP(C57,A!C$21:E$972,3,FALSE)</f>
        <v>1256.0019629777016</v>
      </c>
      <c r="F57" s="4" t="s">
        <v>167</v>
      </c>
      <c r="G57" s="16" t="str">
        <f t="shared" si="4"/>
        <v>42595.489</v>
      </c>
      <c r="H57" s="14">
        <f t="shared" si="5"/>
        <v>1256</v>
      </c>
      <c r="I57" s="62" t="s">
        <v>769</v>
      </c>
      <c r="J57" s="63" t="s">
        <v>770</v>
      </c>
      <c r="K57" s="62">
        <v>1256</v>
      </c>
      <c r="L57" s="62" t="s">
        <v>298</v>
      </c>
      <c r="M57" s="63" t="s">
        <v>179</v>
      </c>
      <c r="N57" s="63"/>
      <c r="O57" s="64" t="s">
        <v>767</v>
      </c>
      <c r="P57" s="64" t="s">
        <v>768</v>
      </c>
    </row>
    <row r="58" spans="1:16" ht="13.5" thickBot="1">
      <c r="A58" s="14" t="str">
        <f t="shared" si="0"/>
        <v> BBS 23 </v>
      </c>
      <c r="B58" s="4" t="str">
        <f t="shared" si="1"/>
        <v>II</v>
      </c>
      <c r="C58" s="14">
        <f t="shared" si="2"/>
        <v>42596.523999999998</v>
      </c>
      <c r="D58" s="16" t="str">
        <f t="shared" si="3"/>
        <v>vis</v>
      </c>
      <c r="E58" s="61">
        <f>VLOOKUP(C58,A!C$21:E$972,3,FALSE)</f>
        <v>1256.504436643419</v>
      </c>
      <c r="F58" s="4" t="s">
        <v>167</v>
      </c>
      <c r="G58" s="16" t="str">
        <f t="shared" si="4"/>
        <v>42596.524</v>
      </c>
      <c r="H58" s="14">
        <f t="shared" si="5"/>
        <v>1256.5</v>
      </c>
      <c r="I58" s="62" t="s">
        <v>771</v>
      </c>
      <c r="J58" s="63" t="s">
        <v>772</v>
      </c>
      <c r="K58" s="62">
        <v>1256.5</v>
      </c>
      <c r="L58" s="62" t="s">
        <v>255</v>
      </c>
      <c r="M58" s="63" t="s">
        <v>179</v>
      </c>
      <c r="N58" s="63"/>
      <c r="O58" s="64" t="s">
        <v>767</v>
      </c>
      <c r="P58" s="64" t="s">
        <v>768</v>
      </c>
    </row>
    <row r="59" spans="1:16" ht="13.5" thickBot="1">
      <c r="A59" s="14" t="str">
        <f t="shared" si="0"/>
        <v> BBS 23 </v>
      </c>
      <c r="B59" s="4" t="str">
        <f t="shared" si="1"/>
        <v>II</v>
      </c>
      <c r="C59" s="14">
        <f t="shared" si="2"/>
        <v>42629.499000000003</v>
      </c>
      <c r="D59" s="16" t="str">
        <f t="shared" si="3"/>
        <v>vis</v>
      </c>
      <c r="E59" s="61">
        <f>VLOOKUP(C59,A!C$21:E$972,3,FALSE)</f>
        <v>1272.5131990850582</v>
      </c>
      <c r="F59" s="4" t="s">
        <v>167</v>
      </c>
      <c r="G59" s="16" t="str">
        <f t="shared" si="4"/>
        <v>42629.499</v>
      </c>
      <c r="H59" s="14">
        <f t="shared" si="5"/>
        <v>1272.5</v>
      </c>
      <c r="I59" s="62" t="s">
        <v>777</v>
      </c>
      <c r="J59" s="63" t="s">
        <v>778</v>
      </c>
      <c r="K59" s="62">
        <v>1272.5</v>
      </c>
      <c r="L59" s="62" t="s">
        <v>779</v>
      </c>
      <c r="M59" s="63" t="s">
        <v>179</v>
      </c>
      <c r="N59" s="63"/>
      <c r="O59" s="64" t="s">
        <v>780</v>
      </c>
      <c r="P59" s="64" t="s">
        <v>768</v>
      </c>
    </row>
    <row r="60" spans="1:16" ht="13.5" thickBot="1">
      <c r="A60" s="14" t="str">
        <f t="shared" si="0"/>
        <v> BBS 23 </v>
      </c>
      <c r="B60" s="4" t="str">
        <f t="shared" si="1"/>
        <v>I</v>
      </c>
      <c r="C60" s="14">
        <f t="shared" si="2"/>
        <v>42630.531999999999</v>
      </c>
      <c r="D60" s="16" t="str">
        <f t="shared" si="3"/>
        <v>vis</v>
      </c>
      <c r="E60" s="61">
        <f>VLOOKUP(C60,A!C$21:E$972,3,FALSE)</f>
        <v>1273.0147017871702</v>
      </c>
      <c r="F60" s="4" t="s">
        <v>167</v>
      </c>
      <c r="G60" s="16" t="str">
        <f t="shared" si="4"/>
        <v>42630.532</v>
      </c>
      <c r="H60" s="14">
        <f t="shared" si="5"/>
        <v>1273</v>
      </c>
      <c r="I60" s="62" t="s">
        <v>781</v>
      </c>
      <c r="J60" s="63" t="s">
        <v>782</v>
      </c>
      <c r="K60" s="62">
        <v>1273</v>
      </c>
      <c r="L60" s="62" t="s">
        <v>783</v>
      </c>
      <c r="M60" s="63" t="s">
        <v>179</v>
      </c>
      <c r="N60" s="63"/>
      <c r="O60" s="64" t="s">
        <v>780</v>
      </c>
      <c r="P60" s="64" t="s">
        <v>768</v>
      </c>
    </row>
    <row r="61" spans="1:16" ht="13.5" thickBot="1">
      <c r="A61" s="14" t="str">
        <f t="shared" si="0"/>
        <v> BBS 24 </v>
      </c>
      <c r="B61" s="4" t="str">
        <f t="shared" si="1"/>
        <v>I</v>
      </c>
      <c r="C61" s="14">
        <f t="shared" si="2"/>
        <v>42692.305</v>
      </c>
      <c r="D61" s="16" t="str">
        <f t="shared" si="3"/>
        <v>vis</v>
      </c>
      <c r="E61" s="61">
        <f>VLOOKUP(C61,A!C$21:E$972,3,FALSE)</f>
        <v>1303.0043691808692</v>
      </c>
      <c r="F61" s="4" t="s">
        <v>167</v>
      </c>
      <c r="G61" s="16" t="str">
        <f t="shared" si="4"/>
        <v>42692.305</v>
      </c>
      <c r="H61" s="14">
        <f t="shared" si="5"/>
        <v>1303</v>
      </c>
      <c r="I61" s="62" t="s">
        <v>784</v>
      </c>
      <c r="J61" s="63" t="s">
        <v>785</v>
      </c>
      <c r="K61" s="62">
        <v>1303</v>
      </c>
      <c r="L61" s="62" t="s">
        <v>255</v>
      </c>
      <c r="M61" s="63" t="s">
        <v>179</v>
      </c>
      <c r="N61" s="63"/>
      <c r="O61" s="64" t="s">
        <v>726</v>
      </c>
      <c r="P61" s="64" t="s">
        <v>786</v>
      </c>
    </row>
    <row r="62" spans="1:16" ht="13.5" thickBot="1">
      <c r="A62" s="14" t="str">
        <f t="shared" si="0"/>
        <v> BBS 24 </v>
      </c>
      <c r="B62" s="4" t="str">
        <f t="shared" si="1"/>
        <v>II</v>
      </c>
      <c r="C62" s="14">
        <f t="shared" si="2"/>
        <v>42693.324999999997</v>
      </c>
      <c r="D62" s="16" t="str">
        <f t="shared" si="3"/>
        <v>vis</v>
      </c>
      <c r="E62" s="61">
        <f>VLOOKUP(C62,A!C$21:E$972,3,FALSE)</f>
        <v>1303.4995606195473</v>
      </c>
      <c r="F62" s="4" t="s">
        <v>167</v>
      </c>
      <c r="G62" s="16" t="str">
        <f t="shared" si="4"/>
        <v>42693.325</v>
      </c>
      <c r="H62" s="14">
        <f t="shared" si="5"/>
        <v>1303.5</v>
      </c>
      <c r="I62" s="62" t="s">
        <v>787</v>
      </c>
      <c r="J62" s="63" t="s">
        <v>788</v>
      </c>
      <c r="K62" s="62">
        <v>1303.5</v>
      </c>
      <c r="L62" s="62" t="s">
        <v>172</v>
      </c>
      <c r="M62" s="63" t="s">
        <v>179</v>
      </c>
      <c r="N62" s="63"/>
      <c r="O62" s="64" t="s">
        <v>726</v>
      </c>
      <c r="P62" s="64" t="s">
        <v>786</v>
      </c>
    </row>
    <row r="63" spans="1:16" ht="13.5" thickBot="1">
      <c r="A63" s="14" t="str">
        <f t="shared" si="0"/>
        <v> BBS 28 </v>
      </c>
      <c r="B63" s="4" t="str">
        <f t="shared" si="1"/>
        <v>I</v>
      </c>
      <c r="C63" s="14">
        <f t="shared" si="2"/>
        <v>42900.328999999998</v>
      </c>
      <c r="D63" s="16" t="str">
        <f t="shared" si="3"/>
        <v>vis</v>
      </c>
      <c r="E63" s="61">
        <f>VLOOKUP(C63,A!C$21:E$972,3,FALSE)</f>
        <v>1403.9962356906165</v>
      </c>
      <c r="F63" s="4" t="s">
        <v>167</v>
      </c>
      <c r="G63" s="16" t="str">
        <f t="shared" si="4"/>
        <v>42900.329</v>
      </c>
      <c r="H63" s="14">
        <f t="shared" si="5"/>
        <v>1404</v>
      </c>
      <c r="I63" s="62" t="s">
        <v>796</v>
      </c>
      <c r="J63" s="63" t="s">
        <v>797</v>
      </c>
      <c r="K63" s="62">
        <v>1404</v>
      </c>
      <c r="L63" s="62" t="s">
        <v>193</v>
      </c>
      <c r="M63" s="63" t="s">
        <v>179</v>
      </c>
      <c r="N63" s="63"/>
      <c r="O63" s="64" t="s">
        <v>798</v>
      </c>
      <c r="P63" s="64" t="s">
        <v>799</v>
      </c>
    </row>
    <row r="64" spans="1:16" ht="13.5" thickBot="1">
      <c r="A64" s="14" t="str">
        <f t="shared" si="0"/>
        <v> BBS 28 </v>
      </c>
      <c r="B64" s="4" t="str">
        <f t="shared" si="1"/>
        <v>II</v>
      </c>
      <c r="C64" s="14">
        <f t="shared" si="2"/>
        <v>42901.358</v>
      </c>
      <c r="D64" s="16" t="str">
        <f t="shared" si="3"/>
        <v>vis</v>
      </c>
      <c r="E64" s="61">
        <f>VLOOKUP(C64,A!C$21:E$972,3,FALSE)</f>
        <v>1404.4957964655212</v>
      </c>
      <c r="F64" s="4" t="s">
        <v>167</v>
      </c>
      <c r="G64" s="16" t="str">
        <f t="shared" si="4"/>
        <v>42901.358</v>
      </c>
      <c r="H64" s="14">
        <f t="shared" si="5"/>
        <v>1404.5</v>
      </c>
      <c r="I64" s="62" t="s">
        <v>800</v>
      </c>
      <c r="J64" s="63" t="s">
        <v>801</v>
      </c>
      <c r="K64" s="62">
        <v>1404.5</v>
      </c>
      <c r="L64" s="62" t="s">
        <v>450</v>
      </c>
      <c r="M64" s="63" t="s">
        <v>179</v>
      </c>
      <c r="N64" s="63"/>
      <c r="O64" s="64" t="s">
        <v>798</v>
      </c>
      <c r="P64" s="64" t="s">
        <v>799</v>
      </c>
    </row>
    <row r="65" spans="1:16" ht="13.5" thickBot="1">
      <c r="A65" s="14" t="str">
        <f t="shared" si="0"/>
        <v> BBS 28 </v>
      </c>
      <c r="B65" s="4" t="str">
        <f t="shared" si="1"/>
        <v>II</v>
      </c>
      <c r="C65" s="14">
        <f t="shared" si="2"/>
        <v>42901.358</v>
      </c>
      <c r="D65" s="16" t="str">
        <f t="shared" si="3"/>
        <v>vis</v>
      </c>
      <c r="E65" s="61">
        <f>VLOOKUP(C65,A!C$21:E$972,3,FALSE)</f>
        <v>1404.4957964655212</v>
      </c>
      <c r="F65" s="4" t="s">
        <v>167</v>
      </c>
      <c r="G65" s="16" t="str">
        <f t="shared" si="4"/>
        <v>42901.358</v>
      </c>
      <c r="H65" s="14">
        <f t="shared" si="5"/>
        <v>1404.5</v>
      </c>
      <c r="I65" s="62" t="s">
        <v>800</v>
      </c>
      <c r="J65" s="63" t="s">
        <v>801</v>
      </c>
      <c r="K65" s="62">
        <v>1404.5</v>
      </c>
      <c r="L65" s="62" t="s">
        <v>450</v>
      </c>
      <c r="M65" s="63" t="s">
        <v>179</v>
      </c>
      <c r="N65" s="63"/>
      <c r="O65" s="64" t="s">
        <v>802</v>
      </c>
      <c r="P65" s="64" t="s">
        <v>799</v>
      </c>
    </row>
    <row r="66" spans="1:16" ht="13.5" thickBot="1">
      <c r="A66" s="14" t="str">
        <f t="shared" si="0"/>
        <v> BBS 28 </v>
      </c>
      <c r="B66" s="4" t="str">
        <f t="shared" si="1"/>
        <v>I</v>
      </c>
      <c r="C66" s="14">
        <f t="shared" si="2"/>
        <v>42902.392999999996</v>
      </c>
      <c r="D66" s="16" t="str">
        <f t="shared" si="3"/>
        <v>vis</v>
      </c>
      <c r="E66" s="61">
        <f>VLOOKUP(C66,A!C$21:E$972,3,FALSE)</f>
        <v>1404.9982701312385</v>
      </c>
      <c r="F66" s="4" t="s">
        <v>167</v>
      </c>
      <c r="G66" s="16" t="str">
        <f t="shared" si="4"/>
        <v>42902.393</v>
      </c>
      <c r="H66" s="14">
        <f t="shared" si="5"/>
        <v>1405</v>
      </c>
      <c r="I66" s="62" t="s">
        <v>803</v>
      </c>
      <c r="J66" s="63" t="s">
        <v>804</v>
      </c>
      <c r="K66" s="62">
        <v>1405</v>
      </c>
      <c r="L66" s="62" t="s">
        <v>654</v>
      </c>
      <c r="M66" s="63" t="s">
        <v>179</v>
      </c>
      <c r="N66" s="63"/>
      <c r="O66" s="64" t="s">
        <v>802</v>
      </c>
      <c r="P66" s="64" t="s">
        <v>799</v>
      </c>
    </row>
    <row r="67" spans="1:16" ht="13.5" thickBot="1">
      <c r="A67" s="14" t="str">
        <f t="shared" si="0"/>
        <v> BBS 28 </v>
      </c>
      <c r="B67" s="4" t="str">
        <f t="shared" si="1"/>
        <v>II</v>
      </c>
      <c r="C67" s="14">
        <f t="shared" si="2"/>
        <v>42903.42</v>
      </c>
      <c r="D67" s="16" t="str">
        <f t="shared" si="3"/>
        <v>vis</v>
      </c>
      <c r="E67" s="61">
        <f>VLOOKUP(C67,A!C$21:E$972,3,FALSE)</f>
        <v>1405.4968599425379</v>
      </c>
      <c r="F67" s="4" t="s">
        <v>167</v>
      </c>
      <c r="G67" s="16" t="str">
        <f t="shared" si="4"/>
        <v>42903.420</v>
      </c>
      <c r="H67" s="14">
        <f t="shared" si="5"/>
        <v>1405.5</v>
      </c>
      <c r="I67" s="62" t="s">
        <v>805</v>
      </c>
      <c r="J67" s="63" t="s">
        <v>806</v>
      </c>
      <c r="K67" s="62">
        <v>1405.5</v>
      </c>
      <c r="L67" s="62" t="s">
        <v>295</v>
      </c>
      <c r="M67" s="63" t="s">
        <v>179</v>
      </c>
      <c r="N67" s="63"/>
      <c r="O67" s="64" t="s">
        <v>802</v>
      </c>
      <c r="P67" s="64" t="s">
        <v>799</v>
      </c>
    </row>
    <row r="68" spans="1:16" ht="13.5" thickBot="1">
      <c r="A68" s="14" t="str">
        <f t="shared" si="0"/>
        <v> BBS 28 </v>
      </c>
      <c r="B68" s="4" t="str">
        <f t="shared" si="1"/>
        <v>II</v>
      </c>
      <c r="C68" s="14">
        <f t="shared" si="2"/>
        <v>42936.373</v>
      </c>
      <c r="D68" s="16" t="str">
        <f t="shared" si="3"/>
        <v>vis</v>
      </c>
      <c r="E68" s="61">
        <f>VLOOKUP(C68,A!C$21:E$972,3,FALSE)</f>
        <v>1421.4949417845169</v>
      </c>
      <c r="F68" s="4" t="s">
        <v>167</v>
      </c>
      <c r="G68" s="16" t="str">
        <f t="shared" si="4"/>
        <v>42936.373</v>
      </c>
      <c r="H68" s="14">
        <f t="shared" si="5"/>
        <v>1421.5</v>
      </c>
      <c r="I68" s="62" t="s">
        <v>809</v>
      </c>
      <c r="J68" s="63" t="s">
        <v>810</v>
      </c>
      <c r="K68" s="62">
        <v>1421.5</v>
      </c>
      <c r="L68" s="62" t="s">
        <v>315</v>
      </c>
      <c r="M68" s="63" t="s">
        <v>179</v>
      </c>
      <c r="N68" s="63"/>
      <c r="O68" s="64" t="s">
        <v>798</v>
      </c>
      <c r="P68" s="64" t="s">
        <v>799</v>
      </c>
    </row>
    <row r="69" spans="1:16" ht="13.5" thickBot="1">
      <c r="A69" s="14" t="str">
        <f t="shared" si="0"/>
        <v> BBS 28 </v>
      </c>
      <c r="B69" s="4" t="str">
        <f t="shared" si="1"/>
        <v>I</v>
      </c>
      <c r="C69" s="14">
        <f t="shared" si="2"/>
        <v>42937.411</v>
      </c>
      <c r="D69" s="16" t="str">
        <f t="shared" si="3"/>
        <v>vis</v>
      </c>
      <c r="E69" s="61">
        <f>VLOOKUP(C69,A!C$21:E$972,3,FALSE)</f>
        <v>1421.9988718956445</v>
      </c>
      <c r="F69" s="4" t="s">
        <v>167</v>
      </c>
      <c r="G69" s="16" t="str">
        <f t="shared" si="4"/>
        <v>42937.411</v>
      </c>
      <c r="H69" s="14">
        <f t="shared" si="5"/>
        <v>1422</v>
      </c>
      <c r="I69" s="62" t="s">
        <v>811</v>
      </c>
      <c r="J69" s="63" t="s">
        <v>812</v>
      </c>
      <c r="K69" s="62">
        <v>1422</v>
      </c>
      <c r="L69" s="62" t="s">
        <v>362</v>
      </c>
      <c r="M69" s="63" t="s">
        <v>179</v>
      </c>
      <c r="N69" s="63"/>
      <c r="O69" s="64" t="s">
        <v>798</v>
      </c>
      <c r="P69" s="64" t="s">
        <v>799</v>
      </c>
    </row>
    <row r="70" spans="1:16" ht="13.5" thickBot="1">
      <c r="A70" s="14" t="str">
        <f t="shared" si="0"/>
        <v> BBS 28 </v>
      </c>
      <c r="B70" s="4" t="str">
        <f t="shared" si="1"/>
        <v>I</v>
      </c>
      <c r="C70" s="14">
        <f t="shared" si="2"/>
        <v>42937.413</v>
      </c>
      <c r="D70" s="16" t="str">
        <f t="shared" si="3"/>
        <v>vis</v>
      </c>
      <c r="E70" s="61">
        <f>VLOOKUP(C70,A!C$21:E$972,3,FALSE)</f>
        <v>1421.9998428592498</v>
      </c>
      <c r="F70" s="4" t="s">
        <v>167</v>
      </c>
      <c r="G70" s="16" t="str">
        <f t="shared" si="4"/>
        <v>42937.413</v>
      </c>
      <c r="H70" s="14">
        <f t="shared" si="5"/>
        <v>1422</v>
      </c>
      <c r="I70" s="62" t="s">
        <v>813</v>
      </c>
      <c r="J70" s="63" t="s">
        <v>814</v>
      </c>
      <c r="K70" s="62">
        <v>1422</v>
      </c>
      <c r="L70" s="62" t="s">
        <v>386</v>
      </c>
      <c r="M70" s="63" t="s">
        <v>179</v>
      </c>
      <c r="N70" s="63"/>
      <c r="O70" s="64" t="s">
        <v>802</v>
      </c>
      <c r="P70" s="64" t="s">
        <v>799</v>
      </c>
    </row>
    <row r="71" spans="1:16" ht="13.5" thickBot="1">
      <c r="A71" s="14" t="str">
        <f t="shared" si="0"/>
        <v> BBS 28 </v>
      </c>
      <c r="B71" s="4" t="str">
        <f t="shared" si="1"/>
        <v>I</v>
      </c>
      <c r="C71" s="14">
        <f t="shared" si="2"/>
        <v>42937.415999999997</v>
      </c>
      <c r="D71" s="16" t="str">
        <f t="shared" si="3"/>
        <v>vis</v>
      </c>
      <c r="E71" s="61">
        <f>VLOOKUP(C71,A!C$21:E$972,3,FALSE)</f>
        <v>1422.0012993046562</v>
      </c>
      <c r="F71" s="4" t="s">
        <v>167</v>
      </c>
      <c r="G71" s="16" t="str">
        <f t="shared" si="4"/>
        <v>42937.416</v>
      </c>
      <c r="H71" s="14">
        <f t="shared" si="5"/>
        <v>1422</v>
      </c>
      <c r="I71" s="62" t="s">
        <v>815</v>
      </c>
      <c r="J71" s="63" t="s">
        <v>816</v>
      </c>
      <c r="K71" s="62">
        <v>1422</v>
      </c>
      <c r="L71" s="62" t="s">
        <v>283</v>
      </c>
      <c r="M71" s="63" t="s">
        <v>179</v>
      </c>
      <c r="N71" s="63"/>
      <c r="O71" s="64" t="s">
        <v>556</v>
      </c>
      <c r="P71" s="64" t="s">
        <v>799</v>
      </c>
    </row>
    <row r="72" spans="1:16" ht="13.5" thickBot="1">
      <c r="A72" s="14" t="str">
        <f t="shared" si="0"/>
        <v> BBS 28 </v>
      </c>
      <c r="B72" s="4" t="str">
        <f t="shared" si="1"/>
        <v>II</v>
      </c>
      <c r="C72" s="14">
        <f t="shared" si="2"/>
        <v>42938.417999999998</v>
      </c>
      <c r="D72" s="16" t="str">
        <f t="shared" si="3"/>
        <v>vis</v>
      </c>
      <c r="E72" s="61">
        <f>VLOOKUP(C72,A!C$21:E$972,3,FALSE)</f>
        <v>1422.487752070889</v>
      </c>
      <c r="F72" s="4" t="s">
        <v>167</v>
      </c>
      <c r="G72" s="16" t="str">
        <f t="shared" si="4"/>
        <v>42938.418</v>
      </c>
      <c r="H72" s="14">
        <f t="shared" si="5"/>
        <v>1422.5</v>
      </c>
      <c r="I72" s="62" t="s">
        <v>817</v>
      </c>
      <c r="J72" s="63" t="s">
        <v>818</v>
      </c>
      <c r="K72" s="62">
        <v>1422.5</v>
      </c>
      <c r="L72" s="62" t="s">
        <v>819</v>
      </c>
      <c r="M72" s="63" t="s">
        <v>179</v>
      </c>
      <c r="N72" s="63"/>
      <c r="O72" s="64" t="s">
        <v>802</v>
      </c>
      <c r="P72" s="64" t="s">
        <v>799</v>
      </c>
    </row>
    <row r="73" spans="1:16" ht="13.5" thickBot="1">
      <c r="A73" s="14" t="str">
        <f t="shared" si="0"/>
        <v>IBVS 1358 </v>
      </c>
      <c r="B73" s="4" t="str">
        <f t="shared" si="1"/>
        <v>I</v>
      </c>
      <c r="C73" s="14">
        <f t="shared" si="2"/>
        <v>42939.474300000002</v>
      </c>
      <c r="D73" s="16" t="str">
        <f t="shared" si="3"/>
        <v>vis</v>
      </c>
      <c r="E73" s="61">
        <f>VLOOKUP(C73,A!C$21:E$972,3,FALSE)</f>
        <v>1423.000566499006</v>
      </c>
      <c r="F73" s="4" t="s">
        <v>167</v>
      </c>
      <c r="G73" s="16" t="str">
        <f t="shared" si="4"/>
        <v>42939.4743</v>
      </c>
      <c r="H73" s="14">
        <f t="shared" si="5"/>
        <v>1423</v>
      </c>
      <c r="I73" s="62" t="s">
        <v>820</v>
      </c>
      <c r="J73" s="63" t="s">
        <v>821</v>
      </c>
      <c r="K73" s="62">
        <v>1423</v>
      </c>
      <c r="L73" s="62" t="s">
        <v>822</v>
      </c>
      <c r="M73" s="63" t="s">
        <v>369</v>
      </c>
      <c r="N73" s="63" t="s">
        <v>151</v>
      </c>
      <c r="O73" s="64" t="s">
        <v>823</v>
      </c>
      <c r="P73" s="65" t="s">
        <v>824</v>
      </c>
    </row>
    <row r="74" spans="1:16" ht="13.5" thickBot="1">
      <c r="A74" s="14" t="str">
        <f t="shared" si="0"/>
        <v>IBVS 1379 </v>
      </c>
      <c r="B74" s="4" t="str">
        <f t="shared" si="1"/>
        <v>II</v>
      </c>
      <c r="C74" s="14">
        <f t="shared" si="2"/>
        <v>42985.821300000003</v>
      </c>
      <c r="D74" s="16" t="str">
        <f t="shared" si="3"/>
        <v>vis</v>
      </c>
      <c r="E74" s="61">
        <f>VLOOKUP(C74,A!C$21:E$972,3,FALSE)</f>
        <v>1445.5011916053759</v>
      </c>
      <c r="F74" s="4" t="s">
        <v>167</v>
      </c>
      <c r="G74" s="16" t="str">
        <f t="shared" si="4"/>
        <v>42985.8213</v>
      </c>
      <c r="H74" s="14">
        <f t="shared" si="5"/>
        <v>1445.5</v>
      </c>
      <c r="I74" s="62" t="s">
        <v>825</v>
      </c>
      <c r="J74" s="63" t="s">
        <v>826</v>
      </c>
      <c r="K74" s="62">
        <v>1445.5</v>
      </c>
      <c r="L74" s="62" t="s">
        <v>827</v>
      </c>
      <c r="M74" s="63" t="s">
        <v>179</v>
      </c>
      <c r="N74" s="63"/>
      <c r="O74" s="64" t="s">
        <v>828</v>
      </c>
      <c r="P74" s="65" t="s">
        <v>720</v>
      </c>
    </row>
    <row r="75" spans="1:16" ht="13.5" thickBot="1">
      <c r="A75" s="14" t="str">
        <f t="shared" ref="A75:A138" si="6">P75</f>
        <v> BBS 30 </v>
      </c>
      <c r="B75" s="4" t="str">
        <f t="shared" ref="B75:B138" si="7">IF(H75=INT(H75),"I","II")</f>
        <v>II</v>
      </c>
      <c r="C75" s="14">
        <f t="shared" ref="C75:C138" si="8">1*G75</f>
        <v>43041.421000000002</v>
      </c>
      <c r="D75" s="16" t="str">
        <f t="shared" ref="D75:D138" si="9">VLOOKUP(F75,I$1:J$5,2,FALSE)</f>
        <v>vis</v>
      </c>
      <c r="E75" s="61">
        <f>VLOOKUP(C75,A!C$21:E$972,3,FALSE)</f>
        <v>1472.4938341869145</v>
      </c>
      <c r="F75" s="4" t="s">
        <v>167</v>
      </c>
      <c r="G75" s="16" t="str">
        <f t="shared" ref="G75:G138" si="10">MID(I75,3,LEN(I75)-3)</f>
        <v>43041.421</v>
      </c>
      <c r="H75" s="14">
        <f t="shared" ref="H75:H138" si="11">1*K75</f>
        <v>1472.5</v>
      </c>
      <c r="I75" s="62" t="s">
        <v>829</v>
      </c>
      <c r="J75" s="63" t="s">
        <v>830</v>
      </c>
      <c r="K75" s="62">
        <v>1472.5</v>
      </c>
      <c r="L75" s="62" t="s">
        <v>188</v>
      </c>
      <c r="M75" s="63" t="s">
        <v>179</v>
      </c>
      <c r="N75" s="63"/>
      <c r="O75" s="64" t="s">
        <v>802</v>
      </c>
      <c r="P75" s="64" t="s">
        <v>831</v>
      </c>
    </row>
    <row r="76" spans="1:16" ht="13.5" thickBot="1">
      <c r="A76" s="14" t="str">
        <f t="shared" si="6"/>
        <v> BBS 33 </v>
      </c>
      <c r="B76" s="4" t="str">
        <f t="shared" si="7"/>
        <v>I</v>
      </c>
      <c r="C76" s="14">
        <f t="shared" si="8"/>
        <v>43248.457999999999</v>
      </c>
      <c r="D76" s="16" t="str">
        <f t="shared" si="9"/>
        <v>vis</v>
      </c>
      <c r="E76" s="61">
        <f>VLOOKUP(C76,A!C$21:E$972,3,FALSE)</f>
        <v>1573.0065301574682</v>
      </c>
      <c r="F76" s="4" t="s">
        <v>167</v>
      </c>
      <c r="G76" s="16" t="str">
        <f t="shared" si="10"/>
        <v>43248.458</v>
      </c>
      <c r="H76" s="14">
        <f t="shared" si="11"/>
        <v>1573</v>
      </c>
      <c r="I76" s="62" t="s">
        <v>832</v>
      </c>
      <c r="J76" s="63" t="s">
        <v>833</v>
      </c>
      <c r="K76" s="62">
        <v>1573</v>
      </c>
      <c r="L76" s="62" t="s">
        <v>274</v>
      </c>
      <c r="M76" s="63" t="s">
        <v>179</v>
      </c>
      <c r="N76" s="63"/>
      <c r="O76" s="64" t="s">
        <v>802</v>
      </c>
      <c r="P76" s="64" t="s">
        <v>834</v>
      </c>
    </row>
    <row r="77" spans="1:16" ht="13.5" thickBot="1">
      <c r="A77" s="14" t="str">
        <f t="shared" si="6"/>
        <v> BBS 33 </v>
      </c>
      <c r="B77" s="4" t="str">
        <f t="shared" si="7"/>
        <v>I</v>
      </c>
      <c r="C77" s="14">
        <f t="shared" si="8"/>
        <v>43250.516000000003</v>
      </c>
      <c r="D77" s="16" t="str">
        <f t="shared" si="9"/>
        <v>vis</v>
      </c>
      <c r="E77" s="61">
        <f>VLOOKUP(C77,A!C$21:E$972,3,FALSE)</f>
        <v>1574.0056517072774</v>
      </c>
      <c r="F77" s="4" t="s">
        <v>167</v>
      </c>
      <c r="G77" s="16" t="str">
        <f t="shared" si="10"/>
        <v>43250.516</v>
      </c>
      <c r="H77" s="14">
        <f t="shared" si="11"/>
        <v>1574</v>
      </c>
      <c r="I77" s="62" t="s">
        <v>838</v>
      </c>
      <c r="J77" s="63" t="s">
        <v>839</v>
      </c>
      <c r="K77" s="62">
        <v>1574</v>
      </c>
      <c r="L77" s="62" t="s">
        <v>335</v>
      </c>
      <c r="M77" s="63" t="s">
        <v>179</v>
      </c>
      <c r="N77" s="63"/>
      <c r="O77" s="64" t="s">
        <v>802</v>
      </c>
      <c r="P77" s="64" t="s">
        <v>834</v>
      </c>
    </row>
    <row r="78" spans="1:16" ht="13.5" thickBot="1">
      <c r="A78" s="14" t="str">
        <f t="shared" si="6"/>
        <v> BBS 33 </v>
      </c>
      <c r="B78" s="4" t="str">
        <f t="shared" si="7"/>
        <v>I</v>
      </c>
      <c r="C78" s="14">
        <f t="shared" si="8"/>
        <v>43285.527999999998</v>
      </c>
      <c r="D78" s="16" t="str">
        <f t="shared" si="9"/>
        <v>vis</v>
      </c>
      <c r="E78" s="61">
        <f>VLOOKUP(C78,A!C$21:E$972,3,FALSE)</f>
        <v>1591.0033405808633</v>
      </c>
      <c r="F78" s="4" t="s">
        <v>167</v>
      </c>
      <c r="G78" s="16" t="str">
        <f t="shared" si="10"/>
        <v>43285.528</v>
      </c>
      <c r="H78" s="14">
        <f t="shared" si="11"/>
        <v>1591</v>
      </c>
      <c r="I78" s="62" t="s">
        <v>840</v>
      </c>
      <c r="J78" s="63" t="s">
        <v>841</v>
      </c>
      <c r="K78" s="62">
        <v>1591</v>
      </c>
      <c r="L78" s="62" t="s">
        <v>323</v>
      </c>
      <c r="M78" s="63" t="s">
        <v>179</v>
      </c>
      <c r="N78" s="63"/>
      <c r="O78" s="64" t="s">
        <v>802</v>
      </c>
      <c r="P78" s="64" t="s">
        <v>834</v>
      </c>
    </row>
    <row r="79" spans="1:16" ht="13.5" thickBot="1">
      <c r="A79" s="14" t="str">
        <f t="shared" si="6"/>
        <v> VSSC 58.17 </v>
      </c>
      <c r="B79" s="4" t="str">
        <f t="shared" si="7"/>
        <v>I</v>
      </c>
      <c r="C79" s="14">
        <f t="shared" si="8"/>
        <v>43285.527999999998</v>
      </c>
      <c r="D79" s="16" t="str">
        <f t="shared" si="9"/>
        <v>vis</v>
      </c>
      <c r="E79" s="61">
        <f>VLOOKUP(C79,A!C$21:E$972,3,FALSE)</f>
        <v>1591.0033405808633</v>
      </c>
      <c r="F79" s="4" t="s">
        <v>167</v>
      </c>
      <c r="G79" s="16" t="str">
        <f t="shared" si="10"/>
        <v>43285.528</v>
      </c>
      <c r="H79" s="14">
        <f t="shared" si="11"/>
        <v>1591</v>
      </c>
      <c r="I79" s="62" t="s">
        <v>840</v>
      </c>
      <c r="J79" s="63" t="s">
        <v>841</v>
      </c>
      <c r="K79" s="62">
        <v>1591</v>
      </c>
      <c r="L79" s="62" t="s">
        <v>323</v>
      </c>
      <c r="M79" s="63" t="s">
        <v>179</v>
      </c>
      <c r="N79" s="63"/>
      <c r="O79" s="64" t="s">
        <v>842</v>
      </c>
      <c r="P79" s="64" t="s">
        <v>843</v>
      </c>
    </row>
    <row r="80" spans="1:16" ht="13.5" thickBot="1">
      <c r="A80" s="14" t="str">
        <f t="shared" si="6"/>
        <v> BBS 36 </v>
      </c>
      <c r="B80" s="4" t="str">
        <f t="shared" si="7"/>
        <v>I</v>
      </c>
      <c r="C80" s="14">
        <f t="shared" si="8"/>
        <v>43417.35</v>
      </c>
      <c r="D80" s="16" t="str">
        <f t="shared" si="9"/>
        <v>vis</v>
      </c>
      <c r="E80" s="61">
        <f>VLOOKUP(C80,A!C$21:E$972,3,FALSE)</f>
        <v>1655.0005227668039</v>
      </c>
      <c r="F80" s="4" t="s">
        <v>167</v>
      </c>
      <c r="G80" s="16" t="str">
        <f t="shared" si="10"/>
        <v>43417.350</v>
      </c>
      <c r="H80" s="14">
        <f t="shared" si="11"/>
        <v>1655</v>
      </c>
      <c r="I80" s="62" t="s">
        <v>846</v>
      </c>
      <c r="J80" s="63" t="s">
        <v>847</v>
      </c>
      <c r="K80" s="62">
        <v>1655</v>
      </c>
      <c r="L80" s="62" t="s">
        <v>239</v>
      </c>
      <c r="M80" s="63" t="s">
        <v>179</v>
      </c>
      <c r="N80" s="63"/>
      <c r="O80" s="64" t="s">
        <v>848</v>
      </c>
      <c r="P80" s="64" t="s">
        <v>849</v>
      </c>
    </row>
    <row r="81" spans="1:16" ht="13.5" thickBot="1">
      <c r="A81" s="14" t="str">
        <f t="shared" si="6"/>
        <v> BBS 37 </v>
      </c>
      <c r="B81" s="4" t="str">
        <f t="shared" si="7"/>
        <v>II</v>
      </c>
      <c r="C81" s="14">
        <f t="shared" si="8"/>
        <v>43659.375999999997</v>
      </c>
      <c r="D81" s="16" t="str">
        <f t="shared" si="9"/>
        <v>vis</v>
      </c>
      <c r="E81" s="61">
        <f>VLOOKUP(C81,A!C$21:E$972,3,FALSE)</f>
        <v>1772.4997415294861</v>
      </c>
      <c r="F81" s="4" t="s">
        <v>167</v>
      </c>
      <c r="G81" s="16" t="str">
        <f t="shared" si="10"/>
        <v>43659.376</v>
      </c>
      <c r="H81" s="14">
        <f t="shared" si="11"/>
        <v>1772.5</v>
      </c>
      <c r="I81" s="62" t="s">
        <v>853</v>
      </c>
      <c r="J81" s="63" t="s">
        <v>854</v>
      </c>
      <c r="K81" s="62">
        <v>1772.5</v>
      </c>
      <c r="L81" s="62" t="s">
        <v>172</v>
      </c>
      <c r="M81" s="63" t="s">
        <v>179</v>
      </c>
      <c r="N81" s="63"/>
      <c r="O81" s="64" t="s">
        <v>798</v>
      </c>
      <c r="P81" s="64" t="s">
        <v>855</v>
      </c>
    </row>
    <row r="82" spans="1:16" ht="13.5" thickBot="1">
      <c r="A82" s="14" t="str">
        <f t="shared" si="6"/>
        <v> BBS 37 </v>
      </c>
      <c r="B82" s="4" t="str">
        <f t="shared" si="7"/>
        <v>I</v>
      </c>
      <c r="C82" s="14">
        <f t="shared" si="8"/>
        <v>43664.536</v>
      </c>
      <c r="D82" s="16" t="str">
        <f t="shared" si="9"/>
        <v>vis</v>
      </c>
      <c r="E82" s="61">
        <f>VLOOKUP(C82,A!C$21:E$972,3,FALSE)</f>
        <v>1775.0048276310449</v>
      </c>
      <c r="F82" s="4" t="s">
        <v>167</v>
      </c>
      <c r="G82" s="16" t="str">
        <f t="shared" si="10"/>
        <v>43664.536</v>
      </c>
      <c r="H82" s="14">
        <f t="shared" si="11"/>
        <v>1775</v>
      </c>
      <c r="I82" s="62" t="s">
        <v>860</v>
      </c>
      <c r="J82" s="63" t="s">
        <v>861</v>
      </c>
      <c r="K82" s="62">
        <v>1775</v>
      </c>
      <c r="L82" s="62" t="s">
        <v>344</v>
      </c>
      <c r="M82" s="63" t="s">
        <v>179</v>
      </c>
      <c r="N82" s="63"/>
      <c r="O82" s="64" t="s">
        <v>802</v>
      </c>
      <c r="P82" s="64" t="s">
        <v>855</v>
      </c>
    </row>
    <row r="83" spans="1:16" ht="13.5" thickBot="1">
      <c r="A83" s="14" t="str">
        <f t="shared" si="6"/>
        <v> BBS 38 </v>
      </c>
      <c r="B83" s="4" t="str">
        <f t="shared" si="7"/>
        <v>I</v>
      </c>
      <c r="C83" s="14">
        <f t="shared" si="8"/>
        <v>43695.432000000001</v>
      </c>
      <c r="D83" s="16" t="str">
        <f t="shared" si="9"/>
        <v>vis</v>
      </c>
      <c r="E83" s="61">
        <f>VLOOKUP(C83,A!C$21:E$972,3,FALSE)</f>
        <v>1790.0042734050191</v>
      </c>
      <c r="F83" s="4" t="s">
        <v>167</v>
      </c>
      <c r="G83" s="16" t="str">
        <f t="shared" si="10"/>
        <v>43695.432</v>
      </c>
      <c r="H83" s="14">
        <f t="shared" si="11"/>
        <v>1790</v>
      </c>
      <c r="I83" s="62" t="s">
        <v>862</v>
      </c>
      <c r="J83" s="63" t="s">
        <v>863</v>
      </c>
      <c r="K83" s="62">
        <v>1790</v>
      </c>
      <c r="L83" s="62" t="s">
        <v>255</v>
      </c>
      <c r="M83" s="63" t="s">
        <v>179</v>
      </c>
      <c r="N83" s="63"/>
      <c r="O83" s="64" t="s">
        <v>864</v>
      </c>
      <c r="P83" s="64" t="s">
        <v>865</v>
      </c>
    </row>
    <row r="84" spans="1:16" ht="13.5" thickBot="1">
      <c r="A84" s="14" t="str">
        <f t="shared" si="6"/>
        <v> BBS 38 </v>
      </c>
      <c r="B84" s="4" t="str">
        <f t="shared" si="7"/>
        <v>I</v>
      </c>
      <c r="C84" s="14">
        <f t="shared" si="8"/>
        <v>43695.442000000003</v>
      </c>
      <c r="D84" s="16" t="str">
        <f t="shared" si="9"/>
        <v>vis</v>
      </c>
      <c r="E84" s="61">
        <f>VLOOKUP(C84,A!C$21:E$972,3,FALSE)</f>
        <v>1790.0091282230464</v>
      </c>
      <c r="F84" s="4" t="s">
        <v>167</v>
      </c>
      <c r="G84" s="16" t="str">
        <f t="shared" si="10"/>
        <v>43695.442</v>
      </c>
      <c r="H84" s="14">
        <f t="shared" si="11"/>
        <v>1790</v>
      </c>
      <c r="I84" s="62" t="s">
        <v>866</v>
      </c>
      <c r="J84" s="63" t="s">
        <v>867</v>
      </c>
      <c r="K84" s="62">
        <v>1790</v>
      </c>
      <c r="L84" s="62" t="s">
        <v>289</v>
      </c>
      <c r="M84" s="63" t="s">
        <v>179</v>
      </c>
      <c r="N84" s="63"/>
      <c r="O84" s="64" t="s">
        <v>802</v>
      </c>
      <c r="P84" s="64" t="s">
        <v>865</v>
      </c>
    </row>
    <row r="85" spans="1:16" ht="13.5" thickBot="1">
      <c r="A85" s="14" t="str">
        <f t="shared" si="6"/>
        <v> BBS 38 </v>
      </c>
      <c r="B85" s="4" t="str">
        <f t="shared" si="7"/>
        <v>I</v>
      </c>
      <c r="C85" s="14">
        <f t="shared" si="8"/>
        <v>43730.440999999999</v>
      </c>
      <c r="D85" s="16" t="str">
        <f t="shared" si="9"/>
        <v>vis</v>
      </c>
      <c r="E85" s="61">
        <f>VLOOKUP(C85,A!C$21:E$972,3,FALSE)</f>
        <v>1807.0005058331988</v>
      </c>
      <c r="F85" s="4" t="s">
        <v>167</v>
      </c>
      <c r="G85" s="16" t="str">
        <f t="shared" si="10"/>
        <v>43730.441</v>
      </c>
      <c r="H85" s="14">
        <f t="shared" si="11"/>
        <v>1807</v>
      </c>
      <c r="I85" s="62" t="s">
        <v>870</v>
      </c>
      <c r="J85" s="63" t="s">
        <v>871</v>
      </c>
      <c r="K85" s="62">
        <v>1807</v>
      </c>
      <c r="L85" s="62" t="s">
        <v>239</v>
      </c>
      <c r="M85" s="63" t="s">
        <v>179</v>
      </c>
      <c r="N85" s="63"/>
      <c r="O85" s="64" t="s">
        <v>802</v>
      </c>
      <c r="P85" s="64" t="s">
        <v>865</v>
      </c>
    </row>
    <row r="86" spans="1:16" ht="13.5" thickBot="1">
      <c r="A86" s="14" t="str">
        <f t="shared" si="6"/>
        <v> BBS 38 </v>
      </c>
      <c r="B86" s="4" t="str">
        <f t="shared" si="7"/>
        <v>I</v>
      </c>
      <c r="C86" s="14">
        <f t="shared" si="8"/>
        <v>43732.487999999998</v>
      </c>
      <c r="D86" s="16" t="str">
        <f t="shared" si="9"/>
        <v>vis</v>
      </c>
      <c r="E86" s="61">
        <f>VLOOKUP(C86,A!C$21:E$972,3,FALSE)</f>
        <v>1807.9942870831762</v>
      </c>
      <c r="F86" s="4" t="s">
        <v>167</v>
      </c>
      <c r="G86" s="16" t="str">
        <f t="shared" si="10"/>
        <v>43732.488</v>
      </c>
      <c r="H86" s="14">
        <f t="shared" si="11"/>
        <v>1808</v>
      </c>
      <c r="I86" s="62" t="s">
        <v>872</v>
      </c>
      <c r="J86" s="63" t="s">
        <v>873</v>
      </c>
      <c r="K86" s="62">
        <v>1808</v>
      </c>
      <c r="L86" s="62" t="s">
        <v>225</v>
      </c>
      <c r="M86" s="63" t="s">
        <v>179</v>
      </c>
      <c r="N86" s="63"/>
      <c r="O86" s="64" t="s">
        <v>802</v>
      </c>
      <c r="P86" s="64" t="s">
        <v>865</v>
      </c>
    </row>
    <row r="87" spans="1:16" ht="13.5" thickBot="1">
      <c r="A87" s="14" t="str">
        <f t="shared" si="6"/>
        <v>IBVS 1924 </v>
      </c>
      <c r="B87" s="4" t="str">
        <f t="shared" si="7"/>
        <v>II</v>
      </c>
      <c r="C87" s="14">
        <f t="shared" si="8"/>
        <v>43974.5363</v>
      </c>
      <c r="D87" s="16" t="str">
        <f t="shared" si="9"/>
        <v>vis</v>
      </c>
      <c r="E87" s="61">
        <f>VLOOKUP(C87,A!C$21:E$972,3,FALSE)</f>
        <v>1925.5043320900591</v>
      </c>
      <c r="F87" s="4" t="s">
        <v>167</v>
      </c>
      <c r="G87" s="16" t="str">
        <f t="shared" si="10"/>
        <v>43974.5363</v>
      </c>
      <c r="H87" s="14">
        <f t="shared" si="11"/>
        <v>1925.5</v>
      </c>
      <c r="I87" s="62" t="s">
        <v>878</v>
      </c>
      <c r="J87" s="63" t="s">
        <v>879</v>
      </c>
      <c r="K87" s="62">
        <v>1925.5</v>
      </c>
      <c r="L87" s="62" t="s">
        <v>880</v>
      </c>
      <c r="M87" s="63" t="s">
        <v>369</v>
      </c>
      <c r="N87" s="63" t="s">
        <v>151</v>
      </c>
      <c r="O87" s="64" t="s">
        <v>881</v>
      </c>
      <c r="P87" s="65" t="s">
        <v>882</v>
      </c>
    </row>
    <row r="88" spans="1:16" ht="13.5" thickBot="1">
      <c r="A88" s="14" t="str">
        <f t="shared" si="6"/>
        <v> BBS 44 </v>
      </c>
      <c r="B88" s="4" t="str">
        <f t="shared" si="7"/>
        <v>I</v>
      </c>
      <c r="C88" s="14">
        <f t="shared" si="8"/>
        <v>44039.391000000003</v>
      </c>
      <c r="D88" s="16" t="str">
        <f t="shared" si="9"/>
        <v>vis</v>
      </c>
      <c r="E88" s="61">
        <f>VLOOKUP(C88,A!C$21:E$972,3,FALSE)</f>
        <v>1956.9901087549158</v>
      </c>
      <c r="F88" s="4" t="s">
        <v>167</v>
      </c>
      <c r="G88" s="16" t="str">
        <f t="shared" si="10"/>
        <v>44039.391</v>
      </c>
      <c r="H88" s="14">
        <f t="shared" si="11"/>
        <v>1957</v>
      </c>
      <c r="I88" s="62" t="s">
        <v>883</v>
      </c>
      <c r="J88" s="63" t="s">
        <v>884</v>
      </c>
      <c r="K88" s="62">
        <v>1957</v>
      </c>
      <c r="L88" s="62" t="s">
        <v>885</v>
      </c>
      <c r="M88" s="63" t="s">
        <v>179</v>
      </c>
      <c r="N88" s="63"/>
      <c r="O88" s="64" t="s">
        <v>798</v>
      </c>
      <c r="P88" s="64" t="s">
        <v>886</v>
      </c>
    </row>
    <row r="89" spans="1:16" ht="13.5" thickBot="1">
      <c r="A89" s="14" t="str">
        <f t="shared" si="6"/>
        <v> BBS 45 </v>
      </c>
      <c r="B89" s="4" t="str">
        <f t="shared" si="7"/>
        <v>I</v>
      </c>
      <c r="C89" s="14">
        <f t="shared" si="8"/>
        <v>44107.39</v>
      </c>
      <c r="D89" s="16" t="str">
        <f t="shared" si="9"/>
        <v>vis</v>
      </c>
      <c r="E89" s="61">
        <f>VLOOKUP(C89,A!C$21:E$972,3,FALSE)</f>
        <v>1990.00238585177</v>
      </c>
      <c r="F89" s="4" t="s">
        <v>167</v>
      </c>
      <c r="G89" s="16" t="str">
        <f t="shared" si="10"/>
        <v>44107.390</v>
      </c>
      <c r="H89" s="14">
        <f t="shared" si="11"/>
        <v>1990</v>
      </c>
      <c r="I89" s="62" t="s">
        <v>887</v>
      </c>
      <c r="J89" s="63" t="s">
        <v>888</v>
      </c>
      <c r="K89" s="62">
        <v>1990</v>
      </c>
      <c r="L89" s="62" t="s">
        <v>234</v>
      </c>
      <c r="M89" s="63" t="s">
        <v>179</v>
      </c>
      <c r="N89" s="63"/>
      <c r="O89" s="64" t="s">
        <v>798</v>
      </c>
      <c r="P89" s="64" t="s">
        <v>889</v>
      </c>
    </row>
    <row r="90" spans="1:16" ht="13.5" thickBot="1">
      <c r="A90" s="14" t="str">
        <f t="shared" si="6"/>
        <v>IBVS 2545 </v>
      </c>
      <c r="B90" s="4" t="str">
        <f t="shared" si="7"/>
        <v>I</v>
      </c>
      <c r="C90" s="14">
        <f t="shared" si="8"/>
        <v>44362.8122</v>
      </c>
      <c r="D90" s="16" t="str">
        <f t="shared" si="9"/>
        <v>vis</v>
      </c>
      <c r="E90" s="61">
        <f>VLOOKUP(C90,A!C$21:E$972,3,FALSE)</f>
        <v>2114.0052159388101</v>
      </c>
      <c r="F90" s="4" t="s">
        <v>167</v>
      </c>
      <c r="G90" s="16" t="str">
        <f t="shared" si="10"/>
        <v>44362.8122</v>
      </c>
      <c r="H90" s="14">
        <f t="shared" si="11"/>
        <v>2114</v>
      </c>
      <c r="I90" s="62" t="s">
        <v>890</v>
      </c>
      <c r="J90" s="63" t="s">
        <v>891</v>
      </c>
      <c r="K90" s="62">
        <v>2114</v>
      </c>
      <c r="L90" s="62" t="s">
        <v>892</v>
      </c>
      <c r="M90" s="63" t="s">
        <v>369</v>
      </c>
      <c r="N90" s="63" t="s">
        <v>151</v>
      </c>
      <c r="O90" s="64" t="s">
        <v>893</v>
      </c>
      <c r="P90" s="65" t="s">
        <v>894</v>
      </c>
    </row>
    <row r="91" spans="1:16" ht="13.5" thickBot="1">
      <c r="A91" s="14" t="str">
        <f t="shared" si="6"/>
        <v> BBS 54 </v>
      </c>
      <c r="B91" s="4" t="str">
        <f t="shared" si="7"/>
        <v>I</v>
      </c>
      <c r="C91" s="14">
        <f t="shared" si="8"/>
        <v>44484.33</v>
      </c>
      <c r="D91" s="16" t="str">
        <f t="shared" si="9"/>
        <v>vis</v>
      </c>
      <c r="E91" s="61">
        <f>VLOOKUP(C91,A!C$21:E$972,3,FALSE)</f>
        <v>2172.9998965341188</v>
      </c>
      <c r="F91" s="4" t="s">
        <v>167</v>
      </c>
      <c r="G91" s="16" t="str">
        <f t="shared" si="10"/>
        <v>44484.330</v>
      </c>
      <c r="H91" s="14">
        <f t="shared" si="11"/>
        <v>2173</v>
      </c>
      <c r="I91" s="62" t="s">
        <v>895</v>
      </c>
      <c r="J91" s="63" t="s">
        <v>896</v>
      </c>
      <c r="K91" s="62">
        <v>2173</v>
      </c>
      <c r="L91" s="62" t="s">
        <v>386</v>
      </c>
      <c r="M91" s="63" t="s">
        <v>179</v>
      </c>
      <c r="N91" s="63"/>
      <c r="O91" s="64" t="s">
        <v>802</v>
      </c>
      <c r="P91" s="64" t="s">
        <v>897</v>
      </c>
    </row>
    <row r="92" spans="1:16" ht="13.5" thickBot="1">
      <c r="A92" s="14" t="str">
        <f t="shared" si="6"/>
        <v> BBS 56 </v>
      </c>
      <c r="B92" s="4" t="str">
        <f t="shared" si="7"/>
        <v>I</v>
      </c>
      <c r="C92" s="14">
        <f t="shared" si="8"/>
        <v>44486.402999999998</v>
      </c>
      <c r="D92" s="16" t="str">
        <f t="shared" si="9"/>
        <v>vis</v>
      </c>
      <c r="E92" s="61">
        <f>VLOOKUP(C92,A!C$21:E$972,3,FALSE)</f>
        <v>2174.0063003109635</v>
      </c>
      <c r="F92" s="4" t="s">
        <v>167</v>
      </c>
      <c r="G92" s="16" t="str">
        <f t="shared" si="10"/>
        <v>44486.403</v>
      </c>
      <c r="H92" s="14">
        <f t="shared" si="11"/>
        <v>2174</v>
      </c>
      <c r="I92" s="62" t="s">
        <v>898</v>
      </c>
      <c r="J92" s="63" t="s">
        <v>899</v>
      </c>
      <c r="K92" s="62">
        <v>2174</v>
      </c>
      <c r="L92" s="62" t="s">
        <v>274</v>
      </c>
      <c r="M92" s="63" t="s">
        <v>179</v>
      </c>
      <c r="N92" s="63"/>
      <c r="O92" s="64" t="s">
        <v>802</v>
      </c>
      <c r="P92" s="64" t="s">
        <v>900</v>
      </c>
    </row>
    <row r="93" spans="1:16" ht="13.5" thickBot="1">
      <c r="A93" s="14" t="str">
        <f t="shared" si="6"/>
        <v> BBS 54 </v>
      </c>
      <c r="B93" s="4" t="str">
        <f t="shared" si="7"/>
        <v>I</v>
      </c>
      <c r="C93" s="14">
        <f t="shared" si="8"/>
        <v>44731.523999999998</v>
      </c>
      <c r="D93" s="16" t="str">
        <f t="shared" si="9"/>
        <v>vis</v>
      </c>
      <c r="E93" s="61">
        <f>VLOOKUP(C93,A!C$21:E$972,3,FALSE)</f>
        <v>2293.0080852527776</v>
      </c>
      <c r="F93" s="4" t="s">
        <v>167</v>
      </c>
      <c r="G93" s="16" t="str">
        <f t="shared" si="10"/>
        <v>44731.524</v>
      </c>
      <c r="H93" s="14">
        <f t="shared" si="11"/>
        <v>2293</v>
      </c>
      <c r="I93" s="62" t="s">
        <v>901</v>
      </c>
      <c r="J93" s="63" t="s">
        <v>902</v>
      </c>
      <c r="K93" s="62">
        <v>2293</v>
      </c>
      <c r="L93" s="62" t="s">
        <v>301</v>
      </c>
      <c r="M93" s="63" t="s">
        <v>369</v>
      </c>
      <c r="N93" s="63" t="s">
        <v>151</v>
      </c>
      <c r="O93" s="64" t="s">
        <v>556</v>
      </c>
      <c r="P93" s="64" t="s">
        <v>897</v>
      </c>
    </row>
    <row r="94" spans="1:16" ht="13.5" thickBot="1">
      <c r="A94" s="14" t="str">
        <f t="shared" si="6"/>
        <v>IBVS 2545 </v>
      </c>
      <c r="B94" s="4" t="str">
        <f t="shared" si="7"/>
        <v>I</v>
      </c>
      <c r="C94" s="14">
        <f t="shared" si="8"/>
        <v>44809.796600000001</v>
      </c>
      <c r="D94" s="16" t="str">
        <f t="shared" si="9"/>
        <v>vis</v>
      </c>
      <c r="E94" s="61">
        <f>VLOOKUP(C94,A!C$21:E$972,3,FALSE)</f>
        <v>2331.0080081971082</v>
      </c>
      <c r="F94" s="4" t="s">
        <v>167</v>
      </c>
      <c r="G94" s="16" t="str">
        <f t="shared" si="10"/>
        <v>44809.7966</v>
      </c>
      <c r="H94" s="14">
        <f t="shared" si="11"/>
        <v>2331</v>
      </c>
      <c r="I94" s="62" t="s">
        <v>903</v>
      </c>
      <c r="J94" s="63" t="s">
        <v>904</v>
      </c>
      <c r="K94" s="62">
        <v>2331</v>
      </c>
      <c r="L94" s="62" t="s">
        <v>905</v>
      </c>
      <c r="M94" s="63" t="s">
        <v>369</v>
      </c>
      <c r="N94" s="63" t="s">
        <v>151</v>
      </c>
      <c r="O94" s="64" t="s">
        <v>731</v>
      </c>
      <c r="P94" s="65" t="s">
        <v>894</v>
      </c>
    </row>
    <row r="95" spans="1:16" ht="13.5" thickBot="1">
      <c r="A95" s="14" t="str">
        <f t="shared" si="6"/>
        <v>IBVS 2545 </v>
      </c>
      <c r="B95" s="4" t="str">
        <f t="shared" si="7"/>
        <v>I</v>
      </c>
      <c r="C95" s="14">
        <f t="shared" si="8"/>
        <v>45499.829400000002</v>
      </c>
      <c r="D95" s="16" t="str">
        <f t="shared" si="9"/>
        <v>vis</v>
      </c>
      <c r="E95" s="61">
        <f>VLOOKUP(C95,A!C$21:E$972,3,FALSE)</f>
        <v>2666.0063758130955</v>
      </c>
      <c r="F95" s="4" t="s">
        <v>167</v>
      </c>
      <c r="G95" s="16" t="str">
        <f t="shared" si="10"/>
        <v>45499.8294</v>
      </c>
      <c r="H95" s="14">
        <f t="shared" si="11"/>
        <v>2666</v>
      </c>
      <c r="I95" s="62" t="s">
        <v>919</v>
      </c>
      <c r="J95" s="63" t="s">
        <v>920</v>
      </c>
      <c r="K95" s="62">
        <v>2666</v>
      </c>
      <c r="L95" s="62" t="s">
        <v>921</v>
      </c>
      <c r="M95" s="63" t="s">
        <v>369</v>
      </c>
      <c r="N95" s="63" t="s">
        <v>151</v>
      </c>
      <c r="O95" s="64" t="s">
        <v>922</v>
      </c>
      <c r="P95" s="65" t="s">
        <v>894</v>
      </c>
    </row>
    <row r="96" spans="1:16" ht="13.5" thickBot="1">
      <c r="A96" s="14" t="str">
        <f t="shared" si="6"/>
        <v>IBVS 2545 </v>
      </c>
      <c r="B96" s="4" t="str">
        <f t="shared" si="7"/>
        <v>I</v>
      </c>
      <c r="C96" s="14">
        <f t="shared" si="8"/>
        <v>45532.787700000001</v>
      </c>
      <c r="D96" s="16" t="str">
        <f t="shared" si="9"/>
        <v>vis</v>
      </c>
      <c r="E96" s="61">
        <f>VLOOKUP(C96,A!C$21:E$972,3,FALSE)</f>
        <v>2682.0070307086271</v>
      </c>
      <c r="F96" s="4" t="s">
        <v>167</v>
      </c>
      <c r="G96" s="16" t="str">
        <f t="shared" si="10"/>
        <v>45532.7877</v>
      </c>
      <c r="H96" s="14">
        <f t="shared" si="11"/>
        <v>2682</v>
      </c>
      <c r="I96" s="62" t="s">
        <v>923</v>
      </c>
      <c r="J96" s="63" t="s">
        <v>924</v>
      </c>
      <c r="K96" s="62">
        <v>2682</v>
      </c>
      <c r="L96" s="62" t="s">
        <v>925</v>
      </c>
      <c r="M96" s="63" t="s">
        <v>369</v>
      </c>
      <c r="N96" s="63" t="s">
        <v>151</v>
      </c>
      <c r="O96" s="64" t="s">
        <v>922</v>
      </c>
      <c r="P96" s="65" t="s">
        <v>894</v>
      </c>
    </row>
    <row r="97" spans="1:16" ht="13.5" thickBot="1">
      <c r="A97" s="14" t="str">
        <f t="shared" si="6"/>
        <v>BAVM 39 </v>
      </c>
      <c r="B97" s="4" t="str">
        <f t="shared" si="7"/>
        <v>I</v>
      </c>
      <c r="C97" s="14">
        <f t="shared" si="8"/>
        <v>45932.385000000002</v>
      </c>
      <c r="D97" s="16" t="str">
        <f t="shared" si="9"/>
        <v>vis</v>
      </c>
      <c r="E97" s="61">
        <f>VLOOKUP(C97,A!C$21:E$972,3,FALSE)</f>
        <v>2876.0042482376434</v>
      </c>
      <c r="F97" s="4" t="s">
        <v>167</v>
      </c>
      <c r="G97" s="16" t="str">
        <f t="shared" si="10"/>
        <v>45932.385</v>
      </c>
      <c r="H97" s="14">
        <f t="shared" si="11"/>
        <v>2876</v>
      </c>
      <c r="I97" s="62" t="s">
        <v>1016</v>
      </c>
      <c r="J97" s="63" t="s">
        <v>1017</v>
      </c>
      <c r="K97" s="62">
        <v>2876</v>
      </c>
      <c r="L97" s="62" t="s">
        <v>255</v>
      </c>
      <c r="M97" s="63" t="s">
        <v>179</v>
      </c>
      <c r="N97" s="63"/>
      <c r="O97" s="64" t="s">
        <v>1018</v>
      </c>
      <c r="P97" s="65" t="s">
        <v>1019</v>
      </c>
    </row>
    <row r="98" spans="1:16" ht="13.5" thickBot="1">
      <c r="A98" s="14" t="str">
        <f t="shared" si="6"/>
        <v>BAVM 39 </v>
      </c>
      <c r="B98" s="4" t="str">
        <f t="shared" si="7"/>
        <v>II</v>
      </c>
      <c r="C98" s="14">
        <f t="shared" si="8"/>
        <v>45933.39</v>
      </c>
      <c r="D98" s="16" t="str">
        <f t="shared" si="9"/>
        <v>vis</v>
      </c>
      <c r="E98" s="61">
        <f>VLOOKUP(C98,A!C$21:E$972,3,FALSE)</f>
        <v>2876.4921574492823</v>
      </c>
      <c r="F98" s="4" t="s">
        <v>167</v>
      </c>
      <c r="G98" s="16" t="str">
        <f t="shared" si="10"/>
        <v>45933.390</v>
      </c>
      <c r="H98" s="14">
        <f t="shared" si="11"/>
        <v>2876.5</v>
      </c>
      <c r="I98" s="62" t="s">
        <v>1020</v>
      </c>
      <c r="J98" s="63" t="s">
        <v>1021</v>
      </c>
      <c r="K98" s="62">
        <v>2876.5</v>
      </c>
      <c r="L98" s="62" t="s">
        <v>852</v>
      </c>
      <c r="M98" s="63" t="s">
        <v>179</v>
      </c>
      <c r="N98" s="63"/>
      <c r="O98" s="64" t="s">
        <v>453</v>
      </c>
      <c r="P98" s="65" t="s">
        <v>1019</v>
      </c>
    </row>
    <row r="99" spans="1:16" ht="13.5" thickBot="1">
      <c r="A99" s="14" t="str">
        <f t="shared" si="6"/>
        <v> BRNO 28 </v>
      </c>
      <c r="B99" s="4" t="str">
        <f t="shared" si="7"/>
        <v>I</v>
      </c>
      <c r="C99" s="14">
        <f t="shared" si="8"/>
        <v>46552.387999999999</v>
      </c>
      <c r="D99" s="16" t="str">
        <f t="shared" si="9"/>
        <v>vis</v>
      </c>
      <c r="E99" s="61">
        <f>VLOOKUP(C99,A!C$21:E$972,3,FALSE)</f>
        <v>3177.0044223119971</v>
      </c>
      <c r="F99" s="4" t="s">
        <v>167</v>
      </c>
      <c r="G99" s="16" t="str">
        <f t="shared" si="10"/>
        <v>46552.388</v>
      </c>
      <c r="H99" s="14">
        <f t="shared" si="11"/>
        <v>3177</v>
      </c>
      <c r="I99" s="62" t="s">
        <v>1052</v>
      </c>
      <c r="J99" s="63" t="s">
        <v>1053</v>
      </c>
      <c r="K99" s="62">
        <v>3177</v>
      </c>
      <c r="L99" s="62" t="s">
        <v>255</v>
      </c>
      <c r="M99" s="63" t="s">
        <v>179</v>
      </c>
      <c r="N99" s="63"/>
      <c r="O99" s="64" t="s">
        <v>1054</v>
      </c>
      <c r="P99" s="64" t="s">
        <v>1055</v>
      </c>
    </row>
    <row r="100" spans="1:16" ht="13.5" thickBot="1">
      <c r="A100" s="14" t="str">
        <f t="shared" si="6"/>
        <v> BRNO 28 </v>
      </c>
      <c r="B100" s="4" t="str">
        <f t="shared" si="7"/>
        <v>I</v>
      </c>
      <c r="C100" s="14">
        <f t="shared" si="8"/>
        <v>46552.387999999999</v>
      </c>
      <c r="D100" s="16" t="str">
        <f t="shared" si="9"/>
        <v>vis</v>
      </c>
      <c r="E100" s="61">
        <f>VLOOKUP(C100,A!C$21:E$972,3,FALSE)</f>
        <v>3177.0044223119971</v>
      </c>
      <c r="F100" s="4" t="s">
        <v>167</v>
      </c>
      <c r="G100" s="16" t="str">
        <f t="shared" si="10"/>
        <v>46552.388</v>
      </c>
      <c r="H100" s="14">
        <f t="shared" si="11"/>
        <v>3177</v>
      </c>
      <c r="I100" s="62" t="s">
        <v>1052</v>
      </c>
      <c r="J100" s="63" t="s">
        <v>1053</v>
      </c>
      <c r="K100" s="62">
        <v>3177</v>
      </c>
      <c r="L100" s="62" t="s">
        <v>255</v>
      </c>
      <c r="M100" s="63" t="s">
        <v>179</v>
      </c>
      <c r="N100" s="63"/>
      <c r="O100" s="64" t="s">
        <v>1056</v>
      </c>
      <c r="P100" s="64" t="s">
        <v>1055</v>
      </c>
    </row>
    <row r="101" spans="1:16" ht="13.5" thickBot="1">
      <c r="A101" s="14" t="str">
        <f t="shared" si="6"/>
        <v>BAVM 43 </v>
      </c>
      <c r="B101" s="4" t="str">
        <f t="shared" si="7"/>
        <v>I</v>
      </c>
      <c r="C101" s="14">
        <f t="shared" si="8"/>
        <v>46552.392</v>
      </c>
      <c r="D101" s="16" t="str">
        <f t="shared" si="9"/>
        <v>vis</v>
      </c>
      <c r="E101" s="61">
        <f>VLOOKUP(C101,A!C$21:E$972,3,FALSE)</f>
        <v>3177.0063642392079</v>
      </c>
      <c r="F101" s="4" t="s">
        <v>167</v>
      </c>
      <c r="G101" s="16" t="str">
        <f t="shared" si="10"/>
        <v>46552.392</v>
      </c>
      <c r="H101" s="14">
        <f t="shared" si="11"/>
        <v>3177</v>
      </c>
      <c r="I101" s="62" t="s">
        <v>1057</v>
      </c>
      <c r="J101" s="63" t="s">
        <v>1058</v>
      </c>
      <c r="K101" s="62">
        <v>3177</v>
      </c>
      <c r="L101" s="62" t="s">
        <v>274</v>
      </c>
      <c r="M101" s="63" t="s">
        <v>179</v>
      </c>
      <c r="N101" s="63"/>
      <c r="O101" s="64" t="s">
        <v>453</v>
      </c>
      <c r="P101" s="65" t="s">
        <v>1059</v>
      </c>
    </row>
    <row r="102" spans="1:16" ht="13.5" thickBot="1">
      <c r="A102" s="14" t="str">
        <f t="shared" si="6"/>
        <v>BAVM 43 </v>
      </c>
      <c r="B102" s="4" t="str">
        <f t="shared" si="7"/>
        <v>I</v>
      </c>
      <c r="C102" s="14">
        <f t="shared" si="8"/>
        <v>46552.392999999996</v>
      </c>
      <c r="D102" s="16" t="str">
        <f t="shared" si="9"/>
        <v>vis</v>
      </c>
      <c r="E102" s="61">
        <f>VLOOKUP(C102,A!C$21:E$972,3,FALSE)</f>
        <v>3177.0068497210086</v>
      </c>
      <c r="F102" s="4" t="s">
        <v>167</v>
      </c>
      <c r="G102" s="16" t="str">
        <f t="shared" si="10"/>
        <v>46552.393</v>
      </c>
      <c r="H102" s="14">
        <f t="shared" si="11"/>
        <v>3177</v>
      </c>
      <c r="I102" s="62" t="s">
        <v>1060</v>
      </c>
      <c r="J102" s="63" t="s">
        <v>1061</v>
      </c>
      <c r="K102" s="62">
        <v>3177</v>
      </c>
      <c r="L102" s="62" t="s">
        <v>263</v>
      </c>
      <c r="M102" s="63" t="s">
        <v>179</v>
      </c>
      <c r="N102" s="63"/>
      <c r="O102" s="64" t="s">
        <v>1062</v>
      </c>
      <c r="P102" s="65" t="s">
        <v>1059</v>
      </c>
    </row>
    <row r="103" spans="1:16" ht="13.5" thickBot="1">
      <c r="A103" s="14" t="str">
        <f t="shared" si="6"/>
        <v> BRNO 28 </v>
      </c>
      <c r="B103" s="4" t="str">
        <f t="shared" si="7"/>
        <v>I</v>
      </c>
      <c r="C103" s="14">
        <f t="shared" si="8"/>
        <v>46552.396000000001</v>
      </c>
      <c r="D103" s="16" t="str">
        <f t="shared" si="9"/>
        <v>vis</v>
      </c>
      <c r="E103" s="61">
        <f>VLOOKUP(C103,A!C$21:E$972,3,FALSE)</f>
        <v>3177.0083061664186</v>
      </c>
      <c r="F103" s="4" t="s">
        <v>167</v>
      </c>
      <c r="G103" s="16" t="str">
        <f t="shared" si="10"/>
        <v>46552.396</v>
      </c>
      <c r="H103" s="14">
        <f t="shared" si="11"/>
        <v>3177</v>
      </c>
      <c r="I103" s="62" t="s">
        <v>1063</v>
      </c>
      <c r="J103" s="63" t="s">
        <v>1064</v>
      </c>
      <c r="K103" s="62">
        <v>3177</v>
      </c>
      <c r="L103" s="62" t="s">
        <v>301</v>
      </c>
      <c r="M103" s="63" t="s">
        <v>179</v>
      </c>
      <c r="N103" s="63"/>
      <c r="O103" s="64" t="s">
        <v>964</v>
      </c>
      <c r="P103" s="64" t="s">
        <v>1055</v>
      </c>
    </row>
    <row r="104" spans="1:16" ht="13.5" thickBot="1">
      <c r="A104" s="14" t="str">
        <f t="shared" si="6"/>
        <v> BRNO 28 </v>
      </c>
      <c r="B104" s="4" t="str">
        <f t="shared" si="7"/>
        <v>I</v>
      </c>
      <c r="C104" s="14">
        <f t="shared" si="8"/>
        <v>46552.396999999997</v>
      </c>
      <c r="D104" s="16" t="str">
        <f t="shared" si="9"/>
        <v>vis</v>
      </c>
      <c r="E104" s="61">
        <f>VLOOKUP(C104,A!C$21:E$972,3,FALSE)</f>
        <v>3177.0087916482198</v>
      </c>
      <c r="F104" s="4" t="s">
        <v>167</v>
      </c>
      <c r="G104" s="16" t="str">
        <f t="shared" si="10"/>
        <v>46552.397</v>
      </c>
      <c r="H104" s="14">
        <f t="shared" si="11"/>
        <v>3177</v>
      </c>
      <c r="I104" s="62" t="s">
        <v>1065</v>
      </c>
      <c r="J104" s="63" t="s">
        <v>1066</v>
      </c>
      <c r="K104" s="62">
        <v>3177</v>
      </c>
      <c r="L104" s="62" t="s">
        <v>1008</v>
      </c>
      <c r="M104" s="63" t="s">
        <v>179</v>
      </c>
      <c r="N104" s="63"/>
      <c r="O104" s="64" t="s">
        <v>1031</v>
      </c>
      <c r="P104" s="64" t="s">
        <v>1055</v>
      </c>
    </row>
    <row r="105" spans="1:16" ht="13.5" thickBot="1">
      <c r="A105" s="14" t="str">
        <f t="shared" si="6"/>
        <v> BRNO 28 </v>
      </c>
      <c r="B105" s="4" t="str">
        <f t="shared" si="7"/>
        <v>I</v>
      </c>
      <c r="C105" s="14">
        <f t="shared" si="8"/>
        <v>46552.4</v>
      </c>
      <c r="D105" s="16" t="str">
        <f t="shared" si="9"/>
        <v>vis</v>
      </c>
      <c r="E105" s="61">
        <f>VLOOKUP(C105,A!C$21:E$972,3,FALSE)</f>
        <v>3177.0102480936298</v>
      </c>
      <c r="F105" s="4" t="s">
        <v>167</v>
      </c>
      <c r="G105" s="16" t="str">
        <f t="shared" si="10"/>
        <v>46552.400</v>
      </c>
      <c r="H105" s="14">
        <f t="shared" si="11"/>
        <v>3177</v>
      </c>
      <c r="I105" s="62" t="s">
        <v>1067</v>
      </c>
      <c r="J105" s="63" t="s">
        <v>1068</v>
      </c>
      <c r="K105" s="62">
        <v>3177</v>
      </c>
      <c r="L105" s="62" t="s">
        <v>330</v>
      </c>
      <c r="M105" s="63" t="s">
        <v>179</v>
      </c>
      <c r="N105" s="63"/>
      <c r="O105" s="64" t="s">
        <v>1069</v>
      </c>
      <c r="P105" s="64" t="s">
        <v>1055</v>
      </c>
    </row>
    <row r="106" spans="1:16" ht="13.5" thickBot="1">
      <c r="A106" s="14" t="str">
        <f t="shared" si="6"/>
        <v> BRNO 28 </v>
      </c>
      <c r="B106" s="4" t="str">
        <f t="shared" si="7"/>
        <v>I</v>
      </c>
      <c r="C106" s="14">
        <f t="shared" si="8"/>
        <v>46552.4</v>
      </c>
      <c r="D106" s="16" t="str">
        <f t="shared" si="9"/>
        <v>vis</v>
      </c>
      <c r="E106" s="61">
        <f>VLOOKUP(C106,A!C$21:E$972,3,FALSE)</f>
        <v>3177.0102480936298</v>
      </c>
      <c r="F106" s="4" t="s">
        <v>167</v>
      </c>
      <c r="G106" s="16" t="str">
        <f t="shared" si="10"/>
        <v>46552.400</v>
      </c>
      <c r="H106" s="14">
        <f t="shared" si="11"/>
        <v>3177</v>
      </c>
      <c r="I106" s="62" t="s">
        <v>1067</v>
      </c>
      <c r="J106" s="63" t="s">
        <v>1068</v>
      </c>
      <c r="K106" s="62">
        <v>3177</v>
      </c>
      <c r="L106" s="62" t="s">
        <v>330</v>
      </c>
      <c r="M106" s="63" t="s">
        <v>179</v>
      </c>
      <c r="N106" s="63"/>
      <c r="O106" s="64" t="s">
        <v>1070</v>
      </c>
      <c r="P106" s="64" t="s">
        <v>1055</v>
      </c>
    </row>
    <row r="107" spans="1:16" ht="13.5" thickBot="1">
      <c r="A107" s="14" t="str">
        <f t="shared" si="6"/>
        <v> BRNO 28 </v>
      </c>
      <c r="B107" s="4" t="str">
        <f t="shared" si="7"/>
        <v>I</v>
      </c>
      <c r="C107" s="14">
        <f t="shared" si="8"/>
        <v>46552.400999999998</v>
      </c>
      <c r="D107" s="16" t="str">
        <f t="shared" si="9"/>
        <v>vis</v>
      </c>
      <c r="E107" s="61">
        <f>VLOOKUP(C107,A!C$21:E$972,3,FALSE)</f>
        <v>3177.0107335754305</v>
      </c>
      <c r="F107" s="4" t="s">
        <v>167</v>
      </c>
      <c r="G107" s="16" t="str">
        <f t="shared" si="10"/>
        <v>46552.401</v>
      </c>
      <c r="H107" s="14">
        <f t="shared" si="11"/>
        <v>3177</v>
      </c>
      <c r="I107" s="62" t="s">
        <v>1071</v>
      </c>
      <c r="J107" s="63" t="s">
        <v>1072</v>
      </c>
      <c r="K107" s="62">
        <v>3177</v>
      </c>
      <c r="L107" s="62" t="s">
        <v>1045</v>
      </c>
      <c r="M107" s="63" t="s">
        <v>179</v>
      </c>
      <c r="N107" s="63"/>
      <c r="O107" s="64" t="s">
        <v>1073</v>
      </c>
      <c r="P107" s="64" t="s">
        <v>1055</v>
      </c>
    </row>
    <row r="108" spans="1:16" ht="13.5" thickBot="1">
      <c r="A108" s="14" t="str">
        <f t="shared" si="6"/>
        <v>BAVM 43 </v>
      </c>
      <c r="B108" s="4" t="str">
        <f t="shared" si="7"/>
        <v>I</v>
      </c>
      <c r="C108" s="14">
        <f t="shared" si="8"/>
        <v>46552.409</v>
      </c>
      <c r="D108" s="16" t="str">
        <f t="shared" si="9"/>
        <v>vis</v>
      </c>
      <c r="E108" s="61">
        <f>VLOOKUP(C108,A!C$21:E$972,3,FALSE)</f>
        <v>3177.0146174298525</v>
      </c>
      <c r="F108" s="4" t="s">
        <v>167</v>
      </c>
      <c r="G108" s="16" t="str">
        <f t="shared" si="10"/>
        <v>46552.409</v>
      </c>
      <c r="H108" s="14">
        <f t="shared" si="11"/>
        <v>3177</v>
      </c>
      <c r="I108" s="62" t="s">
        <v>1074</v>
      </c>
      <c r="J108" s="63" t="s">
        <v>1075</v>
      </c>
      <c r="K108" s="62">
        <v>3177</v>
      </c>
      <c r="L108" s="62" t="s">
        <v>783</v>
      </c>
      <c r="M108" s="63" t="s">
        <v>179</v>
      </c>
      <c r="N108" s="63"/>
      <c r="O108" s="64" t="s">
        <v>1076</v>
      </c>
      <c r="P108" s="65" t="s">
        <v>1059</v>
      </c>
    </row>
    <row r="109" spans="1:16" ht="13.5" thickBot="1">
      <c r="A109" s="14" t="str">
        <f t="shared" si="6"/>
        <v> BRNO 28 </v>
      </c>
      <c r="B109" s="4" t="str">
        <f t="shared" si="7"/>
        <v>I</v>
      </c>
      <c r="C109" s="14">
        <f t="shared" si="8"/>
        <v>46554.451999999997</v>
      </c>
      <c r="D109" s="16" t="str">
        <f t="shared" si="9"/>
        <v>vis</v>
      </c>
      <c r="E109" s="61">
        <f>VLOOKUP(C109,A!C$21:E$972,3,FALSE)</f>
        <v>3178.0064567526192</v>
      </c>
      <c r="F109" s="4" t="s">
        <v>167</v>
      </c>
      <c r="G109" s="16" t="str">
        <f t="shared" si="10"/>
        <v>46554.452</v>
      </c>
      <c r="H109" s="14">
        <f t="shared" si="11"/>
        <v>3178</v>
      </c>
      <c r="I109" s="62" t="s">
        <v>1077</v>
      </c>
      <c r="J109" s="63" t="s">
        <v>1078</v>
      </c>
      <c r="K109" s="62">
        <v>3178</v>
      </c>
      <c r="L109" s="62" t="s">
        <v>274</v>
      </c>
      <c r="M109" s="63" t="s">
        <v>179</v>
      </c>
      <c r="N109" s="63"/>
      <c r="O109" s="64" t="s">
        <v>1031</v>
      </c>
      <c r="P109" s="64" t="s">
        <v>1055</v>
      </c>
    </row>
    <row r="110" spans="1:16" ht="13.5" thickBot="1">
      <c r="A110" s="14" t="str">
        <f t="shared" si="6"/>
        <v> BRNO 28 </v>
      </c>
      <c r="B110" s="4" t="str">
        <f t="shared" si="7"/>
        <v>I</v>
      </c>
      <c r="C110" s="14">
        <f t="shared" si="8"/>
        <v>46622.425000000003</v>
      </c>
      <c r="D110" s="16" t="str">
        <f t="shared" si="9"/>
        <v>vis</v>
      </c>
      <c r="E110" s="61">
        <f>VLOOKUP(C110,A!C$21:E$972,3,FALSE)</f>
        <v>3211.0061113226093</v>
      </c>
      <c r="F110" s="4" t="s">
        <v>167</v>
      </c>
      <c r="G110" s="16" t="str">
        <f t="shared" si="10"/>
        <v>46622.425</v>
      </c>
      <c r="H110" s="14">
        <f t="shared" si="11"/>
        <v>3211</v>
      </c>
      <c r="I110" s="62" t="s">
        <v>1079</v>
      </c>
      <c r="J110" s="63" t="s">
        <v>1080</v>
      </c>
      <c r="K110" s="62">
        <v>3211</v>
      </c>
      <c r="L110" s="62" t="s">
        <v>274</v>
      </c>
      <c r="M110" s="63" t="s">
        <v>179</v>
      </c>
      <c r="N110" s="63"/>
      <c r="O110" s="64" t="s">
        <v>1081</v>
      </c>
      <c r="P110" s="64" t="s">
        <v>1055</v>
      </c>
    </row>
    <row r="111" spans="1:16" ht="13.5" thickBot="1">
      <c r="A111" s="14" t="str">
        <f t="shared" si="6"/>
        <v> BRNO 28 </v>
      </c>
      <c r="B111" s="4" t="str">
        <f t="shared" si="7"/>
        <v>I</v>
      </c>
      <c r="C111" s="14">
        <f t="shared" si="8"/>
        <v>46622.425999999999</v>
      </c>
      <c r="D111" s="16" t="str">
        <f t="shared" si="9"/>
        <v>vis</v>
      </c>
      <c r="E111" s="61">
        <f>VLOOKUP(C111,A!C$21:E$972,3,FALSE)</f>
        <v>3211.0065968044105</v>
      </c>
      <c r="F111" s="4" t="s">
        <v>167</v>
      </c>
      <c r="G111" s="16" t="str">
        <f t="shared" si="10"/>
        <v>46622.426</v>
      </c>
      <c r="H111" s="14">
        <f t="shared" si="11"/>
        <v>3211</v>
      </c>
      <c r="I111" s="62" t="s">
        <v>1082</v>
      </c>
      <c r="J111" s="63" t="s">
        <v>1083</v>
      </c>
      <c r="K111" s="62">
        <v>3211</v>
      </c>
      <c r="L111" s="62" t="s">
        <v>263</v>
      </c>
      <c r="M111" s="63" t="s">
        <v>179</v>
      </c>
      <c r="N111" s="63"/>
      <c r="O111" s="64" t="s">
        <v>1084</v>
      </c>
      <c r="P111" s="64" t="s">
        <v>1055</v>
      </c>
    </row>
    <row r="112" spans="1:16" ht="13.5" thickBot="1">
      <c r="A112" s="14" t="str">
        <f t="shared" si="6"/>
        <v> BRNO 28 </v>
      </c>
      <c r="B112" s="4" t="str">
        <f t="shared" si="7"/>
        <v>I</v>
      </c>
      <c r="C112" s="14">
        <f t="shared" si="8"/>
        <v>46622.43</v>
      </c>
      <c r="D112" s="16" t="str">
        <f t="shared" si="9"/>
        <v>vis</v>
      </c>
      <c r="E112" s="61">
        <f>VLOOKUP(C112,A!C$21:E$972,3,FALSE)</f>
        <v>3211.0085387316212</v>
      </c>
      <c r="F112" s="4" t="s">
        <v>167</v>
      </c>
      <c r="G112" s="16" t="str">
        <f t="shared" si="10"/>
        <v>46622.430</v>
      </c>
      <c r="H112" s="14">
        <f t="shared" si="11"/>
        <v>3211</v>
      </c>
      <c r="I112" s="62" t="s">
        <v>1085</v>
      </c>
      <c r="J112" s="63" t="s">
        <v>1086</v>
      </c>
      <c r="K112" s="62">
        <v>3211</v>
      </c>
      <c r="L112" s="62" t="s">
        <v>1008</v>
      </c>
      <c r="M112" s="63" t="s">
        <v>179</v>
      </c>
      <c r="N112" s="63"/>
      <c r="O112" s="64" t="s">
        <v>1087</v>
      </c>
      <c r="P112" s="64" t="s">
        <v>1055</v>
      </c>
    </row>
    <row r="113" spans="1:16" ht="13.5" thickBot="1">
      <c r="A113" s="14" t="str">
        <f t="shared" si="6"/>
        <v> BRNO 28 </v>
      </c>
      <c r="B113" s="4" t="str">
        <f t="shared" si="7"/>
        <v>I</v>
      </c>
      <c r="C113" s="14">
        <f t="shared" si="8"/>
        <v>46622.434000000001</v>
      </c>
      <c r="D113" s="16" t="str">
        <f t="shared" si="9"/>
        <v>vis</v>
      </c>
      <c r="E113" s="61">
        <f>VLOOKUP(C113,A!C$21:E$972,3,FALSE)</f>
        <v>3211.0104806588324</v>
      </c>
      <c r="F113" s="4" t="s">
        <v>167</v>
      </c>
      <c r="G113" s="16" t="str">
        <f t="shared" si="10"/>
        <v>46622.434</v>
      </c>
      <c r="H113" s="14">
        <f t="shared" si="11"/>
        <v>3211</v>
      </c>
      <c r="I113" s="62" t="s">
        <v>1088</v>
      </c>
      <c r="J113" s="63" t="s">
        <v>1089</v>
      </c>
      <c r="K113" s="62">
        <v>3211</v>
      </c>
      <c r="L113" s="62" t="s">
        <v>1045</v>
      </c>
      <c r="M113" s="63" t="s">
        <v>179</v>
      </c>
      <c r="N113" s="63"/>
      <c r="O113" s="64" t="s">
        <v>1038</v>
      </c>
      <c r="P113" s="64" t="s">
        <v>1055</v>
      </c>
    </row>
    <row r="114" spans="1:16" ht="13.5" thickBot="1">
      <c r="A114" s="14" t="str">
        <f t="shared" si="6"/>
        <v> BRNO 28 </v>
      </c>
      <c r="B114" s="4" t="str">
        <f t="shared" si="7"/>
        <v>I</v>
      </c>
      <c r="C114" s="14">
        <f t="shared" si="8"/>
        <v>46622.438999999998</v>
      </c>
      <c r="D114" s="16" t="str">
        <f t="shared" si="9"/>
        <v>vis</v>
      </c>
      <c r="E114" s="61">
        <f>VLOOKUP(C114,A!C$21:E$972,3,FALSE)</f>
        <v>3211.0129080678439</v>
      </c>
      <c r="F114" s="4" t="s">
        <v>167</v>
      </c>
      <c r="G114" s="16" t="str">
        <f t="shared" si="10"/>
        <v>46622.439</v>
      </c>
      <c r="H114" s="14">
        <f t="shared" si="11"/>
        <v>3211</v>
      </c>
      <c r="I114" s="62" t="s">
        <v>1090</v>
      </c>
      <c r="J114" s="63" t="s">
        <v>1091</v>
      </c>
      <c r="K114" s="62">
        <v>3211</v>
      </c>
      <c r="L114" s="62" t="s">
        <v>779</v>
      </c>
      <c r="M114" s="63" t="s">
        <v>179</v>
      </c>
      <c r="N114" s="63"/>
      <c r="O114" s="64" t="s">
        <v>1054</v>
      </c>
      <c r="P114" s="64" t="s">
        <v>1055</v>
      </c>
    </row>
    <row r="115" spans="1:16" ht="13.5" thickBot="1">
      <c r="A115" s="14" t="str">
        <f t="shared" si="6"/>
        <v> BRNO 28 </v>
      </c>
      <c r="B115" s="4" t="str">
        <f t="shared" si="7"/>
        <v>I</v>
      </c>
      <c r="C115" s="14">
        <f t="shared" si="8"/>
        <v>46622.438999999998</v>
      </c>
      <c r="D115" s="16" t="str">
        <f t="shared" si="9"/>
        <v>vis</v>
      </c>
      <c r="E115" s="61">
        <f>VLOOKUP(C115,A!C$21:E$972,3,FALSE)</f>
        <v>3211.0129080678439</v>
      </c>
      <c r="F115" s="4" t="s">
        <v>167</v>
      </c>
      <c r="G115" s="16" t="str">
        <f t="shared" si="10"/>
        <v>46622.439</v>
      </c>
      <c r="H115" s="14">
        <f t="shared" si="11"/>
        <v>3211</v>
      </c>
      <c r="I115" s="62" t="s">
        <v>1090</v>
      </c>
      <c r="J115" s="63" t="s">
        <v>1091</v>
      </c>
      <c r="K115" s="62">
        <v>3211</v>
      </c>
      <c r="L115" s="62" t="s">
        <v>779</v>
      </c>
      <c r="M115" s="63" t="s">
        <v>179</v>
      </c>
      <c r="N115" s="63"/>
      <c r="O115" s="64" t="s">
        <v>1028</v>
      </c>
      <c r="P115" s="64" t="s">
        <v>1055</v>
      </c>
    </row>
    <row r="116" spans="1:16" ht="13.5" thickBot="1">
      <c r="A116" s="14" t="str">
        <f t="shared" si="6"/>
        <v> BRNO 28 </v>
      </c>
      <c r="B116" s="4" t="str">
        <f t="shared" si="7"/>
        <v>I</v>
      </c>
      <c r="C116" s="14">
        <f t="shared" si="8"/>
        <v>46622.440999999999</v>
      </c>
      <c r="D116" s="16" t="str">
        <f t="shared" si="9"/>
        <v>vis</v>
      </c>
      <c r="E116" s="61">
        <f>VLOOKUP(C116,A!C$21:E$972,3,FALSE)</f>
        <v>3211.0138790314495</v>
      </c>
      <c r="F116" s="4" t="s">
        <v>167</v>
      </c>
      <c r="G116" s="16" t="str">
        <f t="shared" si="10"/>
        <v>46622.441</v>
      </c>
      <c r="H116" s="14">
        <f t="shared" si="11"/>
        <v>3211</v>
      </c>
      <c r="I116" s="62" t="s">
        <v>1092</v>
      </c>
      <c r="J116" s="63" t="s">
        <v>1093</v>
      </c>
      <c r="K116" s="62">
        <v>3211</v>
      </c>
      <c r="L116" s="62" t="s">
        <v>1094</v>
      </c>
      <c r="M116" s="63" t="s">
        <v>179</v>
      </c>
      <c r="N116" s="63"/>
      <c r="O116" s="64" t="s">
        <v>1031</v>
      </c>
      <c r="P116" s="64" t="s">
        <v>1055</v>
      </c>
    </row>
    <row r="117" spans="1:16" ht="13.5" thickBot="1">
      <c r="A117" s="14" t="str">
        <f t="shared" si="6"/>
        <v> BBS 81 </v>
      </c>
      <c r="B117" s="4" t="str">
        <f t="shared" si="7"/>
        <v>I</v>
      </c>
      <c r="C117" s="14">
        <f t="shared" si="8"/>
        <v>46657.447</v>
      </c>
      <c r="D117" s="16" t="str">
        <f t="shared" si="9"/>
        <v>vis</v>
      </c>
      <c r="E117" s="61">
        <f>VLOOKUP(C117,A!C$21:E$972,3,FALSE)</f>
        <v>3228.0086550142228</v>
      </c>
      <c r="F117" s="4" t="s">
        <v>167</v>
      </c>
      <c r="G117" s="16" t="str">
        <f t="shared" si="10"/>
        <v>46657.447</v>
      </c>
      <c r="H117" s="14">
        <f t="shared" si="11"/>
        <v>3228</v>
      </c>
      <c r="I117" s="62" t="s">
        <v>1095</v>
      </c>
      <c r="J117" s="63" t="s">
        <v>1096</v>
      </c>
      <c r="K117" s="62">
        <v>3228</v>
      </c>
      <c r="L117" s="62" t="s">
        <v>1008</v>
      </c>
      <c r="M117" s="63" t="s">
        <v>179</v>
      </c>
      <c r="N117" s="63"/>
      <c r="O117" s="64" t="s">
        <v>1097</v>
      </c>
      <c r="P117" s="64" t="s">
        <v>1098</v>
      </c>
    </row>
    <row r="118" spans="1:16" ht="13.5" thickBot="1">
      <c r="A118" s="14" t="str">
        <f t="shared" si="6"/>
        <v> AA 39.243 </v>
      </c>
      <c r="B118" s="4" t="str">
        <f t="shared" si="7"/>
        <v>I</v>
      </c>
      <c r="C118" s="14">
        <f t="shared" si="8"/>
        <v>47032.328999999998</v>
      </c>
      <c r="D118" s="16" t="str">
        <f t="shared" si="9"/>
        <v>vis</v>
      </c>
      <c r="E118" s="61">
        <f>VLOOKUP(C118,A!C$21:E$972,3,FALSE)</f>
        <v>3410.0070441467619</v>
      </c>
      <c r="F118" s="4" t="s">
        <v>167</v>
      </c>
      <c r="G118" s="16" t="str">
        <f t="shared" si="10"/>
        <v>47032.3290</v>
      </c>
      <c r="H118" s="14">
        <f t="shared" si="11"/>
        <v>3410</v>
      </c>
      <c r="I118" s="62" t="s">
        <v>1107</v>
      </c>
      <c r="J118" s="63" t="s">
        <v>1108</v>
      </c>
      <c r="K118" s="62">
        <v>3410</v>
      </c>
      <c r="L118" s="62" t="s">
        <v>925</v>
      </c>
      <c r="M118" s="63" t="s">
        <v>369</v>
      </c>
      <c r="N118" s="63" t="s">
        <v>1109</v>
      </c>
      <c r="O118" s="64" t="s">
        <v>1110</v>
      </c>
      <c r="P118" s="64" t="s">
        <v>1111</v>
      </c>
    </row>
    <row r="119" spans="1:16" ht="13.5" thickBot="1">
      <c r="A119" s="14" t="str">
        <f t="shared" si="6"/>
        <v> AA 39.243 </v>
      </c>
      <c r="B119" s="4" t="str">
        <f t="shared" si="7"/>
        <v>I</v>
      </c>
      <c r="C119" s="14">
        <f t="shared" si="8"/>
        <v>47034.389499999997</v>
      </c>
      <c r="D119" s="16" t="str">
        <f t="shared" si="9"/>
        <v>vis</v>
      </c>
      <c r="E119" s="61">
        <f>VLOOKUP(C119,A!C$21:E$972,3,FALSE)</f>
        <v>3411.0073794010755</v>
      </c>
      <c r="F119" s="4" t="s">
        <v>167</v>
      </c>
      <c r="G119" s="16" t="str">
        <f t="shared" si="10"/>
        <v>47034.3895</v>
      </c>
      <c r="H119" s="14">
        <f t="shared" si="11"/>
        <v>3411</v>
      </c>
      <c r="I119" s="62" t="s">
        <v>1112</v>
      </c>
      <c r="J119" s="63" t="s">
        <v>1113</v>
      </c>
      <c r="K119" s="62">
        <v>3411</v>
      </c>
      <c r="L119" s="62" t="s">
        <v>1114</v>
      </c>
      <c r="M119" s="63" t="s">
        <v>369</v>
      </c>
      <c r="N119" s="63" t="s">
        <v>1109</v>
      </c>
      <c r="O119" s="64" t="s">
        <v>1110</v>
      </c>
      <c r="P119" s="64" t="s">
        <v>1111</v>
      </c>
    </row>
    <row r="120" spans="1:16" ht="13.5" thickBot="1">
      <c r="A120" s="14" t="str">
        <f t="shared" si="6"/>
        <v> BRNO 30 </v>
      </c>
      <c r="B120" s="4" t="str">
        <f t="shared" si="7"/>
        <v>I</v>
      </c>
      <c r="C120" s="14">
        <f t="shared" si="8"/>
        <v>47034.391000000003</v>
      </c>
      <c r="D120" s="16" t="str">
        <f t="shared" si="9"/>
        <v>vis</v>
      </c>
      <c r="E120" s="61">
        <f>VLOOKUP(C120,A!C$21:E$972,3,FALSE)</f>
        <v>3411.0081076237821</v>
      </c>
      <c r="F120" s="4" t="s">
        <v>167</v>
      </c>
      <c r="G120" s="16" t="str">
        <f t="shared" si="10"/>
        <v>47034.391</v>
      </c>
      <c r="H120" s="14">
        <f t="shared" si="11"/>
        <v>3411</v>
      </c>
      <c r="I120" s="62" t="s">
        <v>1115</v>
      </c>
      <c r="J120" s="63" t="s">
        <v>1116</v>
      </c>
      <c r="K120" s="62">
        <v>3411</v>
      </c>
      <c r="L120" s="62" t="s">
        <v>301</v>
      </c>
      <c r="M120" s="63" t="s">
        <v>179</v>
      </c>
      <c r="N120" s="63"/>
      <c r="O120" s="64" t="s">
        <v>1117</v>
      </c>
      <c r="P120" s="64" t="s">
        <v>1118</v>
      </c>
    </row>
    <row r="121" spans="1:16" ht="13.5" thickBot="1">
      <c r="A121" s="14" t="str">
        <f t="shared" si="6"/>
        <v> BBS 86 </v>
      </c>
      <c r="B121" s="4" t="str">
        <f t="shared" si="7"/>
        <v>I</v>
      </c>
      <c r="C121" s="14">
        <f t="shared" si="8"/>
        <v>47036.436999999998</v>
      </c>
      <c r="D121" s="16" t="str">
        <f t="shared" si="9"/>
        <v>vis</v>
      </c>
      <c r="E121" s="61">
        <f>VLOOKUP(C121,A!C$21:E$972,3,FALSE)</f>
        <v>3412.0014033919551</v>
      </c>
      <c r="F121" s="4" t="s">
        <v>167</v>
      </c>
      <c r="G121" s="16" t="str">
        <f t="shared" si="10"/>
        <v>47036.437</v>
      </c>
      <c r="H121" s="14">
        <f t="shared" si="11"/>
        <v>3412</v>
      </c>
      <c r="I121" s="62" t="s">
        <v>1119</v>
      </c>
      <c r="J121" s="63" t="s">
        <v>1120</v>
      </c>
      <c r="K121" s="62">
        <v>3412</v>
      </c>
      <c r="L121" s="62" t="s">
        <v>283</v>
      </c>
      <c r="M121" s="63" t="s">
        <v>179</v>
      </c>
      <c r="N121" s="63"/>
      <c r="O121" s="64" t="s">
        <v>1121</v>
      </c>
      <c r="P121" s="64" t="s">
        <v>1122</v>
      </c>
    </row>
    <row r="122" spans="1:16" ht="13.5" thickBot="1">
      <c r="A122" s="14" t="str">
        <f t="shared" si="6"/>
        <v> BBS 86 </v>
      </c>
      <c r="B122" s="4" t="str">
        <f t="shared" si="7"/>
        <v>I</v>
      </c>
      <c r="C122" s="14">
        <f t="shared" si="8"/>
        <v>47065.290999999997</v>
      </c>
      <c r="D122" s="16" t="str">
        <f t="shared" si="9"/>
        <v>vis</v>
      </c>
      <c r="E122" s="61">
        <f>VLOOKUP(C122,A!C$21:E$972,3,FALSE)</f>
        <v>3426.0094953249636</v>
      </c>
      <c r="F122" s="4" t="s">
        <v>167</v>
      </c>
      <c r="G122" s="16" t="str">
        <f t="shared" si="10"/>
        <v>47065.291</v>
      </c>
      <c r="H122" s="14">
        <f t="shared" si="11"/>
        <v>3426</v>
      </c>
      <c r="I122" s="62" t="s">
        <v>1123</v>
      </c>
      <c r="J122" s="63" t="s">
        <v>1124</v>
      </c>
      <c r="K122" s="62">
        <v>3426</v>
      </c>
      <c r="L122" s="62" t="s">
        <v>939</v>
      </c>
      <c r="M122" s="63" t="s">
        <v>179</v>
      </c>
      <c r="N122" s="63"/>
      <c r="O122" s="64" t="s">
        <v>1125</v>
      </c>
      <c r="P122" s="64" t="s">
        <v>1122</v>
      </c>
    </row>
    <row r="123" spans="1:16" ht="13.5" thickBot="1">
      <c r="A123" s="14" t="str">
        <f t="shared" si="6"/>
        <v> BBS 88 </v>
      </c>
      <c r="B123" s="4" t="str">
        <f t="shared" si="7"/>
        <v>II</v>
      </c>
      <c r="C123" s="14">
        <f t="shared" si="8"/>
        <v>47276.415200000003</v>
      </c>
      <c r="D123" s="16" t="str">
        <f t="shared" si="9"/>
        <v>vis</v>
      </c>
      <c r="E123" s="61">
        <f>VLOOKUP(C123,A!C$21:E$972,3,FALSE)</f>
        <v>3528.5064525192206</v>
      </c>
      <c r="F123" s="4" t="s">
        <v>167</v>
      </c>
      <c r="G123" s="16" t="str">
        <f t="shared" si="10"/>
        <v>47276.4152</v>
      </c>
      <c r="H123" s="14">
        <f t="shared" si="11"/>
        <v>3528.5</v>
      </c>
      <c r="I123" s="62" t="s">
        <v>1126</v>
      </c>
      <c r="J123" s="63" t="s">
        <v>1127</v>
      </c>
      <c r="K123" s="62">
        <v>3528.5</v>
      </c>
      <c r="L123" s="62" t="s">
        <v>1128</v>
      </c>
      <c r="M123" s="63" t="s">
        <v>369</v>
      </c>
      <c r="N123" s="63" t="s">
        <v>151</v>
      </c>
      <c r="O123" s="64" t="s">
        <v>556</v>
      </c>
      <c r="P123" s="64" t="s">
        <v>1129</v>
      </c>
    </row>
    <row r="124" spans="1:16" ht="13.5" thickBot="1">
      <c r="A124" s="14" t="str">
        <f t="shared" si="6"/>
        <v> BRNO 30 </v>
      </c>
      <c r="B124" s="4" t="str">
        <f t="shared" si="7"/>
        <v>I</v>
      </c>
      <c r="C124" s="14">
        <f t="shared" si="8"/>
        <v>47347.474000000002</v>
      </c>
      <c r="D124" s="16" t="str">
        <f t="shared" si="9"/>
        <v>vis</v>
      </c>
      <c r="E124" s="61">
        <f>VLOOKUP(C124,A!C$21:E$972,3,FALSE)</f>
        <v>3563.0042068357552</v>
      </c>
      <c r="F124" s="4" t="s">
        <v>167</v>
      </c>
      <c r="G124" s="16" t="str">
        <f t="shared" si="10"/>
        <v>47347.474</v>
      </c>
      <c r="H124" s="14">
        <f t="shared" si="11"/>
        <v>3563</v>
      </c>
      <c r="I124" s="62" t="s">
        <v>1135</v>
      </c>
      <c r="J124" s="63" t="s">
        <v>1136</v>
      </c>
      <c r="K124" s="62">
        <v>3563</v>
      </c>
      <c r="L124" s="62" t="s">
        <v>255</v>
      </c>
      <c r="M124" s="63" t="s">
        <v>179</v>
      </c>
      <c r="N124" s="63"/>
      <c r="O124" s="64" t="s">
        <v>1137</v>
      </c>
      <c r="P124" s="64" t="s">
        <v>1118</v>
      </c>
    </row>
    <row r="125" spans="1:16" ht="13.5" thickBot="1">
      <c r="A125" s="14" t="str">
        <f t="shared" si="6"/>
        <v> BRNO 30 </v>
      </c>
      <c r="B125" s="4" t="str">
        <f t="shared" si="7"/>
        <v>I</v>
      </c>
      <c r="C125" s="14">
        <f t="shared" si="8"/>
        <v>47347.474000000002</v>
      </c>
      <c r="D125" s="16" t="str">
        <f t="shared" si="9"/>
        <v>vis</v>
      </c>
      <c r="E125" s="61">
        <f>VLOOKUP(C125,A!C$21:E$972,3,FALSE)</f>
        <v>3563.0042068357552</v>
      </c>
      <c r="F125" s="4" t="s">
        <v>167</v>
      </c>
      <c r="G125" s="16" t="str">
        <f t="shared" si="10"/>
        <v>47347.474</v>
      </c>
      <c r="H125" s="14">
        <f t="shared" si="11"/>
        <v>3563</v>
      </c>
      <c r="I125" s="62" t="s">
        <v>1135</v>
      </c>
      <c r="J125" s="63" t="s">
        <v>1136</v>
      </c>
      <c r="K125" s="62">
        <v>3563</v>
      </c>
      <c r="L125" s="62" t="s">
        <v>255</v>
      </c>
      <c r="M125" s="63" t="s">
        <v>179</v>
      </c>
      <c r="N125" s="63"/>
      <c r="O125" s="64" t="s">
        <v>1138</v>
      </c>
      <c r="P125" s="64" t="s">
        <v>1118</v>
      </c>
    </row>
    <row r="126" spans="1:16" ht="13.5" thickBot="1">
      <c r="A126" s="14" t="str">
        <f t="shared" si="6"/>
        <v> BRNO 30 </v>
      </c>
      <c r="B126" s="4" t="str">
        <f t="shared" si="7"/>
        <v>I</v>
      </c>
      <c r="C126" s="14">
        <f t="shared" si="8"/>
        <v>47347.478000000003</v>
      </c>
      <c r="D126" s="16" t="str">
        <f t="shared" si="9"/>
        <v>vis</v>
      </c>
      <c r="E126" s="61">
        <f>VLOOKUP(C126,A!C$21:E$972,3,FALSE)</f>
        <v>3563.0061487629659</v>
      </c>
      <c r="F126" s="4" t="s">
        <v>167</v>
      </c>
      <c r="G126" s="16" t="str">
        <f t="shared" si="10"/>
        <v>47347.478</v>
      </c>
      <c r="H126" s="14">
        <f t="shared" si="11"/>
        <v>3563</v>
      </c>
      <c r="I126" s="62" t="s">
        <v>1139</v>
      </c>
      <c r="J126" s="63" t="s">
        <v>1140</v>
      </c>
      <c r="K126" s="62">
        <v>3563</v>
      </c>
      <c r="L126" s="62" t="s">
        <v>274</v>
      </c>
      <c r="M126" s="63" t="s">
        <v>179</v>
      </c>
      <c r="N126" s="63"/>
      <c r="O126" s="64" t="s">
        <v>1141</v>
      </c>
      <c r="P126" s="64" t="s">
        <v>1118</v>
      </c>
    </row>
    <row r="127" spans="1:16" ht="13.5" thickBot="1">
      <c r="A127" s="14" t="str">
        <f t="shared" si="6"/>
        <v> BRNO 30 </v>
      </c>
      <c r="B127" s="4" t="str">
        <f t="shared" si="7"/>
        <v>I</v>
      </c>
      <c r="C127" s="14">
        <f t="shared" si="8"/>
        <v>47380.43</v>
      </c>
      <c r="D127" s="16" t="str">
        <f t="shared" si="9"/>
        <v>vis</v>
      </c>
      <c r="E127" s="61">
        <f>VLOOKUP(C127,A!C$21:E$972,3,FALSE)</f>
        <v>3579.0037451231406</v>
      </c>
      <c r="F127" s="4" t="s">
        <v>167</v>
      </c>
      <c r="G127" s="16" t="str">
        <f t="shared" si="10"/>
        <v>47380.430</v>
      </c>
      <c r="H127" s="14">
        <f t="shared" si="11"/>
        <v>3579</v>
      </c>
      <c r="I127" s="62" t="s">
        <v>1147</v>
      </c>
      <c r="J127" s="63" t="s">
        <v>1148</v>
      </c>
      <c r="K127" s="62">
        <v>3579</v>
      </c>
      <c r="L127" s="62" t="s">
        <v>248</v>
      </c>
      <c r="M127" s="63" t="s">
        <v>179</v>
      </c>
      <c r="N127" s="63"/>
      <c r="O127" s="64" t="s">
        <v>1149</v>
      </c>
      <c r="P127" s="64" t="s">
        <v>1118</v>
      </c>
    </row>
    <row r="128" spans="1:16" ht="13.5" thickBot="1">
      <c r="A128" s="14" t="str">
        <f t="shared" si="6"/>
        <v> BRNO 30 </v>
      </c>
      <c r="B128" s="4" t="str">
        <f t="shared" si="7"/>
        <v>I</v>
      </c>
      <c r="C128" s="14">
        <f t="shared" si="8"/>
        <v>47380.432000000001</v>
      </c>
      <c r="D128" s="16" t="str">
        <f t="shared" si="9"/>
        <v>vis</v>
      </c>
      <c r="E128" s="61">
        <f>VLOOKUP(C128,A!C$21:E$972,3,FALSE)</f>
        <v>3579.0047160867462</v>
      </c>
      <c r="F128" s="4" t="s">
        <v>167</v>
      </c>
      <c r="G128" s="16" t="str">
        <f t="shared" si="10"/>
        <v>47380.432</v>
      </c>
      <c r="H128" s="14">
        <f t="shared" si="11"/>
        <v>3579</v>
      </c>
      <c r="I128" s="62" t="s">
        <v>1150</v>
      </c>
      <c r="J128" s="63" t="s">
        <v>1151</v>
      </c>
      <c r="K128" s="62">
        <v>3579</v>
      </c>
      <c r="L128" s="62" t="s">
        <v>344</v>
      </c>
      <c r="M128" s="63" t="s">
        <v>179</v>
      </c>
      <c r="N128" s="63"/>
      <c r="O128" s="64" t="s">
        <v>1152</v>
      </c>
      <c r="P128" s="64" t="s">
        <v>1118</v>
      </c>
    </row>
    <row r="129" spans="1:16" ht="13.5" thickBot="1">
      <c r="A129" s="14" t="str">
        <f t="shared" si="6"/>
        <v> BRNO 30 </v>
      </c>
      <c r="B129" s="4" t="str">
        <f t="shared" si="7"/>
        <v>I</v>
      </c>
      <c r="C129" s="14">
        <f t="shared" si="8"/>
        <v>47380.432999999997</v>
      </c>
      <c r="D129" s="16" t="str">
        <f t="shared" si="9"/>
        <v>vis</v>
      </c>
      <c r="E129" s="61">
        <f>VLOOKUP(C129,A!C$21:E$972,3,FALSE)</f>
        <v>3579.0052015685474</v>
      </c>
      <c r="F129" s="4" t="s">
        <v>167</v>
      </c>
      <c r="G129" s="16" t="str">
        <f t="shared" si="10"/>
        <v>47380.433</v>
      </c>
      <c r="H129" s="14">
        <f t="shared" si="11"/>
        <v>3579</v>
      </c>
      <c r="I129" s="62" t="s">
        <v>1153</v>
      </c>
      <c r="J129" s="63" t="s">
        <v>1154</v>
      </c>
      <c r="K129" s="62">
        <v>3579</v>
      </c>
      <c r="L129" s="62" t="s">
        <v>292</v>
      </c>
      <c r="M129" s="63" t="s">
        <v>179</v>
      </c>
      <c r="N129" s="63"/>
      <c r="O129" s="64" t="s">
        <v>1155</v>
      </c>
      <c r="P129" s="64" t="s">
        <v>1118</v>
      </c>
    </row>
    <row r="130" spans="1:16" ht="13.5" thickBot="1">
      <c r="A130" s="14" t="str">
        <f t="shared" si="6"/>
        <v>BAVM 52 </v>
      </c>
      <c r="B130" s="4" t="str">
        <f t="shared" si="7"/>
        <v>I</v>
      </c>
      <c r="C130" s="14">
        <f t="shared" si="8"/>
        <v>47380.434000000001</v>
      </c>
      <c r="D130" s="16" t="str">
        <f t="shared" si="9"/>
        <v>vis</v>
      </c>
      <c r="E130" s="61">
        <f>VLOOKUP(C130,A!C$21:E$972,3,FALSE)</f>
        <v>3579.0056870503518</v>
      </c>
      <c r="F130" s="4" t="s">
        <v>167</v>
      </c>
      <c r="G130" s="16" t="str">
        <f t="shared" si="10"/>
        <v>47380.434</v>
      </c>
      <c r="H130" s="14">
        <f t="shared" si="11"/>
        <v>3579</v>
      </c>
      <c r="I130" s="62" t="s">
        <v>1156</v>
      </c>
      <c r="J130" s="63" t="s">
        <v>1157</v>
      </c>
      <c r="K130" s="62">
        <v>3579</v>
      </c>
      <c r="L130" s="62" t="s">
        <v>335</v>
      </c>
      <c r="M130" s="63" t="s">
        <v>179</v>
      </c>
      <c r="N130" s="63"/>
      <c r="O130" s="64" t="s">
        <v>1158</v>
      </c>
      <c r="P130" s="65" t="s">
        <v>1146</v>
      </c>
    </row>
    <row r="131" spans="1:16" ht="13.5" thickBot="1">
      <c r="A131" s="14" t="str">
        <f t="shared" si="6"/>
        <v> BRNO 30 </v>
      </c>
      <c r="B131" s="4" t="str">
        <f t="shared" si="7"/>
        <v>I</v>
      </c>
      <c r="C131" s="14">
        <f t="shared" si="8"/>
        <v>47380.440999999999</v>
      </c>
      <c r="D131" s="16" t="str">
        <f t="shared" si="9"/>
        <v>vis</v>
      </c>
      <c r="E131" s="61">
        <f>VLOOKUP(C131,A!C$21:E$972,3,FALSE)</f>
        <v>3579.0090854229688</v>
      </c>
      <c r="F131" s="4" t="s">
        <v>167</v>
      </c>
      <c r="G131" s="16" t="str">
        <f t="shared" si="10"/>
        <v>47380.441</v>
      </c>
      <c r="H131" s="14">
        <f t="shared" si="11"/>
        <v>3579</v>
      </c>
      <c r="I131" s="62" t="s">
        <v>1159</v>
      </c>
      <c r="J131" s="63" t="s">
        <v>1160</v>
      </c>
      <c r="K131" s="62">
        <v>3579</v>
      </c>
      <c r="L131" s="62" t="s">
        <v>289</v>
      </c>
      <c r="M131" s="63" t="s">
        <v>179</v>
      </c>
      <c r="N131" s="63"/>
      <c r="O131" s="64" t="s">
        <v>1161</v>
      </c>
      <c r="P131" s="64" t="s">
        <v>1118</v>
      </c>
    </row>
    <row r="132" spans="1:16" ht="13.5" thickBot="1">
      <c r="A132" s="14" t="str">
        <f t="shared" si="6"/>
        <v>BAVM 52 </v>
      </c>
      <c r="B132" s="4" t="str">
        <f t="shared" si="7"/>
        <v>I</v>
      </c>
      <c r="C132" s="14">
        <f t="shared" si="8"/>
        <v>47380.440999999999</v>
      </c>
      <c r="D132" s="16" t="str">
        <f t="shared" si="9"/>
        <v>vis</v>
      </c>
      <c r="E132" s="61">
        <f>VLOOKUP(C132,A!C$21:E$972,3,FALSE)</f>
        <v>3579.0090854229688</v>
      </c>
      <c r="F132" s="4" t="s">
        <v>167</v>
      </c>
      <c r="G132" s="16" t="str">
        <f t="shared" si="10"/>
        <v>47380.441</v>
      </c>
      <c r="H132" s="14">
        <f t="shared" si="11"/>
        <v>3579</v>
      </c>
      <c r="I132" s="62" t="s">
        <v>1159</v>
      </c>
      <c r="J132" s="63" t="s">
        <v>1160</v>
      </c>
      <c r="K132" s="62">
        <v>3579</v>
      </c>
      <c r="L132" s="62" t="s">
        <v>289</v>
      </c>
      <c r="M132" s="63" t="s">
        <v>179</v>
      </c>
      <c r="N132" s="63"/>
      <c r="O132" s="64" t="s">
        <v>1162</v>
      </c>
      <c r="P132" s="65" t="s">
        <v>1146</v>
      </c>
    </row>
    <row r="133" spans="1:16" ht="13.5" thickBot="1">
      <c r="A133" s="14" t="str">
        <f t="shared" si="6"/>
        <v> BBS 90 </v>
      </c>
      <c r="B133" s="4" t="str">
        <f t="shared" si="7"/>
        <v>I</v>
      </c>
      <c r="C133" s="14">
        <f t="shared" si="8"/>
        <v>47380.447999999997</v>
      </c>
      <c r="D133" s="16" t="str">
        <f t="shared" si="9"/>
        <v>vis</v>
      </c>
      <c r="E133" s="61">
        <f>VLOOKUP(C133,A!C$21:E$972,3,FALSE)</f>
        <v>3579.0124837955864</v>
      </c>
      <c r="F133" s="4" t="s">
        <v>167</v>
      </c>
      <c r="G133" s="16" t="str">
        <f t="shared" si="10"/>
        <v>47380.448</v>
      </c>
      <c r="H133" s="14">
        <f t="shared" si="11"/>
        <v>3579</v>
      </c>
      <c r="I133" s="62" t="s">
        <v>1163</v>
      </c>
      <c r="J133" s="63" t="s">
        <v>1164</v>
      </c>
      <c r="K133" s="62">
        <v>3579</v>
      </c>
      <c r="L133" s="62" t="s">
        <v>986</v>
      </c>
      <c r="M133" s="63" t="s">
        <v>179</v>
      </c>
      <c r="N133" s="63"/>
      <c r="O133" s="64" t="s">
        <v>1165</v>
      </c>
      <c r="P133" s="64" t="s">
        <v>1166</v>
      </c>
    </row>
    <row r="134" spans="1:16" ht="13.5" thickBot="1">
      <c r="A134" s="14" t="str">
        <f t="shared" si="6"/>
        <v>BAVM 52 </v>
      </c>
      <c r="B134" s="4" t="str">
        <f t="shared" si="7"/>
        <v>II</v>
      </c>
      <c r="C134" s="14">
        <f t="shared" si="8"/>
        <v>47381.464</v>
      </c>
      <c r="D134" s="16" t="str">
        <f t="shared" si="9"/>
        <v>vis</v>
      </c>
      <c r="E134" s="61">
        <f>VLOOKUP(C134,A!C$21:E$972,3,FALSE)</f>
        <v>3579.5057333070572</v>
      </c>
      <c r="F134" s="4" t="s">
        <v>167</v>
      </c>
      <c r="G134" s="16" t="str">
        <f t="shared" si="10"/>
        <v>47381.464</v>
      </c>
      <c r="H134" s="14">
        <f t="shared" si="11"/>
        <v>3579.5</v>
      </c>
      <c r="I134" s="62" t="s">
        <v>1167</v>
      </c>
      <c r="J134" s="63" t="s">
        <v>1168</v>
      </c>
      <c r="K134" s="62">
        <v>3579.5</v>
      </c>
      <c r="L134" s="62" t="s">
        <v>335</v>
      </c>
      <c r="M134" s="63" t="s">
        <v>179</v>
      </c>
      <c r="N134" s="63"/>
      <c r="O134" s="64" t="s">
        <v>1162</v>
      </c>
      <c r="P134" s="65" t="s">
        <v>1146</v>
      </c>
    </row>
    <row r="135" spans="1:16" ht="13.5" thickBot="1">
      <c r="A135" s="14" t="str">
        <f t="shared" si="6"/>
        <v> BBS 90 </v>
      </c>
      <c r="B135" s="4" t="str">
        <f t="shared" si="7"/>
        <v>I</v>
      </c>
      <c r="C135" s="14">
        <f t="shared" si="8"/>
        <v>47384.542000000001</v>
      </c>
      <c r="D135" s="16" t="str">
        <f t="shared" si="9"/>
        <v>vis</v>
      </c>
      <c r="E135" s="61">
        <f>VLOOKUP(C135,A!C$21:E$972,3,FALSE)</f>
        <v>3581.000046295545</v>
      </c>
      <c r="F135" s="4" t="s">
        <v>167</v>
      </c>
      <c r="G135" s="16" t="str">
        <f t="shared" si="10"/>
        <v>47384.542</v>
      </c>
      <c r="H135" s="14">
        <f t="shared" si="11"/>
        <v>3581</v>
      </c>
      <c r="I135" s="62" t="s">
        <v>1169</v>
      </c>
      <c r="J135" s="63" t="s">
        <v>1170</v>
      </c>
      <c r="K135" s="62">
        <v>3581</v>
      </c>
      <c r="L135" s="62" t="s">
        <v>398</v>
      </c>
      <c r="M135" s="63" t="s">
        <v>179</v>
      </c>
      <c r="N135" s="63"/>
      <c r="O135" s="64" t="s">
        <v>1165</v>
      </c>
      <c r="P135" s="64" t="s">
        <v>1166</v>
      </c>
    </row>
    <row r="136" spans="1:16" ht="13.5" thickBot="1">
      <c r="A136" s="14" t="str">
        <f t="shared" si="6"/>
        <v> BBS 90 </v>
      </c>
      <c r="B136" s="4" t="str">
        <f t="shared" si="7"/>
        <v>II</v>
      </c>
      <c r="C136" s="14">
        <f t="shared" si="8"/>
        <v>47385.565999999999</v>
      </c>
      <c r="D136" s="16" t="str">
        <f t="shared" si="9"/>
        <v>vis</v>
      </c>
      <c r="E136" s="61">
        <f>VLOOKUP(C136,A!C$21:E$972,3,FALSE)</f>
        <v>3581.4971796614341</v>
      </c>
      <c r="F136" s="4" t="s">
        <v>167</v>
      </c>
      <c r="G136" s="16" t="str">
        <f t="shared" si="10"/>
        <v>47385.566</v>
      </c>
      <c r="H136" s="14">
        <f t="shared" si="11"/>
        <v>3581.5</v>
      </c>
      <c r="I136" s="62" t="s">
        <v>1171</v>
      </c>
      <c r="J136" s="63" t="s">
        <v>1172</v>
      </c>
      <c r="K136" s="62">
        <v>3581.5</v>
      </c>
      <c r="L136" s="62" t="s">
        <v>295</v>
      </c>
      <c r="M136" s="63" t="s">
        <v>179</v>
      </c>
      <c r="N136" s="63"/>
      <c r="O136" s="64" t="s">
        <v>1165</v>
      </c>
      <c r="P136" s="64" t="s">
        <v>1166</v>
      </c>
    </row>
    <row r="137" spans="1:16" ht="13.5" thickBot="1">
      <c r="A137" s="14" t="str">
        <f t="shared" si="6"/>
        <v> BBS 89 </v>
      </c>
      <c r="B137" s="4" t="str">
        <f t="shared" si="7"/>
        <v>I</v>
      </c>
      <c r="C137" s="14">
        <f t="shared" si="8"/>
        <v>47415.464</v>
      </c>
      <c r="D137" s="16" t="str">
        <f t="shared" si="9"/>
        <v>vis</v>
      </c>
      <c r="E137" s="61">
        <f>VLOOKUP(C137,A!C$21:E$972,3,FALSE)</f>
        <v>3596.0121145963867</v>
      </c>
      <c r="F137" s="4" t="s">
        <v>167</v>
      </c>
      <c r="G137" s="16" t="str">
        <f t="shared" si="10"/>
        <v>47415.464</v>
      </c>
      <c r="H137" s="14">
        <f t="shared" si="11"/>
        <v>3596</v>
      </c>
      <c r="I137" s="62" t="s">
        <v>1177</v>
      </c>
      <c r="J137" s="63" t="s">
        <v>1178</v>
      </c>
      <c r="K137" s="62">
        <v>3596</v>
      </c>
      <c r="L137" s="62" t="s">
        <v>268</v>
      </c>
      <c r="M137" s="63" t="s">
        <v>179</v>
      </c>
      <c r="N137" s="63"/>
      <c r="O137" s="64" t="s">
        <v>642</v>
      </c>
      <c r="P137" s="64" t="s">
        <v>1179</v>
      </c>
    </row>
    <row r="138" spans="1:16" ht="13.5" thickBot="1">
      <c r="A138" s="14" t="str">
        <f t="shared" si="6"/>
        <v> BRNO 31 </v>
      </c>
      <c r="B138" s="4" t="str">
        <f t="shared" si="7"/>
        <v>I</v>
      </c>
      <c r="C138" s="14">
        <f t="shared" si="8"/>
        <v>47592.578000000001</v>
      </c>
      <c r="D138" s="16" t="str">
        <f t="shared" si="9"/>
        <v>vis</v>
      </c>
      <c r="E138" s="61">
        <f>VLOOKUP(C138,A!C$21:E$972,3,FALSE)</f>
        <v>3681.9977385869252</v>
      </c>
      <c r="F138" s="4" t="s">
        <v>167</v>
      </c>
      <c r="G138" s="16" t="str">
        <f t="shared" si="10"/>
        <v>47592.578</v>
      </c>
      <c r="H138" s="14">
        <f t="shared" si="11"/>
        <v>3682</v>
      </c>
      <c r="I138" s="62" t="s">
        <v>1180</v>
      </c>
      <c r="J138" s="63" t="s">
        <v>1181</v>
      </c>
      <c r="K138" s="62">
        <v>3682</v>
      </c>
      <c r="L138" s="62" t="s">
        <v>178</v>
      </c>
      <c r="M138" s="63" t="s">
        <v>179</v>
      </c>
      <c r="N138" s="63"/>
      <c r="O138" s="64" t="s">
        <v>1182</v>
      </c>
      <c r="P138" s="64" t="s">
        <v>1183</v>
      </c>
    </row>
    <row r="139" spans="1:16" ht="13.5" thickBot="1">
      <c r="A139" s="14" t="str">
        <f t="shared" ref="A139:A202" si="12">P139</f>
        <v> BBS 93 </v>
      </c>
      <c r="B139" s="4" t="str">
        <f t="shared" ref="B139:B202" si="13">IF(H139=INT(H139),"I","II")</f>
        <v>I</v>
      </c>
      <c r="C139" s="14">
        <f t="shared" ref="C139:C202" si="14">1*G139</f>
        <v>47625.542000000001</v>
      </c>
      <c r="D139" s="16" t="str">
        <f t="shared" ref="D139:D202" si="15">VLOOKUP(F139,I$1:J$5,2,FALSE)</f>
        <v>vis</v>
      </c>
      <c r="E139" s="61">
        <f>VLOOKUP(C139,A!C$21:E$972,3,FALSE)</f>
        <v>3698.0011607287324</v>
      </c>
      <c r="F139" s="4" t="s">
        <v>167</v>
      </c>
      <c r="G139" s="16" t="str">
        <f t="shared" ref="G139:G202" si="16">MID(I139,3,LEN(I139)-3)</f>
        <v>47625.542</v>
      </c>
      <c r="H139" s="14">
        <f t="shared" ref="H139:H202" si="17">1*K139</f>
        <v>3698</v>
      </c>
      <c r="I139" s="62" t="s">
        <v>1184</v>
      </c>
      <c r="J139" s="63" t="s">
        <v>1185</v>
      </c>
      <c r="K139" s="62">
        <v>3698</v>
      </c>
      <c r="L139" s="62" t="s">
        <v>286</v>
      </c>
      <c r="M139" s="63" t="s">
        <v>179</v>
      </c>
      <c r="N139" s="63"/>
      <c r="O139" s="64" t="s">
        <v>1186</v>
      </c>
      <c r="P139" s="64" t="s">
        <v>1187</v>
      </c>
    </row>
    <row r="140" spans="1:16" ht="13.5" thickBot="1">
      <c r="A140" s="14" t="str">
        <f t="shared" si="12"/>
        <v> BBS 92 </v>
      </c>
      <c r="B140" s="4" t="str">
        <f t="shared" si="13"/>
        <v>I</v>
      </c>
      <c r="C140" s="14">
        <f t="shared" si="14"/>
        <v>47625.552000000003</v>
      </c>
      <c r="D140" s="16" t="str">
        <f t="shared" si="15"/>
        <v>vis</v>
      </c>
      <c r="E140" s="61">
        <f>VLOOKUP(C140,A!C$21:E$972,3,FALSE)</f>
        <v>3698.0060155467595</v>
      </c>
      <c r="F140" s="4" t="s">
        <v>167</v>
      </c>
      <c r="G140" s="16" t="str">
        <f t="shared" si="16"/>
        <v>47625.552</v>
      </c>
      <c r="H140" s="14">
        <f t="shared" si="17"/>
        <v>3698</v>
      </c>
      <c r="I140" s="62" t="s">
        <v>1188</v>
      </c>
      <c r="J140" s="63" t="s">
        <v>1189</v>
      </c>
      <c r="K140" s="62">
        <v>3698</v>
      </c>
      <c r="L140" s="62" t="s">
        <v>335</v>
      </c>
      <c r="M140" s="63" t="s">
        <v>179</v>
      </c>
      <c r="N140" s="63"/>
      <c r="O140" s="64" t="s">
        <v>1190</v>
      </c>
      <c r="P140" s="64" t="s">
        <v>1191</v>
      </c>
    </row>
    <row r="141" spans="1:16" ht="13.5" thickBot="1">
      <c r="A141" s="14" t="str">
        <f t="shared" si="12"/>
        <v> BBS 93 </v>
      </c>
      <c r="B141" s="4" t="str">
        <f t="shared" si="13"/>
        <v>I</v>
      </c>
      <c r="C141" s="14">
        <f t="shared" si="14"/>
        <v>47625.567999999999</v>
      </c>
      <c r="D141" s="16" t="str">
        <f t="shared" si="15"/>
        <v>vis</v>
      </c>
      <c r="E141" s="61">
        <f>VLOOKUP(C141,A!C$21:E$972,3,FALSE)</f>
        <v>3698.0137832555997</v>
      </c>
      <c r="F141" s="4" t="s">
        <v>167</v>
      </c>
      <c r="G141" s="16" t="str">
        <f t="shared" si="16"/>
        <v>47625.568</v>
      </c>
      <c r="H141" s="14">
        <f t="shared" si="17"/>
        <v>3698</v>
      </c>
      <c r="I141" s="62" t="s">
        <v>1192</v>
      </c>
      <c r="J141" s="63" t="s">
        <v>1193</v>
      </c>
      <c r="K141" s="62">
        <v>3698</v>
      </c>
      <c r="L141" s="62" t="s">
        <v>956</v>
      </c>
      <c r="M141" s="63" t="s">
        <v>179</v>
      </c>
      <c r="N141" s="63"/>
      <c r="O141" s="64" t="s">
        <v>1194</v>
      </c>
      <c r="P141" s="64" t="s">
        <v>1187</v>
      </c>
    </row>
    <row r="142" spans="1:16" ht="13.5" thickBot="1">
      <c r="A142" s="14" t="str">
        <f t="shared" si="12"/>
        <v>BAVM 52 </v>
      </c>
      <c r="B142" s="4" t="str">
        <f t="shared" si="13"/>
        <v>I</v>
      </c>
      <c r="C142" s="14">
        <f t="shared" si="14"/>
        <v>47654.392999999996</v>
      </c>
      <c r="D142" s="16" t="str">
        <f t="shared" si="15"/>
        <v>vis</v>
      </c>
      <c r="E142" s="61">
        <f>VLOOKUP(C142,A!C$21:E$972,3,FALSE)</f>
        <v>3712.0077962163314</v>
      </c>
      <c r="F142" s="4" t="s">
        <v>167</v>
      </c>
      <c r="G142" s="16" t="str">
        <f t="shared" si="16"/>
        <v>47654.393</v>
      </c>
      <c r="H142" s="14">
        <f t="shared" si="17"/>
        <v>3712</v>
      </c>
      <c r="I142" s="62" t="s">
        <v>1195</v>
      </c>
      <c r="J142" s="63" t="s">
        <v>1196</v>
      </c>
      <c r="K142" s="62">
        <v>3712</v>
      </c>
      <c r="L142" s="62" t="s">
        <v>354</v>
      </c>
      <c r="M142" s="63" t="s">
        <v>179</v>
      </c>
      <c r="N142" s="63"/>
      <c r="O142" s="64" t="s">
        <v>1197</v>
      </c>
      <c r="P142" s="65" t="s">
        <v>1146</v>
      </c>
    </row>
    <row r="143" spans="1:16" ht="13.5" thickBot="1">
      <c r="A143" s="14" t="str">
        <f t="shared" si="12"/>
        <v> BBS 93 </v>
      </c>
      <c r="B143" s="4" t="str">
        <f t="shared" si="13"/>
        <v>I</v>
      </c>
      <c r="C143" s="14">
        <f t="shared" si="14"/>
        <v>47689.425000000003</v>
      </c>
      <c r="D143" s="16" t="str">
        <f t="shared" si="15"/>
        <v>vis</v>
      </c>
      <c r="E143" s="61">
        <f>VLOOKUP(C143,A!C$21:E$972,3,FALSE)</f>
        <v>3729.0151947259751</v>
      </c>
      <c r="F143" s="4" t="s">
        <v>167</v>
      </c>
      <c r="G143" s="16" t="str">
        <f t="shared" si="16"/>
        <v>47689.425</v>
      </c>
      <c r="H143" s="14">
        <f t="shared" si="17"/>
        <v>3729</v>
      </c>
      <c r="I143" s="62" t="s">
        <v>1198</v>
      </c>
      <c r="J143" s="63" t="s">
        <v>1199</v>
      </c>
      <c r="K143" s="62">
        <v>3729</v>
      </c>
      <c r="L143" s="62" t="s">
        <v>995</v>
      </c>
      <c r="M143" s="63" t="s">
        <v>179</v>
      </c>
      <c r="N143" s="63"/>
      <c r="O143" s="64" t="s">
        <v>1190</v>
      </c>
      <c r="P143" s="64" t="s">
        <v>1187</v>
      </c>
    </row>
    <row r="144" spans="1:16" ht="13.5" thickBot="1">
      <c r="A144" s="14" t="str">
        <f t="shared" si="12"/>
        <v> BBS 93 </v>
      </c>
      <c r="B144" s="4" t="str">
        <f t="shared" si="13"/>
        <v>I</v>
      </c>
      <c r="C144" s="14">
        <f t="shared" si="14"/>
        <v>47693.527000000002</v>
      </c>
      <c r="D144" s="16" t="str">
        <f t="shared" si="15"/>
        <v>vis</v>
      </c>
      <c r="E144" s="61">
        <f>VLOOKUP(C144,A!C$21:E$972,3,FALSE)</f>
        <v>3731.006641080352</v>
      </c>
      <c r="F144" s="4" t="s">
        <v>167</v>
      </c>
      <c r="G144" s="16" t="str">
        <f t="shared" si="16"/>
        <v>47693.527</v>
      </c>
      <c r="H144" s="14">
        <f t="shared" si="17"/>
        <v>3731</v>
      </c>
      <c r="I144" s="62" t="s">
        <v>1200</v>
      </c>
      <c r="J144" s="63" t="s">
        <v>1201</v>
      </c>
      <c r="K144" s="62">
        <v>3731</v>
      </c>
      <c r="L144" s="62" t="s">
        <v>263</v>
      </c>
      <c r="M144" s="63" t="s">
        <v>179</v>
      </c>
      <c r="N144" s="63"/>
      <c r="O144" s="64" t="s">
        <v>1190</v>
      </c>
      <c r="P144" s="64" t="s">
        <v>1187</v>
      </c>
    </row>
    <row r="145" spans="1:16" ht="13.5" thickBot="1">
      <c r="A145" s="14" t="str">
        <f t="shared" si="12"/>
        <v> BBS 93 </v>
      </c>
      <c r="B145" s="4" t="str">
        <f t="shared" si="13"/>
        <v>I</v>
      </c>
      <c r="C145" s="14">
        <f t="shared" si="14"/>
        <v>47726.478000000003</v>
      </c>
      <c r="D145" s="16" t="str">
        <f t="shared" si="15"/>
        <v>vis</v>
      </c>
      <c r="E145" s="61">
        <f>VLOOKUP(C145,A!C$21:E$972,3,FALSE)</f>
        <v>3747.0037519587258</v>
      </c>
      <c r="F145" s="4" t="s">
        <v>167</v>
      </c>
      <c r="G145" s="16" t="str">
        <f t="shared" si="16"/>
        <v>47726.478</v>
      </c>
      <c r="H145" s="14">
        <f t="shared" si="17"/>
        <v>3747</v>
      </c>
      <c r="I145" s="62" t="s">
        <v>1202</v>
      </c>
      <c r="J145" s="63" t="s">
        <v>1203</v>
      </c>
      <c r="K145" s="62">
        <v>3747</v>
      </c>
      <c r="L145" s="62" t="s">
        <v>248</v>
      </c>
      <c r="M145" s="63" t="s">
        <v>179</v>
      </c>
      <c r="N145" s="63"/>
      <c r="O145" s="64" t="s">
        <v>1190</v>
      </c>
      <c r="P145" s="64" t="s">
        <v>1187</v>
      </c>
    </row>
    <row r="146" spans="1:16" ht="13.5" thickBot="1">
      <c r="A146" s="14" t="str">
        <f t="shared" si="12"/>
        <v> BBS 93 </v>
      </c>
      <c r="B146" s="4" t="str">
        <f t="shared" si="13"/>
        <v>I</v>
      </c>
      <c r="C146" s="14">
        <f t="shared" si="14"/>
        <v>47728.525999999998</v>
      </c>
      <c r="D146" s="16" t="str">
        <f t="shared" si="15"/>
        <v>vis</v>
      </c>
      <c r="E146" s="61">
        <f>VLOOKUP(C146,A!C$21:E$972,3,FALSE)</f>
        <v>3747.9980186905041</v>
      </c>
      <c r="F146" s="4" t="s">
        <v>167</v>
      </c>
      <c r="G146" s="16" t="str">
        <f t="shared" si="16"/>
        <v>47728.526</v>
      </c>
      <c r="H146" s="14">
        <f t="shared" si="17"/>
        <v>3748</v>
      </c>
      <c r="I146" s="62" t="s">
        <v>1209</v>
      </c>
      <c r="J146" s="63" t="s">
        <v>1210</v>
      </c>
      <c r="K146" s="62">
        <v>3748</v>
      </c>
      <c r="L146" s="62" t="s">
        <v>654</v>
      </c>
      <c r="M146" s="63" t="s">
        <v>179</v>
      </c>
      <c r="N146" s="63"/>
      <c r="O146" s="64" t="s">
        <v>1190</v>
      </c>
      <c r="P146" s="64" t="s">
        <v>1187</v>
      </c>
    </row>
    <row r="147" spans="1:16" ht="13.5" thickBot="1">
      <c r="A147" s="14" t="str">
        <f t="shared" si="12"/>
        <v>BAVM 56 </v>
      </c>
      <c r="B147" s="4" t="str">
        <f t="shared" si="13"/>
        <v>I</v>
      </c>
      <c r="C147" s="14">
        <f t="shared" si="14"/>
        <v>47757.37</v>
      </c>
      <c r="D147" s="16" t="str">
        <f t="shared" si="15"/>
        <v>vis</v>
      </c>
      <c r="E147" s="61">
        <f>VLOOKUP(C147,A!C$21:E$972,3,FALSE)</f>
        <v>3762.0012558054891</v>
      </c>
      <c r="F147" s="4" t="s">
        <v>167</v>
      </c>
      <c r="G147" s="16" t="str">
        <f t="shared" si="16"/>
        <v>47757.370</v>
      </c>
      <c r="H147" s="14">
        <f t="shared" si="17"/>
        <v>3762</v>
      </c>
      <c r="I147" s="62" t="s">
        <v>1211</v>
      </c>
      <c r="J147" s="63" t="s">
        <v>1212</v>
      </c>
      <c r="K147" s="62">
        <v>3762</v>
      </c>
      <c r="L147" s="62" t="s">
        <v>283</v>
      </c>
      <c r="M147" s="63" t="s">
        <v>179</v>
      </c>
      <c r="N147" s="63"/>
      <c r="O147" s="64" t="s">
        <v>1158</v>
      </c>
      <c r="P147" s="65" t="s">
        <v>1213</v>
      </c>
    </row>
    <row r="148" spans="1:16" ht="13.5" thickBot="1">
      <c r="A148" s="14" t="str">
        <f t="shared" si="12"/>
        <v> BBS 93 </v>
      </c>
      <c r="B148" s="4" t="str">
        <f t="shared" si="13"/>
        <v>I</v>
      </c>
      <c r="C148" s="14">
        <f t="shared" si="14"/>
        <v>47757.381000000001</v>
      </c>
      <c r="D148" s="16" t="str">
        <f t="shared" si="15"/>
        <v>vis</v>
      </c>
      <c r="E148" s="61">
        <f>VLOOKUP(C148,A!C$21:E$972,3,FALSE)</f>
        <v>3762.0065961053174</v>
      </c>
      <c r="F148" s="4" t="s">
        <v>167</v>
      </c>
      <c r="G148" s="16" t="str">
        <f t="shared" si="16"/>
        <v>47757.381</v>
      </c>
      <c r="H148" s="14">
        <f t="shared" si="17"/>
        <v>3762</v>
      </c>
      <c r="I148" s="62" t="s">
        <v>1214</v>
      </c>
      <c r="J148" s="63" t="s">
        <v>1215</v>
      </c>
      <c r="K148" s="62">
        <v>3762</v>
      </c>
      <c r="L148" s="62" t="s">
        <v>263</v>
      </c>
      <c r="M148" s="63" t="s">
        <v>179</v>
      </c>
      <c r="N148" s="63"/>
      <c r="O148" s="64" t="s">
        <v>1190</v>
      </c>
      <c r="P148" s="64" t="s">
        <v>1187</v>
      </c>
    </row>
    <row r="149" spans="1:16" ht="13.5" thickBot="1">
      <c r="A149" s="14" t="str">
        <f t="shared" si="12"/>
        <v> BBS 92 </v>
      </c>
      <c r="B149" s="4" t="str">
        <f t="shared" si="13"/>
        <v>I</v>
      </c>
      <c r="C149" s="14">
        <f t="shared" si="14"/>
        <v>47757.383999999998</v>
      </c>
      <c r="D149" s="16" t="str">
        <f t="shared" si="15"/>
        <v>vis</v>
      </c>
      <c r="E149" s="61">
        <f>VLOOKUP(C149,A!C$21:E$972,3,FALSE)</f>
        <v>3762.0080525507237</v>
      </c>
      <c r="F149" s="4" t="s">
        <v>167</v>
      </c>
      <c r="G149" s="16" t="str">
        <f t="shared" si="16"/>
        <v>47757.384</v>
      </c>
      <c r="H149" s="14">
        <f t="shared" si="17"/>
        <v>3762</v>
      </c>
      <c r="I149" s="62" t="s">
        <v>1216</v>
      </c>
      <c r="J149" s="63" t="s">
        <v>1217</v>
      </c>
      <c r="K149" s="62">
        <v>3762</v>
      </c>
      <c r="L149" s="62" t="s">
        <v>301</v>
      </c>
      <c r="M149" s="63" t="s">
        <v>179</v>
      </c>
      <c r="N149" s="63"/>
      <c r="O149" s="64" t="s">
        <v>642</v>
      </c>
      <c r="P149" s="64" t="s">
        <v>1191</v>
      </c>
    </row>
    <row r="150" spans="1:16" ht="13.5" thickBot="1">
      <c r="A150" s="14" t="str">
        <f t="shared" si="12"/>
        <v>BAVM 56 </v>
      </c>
      <c r="B150" s="4" t="str">
        <f t="shared" si="13"/>
        <v>I</v>
      </c>
      <c r="C150" s="14">
        <f t="shared" si="14"/>
        <v>47759.430999999997</v>
      </c>
      <c r="D150" s="16" t="str">
        <f t="shared" si="15"/>
        <v>vis</v>
      </c>
      <c r="E150" s="61">
        <f>VLOOKUP(C150,A!C$21:E$972,3,FALSE)</f>
        <v>3763.0018338007012</v>
      </c>
      <c r="F150" s="4" t="s">
        <v>167</v>
      </c>
      <c r="G150" s="16" t="str">
        <f t="shared" si="16"/>
        <v>47759.431</v>
      </c>
      <c r="H150" s="14">
        <f t="shared" si="17"/>
        <v>3763</v>
      </c>
      <c r="I150" s="62" t="s">
        <v>1218</v>
      </c>
      <c r="J150" s="63" t="s">
        <v>1219</v>
      </c>
      <c r="K150" s="62">
        <v>3763</v>
      </c>
      <c r="L150" s="62" t="s">
        <v>298</v>
      </c>
      <c r="M150" s="63" t="s">
        <v>179</v>
      </c>
      <c r="N150" s="63"/>
      <c r="O150" s="64" t="s">
        <v>1158</v>
      </c>
      <c r="P150" s="65" t="s">
        <v>1213</v>
      </c>
    </row>
    <row r="151" spans="1:16" ht="13.5" thickBot="1">
      <c r="A151" s="14" t="str">
        <f t="shared" si="12"/>
        <v> BBS 93 </v>
      </c>
      <c r="B151" s="4" t="str">
        <f t="shared" si="13"/>
        <v>I</v>
      </c>
      <c r="C151" s="14">
        <f t="shared" si="14"/>
        <v>47759.432000000001</v>
      </c>
      <c r="D151" s="16" t="str">
        <f t="shared" si="15"/>
        <v>vis</v>
      </c>
      <c r="E151" s="61">
        <f>VLOOKUP(C151,A!C$21:E$972,3,FALSE)</f>
        <v>3763.0023192825061</v>
      </c>
      <c r="F151" s="4" t="s">
        <v>167</v>
      </c>
      <c r="G151" s="16" t="str">
        <f t="shared" si="16"/>
        <v>47759.432</v>
      </c>
      <c r="H151" s="14">
        <f t="shared" si="17"/>
        <v>3763</v>
      </c>
      <c r="I151" s="62" t="s">
        <v>1220</v>
      </c>
      <c r="J151" s="63" t="s">
        <v>1221</v>
      </c>
      <c r="K151" s="62">
        <v>3763</v>
      </c>
      <c r="L151" s="62" t="s">
        <v>234</v>
      </c>
      <c r="M151" s="63" t="s">
        <v>179</v>
      </c>
      <c r="N151" s="63"/>
      <c r="O151" s="64" t="s">
        <v>1190</v>
      </c>
      <c r="P151" s="64" t="s">
        <v>1187</v>
      </c>
    </row>
    <row r="152" spans="1:16" ht="13.5" thickBot="1">
      <c r="A152" s="14" t="str">
        <f t="shared" si="12"/>
        <v>BAVM 56 </v>
      </c>
      <c r="B152" s="4" t="str">
        <f t="shared" si="13"/>
        <v>II</v>
      </c>
      <c r="C152" s="14">
        <f t="shared" si="14"/>
        <v>47760.451999999997</v>
      </c>
      <c r="D152" s="16" t="str">
        <f t="shared" si="15"/>
        <v>vis</v>
      </c>
      <c r="E152" s="61">
        <f>VLOOKUP(C152,A!C$21:E$972,3,FALSE)</f>
        <v>3763.4975107211844</v>
      </c>
      <c r="F152" s="4" t="s">
        <v>167</v>
      </c>
      <c r="G152" s="16" t="str">
        <f t="shared" si="16"/>
        <v>47760.452</v>
      </c>
      <c r="H152" s="14">
        <f t="shared" si="17"/>
        <v>3763.5</v>
      </c>
      <c r="I152" s="62" t="s">
        <v>1222</v>
      </c>
      <c r="J152" s="63" t="s">
        <v>1223</v>
      </c>
      <c r="K152" s="62">
        <v>3763.5</v>
      </c>
      <c r="L152" s="62" t="s">
        <v>178</v>
      </c>
      <c r="M152" s="63" t="s">
        <v>179</v>
      </c>
      <c r="N152" s="63"/>
      <c r="O152" s="64" t="s">
        <v>1158</v>
      </c>
      <c r="P152" s="65" t="s">
        <v>1213</v>
      </c>
    </row>
    <row r="153" spans="1:16" ht="13.5" thickBot="1">
      <c r="A153" s="14" t="str">
        <f t="shared" si="12"/>
        <v>BAVM 56 </v>
      </c>
      <c r="B153" s="4" t="str">
        <f t="shared" si="13"/>
        <v>I</v>
      </c>
      <c r="C153" s="14">
        <f t="shared" si="14"/>
        <v>47790.334999999999</v>
      </c>
      <c r="D153" s="16" t="str">
        <f t="shared" si="15"/>
        <v>vis</v>
      </c>
      <c r="E153" s="61">
        <f>VLOOKUP(C153,A!C$21:E$972,3,FALSE)</f>
        <v>3778.0051634290976</v>
      </c>
      <c r="F153" s="4" t="s">
        <v>167</v>
      </c>
      <c r="G153" s="16" t="str">
        <f t="shared" si="16"/>
        <v>47790.335</v>
      </c>
      <c r="H153" s="14">
        <f t="shared" si="17"/>
        <v>3778</v>
      </c>
      <c r="I153" s="62" t="s">
        <v>1224</v>
      </c>
      <c r="J153" s="63" t="s">
        <v>1225</v>
      </c>
      <c r="K153" s="62">
        <v>3778</v>
      </c>
      <c r="L153" s="62" t="s">
        <v>292</v>
      </c>
      <c r="M153" s="63" t="s">
        <v>179</v>
      </c>
      <c r="N153" s="63"/>
      <c r="O153" s="64" t="s">
        <v>1158</v>
      </c>
      <c r="P153" s="65" t="s">
        <v>1213</v>
      </c>
    </row>
    <row r="154" spans="1:16" ht="13.5" thickBot="1">
      <c r="A154" s="14" t="str">
        <f t="shared" si="12"/>
        <v> BRNO 30 </v>
      </c>
      <c r="B154" s="4" t="str">
        <f t="shared" si="13"/>
        <v>I</v>
      </c>
      <c r="C154" s="14">
        <f t="shared" si="14"/>
        <v>47790.334999999999</v>
      </c>
      <c r="D154" s="16" t="str">
        <f t="shared" si="15"/>
        <v>vis</v>
      </c>
      <c r="E154" s="61">
        <f>VLOOKUP(C154,A!C$21:E$972,3,FALSE)</f>
        <v>3778.0051634290976</v>
      </c>
      <c r="F154" s="4" t="s">
        <v>167</v>
      </c>
      <c r="G154" s="16" t="str">
        <f t="shared" si="16"/>
        <v>47790.335</v>
      </c>
      <c r="H154" s="14">
        <f t="shared" si="17"/>
        <v>3778</v>
      </c>
      <c r="I154" s="62" t="s">
        <v>1224</v>
      </c>
      <c r="J154" s="63" t="s">
        <v>1225</v>
      </c>
      <c r="K154" s="62">
        <v>3778</v>
      </c>
      <c r="L154" s="62" t="s">
        <v>292</v>
      </c>
      <c r="M154" s="63" t="s">
        <v>179</v>
      </c>
      <c r="N154" s="63"/>
      <c r="O154" s="64" t="s">
        <v>1226</v>
      </c>
      <c r="P154" s="64" t="s">
        <v>1118</v>
      </c>
    </row>
    <row r="155" spans="1:16" ht="13.5" thickBot="1">
      <c r="A155" s="14" t="str">
        <f t="shared" si="12"/>
        <v> BRNO 30 </v>
      </c>
      <c r="B155" s="4" t="str">
        <f t="shared" si="13"/>
        <v>I</v>
      </c>
      <c r="C155" s="14">
        <f t="shared" si="14"/>
        <v>47790.351999999999</v>
      </c>
      <c r="D155" s="16" t="str">
        <f t="shared" si="15"/>
        <v>vis</v>
      </c>
      <c r="E155" s="61">
        <f>VLOOKUP(C155,A!C$21:E$972,3,FALSE)</f>
        <v>3778.0134166197422</v>
      </c>
      <c r="F155" s="4" t="s">
        <v>167</v>
      </c>
      <c r="G155" s="16" t="str">
        <f t="shared" si="16"/>
        <v>47790.352</v>
      </c>
      <c r="H155" s="14">
        <f t="shared" si="17"/>
        <v>3778</v>
      </c>
      <c r="I155" s="62" t="s">
        <v>1227</v>
      </c>
      <c r="J155" s="63" t="s">
        <v>1228</v>
      </c>
      <c r="K155" s="62">
        <v>3778</v>
      </c>
      <c r="L155" s="62" t="s">
        <v>956</v>
      </c>
      <c r="M155" s="63" t="s">
        <v>179</v>
      </c>
      <c r="N155" s="63"/>
      <c r="O155" s="64" t="s">
        <v>1229</v>
      </c>
      <c r="P155" s="64" t="s">
        <v>1118</v>
      </c>
    </row>
    <row r="156" spans="1:16" ht="13.5" thickBot="1">
      <c r="A156" s="14" t="str">
        <f t="shared" si="12"/>
        <v>BAVM 60 </v>
      </c>
      <c r="B156" s="4" t="str">
        <f t="shared" si="13"/>
        <v>I</v>
      </c>
      <c r="C156" s="14">
        <f t="shared" si="14"/>
        <v>48449.472000000002</v>
      </c>
      <c r="D156" s="16" t="str">
        <f t="shared" si="15"/>
        <v>vis</v>
      </c>
      <c r="E156" s="61">
        <f>VLOOKUP(C156,A!C$21:E$972,3,FALSE)</f>
        <v>4098.0041823674719</v>
      </c>
      <c r="F156" s="4" t="s">
        <v>167</v>
      </c>
      <c r="G156" s="16" t="str">
        <f t="shared" si="16"/>
        <v>48449.4720</v>
      </c>
      <c r="H156" s="14">
        <f t="shared" si="17"/>
        <v>4098</v>
      </c>
      <c r="I156" s="62" t="s">
        <v>1234</v>
      </c>
      <c r="J156" s="63" t="s">
        <v>1235</v>
      </c>
      <c r="K156" s="62">
        <v>4098</v>
      </c>
      <c r="L156" s="62" t="s">
        <v>1236</v>
      </c>
      <c r="M156" s="63" t="s">
        <v>369</v>
      </c>
      <c r="N156" s="63" t="s">
        <v>1109</v>
      </c>
      <c r="O156" s="64" t="s">
        <v>917</v>
      </c>
      <c r="P156" s="65" t="s">
        <v>1237</v>
      </c>
    </row>
    <row r="157" spans="1:16" ht="13.5" thickBot="1">
      <c r="A157" s="14" t="str">
        <f t="shared" si="12"/>
        <v> BRNO 31 </v>
      </c>
      <c r="B157" s="4" t="str">
        <f t="shared" si="13"/>
        <v>I</v>
      </c>
      <c r="C157" s="14">
        <f t="shared" si="14"/>
        <v>48449.472000000002</v>
      </c>
      <c r="D157" s="16" t="str">
        <f t="shared" si="15"/>
        <v>vis</v>
      </c>
      <c r="E157" s="61">
        <f>VLOOKUP(C157,A!C$21:E$972,3,FALSE)</f>
        <v>4098.0041823674719</v>
      </c>
      <c r="F157" s="4" t="s">
        <v>167</v>
      </c>
      <c r="G157" s="16" t="str">
        <f t="shared" si="16"/>
        <v>48449.472</v>
      </c>
      <c r="H157" s="14">
        <f t="shared" si="17"/>
        <v>4098</v>
      </c>
      <c r="I157" s="62" t="s">
        <v>1238</v>
      </c>
      <c r="J157" s="63" t="s">
        <v>1235</v>
      </c>
      <c r="K157" s="62">
        <v>4098</v>
      </c>
      <c r="L157" s="62" t="s">
        <v>255</v>
      </c>
      <c r="M157" s="63" t="s">
        <v>179</v>
      </c>
      <c r="N157" s="63"/>
      <c r="O157" s="64" t="s">
        <v>1239</v>
      </c>
      <c r="P157" s="64" t="s">
        <v>1183</v>
      </c>
    </row>
    <row r="158" spans="1:16" ht="13.5" thickBot="1">
      <c r="A158" s="14" t="str">
        <f t="shared" si="12"/>
        <v>BAVM 60 </v>
      </c>
      <c r="B158" s="4" t="str">
        <f t="shared" si="13"/>
        <v>I</v>
      </c>
      <c r="C158" s="14">
        <f t="shared" si="14"/>
        <v>48449.472300000001</v>
      </c>
      <c r="D158" s="16" t="str">
        <f t="shared" si="15"/>
        <v>vis</v>
      </c>
      <c r="E158" s="61">
        <f>VLOOKUP(C158,A!C$21:E$972,3,FALSE)</f>
        <v>4098.0043280120126</v>
      </c>
      <c r="F158" s="4" t="s">
        <v>167</v>
      </c>
      <c r="G158" s="16" t="str">
        <f t="shared" si="16"/>
        <v>48449.4723</v>
      </c>
      <c r="H158" s="14">
        <f t="shared" si="17"/>
        <v>4098</v>
      </c>
      <c r="I158" s="62" t="s">
        <v>1240</v>
      </c>
      <c r="J158" s="63" t="s">
        <v>1241</v>
      </c>
      <c r="K158" s="62">
        <v>4098</v>
      </c>
      <c r="L158" s="62" t="s">
        <v>880</v>
      </c>
      <c r="M158" s="63" t="s">
        <v>369</v>
      </c>
      <c r="N158" s="63" t="s">
        <v>1145</v>
      </c>
      <c r="O158" s="64" t="s">
        <v>917</v>
      </c>
      <c r="P158" s="65" t="s">
        <v>1237</v>
      </c>
    </row>
    <row r="159" spans="1:16" ht="13.5" thickBot="1">
      <c r="A159" s="14" t="str">
        <f t="shared" si="12"/>
        <v> BRNO 31 </v>
      </c>
      <c r="B159" s="4" t="str">
        <f t="shared" si="13"/>
        <v>I</v>
      </c>
      <c r="C159" s="14">
        <f t="shared" si="14"/>
        <v>48449.491999999998</v>
      </c>
      <c r="D159" s="16" t="str">
        <f t="shared" si="15"/>
        <v>vis</v>
      </c>
      <c r="E159" s="61">
        <f>VLOOKUP(C159,A!C$21:E$972,3,FALSE)</f>
        <v>4098.0138920035233</v>
      </c>
      <c r="F159" s="4" t="s">
        <v>167</v>
      </c>
      <c r="G159" s="16" t="str">
        <f t="shared" si="16"/>
        <v>48449.492</v>
      </c>
      <c r="H159" s="14">
        <f t="shared" si="17"/>
        <v>4098</v>
      </c>
      <c r="I159" s="62" t="s">
        <v>1242</v>
      </c>
      <c r="J159" s="63" t="s">
        <v>1243</v>
      </c>
      <c r="K159" s="62">
        <v>4098</v>
      </c>
      <c r="L159" s="62" t="s">
        <v>1094</v>
      </c>
      <c r="M159" s="63" t="s">
        <v>179</v>
      </c>
      <c r="N159" s="63"/>
      <c r="O159" s="64" t="s">
        <v>1244</v>
      </c>
      <c r="P159" s="64" t="s">
        <v>1183</v>
      </c>
    </row>
    <row r="160" spans="1:16" ht="13.5" thickBot="1">
      <c r="A160" s="14" t="str">
        <f t="shared" si="12"/>
        <v> BRNO 31 </v>
      </c>
      <c r="B160" s="4" t="str">
        <f t="shared" si="13"/>
        <v>I</v>
      </c>
      <c r="C160" s="14">
        <f t="shared" si="14"/>
        <v>48482.415999999997</v>
      </c>
      <c r="D160" s="16" t="str">
        <f t="shared" si="15"/>
        <v>vis</v>
      </c>
      <c r="E160" s="61">
        <f>VLOOKUP(C160,A!C$21:E$972,3,FALSE)</f>
        <v>4113.9978948732251</v>
      </c>
      <c r="F160" s="4" t="s">
        <v>167</v>
      </c>
      <c r="G160" s="16" t="str">
        <f t="shared" si="16"/>
        <v>48482.416</v>
      </c>
      <c r="H160" s="14">
        <f t="shared" si="17"/>
        <v>4114</v>
      </c>
      <c r="I160" s="62" t="s">
        <v>1245</v>
      </c>
      <c r="J160" s="63" t="s">
        <v>1246</v>
      </c>
      <c r="K160" s="62">
        <v>4114</v>
      </c>
      <c r="L160" s="62" t="s">
        <v>654</v>
      </c>
      <c r="M160" s="63" t="s">
        <v>179</v>
      </c>
      <c r="N160" s="63"/>
      <c r="O160" s="64" t="s">
        <v>1247</v>
      </c>
      <c r="P160" s="64" t="s">
        <v>1183</v>
      </c>
    </row>
    <row r="161" spans="1:16" ht="13.5" thickBot="1">
      <c r="A161" s="14" t="str">
        <f t="shared" si="12"/>
        <v> BRNO 31 </v>
      </c>
      <c r="B161" s="4" t="str">
        <f t="shared" si="13"/>
        <v>I</v>
      </c>
      <c r="C161" s="14">
        <f t="shared" si="14"/>
        <v>48482.417999999998</v>
      </c>
      <c r="D161" s="16" t="str">
        <f t="shared" si="15"/>
        <v>vis</v>
      </c>
      <c r="E161" s="61">
        <f>VLOOKUP(C161,A!C$21:E$972,3,FALSE)</f>
        <v>4113.9988658368302</v>
      </c>
      <c r="F161" s="4" t="s">
        <v>167</v>
      </c>
      <c r="G161" s="16" t="str">
        <f t="shared" si="16"/>
        <v>48482.418</v>
      </c>
      <c r="H161" s="14">
        <f t="shared" si="17"/>
        <v>4114</v>
      </c>
      <c r="I161" s="62" t="s">
        <v>1248</v>
      </c>
      <c r="J161" s="63" t="s">
        <v>1249</v>
      </c>
      <c r="K161" s="62">
        <v>4114</v>
      </c>
      <c r="L161" s="62" t="s">
        <v>362</v>
      </c>
      <c r="M161" s="63" t="s">
        <v>179</v>
      </c>
      <c r="N161" s="63"/>
      <c r="O161" s="64" t="s">
        <v>1250</v>
      </c>
      <c r="P161" s="64" t="s">
        <v>1183</v>
      </c>
    </row>
    <row r="162" spans="1:16" ht="13.5" thickBot="1">
      <c r="A162" s="14" t="str">
        <f t="shared" si="12"/>
        <v> BRNO 31 </v>
      </c>
      <c r="B162" s="4" t="str">
        <f t="shared" si="13"/>
        <v>I</v>
      </c>
      <c r="C162" s="14">
        <f t="shared" si="14"/>
        <v>48482.42</v>
      </c>
      <c r="D162" s="16" t="str">
        <f t="shared" si="15"/>
        <v>vis</v>
      </c>
      <c r="E162" s="61">
        <f>VLOOKUP(C162,A!C$21:E$972,3,FALSE)</f>
        <v>4113.9998368004362</v>
      </c>
      <c r="F162" s="4" t="s">
        <v>167</v>
      </c>
      <c r="G162" s="16" t="str">
        <f t="shared" si="16"/>
        <v>48482.420</v>
      </c>
      <c r="H162" s="14">
        <f t="shared" si="17"/>
        <v>4114</v>
      </c>
      <c r="I162" s="62" t="s">
        <v>1251</v>
      </c>
      <c r="J162" s="63" t="s">
        <v>1252</v>
      </c>
      <c r="K162" s="62">
        <v>4114</v>
      </c>
      <c r="L162" s="62" t="s">
        <v>386</v>
      </c>
      <c r="M162" s="63" t="s">
        <v>179</v>
      </c>
      <c r="N162" s="63"/>
      <c r="O162" s="64" t="s">
        <v>1253</v>
      </c>
      <c r="P162" s="64" t="s">
        <v>1183</v>
      </c>
    </row>
    <row r="163" spans="1:16" ht="13.5" thickBot="1">
      <c r="A163" s="14" t="str">
        <f t="shared" si="12"/>
        <v> BBS 99 </v>
      </c>
      <c r="B163" s="4" t="str">
        <f t="shared" si="13"/>
        <v>I</v>
      </c>
      <c r="C163" s="14">
        <f t="shared" si="14"/>
        <v>48482.429799999998</v>
      </c>
      <c r="D163" s="16" t="str">
        <f t="shared" si="15"/>
        <v>vis</v>
      </c>
      <c r="E163" s="61">
        <f>VLOOKUP(C163,A!C$21:E$972,3,FALSE)</f>
        <v>4114.0045945221018</v>
      </c>
      <c r="F163" s="4" t="s">
        <v>167</v>
      </c>
      <c r="G163" s="16" t="str">
        <f t="shared" si="16"/>
        <v>48482.4298</v>
      </c>
      <c r="H163" s="14">
        <f t="shared" si="17"/>
        <v>4114</v>
      </c>
      <c r="I163" s="62" t="s">
        <v>1254</v>
      </c>
      <c r="J163" s="63" t="s">
        <v>1255</v>
      </c>
      <c r="K163" s="62">
        <v>4114</v>
      </c>
      <c r="L163" s="62" t="s">
        <v>1256</v>
      </c>
      <c r="M163" s="63" t="s">
        <v>369</v>
      </c>
      <c r="N163" s="63" t="s">
        <v>151</v>
      </c>
      <c r="O163" s="64" t="s">
        <v>1257</v>
      </c>
      <c r="P163" s="64" t="s">
        <v>1258</v>
      </c>
    </row>
    <row r="164" spans="1:16" ht="13.5" thickBot="1">
      <c r="A164" s="14" t="str">
        <f t="shared" si="12"/>
        <v> BRNO 31 </v>
      </c>
      <c r="B164" s="4" t="str">
        <f t="shared" si="13"/>
        <v>I</v>
      </c>
      <c r="C164" s="14">
        <f t="shared" si="14"/>
        <v>48484.463000000003</v>
      </c>
      <c r="D164" s="16" t="str">
        <f t="shared" si="15"/>
        <v>vis</v>
      </c>
      <c r="E164" s="61">
        <f>VLOOKUP(C164,A!C$21:E$972,3,FALSE)</f>
        <v>4114.9916761232062</v>
      </c>
      <c r="F164" s="4" t="s">
        <v>167</v>
      </c>
      <c r="G164" s="16" t="str">
        <f t="shared" si="16"/>
        <v>48484.463</v>
      </c>
      <c r="H164" s="14">
        <f t="shared" si="17"/>
        <v>4115</v>
      </c>
      <c r="I164" s="62" t="s">
        <v>1259</v>
      </c>
      <c r="J164" s="63" t="s">
        <v>1260</v>
      </c>
      <c r="K164" s="62">
        <v>4115</v>
      </c>
      <c r="L164" s="62" t="s">
        <v>520</v>
      </c>
      <c r="M164" s="63" t="s">
        <v>179</v>
      </c>
      <c r="N164" s="63"/>
      <c r="O164" s="64" t="s">
        <v>1247</v>
      </c>
      <c r="P164" s="64" t="s">
        <v>1183</v>
      </c>
    </row>
    <row r="165" spans="1:16" ht="13.5" thickBot="1">
      <c r="A165" s="14" t="str">
        <f t="shared" si="12"/>
        <v> BRNO 31 </v>
      </c>
      <c r="B165" s="4" t="str">
        <f t="shared" si="13"/>
        <v>I</v>
      </c>
      <c r="C165" s="14">
        <f t="shared" si="14"/>
        <v>48484.480000000003</v>
      </c>
      <c r="D165" s="16" t="str">
        <f t="shared" si="15"/>
        <v>vis</v>
      </c>
      <c r="E165" s="61">
        <f>VLOOKUP(C165,A!C$21:E$972,3,FALSE)</f>
        <v>4114.9999293138508</v>
      </c>
      <c r="F165" s="4" t="s">
        <v>167</v>
      </c>
      <c r="G165" s="16" t="str">
        <f t="shared" si="16"/>
        <v>48484.480</v>
      </c>
      <c r="H165" s="14">
        <f t="shared" si="17"/>
        <v>4115</v>
      </c>
      <c r="I165" s="62" t="s">
        <v>1261</v>
      </c>
      <c r="J165" s="63" t="s">
        <v>1262</v>
      </c>
      <c r="K165" s="62">
        <v>4115</v>
      </c>
      <c r="L165" s="62" t="s">
        <v>386</v>
      </c>
      <c r="M165" s="63" t="s">
        <v>179</v>
      </c>
      <c r="N165" s="63"/>
      <c r="O165" s="64" t="s">
        <v>1263</v>
      </c>
      <c r="P165" s="64" t="s">
        <v>1183</v>
      </c>
    </row>
    <row r="166" spans="1:16" ht="13.5" thickBot="1">
      <c r="A166" s="14" t="str">
        <f t="shared" si="12"/>
        <v> BRNO 31 </v>
      </c>
      <c r="B166" s="4" t="str">
        <f t="shared" si="13"/>
        <v>I</v>
      </c>
      <c r="C166" s="14">
        <f t="shared" si="14"/>
        <v>48484.483999999997</v>
      </c>
      <c r="D166" s="16" t="str">
        <f t="shared" si="15"/>
        <v>vis</v>
      </c>
      <c r="E166" s="61">
        <f>VLOOKUP(C166,A!C$21:E$972,3,FALSE)</f>
        <v>4115.0018712410583</v>
      </c>
      <c r="F166" s="4" t="s">
        <v>167</v>
      </c>
      <c r="G166" s="16" t="str">
        <f t="shared" si="16"/>
        <v>48484.484</v>
      </c>
      <c r="H166" s="14">
        <f t="shared" si="17"/>
        <v>4115</v>
      </c>
      <c r="I166" s="62" t="s">
        <v>1264</v>
      </c>
      <c r="J166" s="63" t="s">
        <v>1265</v>
      </c>
      <c r="K166" s="62">
        <v>4115</v>
      </c>
      <c r="L166" s="62" t="s">
        <v>298</v>
      </c>
      <c r="M166" s="63" t="s">
        <v>179</v>
      </c>
      <c r="N166" s="63"/>
      <c r="O166" s="64" t="s">
        <v>1250</v>
      </c>
      <c r="P166" s="64" t="s">
        <v>1183</v>
      </c>
    </row>
    <row r="167" spans="1:16" ht="13.5" thickBot="1">
      <c r="A167" s="14" t="str">
        <f t="shared" si="12"/>
        <v> BRNO 31 </v>
      </c>
      <c r="B167" s="4" t="str">
        <f t="shared" si="13"/>
        <v>I</v>
      </c>
      <c r="C167" s="14">
        <f t="shared" si="14"/>
        <v>48484.489000000001</v>
      </c>
      <c r="D167" s="16" t="str">
        <f t="shared" si="15"/>
        <v>vis</v>
      </c>
      <c r="E167" s="61">
        <f>VLOOKUP(C167,A!C$21:E$972,3,FALSE)</f>
        <v>4115.004298650073</v>
      </c>
      <c r="F167" s="4" t="s">
        <v>167</v>
      </c>
      <c r="G167" s="16" t="str">
        <f t="shared" si="16"/>
        <v>48484.489</v>
      </c>
      <c r="H167" s="14">
        <f t="shared" si="17"/>
        <v>4115</v>
      </c>
      <c r="I167" s="62" t="s">
        <v>1266</v>
      </c>
      <c r="J167" s="63" t="s">
        <v>1267</v>
      </c>
      <c r="K167" s="62">
        <v>4115</v>
      </c>
      <c r="L167" s="62" t="s">
        <v>255</v>
      </c>
      <c r="M167" s="63" t="s">
        <v>179</v>
      </c>
      <c r="N167" s="63"/>
      <c r="O167" s="64" t="s">
        <v>1268</v>
      </c>
      <c r="P167" s="64" t="s">
        <v>1183</v>
      </c>
    </row>
    <row r="168" spans="1:16" ht="13.5" thickBot="1">
      <c r="A168" s="14" t="str">
        <f t="shared" si="12"/>
        <v> BRNO 31 </v>
      </c>
      <c r="B168" s="4" t="str">
        <f t="shared" si="13"/>
        <v>I</v>
      </c>
      <c r="C168" s="14">
        <f t="shared" si="14"/>
        <v>48484.491000000002</v>
      </c>
      <c r="D168" s="16" t="str">
        <f t="shared" si="15"/>
        <v>vis</v>
      </c>
      <c r="E168" s="61">
        <f>VLOOKUP(C168,A!C$21:E$972,3,FALSE)</f>
        <v>4115.005269613679</v>
      </c>
      <c r="F168" s="4" t="s">
        <v>167</v>
      </c>
      <c r="G168" s="16" t="str">
        <f t="shared" si="16"/>
        <v>48484.491</v>
      </c>
      <c r="H168" s="14">
        <f t="shared" si="17"/>
        <v>4115</v>
      </c>
      <c r="I168" s="62" t="s">
        <v>1269</v>
      </c>
      <c r="J168" s="63" t="s">
        <v>1270</v>
      </c>
      <c r="K168" s="62">
        <v>4115</v>
      </c>
      <c r="L168" s="62" t="s">
        <v>292</v>
      </c>
      <c r="M168" s="63" t="s">
        <v>179</v>
      </c>
      <c r="N168" s="63"/>
      <c r="O168" s="64" t="s">
        <v>1253</v>
      </c>
      <c r="P168" s="64" t="s">
        <v>1183</v>
      </c>
    </row>
    <row r="169" spans="1:16" ht="13.5" thickBot="1">
      <c r="A169" s="14" t="str">
        <f t="shared" si="12"/>
        <v> BBS 99 </v>
      </c>
      <c r="B169" s="4" t="str">
        <f t="shared" si="13"/>
        <v>I</v>
      </c>
      <c r="C169" s="14">
        <f t="shared" si="14"/>
        <v>48548.351999999999</v>
      </c>
      <c r="D169" s="16" t="str">
        <f t="shared" si="15"/>
        <v>vis</v>
      </c>
      <c r="E169" s="61">
        <f>VLOOKUP(C169,A!C$21:E$972,3,FALSE)</f>
        <v>4146.008623011262</v>
      </c>
      <c r="F169" s="4" t="s">
        <v>167</v>
      </c>
      <c r="G169" s="16" t="str">
        <f t="shared" si="16"/>
        <v>48548.352</v>
      </c>
      <c r="H169" s="14">
        <f t="shared" si="17"/>
        <v>4146</v>
      </c>
      <c r="I169" s="62" t="s">
        <v>1271</v>
      </c>
      <c r="J169" s="63" t="s">
        <v>1272</v>
      </c>
      <c r="K169" s="62">
        <v>4146</v>
      </c>
      <c r="L169" s="62" t="s">
        <v>1008</v>
      </c>
      <c r="M169" s="63" t="s">
        <v>179</v>
      </c>
      <c r="N169" s="63"/>
      <c r="O169" s="64" t="s">
        <v>642</v>
      </c>
      <c r="P169" s="64" t="s">
        <v>1258</v>
      </c>
    </row>
    <row r="170" spans="1:16" ht="13.5" thickBot="1">
      <c r="A170" s="14" t="str">
        <f t="shared" si="12"/>
        <v> BBS 101 </v>
      </c>
      <c r="B170" s="4" t="str">
        <f t="shared" si="13"/>
        <v>I</v>
      </c>
      <c r="C170" s="14">
        <f t="shared" si="14"/>
        <v>48756.398000000001</v>
      </c>
      <c r="D170" s="16" t="str">
        <f t="shared" si="15"/>
        <v>vis</v>
      </c>
      <c r="E170" s="61">
        <f>VLOOKUP(C170,A!C$21:E$972,3,FALSE)</f>
        <v>4247.0111701206688</v>
      </c>
      <c r="F170" s="4" t="s">
        <v>167</v>
      </c>
      <c r="G170" s="16" t="str">
        <f t="shared" si="16"/>
        <v>48756.398</v>
      </c>
      <c r="H170" s="14">
        <f t="shared" si="17"/>
        <v>4247</v>
      </c>
      <c r="I170" s="62" t="s">
        <v>1273</v>
      </c>
      <c r="J170" s="63" t="s">
        <v>1274</v>
      </c>
      <c r="K170" s="62">
        <v>4247</v>
      </c>
      <c r="L170" s="62" t="s">
        <v>908</v>
      </c>
      <c r="M170" s="63" t="s">
        <v>179</v>
      </c>
      <c r="N170" s="63"/>
      <c r="O170" s="64" t="s">
        <v>642</v>
      </c>
      <c r="P170" s="64" t="s">
        <v>1275</v>
      </c>
    </row>
    <row r="171" spans="1:16" ht="13.5" thickBot="1">
      <c r="A171" s="14" t="str">
        <f t="shared" si="12"/>
        <v> BBS 101 </v>
      </c>
      <c r="B171" s="4" t="str">
        <f t="shared" si="13"/>
        <v>II</v>
      </c>
      <c r="C171" s="14">
        <f t="shared" si="14"/>
        <v>48757.416100000002</v>
      </c>
      <c r="D171" s="16" t="str">
        <f t="shared" si="15"/>
        <v>vis</v>
      </c>
      <c r="E171" s="61">
        <f>VLOOKUP(C171,A!C$21:E$972,3,FALSE)</f>
        <v>4247.5054391439244</v>
      </c>
      <c r="F171" s="4" t="s">
        <v>167</v>
      </c>
      <c r="G171" s="16" t="str">
        <f t="shared" si="16"/>
        <v>48757.4161</v>
      </c>
      <c r="H171" s="14">
        <f t="shared" si="17"/>
        <v>4247.5</v>
      </c>
      <c r="I171" s="62" t="s">
        <v>1276</v>
      </c>
      <c r="J171" s="63" t="s">
        <v>1277</v>
      </c>
      <c r="K171" s="62">
        <v>4247.5</v>
      </c>
      <c r="L171" s="62" t="s">
        <v>1175</v>
      </c>
      <c r="M171" s="63" t="s">
        <v>369</v>
      </c>
      <c r="N171" s="63" t="s">
        <v>34</v>
      </c>
      <c r="O171" s="64" t="s">
        <v>556</v>
      </c>
      <c r="P171" s="64" t="s">
        <v>1275</v>
      </c>
    </row>
    <row r="172" spans="1:16" ht="13.5" thickBot="1">
      <c r="A172" s="14" t="str">
        <f t="shared" si="12"/>
        <v>BAVM 62 </v>
      </c>
      <c r="B172" s="4" t="str">
        <f t="shared" si="13"/>
        <v>II</v>
      </c>
      <c r="C172" s="14">
        <f t="shared" si="14"/>
        <v>48827.440999999999</v>
      </c>
      <c r="D172" s="16" t="str">
        <f t="shared" si="15"/>
        <v>vis</v>
      </c>
      <c r="E172" s="61">
        <f>VLOOKUP(C172,A!C$21:E$972,3,FALSE)</f>
        <v>4281.501253824722</v>
      </c>
      <c r="F172" s="4" t="s">
        <v>167</v>
      </c>
      <c r="G172" s="16" t="str">
        <f t="shared" si="16"/>
        <v>48827.441</v>
      </c>
      <c r="H172" s="14">
        <f t="shared" si="17"/>
        <v>4281.5</v>
      </c>
      <c r="I172" s="62" t="s">
        <v>1278</v>
      </c>
      <c r="J172" s="63" t="s">
        <v>1279</v>
      </c>
      <c r="K172" s="62">
        <v>4281.5</v>
      </c>
      <c r="L172" s="62" t="s">
        <v>283</v>
      </c>
      <c r="M172" s="63" t="s">
        <v>179</v>
      </c>
      <c r="N172" s="63"/>
      <c r="O172" s="64" t="s">
        <v>1280</v>
      </c>
      <c r="P172" s="65" t="s">
        <v>1281</v>
      </c>
    </row>
    <row r="173" spans="1:16" ht="13.5" thickBot="1">
      <c r="A173" s="14" t="str">
        <f t="shared" si="12"/>
        <v> BBS 102 </v>
      </c>
      <c r="B173" s="4" t="str">
        <f t="shared" si="13"/>
        <v>I</v>
      </c>
      <c r="C173" s="14">
        <f t="shared" si="14"/>
        <v>48859.3727</v>
      </c>
      <c r="D173" s="16" t="str">
        <f t="shared" si="15"/>
        <v>vis</v>
      </c>
      <c r="E173" s="61">
        <f>VLOOKUP(C173,A!C$21:E$972,3,FALSE)</f>
        <v>4297.0035131016775</v>
      </c>
      <c r="F173" s="4" t="s">
        <v>167</v>
      </c>
      <c r="G173" s="16" t="str">
        <f t="shared" si="16"/>
        <v>48859.3727</v>
      </c>
      <c r="H173" s="14">
        <f t="shared" si="17"/>
        <v>4297</v>
      </c>
      <c r="I173" s="62" t="s">
        <v>1282</v>
      </c>
      <c r="J173" s="63" t="s">
        <v>1283</v>
      </c>
      <c r="K173" s="62">
        <v>4297</v>
      </c>
      <c r="L173" s="62" t="s">
        <v>1284</v>
      </c>
      <c r="M173" s="63" t="s">
        <v>369</v>
      </c>
      <c r="N173" s="63" t="s">
        <v>34</v>
      </c>
      <c r="O173" s="64" t="s">
        <v>1285</v>
      </c>
      <c r="P173" s="64" t="s">
        <v>1286</v>
      </c>
    </row>
    <row r="174" spans="1:16" ht="13.5" thickBot="1">
      <c r="A174" s="14" t="str">
        <f t="shared" si="12"/>
        <v> BRNO 31 </v>
      </c>
      <c r="B174" s="4" t="str">
        <f t="shared" si="13"/>
        <v>II</v>
      </c>
      <c r="C174" s="14">
        <f t="shared" si="14"/>
        <v>49171.434000000001</v>
      </c>
      <c r="D174" s="16" t="str">
        <f t="shared" si="15"/>
        <v>vis</v>
      </c>
      <c r="E174" s="61">
        <f>VLOOKUP(C174,A!C$21:E$972,3,FALSE)</f>
        <v>4448.5035955559069</v>
      </c>
      <c r="F174" s="4" t="s">
        <v>167</v>
      </c>
      <c r="G174" s="16" t="str">
        <f t="shared" si="16"/>
        <v>49171.434</v>
      </c>
      <c r="H174" s="14">
        <f t="shared" si="17"/>
        <v>4448.5</v>
      </c>
      <c r="I174" s="62" t="s">
        <v>1287</v>
      </c>
      <c r="J174" s="63" t="s">
        <v>1288</v>
      </c>
      <c r="K174" s="62">
        <v>4448.5</v>
      </c>
      <c r="L174" s="62" t="s">
        <v>323</v>
      </c>
      <c r="M174" s="63" t="s">
        <v>179</v>
      </c>
      <c r="N174" s="63"/>
      <c r="O174" s="64" t="s">
        <v>1289</v>
      </c>
      <c r="P174" s="64" t="s">
        <v>1183</v>
      </c>
    </row>
    <row r="175" spans="1:16" ht="13.5" thickBot="1">
      <c r="A175" s="14" t="str">
        <f t="shared" si="12"/>
        <v> BRNO 31 </v>
      </c>
      <c r="B175" s="4" t="str">
        <f t="shared" si="13"/>
        <v>II</v>
      </c>
      <c r="C175" s="14">
        <f t="shared" si="14"/>
        <v>49206.457999999999</v>
      </c>
      <c r="D175" s="16" t="str">
        <f t="shared" si="15"/>
        <v>vis</v>
      </c>
      <c r="E175" s="61">
        <f>VLOOKUP(C175,A!C$21:E$972,3,FALSE)</f>
        <v>4465.507110211126</v>
      </c>
      <c r="F175" s="4" t="s">
        <v>167</v>
      </c>
      <c r="G175" s="16" t="str">
        <f t="shared" si="16"/>
        <v>49206.458</v>
      </c>
      <c r="H175" s="14">
        <f t="shared" si="17"/>
        <v>4465.5</v>
      </c>
      <c r="I175" s="62" t="s">
        <v>1290</v>
      </c>
      <c r="J175" s="63" t="s">
        <v>1291</v>
      </c>
      <c r="K175" s="62">
        <v>4465.5</v>
      </c>
      <c r="L175" s="62" t="s">
        <v>456</v>
      </c>
      <c r="M175" s="63" t="s">
        <v>179</v>
      </c>
      <c r="N175" s="63"/>
      <c r="O175" s="64" t="s">
        <v>1289</v>
      </c>
      <c r="P175" s="64" t="s">
        <v>1183</v>
      </c>
    </row>
    <row r="176" spans="1:16" ht="13.5" thickBot="1">
      <c r="A176" s="14" t="str">
        <f t="shared" si="12"/>
        <v> BRNO 31 </v>
      </c>
      <c r="B176" s="4" t="str">
        <f t="shared" si="13"/>
        <v>I</v>
      </c>
      <c r="C176" s="14">
        <f t="shared" si="14"/>
        <v>49207.483999999997</v>
      </c>
      <c r="D176" s="16" t="str">
        <f t="shared" si="15"/>
        <v>vis</v>
      </c>
      <c r="E176" s="61">
        <f>VLOOKUP(C176,A!C$21:E$972,3,FALSE)</f>
        <v>4466.0052145406207</v>
      </c>
      <c r="F176" s="4" t="s">
        <v>167</v>
      </c>
      <c r="G176" s="16" t="str">
        <f t="shared" si="16"/>
        <v>49207.484</v>
      </c>
      <c r="H176" s="14">
        <f t="shared" si="17"/>
        <v>4466</v>
      </c>
      <c r="I176" s="62" t="s">
        <v>1292</v>
      </c>
      <c r="J176" s="63" t="s">
        <v>1293</v>
      </c>
      <c r="K176" s="62">
        <v>4466</v>
      </c>
      <c r="L176" s="62" t="s">
        <v>292</v>
      </c>
      <c r="M176" s="63" t="s">
        <v>179</v>
      </c>
      <c r="N176" s="63"/>
      <c r="O176" s="64" t="s">
        <v>1289</v>
      </c>
      <c r="P176" s="64" t="s">
        <v>1183</v>
      </c>
    </row>
    <row r="177" spans="1:16" ht="13.5" thickBot="1">
      <c r="A177" s="14" t="str">
        <f t="shared" si="12"/>
        <v> BRNO 31 </v>
      </c>
      <c r="B177" s="4" t="str">
        <f t="shared" si="13"/>
        <v>I</v>
      </c>
      <c r="C177" s="14">
        <f t="shared" si="14"/>
        <v>49446.387000000002</v>
      </c>
      <c r="D177" s="16" t="str">
        <f t="shared" si="15"/>
        <v>vis</v>
      </c>
      <c r="E177" s="61">
        <f>VLOOKUP(C177,A!C$21:E$972,3,FALSE)</f>
        <v>4581.9882736337013</v>
      </c>
      <c r="F177" s="4" t="s">
        <v>167</v>
      </c>
      <c r="G177" s="16" t="str">
        <f t="shared" si="16"/>
        <v>49446.387</v>
      </c>
      <c r="H177" s="14">
        <f t="shared" si="17"/>
        <v>4582</v>
      </c>
      <c r="I177" s="62" t="s">
        <v>1294</v>
      </c>
      <c r="J177" s="63" t="s">
        <v>1295</v>
      </c>
      <c r="K177" s="62">
        <v>4582</v>
      </c>
      <c r="L177" s="62" t="s">
        <v>502</v>
      </c>
      <c r="M177" s="63" t="s">
        <v>179</v>
      </c>
      <c r="N177" s="63"/>
      <c r="O177" s="64" t="s">
        <v>1296</v>
      </c>
      <c r="P177" s="64" t="s">
        <v>1183</v>
      </c>
    </row>
    <row r="178" spans="1:16" ht="13.5" thickBot="1">
      <c r="A178" s="14" t="str">
        <f t="shared" si="12"/>
        <v> BRNO 31 </v>
      </c>
      <c r="B178" s="4" t="str">
        <f t="shared" si="13"/>
        <v>I</v>
      </c>
      <c r="C178" s="14">
        <f t="shared" si="14"/>
        <v>49446.39</v>
      </c>
      <c r="D178" s="16" t="str">
        <f t="shared" si="15"/>
        <v>vis</v>
      </c>
      <c r="E178" s="61">
        <f>VLOOKUP(C178,A!C$21:E$972,3,FALSE)</f>
        <v>4581.9897300791081</v>
      </c>
      <c r="F178" s="4" t="s">
        <v>167</v>
      </c>
      <c r="G178" s="16" t="str">
        <f t="shared" si="16"/>
        <v>49446.390</v>
      </c>
      <c r="H178" s="14">
        <f t="shared" si="17"/>
        <v>4582</v>
      </c>
      <c r="I178" s="62" t="s">
        <v>1297</v>
      </c>
      <c r="J178" s="63" t="s">
        <v>1298</v>
      </c>
      <c r="K178" s="62">
        <v>4582</v>
      </c>
      <c r="L178" s="62" t="s">
        <v>1299</v>
      </c>
      <c r="M178" s="63" t="s">
        <v>179</v>
      </c>
      <c r="N178" s="63"/>
      <c r="O178" s="64" t="s">
        <v>1300</v>
      </c>
      <c r="P178" s="64" t="s">
        <v>1183</v>
      </c>
    </row>
    <row r="179" spans="1:16" ht="13.5" thickBot="1">
      <c r="A179" s="14" t="str">
        <f t="shared" si="12"/>
        <v> BRNO 31 </v>
      </c>
      <c r="B179" s="4" t="str">
        <f t="shared" si="13"/>
        <v>I</v>
      </c>
      <c r="C179" s="14">
        <f t="shared" si="14"/>
        <v>49446.406000000003</v>
      </c>
      <c r="D179" s="16" t="str">
        <f t="shared" si="15"/>
        <v>vis</v>
      </c>
      <c r="E179" s="61">
        <f>VLOOKUP(C179,A!C$21:E$972,3,FALSE)</f>
        <v>4581.9974977879519</v>
      </c>
      <c r="F179" s="4" t="s">
        <v>167</v>
      </c>
      <c r="G179" s="16" t="str">
        <f t="shared" si="16"/>
        <v>49446.406</v>
      </c>
      <c r="H179" s="14">
        <f t="shared" si="17"/>
        <v>4582</v>
      </c>
      <c r="I179" s="62" t="s">
        <v>1301</v>
      </c>
      <c r="J179" s="63" t="s">
        <v>1302</v>
      </c>
      <c r="K179" s="62">
        <v>4582</v>
      </c>
      <c r="L179" s="62" t="s">
        <v>178</v>
      </c>
      <c r="M179" s="63" t="s">
        <v>179</v>
      </c>
      <c r="N179" s="63"/>
      <c r="O179" s="64" t="s">
        <v>1303</v>
      </c>
      <c r="P179" s="64" t="s">
        <v>1183</v>
      </c>
    </row>
    <row r="180" spans="1:16" ht="13.5" thickBot="1">
      <c r="A180" s="14" t="str">
        <f t="shared" si="12"/>
        <v> BRNO 31 </v>
      </c>
      <c r="B180" s="4" t="str">
        <f t="shared" si="13"/>
        <v>I</v>
      </c>
      <c r="C180" s="14">
        <f t="shared" si="14"/>
        <v>49446.411999999997</v>
      </c>
      <c r="D180" s="16" t="str">
        <f t="shared" si="15"/>
        <v>vis</v>
      </c>
      <c r="E180" s="61">
        <f>VLOOKUP(C180,A!C$21:E$972,3,FALSE)</f>
        <v>4582.0004106787646</v>
      </c>
      <c r="F180" s="4" t="s">
        <v>167</v>
      </c>
      <c r="G180" s="16" t="str">
        <f t="shared" si="16"/>
        <v>49446.412</v>
      </c>
      <c r="H180" s="14">
        <f t="shared" si="17"/>
        <v>4582</v>
      </c>
      <c r="I180" s="62" t="s">
        <v>1304</v>
      </c>
      <c r="J180" s="63" t="s">
        <v>1305</v>
      </c>
      <c r="K180" s="62">
        <v>4582</v>
      </c>
      <c r="L180" s="62" t="s">
        <v>239</v>
      </c>
      <c r="M180" s="63" t="s">
        <v>179</v>
      </c>
      <c r="N180" s="63"/>
      <c r="O180" s="64" t="s">
        <v>1306</v>
      </c>
      <c r="P180" s="64" t="s">
        <v>1183</v>
      </c>
    </row>
    <row r="181" spans="1:16" ht="13.5" thickBot="1">
      <c r="A181" s="14" t="str">
        <f t="shared" si="12"/>
        <v> BRNO 31 </v>
      </c>
      <c r="B181" s="4" t="str">
        <f t="shared" si="13"/>
        <v>I</v>
      </c>
      <c r="C181" s="14">
        <f t="shared" si="14"/>
        <v>49446.415000000001</v>
      </c>
      <c r="D181" s="16" t="str">
        <f t="shared" si="15"/>
        <v>vis</v>
      </c>
      <c r="E181" s="61">
        <f>VLOOKUP(C181,A!C$21:E$972,3,FALSE)</f>
        <v>4582.0018671241742</v>
      </c>
      <c r="F181" s="4" t="s">
        <v>167</v>
      </c>
      <c r="G181" s="16" t="str">
        <f t="shared" si="16"/>
        <v>49446.415</v>
      </c>
      <c r="H181" s="14">
        <f t="shared" si="17"/>
        <v>4582</v>
      </c>
      <c r="I181" s="62" t="s">
        <v>1307</v>
      </c>
      <c r="J181" s="63" t="s">
        <v>1308</v>
      </c>
      <c r="K181" s="62">
        <v>4582</v>
      </c>
      <c r="L181" s="62" t="s">
        <v>298</v>
      </c>
      <c r="M181" s="63" t="s">
        <v>179</v>
      </c>
      <c r="N181" s="63"/>
      <c r="O181" s="64" t="s">
        <v>1263</v>
      </c>
      <c r="P181" s="64" t="s">
        <v>1183</v>
      </c>
    </row>
    <row r="182" spans="1:16" ht="13.5" thickBot="1">
      <c r="A182" s="14" t="str">
        <f t="shared" si="12"/>
        <v> BRNO 31 </v>
      </c>
      <c r="B182" s="4" t="str">
        <f t="shared" si="13"/>
        <v>I</v>
      </c>
      <c r="C182" s="14">
        <f t="shared" si="14"/>
        <v>49446.415000000001</v>
      </c>
      <c r="D182" s="16" t="str">
        <f t="shared" si="15"/>
        <v>vis</v>
      </c>
      <c r="E182" s="61">
        <f>VLOOKUP(C182,A!C$21:E$972,3,FALSE)</f>
        <v>4582.0018671241742</v>
      </c>
      <c r="F182" s="4" t="s">
        <v>167</v>
      </c>
      <c r="G182" s="16" t="str">
        <f t="shared" si="16"/>
        <v>49446.415</v>
      </c>
      <c r="H182" s="14">
        <f t="shared" si="17"/>
        <v>4582</v>
      </c>
      <c r="I182" s="62" t="s">
        <v>1307</v>
      </c>
      <c r="J182" s="63" t="s">
        <v>1308</v>
      </c>
      <c r="K182" s="62">
        <v>4582</v>
      </c>
      <c r="L182" s="62" t="s">
        <v>298</v>
      </c>
      <c r="M182" s="63" t="s">
        <v>179</v>
      </c>
      <c r="N182" s="63"/>
      <c r="O182" s="64" t="s">
        <v>1244</v>
      </c>
      <c r="P182" s="64" t="s">
        <v>1183</v>
      </c>
    </row>
    <row r="183" spans="1:16" ht="13.5" thickBot="1">
      <c r="A183" s="14" t="str">
        <f t="shared" si="12"/>
        <v> BRNO 31 </v>
      </c>
      <c r="B183" s="4" t="str">
        <f t="shared" si="13"/>
        <v>I</v>
      </c>
      <c r="C183" s="14">
        <f t="shared" si="14"/>
        <v>49446.417000000001</v>
      </c>
      <c r="D183" s="16" t="str">
        <f t="shared" si="15"/>
        <v>vis</v>
      </c>
      <c r="E183" s="61">
        <f>VLOOKUP(C183,A!C$21:E$972,3,FALSE)</f>
        <v>4582.0028380877793</v>
      </c>
      <c r="F183" s="4" t="s">
        <v>167</v>
      </c>
      <c r="G183" s="16" t="str">
        <f t="shared" si="16"/>
        <v>49446.417</v>
      </c>
      <c r="H183" s="14">
        <f t="shared" si="17"/>
        <v>4582</v>
      </c>
      <c r="I183" s="62" t="s">
        <v>1309</v>
      </c>
      <c r="J183" s="63" t="s">
        <v>1310</v>
      </c>
      <c r="K183" s="62">
        <v>4582</v>
      </c>
      <c r="L183" s="62" t="s">
        <v>357</v>
      </c>
      <c r="M183" s="63" t="s">
        <v>179</v>
      </c>
      <c r="N183" s="63"/>
      <c r="O183" s="64" t="s">
        <v>1253</v>
      </c>
      <c r="P183" s="64" t="s">
        <v>1183</v>
      </c>
    </row>
    <row r="184" spans="1:16" ht="13.5" thickBot="1">
      <c r="A184" s="14" t="str">
        <f t="shared" si="12"/>
        <v> BBS 107 </v>
      </c>
      <c r="B184" s="4" t="str">
        <f t="shared" si="13"/>
        <v>II</v>
      </c>
      <c r="C184" s="14">
        <f t="shared" si="14"/>
        <v>49459.408199999998</v>
      </c>
      <c r="D184" s="16" t="str">
        <f t="shared" si="15"/>
        <v>vis</v>
      </c>
      <c r="E184" s="61">
        <f>VLOOKUP(C184,A!C$21:E$972,3,FALSE)</f>
        <v>4588.3098292820705</v>
      </c>
      <c r="F184" s="4" t="s">
        <v>167</v>
      </c>
      <c r="G184" s="16" t="str">
        <f t="shared" si="16"/>
        <v>49459.4082</v>
      </c>
      <c r="H184" s="14">
        <f t="shared" si="17"/>
        <v>4588.5</v>
      </c>
      <c r="I184" s="62" t="s">
        <v>1311</v>
      </c>
      <c r="J184" s="63" t="s">
        <v>1312</v>
      </c>
      <c r="K184" s="62">
        <v>4588.5</v>
      </c>
      <c r="L184" s="62" t="s">
        <v>1313</v>
      </c>
      <c r="M184" s="63" t="s">
        <v>369</v>
      </c>
      <c r="N184" s="63" t="s">
        <v>34</v>
      </c>
      <c r="O184" s="64" t="s">
        <v>556</v>
      </c>
      <c r="P184" s="64" t="s">
        <v>1314</v>
      </c>
    </row>
    <row r="185" spans="1:16" ht="13.5" thickBot="1">
      <c r="A185" s="14" t="str">
        <f t="shared" si="12"/>
        <v> BRNO 31 </v>
      </c>
      <c r="B185" s="4" t="str">
        <f t="shared" si="13"/>
        <v>I</v>
      </c>
      <c r="C185" s="14">
        <f t="shared" si="14"/>
        <v>49481.428999999996</v>
      </c>
      <c r="D185" s="16" t="str">
        <f t="shared" si="15"/>
        <v>vis</v>
      </c>
      <c r="E185" s="61">
        <f>VLOOKUP(C185,A!C$21:E$972,3,FALSE)</f>
        <v>4599.0005269613657</v>
      </c>
      <c r="F185" s="4" t="s">
        <v>167</v>
      </c>
      <c r="G185" s="16" t="str">
        <f t="shared" si="16"/>
        <v>49481.429</v>
      </c>
      <c r="H185" s="14">
        <f t="shared" si="17"/>
        <v>4599</v>
      </c>
      <c r="I185" s="62" t="s">
        <v>1315</v>
      </c>
      <c r="J185" s="63" t="s">
        <v>1316</v>
      </c>
      <c r="K185" s="62">
        <v>4599</v>
      </c>
      <c r="L185" s="62" t="s">
        <v>239</v>
      </c>
      <c r="M185" s="63" t="s">
        <v>179</v>
      </c>
      <c r="N185" s="63"/>
      <c r="O185" s="64" t="s">
        <v>1303</v>
      </c>
      <c r="P185" s="64" t="s">
        <v>1183</v>
      </c>
    </row>
    <row r="186" spans="1:16" ht="13.5" thickBot="1">
      <c r="A186" s="14" t="str">
        <f t="shared" si="12"/>
        <v>OEJV 0060 </v>
      </c>
      <c r="B186" s="4" t="str">
        <f t="shared" si="13"/>
        <v>I</v>
      </c>
      <c r="C186" s="14">
        <f t="shared" si="14"/>
        <v>49481.438000000002</v>
      </c>
      <c r="D186" s="16" t="str">
        <f t="shared" si="15"/>
        <v>vis</v>
      </c>
      <c r="E186" s="61">
        <f>VLOOKUP(C186,A!C$21:E$972,3,FALSE)</f>
        <v>4599.0048962975916</v>
      </c>
      <c r="F186" s="4" t="s">
        <v>167</v>
      </c>
      <c r="G186" s="16" t="str">
        <f t="shared" si="16"/>
        <v>49481.438</v>
      </c>
      <c r="H186" s="14">
        <f t="shared" si="17"/>
        <v>4599</v>
      </c>
      <c r="I186" s="62" t="s">
        <v>1317</v>
      </c>
      <c r="J186" s="63" t="s">
        <v>1318</v>
      </c>
      <c r="K186" s="62">
        <v>4599</v>
      </c>
      <c r="L186" s="62" t="s">
        <v>344</v>
      </c>
      <c r="M186" s="63" t="s">
        <v>179</v>
      </c>
      <c r="N186" s="63"/>
      <c r="O186" s="64" t="s">
        <v>1289</v>
      </c>
      <c r="P186" s="65" t="s">
        <v>1319</v>
      </c>
    </row>
    <row r="187" spans="1:16" ht="13.5" thickBot="1">
      <c r="A187" s="14" t="str">
        <f t="shared" si="12"/>
        <v>OEJV 0060 </v>
      </c>
      <c r="B187" s="4" t="str">
        <f t="shared" si="13"/>
        <v>II</v>
      </c>
      <c r="C187" s="14">
        <f t="shared" si="14"/>
        <v>49484.499000000003</v>
      </c>
      <c r="D187" s="16" t="str">
        <f t="shared" si="15"/>
        <v>vis</v>
      </c>
      <c r="E187" s="61">
        <f>VLOOKUP(C187,A!C$21:E$972,3,FALSE)</f>
        <v>4600.4909560954347</v>
      </c>
      <c r="F187" s="4" t="s">
        <v>167</v>
      </c>
      <c r="G187" s="16" t="str">
        <f t="shared" si="16"/>
        <v>49484.499</v>
      </c>
      <c r="H187" s="14">
        <f t="shared" si="17"/>
        <v>4600.5</v>
      </c>
      <c r="I187" s="62" t="s">
        <v>1320</v>
      </c>
      <c r="J187" s="63" t="s">
        <v>1321</v>
      </c>
      <c r="K187" s="62">
        <v>4600.5</v>
      </c>
      <c r="L187" s="62" t="s">
        <v>876</v>
      </c>
      <c r="M187" s="63" t="s">
        <v>179</v>
      </c>
      <c r="N187" s="63"/>
      <c r="O187" s="64" t="s">
        <v>1289</v>
      </c>
      <c r="P187" s="65" t="s">
        <v>1319</v>
      </c>
    </row>
    <row r="188" spans="1:16" ht="13.5" thickBot="1">
      <c r="A188" s="14" t="str">
        <f t="shared" si="12"/>
        <v> BRNO 31 </v>
      </c>
      <c r="B188" s="4" t="str">
        <f t="shared" si="13"/>
        <v>I</v>
      </c>
      <c r="C188" s="14">
        <f t="shared" si="14"/>
        <v>49551.463000000003</v>
      </c>
      <c r="D188" s="16" t="str">
        <f t="shared" si="15"/>
        <v>vis</v>
      </c>
      <c r="E188" s="61">
        <f>VLOOKUP(C188,A!C$21:E$972,3,FALSE)</f>
        <v>4633.0007595265715</v>
      </c>
      <c r="F188" s="4" t="s">
        <v>167</v>
      </c>
      <c r="G188" s="16" t="str">
        <f t="shared" si="16"/>
        <v>49551.463</v>
      </c>
      <c r="H188" s="14">
        <f t="shared" si="17"/>
        <v>4633</v>
      </c>
      <c r="I188" s="62" t="s">
        <v>1322</v>
      </c>
      <c r="J188" s="63" t="s">
        <v>1323</v>
      </c>
      <c r="K188" s="62">
        <v>4633</v>
      </c>
      <c r="L188" s="62" t="s">
        <v>286</v>
      </c>
      <c r="M188" s="63" t="s">
        <v>179</v>
      </c>
      <c r="N188" s="63"/>
      <c r="O188" s="64" t="s">
        <v>1303</v>
      </c>
      <c r="P188" s="64" t="s">
        <v>1183</v>
      </c>
    </row>
    <row r="189" spans="1:16" ht="13.5" thickBot="1">
      <c r="A189" s="14" t="str">
        <f t="shared" si="12"/>
        <v> BRNO 31 </v>
      </c>
      <c r="B189" s="4" t="str">
        <f t="shared" si="13"/>
        <v>I</v>
      </c>
      <c r="C189" s="14">
        <f t="shared" si="14"/>
        <v>49551.464999999997</v>
      </c>
      <c r="D189" s="16" t="str">
        <f t="shared" si="15"/>
        <v>vis</v>
      </c>
      <c r="E189" s="61">
        <f>VLOOKUP(C189,A!C$21:E$972,3,FALSE)</f>
        <v>4633.0017304901739</v>
      </c>
      <c r="F189" s="4" t="s">
        <v>167</v>
      </c>
      <c r="G189" s="16" t="str">
        <f t="shared" si="16"/>
        <v>49551.465</v>
      </c>
      <c r="H189" s="14">
        <f t="shared" si="17"/>
        <v>4633</v>
      </c>
      <c r="I189" s="62" t="s">
        <v>1324</v>
      </c>
      <c r="J189" s="63" t="s">
        <v>1325</v>
      </c>
      <c r="K189" s="62">
        <v>4633</v>
      </c>
      <c r="L189" s="62" t="s">
        <v>298</v>
      </c>
      <c r="M189" s="63" t="s">
        <v>179</v>
      </c>
      <c r="N189" s="63"/>
      <c r="O189" s="64" t="s">
        <v>1326</v>
      </c>
      <c r="P189" s="64" t="s">
        <v>1183</v>
      </c>
    </row>
    <row r="190" spans="1:16" ht="13.5" thickBot="1">
      <c r="A190" s="14" t="str">
        <f t="shared" si="12"/>
        <v> BBS 109 </v>
      </c>
      <c r="B190" s="4" t="str">
        <f t="shared" si="13"/>
        <v>I</v>
      </c>
      <c r="C190" s="14">
        <f t="shared" si="14"/>
        <v>49860.438000000002</v>
      </c>
      <c r="D190" s="16" t="str">
        <f t="shared" si="15"/>
        <v>vis</v>
      </c>
      <c r="E190" s="61">
        <f>VLOOKUP(C190,A!C$21:E$972,3,FALSE)</f>
        <v>4783.0024994933519</v>
      </c>
      <c r="F190" s="4" t="s">
        <v>167</v>
      </c>
      <c r="G190" s="16" t="str">
        <f t="shared" si="16"/>
        <v>49860.4380</v>
      </c>
      <c r="H190" s="14">
        <f t="shared" si="17"/>
        <v>4783</v>
      </c>
      <c r="I190" s="62" t="s">
        <v>1332</v>
      </c>
      <c r="J190" s="63" t="s">
        <v>1333</v>
      </c>
      <c r="K190" s="62">
        <v>4783</v>
      </c>
      <c r="L190" s="62" t="s">
        <v>1334</v>
      </c>
      <c r="M190" s="63" t="s">
        <v>369</v>
      </c>
      <c r="N190" s="63" t="s">
        <v>34</v>
      </c>
      <c r="O190" s="64" t="s">
        <v>1285</v>
      </c>
      <c r="P190" s="64" t="s">
        <v>1335</v>
      </c>
    </row>
    <row r="191" spans="1:16" ht="13.5" thickBot="1">
      <c r="A191" s="14" t="str">
        <f t="shared" si="12"/>
        <v> BBS 113 </v>
      </c>
      <c r="B191" s="4" t="str">
        <f t="shared" si="13"/>
        <v>II</v>
      </c>
      <c r="C191" s="14">
        <f t="shared" si="14"/>
        <v>49894.409</v>
      </c>
      <c r="D191" s="16" t="str">
        <f t="shared" si="15"/>
        <v>vis</v>
      </c>
      <c r="E191" s="61">
        <f>VLOOKUP(C191,A!C$21:E$972,3,FALSE)</f>
        <v>4799.4948018104033</v>
      </c>
      <c r="F191" s="4" t="s">
        <v>167</v>
      </c>
      <c r="G191" s="16" t="str">
        <f t="shared" si="16"/>
        <v>49894.409</v>
      </c>
      <c r="H191" s="14">
        <f t="shared" si="17"/>
        <v>4799.5</v>
      </c>
      <c r="I191" s="62" t="s">
        <v>1342</v>
      </c>
      <c r="J191" s="63" t="s">
        <v>1343</v>
      </c>
      <c r="K191" s="62">
        <v>4799.5</v>
      </c>
      <c r="L191" s="62" t="s">
        <v>213</v>
      </c>
      <c r="M191" s="63" t="s">
        <v>179</v>
      </c>
      <c r="N191" s="63"/>
      <c r="O191" s="64" t="s">
        <v>1344</v>
      </c>
      <c r="P191" s="64" t="s">
        <v>1345</v>
      </c>
    </row>
    <row r="192" spans="1:16" ht="13.5" thickBot="1">
      <c r="A192" s="14" t="str">
        <f t="shared" si="12"/>
        <v>OEJV 0060 </v>
      </c>
      <c r="B192" s="4" t="str">
        <f t="shared" si="13"/>
        <v>I</v>
      </c>
      <c r="C192" s="14">
        <f t="shared" si="14"/>
        <v>49897.508999999998</v>
      </c>
      <c r="D192" s="16" t="str">
        <f t="shared" si="15"/>
        <v>vis</v>
      </c>
      <c r="E192" s="61">
        <f>VLOOKUP(C192,A!C$21:E$972,3,FALSE)</f>
        <v>4800.9997953985476</v>
      </c>
      <c r="F192" s="4" t="s">
        <v>167</v>
      </c>
      <c r="G192" s="16" t="str">
        <f t="shared" si="16"/>
        <v>49897.509</v>
      </c>
      <c r="H192" s="14">
        <f t="shared" si="17"/>
        <v>4801</v>
      </c>
      <c r="I192" s="62" t="s">
        <v>1346</v>
      </c>
      <c r="J192" s="63" t="s">
        <v>1347</v>
      </c>
      <c r="K192" s="62">
        <v>4801</v>
      </c>
      <c r="L192" s="62" t="s">
        <v>386</v>
      </c>
      <c r="M192" s="63" t="s">
        <v>179</v>
      </c>
      <c r="N192" s="63"/>
      <c r="O192" s="64" t="s">
        <v>1289</v>
      </c>
      <c r="P192" s="65" t="s">
        <v>1319</v>
      </c>
    </row>
    <row r="193" spans="1:16" ht="13.5" thickBot="1">
      <c r="A193" s="14" t="str">
        <f t="shared" si="12"/>
        <v> BBS 109 </v>
      </c>
      <c r="B193" s="4" t="str">
        <f t="shared" si="13"/>
        <v>II</v>
      </c>
      <c r="C193" s="14">
        <f t="shared" si="14"/>
        <v>49898.544300000001</v>
      </c>
      <c r="D193" s="16" t="str">
        <f t="shared" si="15"/>
        <v>vis</v>
      </c>
      <c r="E193" s="61">
        <f>VLOOKUP(C193,A!C$21:E$972,3,FALSE)</f>
        <v>4801.5024147088097</v>
      </c>
      <c r="F193" s="4" t="s">
        <v>167</v>
      </c>
      <c r="G193" s="16" t="str">
        <f t="shared" si="16"/>
        <v>49898.5443</v>
      </c>
      <c r="H193" s="14">
        <f t="shared" si="17"/>
        <v>4801.5</v>
      </c>
      <c r="I193" s="62" t="s">
        <v>1348</v>
      </c>
      <c r="J193" s="63" t="s">
        <v>1349</v>
      </c>
      <c r="K193" s="62">
        <v>4801.5</v>
      </c>
      <c r="L193" s="62" t="s">
        <v>1350</v>
      </c>
      <c r="M193" s="63" t="s">
        <v>369</v>
      </c>
      <c r="N193" s="63" t="s">
        <v>34</v>
      </c>
      <c r="O193" s="64" t="s">
        <v>1285</v>
      </c>
      <c r="P193" s="64" t="s">
        <v>1335</v>
      </c>
    </row>
    <row r="194" spans="1:16" ht="13.5" thickBot="1">
      <c r="A194" s="14" t="str">
        <f t="shared" si="12"/>
        <v>IBVS 4380 </v>
      </c>
      <c r="B194" s="4" t="str">
        <f t="shared" si="13"/>
        <v>I</v>
      </c>
      <c r="C194" s="14">
        <f t="shared" si="14"/>
        <v>49930.469299999997</v>
      </c>
      <c r="D194" s="16" t="str">
        <f t="shared" si="15"/>
        <v>vis</v>
      </c>
      <c r="E194" s="61">
        <f>VLOOKUP(C194,A!C$21:E$972,3,FALSE)</f>
        <v>4817.0014212576853</v>
      </c>
      <c r="F194" s="4" t="s">
        <v>167</v>
      </c>
      <c r="G194" s="16" t="str">
        <f t="shared" si="16"/>
        <v>49930.4693</v>
      </c>
      <c r="H194" s="14">
        <f t="shared" si="17"/>
        <v>4817</v>
      </c>
      <c r="I194" s="62" t="s">
        <v>1355</v>
      </c>
      <c r="J194" s="63" t="s">
        <v>1356</v>
      </c>
      <c r="K194" s="62">
        <v>4817</v>
      </c>
      <c r="L194" s="62" t="s">
        <v>1357</v>
      </c>
      <c r="M194" s="63" t="s">
        <v>369</v>
      </c>
      <c r="N194" s="63" t="s">
        <v>151</v>
      </c>
      <c r="O194" s="64" t="s">
        <v>1358</v>
      </c>
      <c r="P194" s="65" t="s">
        <v>1359</v>
      </c>
    </row>
    <row r="195" spans="1:16" ht="13.5" thickBot="1">
      <c r="A195" s="14" t="str">
        <f t="shared" si="12"/>
        <v>OEJV 0060 </v>
      </c>
      <c r="B195" s="4" t="str">
        <f t="shared" si="13"/>
        <v>I</v>
      </c>
      <c r="C195" s="14">
        <f t="shared" si="14"/>
        <v>49932.525999999998</v>
      </c>
      <c r="D195" s="16" t="str">
        <f t="shared" si="15"/>
        <v>vis</v>
      </c>
      <c r="E195" s="61">
        <f>VLOOKUP(C195,A!C$21:E$972,3,FALSE)</f>
        <v>4817.9999116811487</v>
      </c>
      <c r="F195" s="4" t="s">
        <v>167</v>
      </c>
      <c r="G195" s="16" t="str">
        <f t="shared" si="16"/>
        <v>49932.526</v>
      </c>
      <c r="H195" s="14">
        <f t="shared" si="17"/>
        <v>4818</v>
      </c>
      <c r="I195" s="62" t="s">
        <v>1360</v>
      </c>
      <c r="J195" s="63" t="s">
        <v>1361</v>
      </c>
      <c r="K195" s="62">
        <v>4818</v>
      </c>
      <c r="L195" s="62" t="s">
        <v>386</v>
      </c>
      <c r="M195" s="63" t="s">
        <v>179</v>
      </c>
      <c r="N195" s="63"/>
      <c r="O195" s="64" t="s">
        <v>1289</v>
      </c>
      <c r="P195" s="65" t="s">
        <v>1319</v>
      </c>
    </row>
    <row r="196" spans="1:16" ht="13.5" thickBot="1">
      <c r="A196" s="14" t="str">
        <f t="shared" si="12"/>
        <v>BAVM 90 </v>
      </c>
      <c r="B196" s="4" t="str">
        <f t="shared" si="13"/>
        <v>I</v>
      </c>
      <c r="C196" s="14">
        <f t="shared" si="14"/>
        <v>49932.531199999998</v>
      </c>
      <c r="D196" s="16" t="str">
        <f t="shared" si="15"/>
        <v>vis</v>
      </c>
      <c r="E196" s="61">
        <f>VLOOKUP(C196,A!C$21:E$972,3,FALSE)</f>
        <v>4818.0024361865226</v>
      </c>
      <c r="F196" s="4" t="s">
        <v>167</v>
      </c>
      <c r="G196" s="16" t="str">
        <f t="shared" si="16"/>
        <v>49932.5312</v>
      </c>
      <c r="H196" s="14">
        <f t="shared" si="17"/>
        <v>4818</v>
      </c>
      <c r="I196" s="62" t="s">
        <v>1362</v>
      </c>
      <c r="J196" s="63" t="s">
        <v>1363</v>
      </c>
      <c r="K196" s="62">
        <v>4818</v>
      </c>
      <c r="L196" s="62" t="s">
        <v>1350</v>
      </c>
      <c r="M196" s="63" t="s">
        <v>369</v>
      </c>
      <c r="N196" s="63" t="s">
        <v>1364</v>
      </c>
      <c r="O196" s="64" t="s">
        <v>1365</v>
      </c>
      <c r="P196" s="65" t="s">
        <v>1366</v>
      </c>
    </row>
    <row r="197" spans="1:16" ht="13.5" thickBot="1">
      <c r="A197" s="14" t="str">
        <f t="shared" si="12"/>
        <v> BBS 115 </v>
      </c>
      <c r="B197" s="4" t="str">
        <f t="shared" si="13"/>
        <v>I</v>
      </c>
      <c r="C197" s="14">
        <f t="shared" si="14"/>
        <v>50616.38</v>
      </c>
      <c r="D197" s="16" t="str">
        <f t="shared" si="15"/>
        <v>vis</v>
      </c>
      <c r="E197" s="61">
        <f>VLOOKUP(C197,A!C$21:E$972,3,FALSE)</f>
        <v>5149.9985843350614</v>
      </c>
      <c r="F197" s="4" t="s">
        <v>167</v>
      </c>
      <c r="G197" s="16" t="str">
        <f t="shared" si="16"/>
        <v>50616.380</v>
      </c>
      <c r="H197" s="14">
        <f t="shared" si="17"/>
        <v>5150</v>
      </c>
      <c r="I197" s="62" t="s">
        <v>1371</v>
      </c>
      <c r="J197" s="63" t="s">
        <v>1372</v>
      </c>
      <c r="K197" s="62">
        <v>5150</v>
      </c>
      <c r="L197" s="62" t="s">
        <v>168</v>
      </c>
      <c r="M197" s="63" t="s">
        <v>179</v>
      </c>
      <c r="N197" s="63"/>
      <c r="O197" s="64" t="s">
        <v>1373</v>
      </c>
      <c r="P197" s="64" t="s">
        <v>1374</v>
      </c>
    </row>
    <row r="198" spans="1:16" ht="13.5" thickBot="1">
      <c r="A198" s="14" t="str">
        <f t="shared" si="12"/>
        <v>OEJV 0074 </v>
      </c>
      <c r="B198" s="4" t="str">
        <f t="shared" si="13"/>
        <v>I</v>
      </c>
      <c r="C198" s="14">
        <f t="shared" si="14"/>
        <v>52033.532700000003</v>
      </c>
      <c r="D198" s="16" t="str">
        <f t="shared" si="15"/>
        <v>vis</v>
      </c>
      <c r="E198" s="61">
        <f>VLOOKUP(C198,A!C$21:E$972,3,FALSE)</f>
        <v>5838.0004317292587</v>
      </c>
      <c r="F198" s="4" t="s">
        <v>167</v>
      </c>
      <c r="G198" s="16" t="str">
        <f t="shared" si="16"/>
        <v>52033.53270</v>
      </c>
      <c r="H198" s="14">
        <f t="shared" si="17"/>
        <v>5838</v>
      </c>
      <c r="I198" s="62" t="s">
        <v>1400</v>
      </c>
      <c r="J198" s="63" t="s">
        <v>1401</v>
      </c>
      <c r="K198" s="62">
        <v>5838</v>
      </c>
      <c r="L198" s="62" t="s">
        <v>1402</v>
      </c>
      <c r="M198" s="63" t="s">
        <v>1403</v>
      </c>
      <c r="N198" s="63" t="s">
        <v>167</v>
      </c>
      <c r="O198" s="64" t="s">
        <v>1404</v>
      </c>
      <c r="P198" s="65" t="s">
        <v>1405</v>
      </c>
    </row>
    <row r="199" spans="1:16" ht="13.5" thickBot="1">
      <c r="A199" s="14" t="str">
        <f t="shared" si="12"/>
        <v>BAVM 158 </v>
      </c>
      <c r="B199" s="4" t="str">
        <f t="shared" si="13"/>
        <v>II</v>
      </c>
      <c r="C199" s="14">
        <f t="shared" si="14"/>
        <v>52100.476999999999</v>
      </c>
      <c r="D199" s="16" t="str">
        <f t="shared" si="15"/>
        <v>vis</v>
      </c>
      <c r="E199" s="61">
        <f>VLOOKUP(C199,A!C$21:E$972,3,FALSE)</f>
        <v>5870.5006711688811</v>
      </c>
      <c r="F199" s="4" t="s">
        <v>167</v>
      </c>
      <c r="G199" s="16" t="str">
        <f t="shared" si="16"/>
        <v>52100.4770</v>
      </c>
      <c r="H199" s="14">
        <f t="shared" si="17"/>
        <v>5870.5</v>
      </c>
      <c r="I199" s="62" t="s">
        <v>1409</v>
      </c>
      <c r="J199" s="63" t="s">
        <v>1410</v>
      </c>
      <c r="K199" s="62">
        <v>5870.5</v>
      </c>
      <c r="L199" s="62" t="s">
        <v>1411</v>
      </c>
      <c r="M199" s="63" t="s">
        <v>369</v>
      </c>
      <c r="N199" s="63" t="s">
        <v>167</v>
      </c>
      <c r="O199" s="64" t="s">
        <v>1412</v>
      </c>
      <c r="P199" s="65" t="s">
        <v>1413</v>
      </c>
    </row>
    <row r="200" spans="1:16" ht="13.5" thickBot="1">
      <c r="A200" s="14" t="str">
        <f t="shared" si="12"/>
        <v>OEJV 0074 </v>
      </c>
      <c r="B200" s="4" t="str">
        <f t="shared" si="13"/>
        <v>II</v>
      </c>
      <c r="C200" s="14">
        <f t="shared" si="14"/>
        <v>53546.458559999999</v>
      </c>
      <c r="D200" s="16" t="str">
        <f t="shared" si="15"/>
        <v>vis</v>
      </c>
      <c r="E200" s="61">
        <f>VLOOKUP(C200,A!C$21:E$972,3,FALSE)</f>
        <v>6572.4984054835668</v>
      </c>
      <c r="F200" s="4" t="s">
        <v>167</v>
      </c>
      <c r="G200" s="16" t="str">
        <f t="shared" si="16"/>
        <v>53546.45856</v>
      </c>
      <c r="H200" s="14">
        <f t="shared" si="17"/>
        <v>6572.5</v>
      </c>
      <c r="I200" s="62" t="s">
        <v>1427</v>
      </c>
      <c r="J200" s="63" t="s">
        <v>1428</v>
      </c>
      <c r="K200" s="62">
        <v>6572.5</v>
      </c>
      <c r="L200" s="62" t="s">
        <v>1429</v>
      </c>
      <c r="M200" s="63" t="s">
        <v>1403</v>
      </c>
      <c r="N200" s="63" t="s">
        <v>1430</v>
      </c>
      <c r="O200" s="64" t="s">
        <v>1431</v>
      </c>
      <c r="P200" s="65" t="s">
        <v>1405</v>
      </c>
    </row>
    <row r="201" spans="1:16" ht="13.5" thickBot="1">
      <c r="A201" s="14" t="str">
        <f t="shared" si="12"/>
        <v>IBVS 5754 </v>
      </c>
      <c r="B201" s="4" t="str">
        <f t="shared" si="13"/>
        <v>II</v>
      </c>
      <c r="C201" s="14">
        <f t="shared" si="14"/>
        <v>53888.387999999999</v>
      </c>
      <c r="D201" s="16" t="str">
        <f t="shared" si="15"/>
        <v>vis</v>
      </c>
      <c r="E201" s="61">
        <f>VLOOKUP(C201,A!C$21:E$972,3,FALSE)</f>
        <v>6738.4989263861216</v>
      </c>
      <c r="F201" s="4" t="s">
        <v>167</v>
      </c>
      <c r="G201" s="16" t="str">
        <f t="shared" si="16"/>
        <v>53888.3880</v>
      </c>
      <c r="H201" s="14">
        <f t="shared" si="17"/>
        <v>6738.5</v>
      </c>
      <c r="I201" s="62" t="s">
        <v>1435</v>
      </c>
      <c r="J201" s="63" t="s">
        <v>1436</v>
      </c>
      <c r="K201" s="62">
        <v>6738.5</v>
      </c>
      <c r="L201" s="62" t="s">
        <v>711</v>
      </c>
      <c r="M201" s="63" t="s">
        <v>369</v>
      </c>
      <c r="N201" s="63" t="s">
        <v>151</v>
      </c>
      <c r="O201" s="64" t="s">
        <v>1437</v>
      </c>
      <c r="P201" s="65" t="s">
        <v>1438</v>
      </c>
    </row>
    <row r="202" spans="1:16" ht="13.5" thickBot="1">
      <c r="A202" s="14" t="str">
        <f t="shared" si="12"/>
        <v>OEJV 0074 </v>
      </c>
      <c r="B202" s="4" t="str">
        <f t="shared" si="13"/>
        <v>I</v>
      </c>
      <c r="C202" s="14">
        <f t="shared" si="14"/>
        <v>53922.374329999999</v>
      </c>
      <c r="D202" s="16" t="str">
        <f t="shared" si="15"/>
        <v>vis</v>
      </c>
      <c r="E202" s="61">
        <f>VLOOKUP(C202,A!C$21:E$972,3,FALSE)</f>
        <v>6754.9986711392085</v>
      </c>
      <c r="F202" s="4" t="s">
        <v>167</v>
      </c>
      <c r="G202" s="16" t="str">
        <f t="shared" si="16"/>
        <v>53922.37433</v>
      </c>
      <c r="H202" s="14">
        <f t="shared" si="17"/>
        <v>6755</v>
      </c>
      <c r="I202" s="62" t="s">
        <v>1439</v>
      </c>
      <c r="J202" s="63" t="s">
        <v>1440</v>
      </c>
      <c r="K202" s="62">
        <v>6755</v>
      </c>
      <c r="L202" s="62" t="s">
        <v>1441</v>
      </c>
      <c r="M202" s="63" t="s">
        <v>1403</v>
      </c>
      <c r="N202" s="63" t="s">
        <v>122</v>
      </c>
      <c r="O202" s="64" t="s">
        <v>1442</v>
      </c>
      <c r="P202" s="65" t="s">
        <v>1405</v>
      </c>
    </row>
    <row r="203" spans="1:16" ht="13.5" thickBot="1">
      <c r="A203" s="14" t="str">
        <f t="shared" ref="A203:A266" si="18">P203</f>
        <v>OEJV 0074 </v>
      </c>
      <c r="B203" s="4" t="str">
        <f t="shared" ref="B203:B266" si="19">IF(H203=INT(H203),"I","II")</f>
        <v>I</v>
      </c>
      <c r="C203" s="14">
        <f t="shared" ref="C203:C266" si="20">1*G203</f>
        <v>53924.43331</v>
      </c>
      <c r="D203" s="16" t="str">
        <f t="shared" ref="D203:D266" si="21">VLOOKUP(F203,I$1:J$5,2,FALSE)</f>
        <v>vis</v>
      </c>
      <c r="E203" s="61">
        <f>VLOOKUP(C203,A!C$21:E$972,3,FALSE)</f>
        <v>6755.9982684611832</v>
      </c>
      <c r="F203" s="4" t="s">
        <v>167</v>
      </c>
      <c r="G203" s="16" t="str">
        <f t="shared" ref="G203:G266" si="22">MID(I203,3,LEN(I203)-3)</f>
        <v>53924.43331</v>
      </c>
      <c r="H203" s="14">
        <f t="shared" ref="H203:H266" si="23">1*K203</f>
        <v>6756</v>
      </c>
      <c r="I203" s="62" t="s">
        <v>1443</v>
      </c>
      <c r="J203" s="63" t="s">
        <v>1444</v>
      </c>
      <c r="K203" s="62">
        <v>6756</v>
      </c>
      <c r="L203" s="62" t="s">
        <v>1445</v>
      </c>
      <c r="M203" s="63" t="s">
        <v>1403</v>
      </c>
      <c r="N203" s="63" t="s">
        <v>1430</v>
      </c>
      <c r="O203" s="64" t="s">
        <v>1442</v>
      </c>
      <c r="P203" s="65" t="s">
        <v>1405</v>
      </c>
    </row>
    <row r="204" spans="1:16" ht="13.5" thickBot="1">
      <c r="A204" s="14" t="str">
        <f t="shared" si="18"/>
        <v>OEJV 0074 </v>
      </c>
      <c r="B204" s="4" t="str">
        <f t="shared" si="19"/>
        <v>I</v>
      </c>
      <c r="C204" s="14">
        <f t="shared" si="20"/>
        <v>53990.346989999998</v>
      </c>
      <c r="D204" s="16" t="str">
        <f t="shared" si="21"/>
        <v>vis</v>
      </c>
      <c r="E204" s="61">
        <f>VLOOKUP(C204,A!C$21:E$972,3,FALSE)</f>
        <v>6787.998160645383</v>
      </c>
      <c r="F204" s="4" t="s">
        <v>167</v>
      </c>
      <c r="G204" s="16" t="str">
        <f t="shared" si="22"/>
        <v>53990.34699</v>
      </c>
      <c r="H204" s="14">
        <f t="shared" si="23"/>
        <v>6788</v>
      </c>
      <c r="I204" s="62" t="s">
        <v>1446</v>
      </c>
      <c r="J204" s="63" t="s">
        <v>1447</v>
      </c>
      <c r="K204" s="62">
        <v>6788</v>
      </c>
      <c r="L204" s="62" t="s">
        <v>1448</v>
      </c>
      <c r="M204" s="63" t="s">
        <v>1403</v>
      </c>
      <c r="N204" s="63" t="s">
        <v>122</v>
      </c>
      <c r="O204" s="64" t="s">
        <v>1442</v>
      </c>
      <c r="P204" s="65" t="s">
        <v>1405</v>
      </c>
    </row>
    <row r="205" spans="1:16" ht="13.5" thickBot="1">
      <c r="A205" s="14" t="str">
        <f t="shared" si="18"/>
        <v>OEJV 0074 </v>
      </c>
      <c r="B205" s="4" t="str">
        <f t="shared" si="19"/>
        <v>I</v>
      </c>
      <c r="C205" s="14">
        <f t="shared" si="20"/>
        <v>54202.50692</v>
      </c>
      <c r="D205" s="16" t="str">
        <f t="shared" si="21"/>
        <v>vis</v>
      </c>
      <c r="E205" s="61">
        <f>VLOOKUP(C205,A!C$21:E$972,3,FALSE)</f>
        <v>6890.9979459070728</v>
      </c>
      <c r="F205" s="4" t="s">
        <v>167</v>
      </c>
      <c r="G205" s="16" t="str">
        <f t="shared" si="22"/>
        <v>54202.50692</v>
      </c>
      <c r="H205" s="14">
        <f t="shared" si="23"/>
        <v>6891</v>
      </c>
      <c r="I205" s="62" t="s">
        <v>1449</v>
      </c>
      <c r="J205" s="63" t="s">
        <v>1450</v>
      </c>
      <c r="K205" s="62">
        <v>6891</v>
      </c>
      <c r="L205" s="62" t="s">
        <v>1451</v>
      </c>
      <c r="M205" s="63" t="s">
        <v>1403</v>
      </c>
      <c r="N205" s="63" t="s">
        <v>122</v>
      </c>
      <c r="O205" s="64" t="s">
        <v>1442</v>
      </c>
      <c r="P205" s="65" t="s">
        <v>1405</v>
      </c>
    </row>
    <row r="206" spans="1:16" ht="13.5" thickBot="1">
      <c r="A206" s="14" t="str">
        <f t="shared" si="18"/>
        <v>OEJV 0074 </v>
      </c>
      <c r="B206" s="4" t="str">
        <f t="shared" si="19"/>
        <v>I</v>
      </c>
      <c r="C206" s="14">
        <f t="shared" si="20"/>
        <v>54202.50692</v>
      </c>
      <c r="D206" s="16" t="str">
        <f t="shared" si="21"/>
        <v>vis</v>
      </c>
      <c r="E206" s="61">
        <f>VLOOKUP(C206,A!C$21:E$972,3,FALSE)</f>
        <v>6890.9979459070728</v>
      </c>
      <c r="F206" s="4" t="s">
        <v>167</v>
      </c>
      <c r="G206" s="16" t="str">
        <f t="shared" si="22"/>
        <v>54202.50692</v>
      </c>
      <c r="H206" s="14">
        <f t="shared" si="23"/>
        <v>6891</v>
      </c>
      <c r="I206" s="62" t="s">
        <v>1449</v>
      </c>
      <c r="J206" s="63" t="s">
        <v>1450</v>
      </c>
      <c r="K206" s="62">
        <v>6891</v>
      </c>
      <c r="L206" s="62" t="s">
        <v>1451</v>
      </c>
      <c r="M206" s="63" t="s">
        <v>1403</v>
      </c>
      <c r="N206" s="63" t="s">
        <v>167</v>
      </c>
      <c r="O206" s="64" t="s">
        <v>1442</v>
      </c>
      <c r="P206" s="65" t="s">
        <v>1405</v>
      </c>
    </row>
    <row r="207" spans="1:16" ht="13.5" thickBot="1">
      <c r="A207" s="14" t="str">
        <f t="shared" si="18"/>
        <v>OEJV 0074 </v>
      </c>
      <c r="B207" s="4" t="str">
        <f t="shared" si="19"/>
        <v>I</v>
      </c>
      <c r="C207" s="14">
        <f t="shared" si="20"/>
        <v>54202.50722</v>
      </c>
      <c r="D207" s="16" t="str">
        <f t="shared" si="21"/>
        <v>vis</v>
      </c>
      <c r="E207" s="61">
        <f>VLOOKUP(C207,A!C$21:E$972,3,FALSE)</f>
        <v>6890.9980915516135</v>
      </c>
      <c r="F207" s="4" t="s">
        <v>167</v>
      </c>
      <c r="G207" s="16" t="str">
        <f t="shared" si="22"/>
        <v>54202.50722</v>
      </c>
      <c r="H207" s="14">
        <f t="shared" si="23"/>
        <v>6891</v>
      </c>
      <c r="I207" s="62" t="s">
        <v>1452</v>
      </c>
      <c r="J207" s="63" t="s">
        <v>1453</v>
      </c>
      <c r="K207" s="62">
        <v>6891</v>
      </c>
      <c r="L207" s="62" t="s">
        <v>1454</v>
      </c>
      <c r="M207" s="63" t="s">
        <v>1403</v>
      </c>
      <c r="N207" s="63" t="s">
        <v>1430</v>
      </c>
      <c r="O207" s="64" t="s">
        <v>1442</v>
      </c>
      <c r="P207" s="65" t="s">
        <v>1405</v>
      </c>
    </row>
    <row r="208" spans="1:16" ht="13.5" thickBot="1">
      <c r="A208" s="14" t="str">
        <f t="shared" si="18"/>
        <v>BAVM 186 </v>
      </c>
      <c r="B208" s="4" t="str">
        <f t="shared" si="19"/>
        <v>I</v>
      </c>
      <c r="C208" s="14">
        <f t="shared" si="20"/>
        <v>54268.419300000001</v>
      </c>
      <c r="D208" s="16" t="str">
        <f t="shared" si="21"/>
        <v>vis</v>
      </c>
      <c r="E208" s="61">
        <f>VLOOKUP(C208,A!C$21:E$972,3,FALSE)</f>
        <v>6922.997206964932</v>
      </c>
      <c r="F208" s="4" t="s">
        <v>167</v>
      </c>
      <c r="G208" s="16" t="str">
        <f t="shared" si="22"/>
        <v>54268.4193</v>
      </c>
      <c r="H208" s="14">
        <f t="shared" si="23"/>
        <v>6923</v>
      </c>
      <c r="I208" s="62" t="s">
        <v>1455</v>
      </c>
      <c r="J208" s="63" t="s">
        <v>1456</v>
      </c>
      <c r="K208" s="62">
        <v>6923</v>
      </c>
      <c r="L208" s="62" t="s">
        <v>1457</v>
      </c>
      <c r="M208" s="63" t="s">
        <v>1403</v>
      </c>
      <c r="N208" s="63" t="s">
        <v>1458</v>
      </c>
      <c r="O208" s="64" t="s">
        <v>1459</v>
      </c>
      <c r="P208" s="65" t="s">
        <v>1460</v>
      </c>
    </row>
    <row r="209" spans="1:16" ht="13.5" thickBot="1">
      <c r="A209" s="14" t="str">
        <f t="shared" si="18"/>
        <v>IBVS 5801 </v>
      </c>
      <c r="B209" s="4" t="str">
        <f t="shared" si="19"/>
        <v>II</v>
      </c>
      <c r="C209" s="14">
        <f t="shared" si="20"/>
        <v>54302.407899999998</v>
      </c>
      <c r="D209" s="16" t="str">
        <f t="shared" si="21"/>
        <v>vis</v>
      </c>
      <c r="E209" s="61">
        <f>VLOOKUP(C209,A!C$21:E$972,3,FALSE)</f>
        <v>6939.4980537617093</v>
      </c>
      <c r="F209" s="4" t="s">
        <v>167</v>
      </c>
      <c r="G209" s="16" t="str">
        <f t="shared" si="22"/>
        <v>54302.4079</v>
      </c>
      <c r="H209" s="14">
        <f t="shared" si="23"/>
        <v>6939.5</v>
      </c>
      <c r="I209" s="62" t="s">
        <v>1461</v>
      </c>
      <c r="J209" s="63" t="s">
        <v>1462</v>
      </c>
      <c r="K209" s="62">
        <v>6939.5</v>
      </c>
      <c r="L209" s="62" t="s">
        <v>1463</v>
      </c>
      <c r="M209" s="63" t="s">
        <v>369</v>
      </c>
      <c r="N209" s="63" t="s">
        <v>1464</v>
      </c>
      <c r="O209" s="64" t="s">
        <v>1465</v>
      </c>
      <c r="P209" s="65" t="s">
        <v>1466</v>
      </c>
    </row>
    <row r="210" spans="1:16" ht="13.5" thickBot="1">
      <c r="A210" s="14" t="str">
        <f t="shared" si="18"/>
        <v> HC 159 </v>
      </c>
      <c r="B210" s="4" t="str">
        <f t="shared" si="19"/>
        <v>I</v>
      </c>
      <c r="C210" s="14">
        <f t="shared" si="20"/>
        <v>18215.579000000002</v>
      </c>
      <c r="D210" s="16" t="str">
        <f t="shared" si="21"/>
        <v>vis</v>
      </c>
      <c r="E210" s="61">
        <f>VLOOKUP(C210,A!C$21:E$972,3,FALSE)</f>
        <v>-10580.000691714473</v>
      </c>
      <c r="F210" s="4" t="s">
        <v>167</v>
      </c>
      <c r="G210" s="16" t="str">
        <f t="shared" si="22"/>
        <v>18215.579</v>
      </c>
      <c r="H210" s="14">
        <f t="shared" si="23"/>
        <v>-10580</v>
      </c>
      <c r="I210" s="62" t="s">
        <v>170</v>
      </c>
      <c r="J210" s="63" t="s">
        <v>171</v>
      </c>
      <c r="K210" s="62">
        <v>-10580</v>
      </c>
      <c r="L210" s="62" t="s">
        <v>172</v>
      </c>
      <c r="M210" s="63" t="s">
        <v>173</v>
      </c>
      <c r="N210" s="63"/>
      <c r="O210" s="64" t="s">
        <v>174</v>
      </c>
      <c r="P210" s="64" t="s">
        <v>175</v>
      </c>
    </row>
    <row r="211" spans="1:16" ht="13.5" thickBot="1">
      <c r="A211" s="14" t="str">
        <f t="shared" si="18"/>
        <v> AN 190.379 </v>
      </c>
      <c r="B211" s="4" t="str">
        <f t="shared" si="19"/>
        <v>I</v>
      </c>
      <c r="C211" s="14">
        <f t="shared" si="20"/>
        <v>18967.405999999999</v>
      </c>
      <c r="D211" s="16" t="str">
        <f t="shared" si="21"/>
        <v>vis</v>
      </c>
      <c r="E211" s="61">
        <f>VLOOKUP(C211,A!C$21:E$972,3,FALSE)</f>
        <v>-10215.002364490572</v>
      </c>
      <c r="F211" s="4" t="s">
        <v>167</v>
      </c>
      <c r="G211" s="16" t="str">
        <f t="shared" si="22"/>
        <v>18967.406</v>
      </c>
      <c r="H211" s="14">
        <f t="shared" si="23"/>
        <v>-10215</v>
      </c>
      <c r="I211" s="62" t="s">
        <v>176</v>
      </c>
      <c r="J211" s="63" t="s">
        <v>177</v>
      </c>
      <c r="K211" s="62">
        <v>-10215</v>
      </c>
      <c r="L211" s="62" t="s">
        <v>178</v>
      </c>
      <c r="M211" s="63" t="s">
        <v>179</v>
      </c>
      <c r="N211" s="63"/>
      <c r="O211" s="64" t="s">
        <v>180</v>
      </c>
      <c r="P211" s="64" t="s">
        <v>181</v>
      </c>
    </row>
    <row r="212" spans="1:16" ht="13.5" thickBot="1">
      <c r="A212" s="14" t="str">
        <f t="shared" si="18"/>
        <v> AN 199.281 </v>
      </c>
      <c r="B212" s="4" t="str">
        <f t="shared" si="19"/>
        <v>I</v>
      </c>
      <c r="C212" s="14">
        <f t="shared" si="20"/>
        <v>19340.233</v>
      </c>
      <c r="D212" s="16" t="str">
        <f t="shared" si="21"/>
        <v>vis</v>
      </c>
      <c r="E212" s="61">
        <f>VLOOKUP(C212,A!C$21:E$972,3,FALSE)</f>
        <v>-10034.001640462431</v>
      </c>
      <c r="F212" s="4" t="s">
        <v>167</v>
      </c>
      <c r="G212" s="16" t="str">
        <f t="shared" si="22"/>
        <v>19340.233</v>
      </c>
      <c r="H212" s="14">
        <f t="shared" si="23"/>
        <v>-10034</v>
      </c>
      <c r="I212" s="62" t="s">
        <v>182</v>
      </c>
      <c r="J212" s="63" t="s">
        <v>183</v>
      </c>
      <c r="K212" s="62">
        <v>-10034</v>
      </c>
      <c r="L212" s="62" t="s">
        <v>168</v>
      </c>
      <c r="M212" s="63" t="s">
        <v>179</v>
      </c>
      <c r="N212" s="63"/>
      <c r="O212" s="64" t="s">
        <v>184</v>
      </c>
      <c r="P212" s="64" t="s">
        <v>185</v>
      </c>
    </row>
    <row r="213" spans="1:16" ht="13.5" thickBot="1">
      <c r="A213" s="14" t="str">
        <f t="shared" si="18"/>
        <v> AN 197.105 </v>
      </c>
      <c r="B213" s="4" t="str">
        <f t="shared" si="19"/>
        <v>II</v>
      </c>
      <c r="C213" s="14">
        <f t="shared" si="20"/>
        <v>19639.925999999999</v>
      </c>
      <c r="D213" s="16" t="str">
        <f t="shared" si="21"/>
        <v>vis</v>
      </c>
      <c r="E213" s="61">
        <f>VLOOKUP(C213,A!C$21:E$972,3,FALSE)</f>
        <v>-9888.5061425876374</v>
      </c>
      <c r="F213" s="4" t="s">
        <v>167</v>
      </c>
      <c r="G213" s="16" t="str">
        <f t="shared" si="22"/>
        <v>19639.926</v>
      </c>
      <c r="H213" s="14">
        <f t="shared" si="23"/>
        <v>-9888.5</v>
      </c>
      <c r="I213" s="62" t="s">
        <v>186</v>
      </c>
      <c r="J213" s="63" t="s">
        <v>187</v>
      </c>
      <c r="K213" s="62">
        <v>-9888.5</v>
      </c>
      <c r="L213" s="62" t="s">
        <v>188</v>
      </c>
      <c r="M213" s="63" t="s">
        <v>179</v>
      </c>
      <c r="N213" s="63"/>
      <c r="O213" s="64" t="s">
        <v>189</v>
      </c>
      <c r="P213" s="64" t="s">
        <v>190</v>
      </c>
    </row>
    <row r="214" spans="1:16" ht="13.5" thickBot="1">
      <c r="A214" s="14" t="str">
        <f t="shared" si="18"/>
        <v> AN 199.281 </v>
      </c>
      <c r="B214" s="4" t="str">
        <f t="shared" si="19"/>
        <v>I</v>
      </c>
      <c r="C214" s="14">
        <f t="shared" si="20"/>
        <v>19686.276000000002</v>
      </c>
      <c r="D214" s="16" t="str">
        <f t="shared" si="21"/>
        <v>vis</v>
      </c>
      <c r="E214" s="61">
        <f>VLOOKUP(C214,A!C$21:E$972,3,FALSE)</f>
        <v>-9866.0040610358592</v>
      </c>
      <c r="F214" s="4" t="s">
        <v>167</v>
      </c>
      <c r="G214" s="16" t="str">
        <f t="shared" si="22"/>
        <v>19686.276</v>
      </c>
      <c r="H214" s="14">
        <f t="shared" si="23"/>
        <v>-9866</v>
      </c>
      <c r="I214" s="62" t="s">
        <v>191</v>
      </c>
      <c r="J214" s="63" t="s">
        <v>192</v>
      </c>
      <c r="K214" s="62">
        <v>-9866</v>
      </c>
      <c r="L214" s="62" t="s">
        <v>193</v>
      </c>
      <c r="M214" s="63" t="s">
        <v>179</v>
      </c>
      <c r="N214" s="63"/>
      <c r="O214" s="64" t="s">
        <v>184</v>
      </c>
      <c r="P214" s="64" t="s">
        <v>185</v>
      </c>
    </row>
    <row r="215" spans="1:16" ht="13.5" thickBot="1">
      <c r="A215" s="14" t="str">
        <f t="shared" si="18"/>
        <v> AN 197.105 </v>
      </c>
      <c r="B215" s="4" t="str">
        <f t="shared" si="19"/>
        <v>I</v>
      </c>
      <c r="C215" s="14">
        <f t="shared" si="20"/>
        <v>19964.344000000001</v>
      </c>
      <c r="D215" s="16" t="str">
        <f t="shared" si="21"/>
        <v>vis</v>
      </c>
      <c r="E215" s="61">
        <f>VLOOKUP(C215,A!C$21:E$972,3,FALSE)</f>
        <v>-9731.0071071428829</v>
      </c>
      <c r="F215" s="4" t="s">
        <v>167</v>
      </c>
      <c r="G215" s="16" t="str">
        <f t="shared" si="22"/>
        <v>19964.344</v>
      </c>
      <c r="H215" s="14">
        <f t="shared" si="23"/>
        <v>-9731</v>
      </c>
      <c r="I215" s="62" t="s">
        <v>194</v>
      </c>
      <c r="J215" s="63" t="s">
        <v>195</v>
      </c>
      <c r="K215" s="62">
        <v>-9731</v>
      </c>
      <c r="L215" s="62" t="s">
        <v>196</v>
      </c>
      <c r="M215" s="63" t="s">
        <v>179</v>
      </c>
      <c r="N215" s="63"/>
      <c r="O215" s="64" t="s">
        <v>189</v>
      </c>
      <c r="P215" s="64" t="s">
        <v>190</v>
      </c>
    </row>
    <row r="216" spans="1:16" ht="13.5" thickBot="1">
      <c r="A216" s="14" t="str">
        <f t="shared" si="18"/>
        <v> AN 199.281 </v>
      </c>
      <c r="B216" s="4" t="str">
        <f t="shared" si="19"/>
        <v>II</v>
      </c>
      <c r="C216" s="14">
        <f t="shared" si="20"/>
        <v>19998.34</v>
      </c>
      <c r="D216" s="16" t="str">
        <f t="shared" si="21"/>
        <v>vis</v>
      </c>
      <c r="E216" s="61">
        <f>VLOOKUP(C216,A!C$21:E$972,3,FALSE)</f>
        <v>-9714.5026677807637</v>
      </c>
      <c r="F216" s="4" t="s">
        <v>167</v>
      </c>
      <c r="G216" s="16" t="str">
        <f t="shared" si="22"/>
        <v>19998.340</v>
      </c>
      <c r="H216" s="14">
        <f t="shared" si="23"/>
        <v>-9714.5</v>
      </c>
      <c r="I216" s="62" t="s">
        <v>197</v>
      </c>
      <c r="J216" s="63" t="s">
        <v>198</v>
      </c>
      <c r="K216" s="62">
        <v>-9714.5</v>
      </c>
      <c r="L216" s="62" t="s">
        <v>178</v>
      </c>
      <c r="M216" s="63" t="s">
        <v>179</v>
      </c>
      <c r="N216" s="63"/>
      <c r="O216" s="64" t="s">
        <v>184</v>
      </c>
      <c r="P216" s="64" t="s">
        <v>185</v>
      </c>
    </row>
    <row r="217" spans="1:16" ht="13.5" thickBot="1">
      <c r="A217" s="14" t="str">
        <f t="shared" si="18"/>
        <v> AN 199.281 </v>
      </c>
      <c r="B217" s="4" t="str">
        <f t="shared" si="19"/>
        <v>I</v>
      </c>
      <c r="C217" s="14">
        <f t="shared" si="20"/>
        <v>19999.367999999999</v>
      </c>
      <c r="D217" s="16" t="str">
        <f t="shared" si="21"/>
        <v>vis</v>
      </c>
      <c r="E217" s="61">
        <f>VLOOKUP(C217,A!C$21:E$972,3,FALSE)</f>
        <v>-9714.0035924876629</v>
      </c>
      <c r="F217" s="4" t="s">
        <v>167</v>
      </c>
      <c r="G217" s="16" t="str">
        <f t="shared" si="22"/>
        <v>19999.368</v>
      </c>
      <c r="H217" s="14">
        <f t="shared" si="23"/>
        <v>-9714</v>
      </c>
      <c r="I217" s="62" t="s">
        <v>199</v>
      </c>
      <c r="J217" s="63" t="s">
        <v>200</v>
      </c>
      <c r="K217" s="62">
        <v>-9714</v>
      </c>
      <c r="L217" s="62" t="s">
        <v>201</v>
      </c>
      <c r="M217" s="63" t="s">
        <v>179</v>
      </c>
      <c r="N217" s="63"/>
      <c r="O217" s="64" t="s">
        <v>202</v>
      </c>
      <c r="P217" s="64" t="s">
        <v>185</v>
      </c>
    </row>
    <row r="218" spans="1:16" ht="13.5" thickBot="1">
      <c r="A218" s="14" t="str">
        <f t="shared" si="18"/>
        <v> AN 199.281 </v>
      </c>
      <c r="B218" s="4" t="str">
        <f t="shared" si="19"/>
        <v>II</v>
      </c>
      <c r="C218" s="14">
        <f t="shared" si="20"/>
        <v>20035.417000000001</v>
      </c>
      <c r="D218" s="16" t="str">
        <f t="shared" si="21"/>
        <v>vis</v>
      </c>
      <c r="E218" s="61">
        <f>VLOOKUP(C218,A!C$21:E$972,3,FALSE)</f>
        <v>-9696.502458984749</v>
      </c>
      <c r="F218" s="4" t="s">
        <v>167</v>
      </c>
      <c r="G218" s="16" t="str">
        <f t="shared" si="22"/>
        <v>20035.417</v>
      </c>
      <c r="H218" s="14">
        <f t="shared" si="23"/>
        <v>-9696.5</v>
      </c>
      <c r="I218" s="62" t="s">
        <v>203</v>
      </c>
      <c r="J218" s="63" t="s">
        <v>204</v>
      </c>
      <c r="K218" s="62">
        <v>-9696.5</v>
      </c>
      <c r="L218" s="62" t="s">
        <v>178</v>
      </c>
      <c r="M218" s="63" t="s">
        <v>179</v>
      </c>
      <c r="N218" s="63"/>
      <c r="O218" s="64" t="s">
        <v>184</v>
      </c>
      <c r="P218" s="64" t="s">
        <v>185</v>
      </c>
    </row>
    <row r="219" spans="1:16" ht="13.5" thickBot="1">
      <c r="A219" s="14" t="str">
        <f t="shared" si="18"/>
        <v> AN 199.281 </v>
      </c>
      <c r="B219" s="4" t="str">
        <f t="shared" si="19"/>
        <v>I</v>
      </c>
      <c r="C219" s="14">
        <f t="shared" si="20"/>
        <v>20036.447</v>
      </c>
      <c r="D219" s="16" t="str">
        <f t="shared" si="21"/>
        <v>vis</v>
      </c>
      <c r="E219" s="61">
        <f>VLOOKUP(C219,A!C$21:E$972,3,FALSE)</f>
        <v>-9696.0024127280431</v>
      </c>
      <c r="F219" s="4" t="s">
        <v>167</v>
      </c>
      <c r="G219" s="16" t="str">
        <f t="shared" si="22"/>
        <v>20036.447</v>
      </c>
      <c r="H219" s="14">
        <f t="shared" si="23"/>
        <v>-9696</v>
      </c>
      <c r="I219" s="62" t="s">
        <v>205</v>
      </c>
      <c r="J219" s="63" t="s">
        <v>206</v>
      </c>
      <c r="K219" s="62">
        <v>-9696</v>
      </c>
      <c r="L219" s="62" t="s">
        <v>178</v>
      </c>
      <c r="M219" s="63" t="s">
        <v>179</v>
      </c>
      <c r="N219" s="63"/>
      <c r="O219" s="64" t="s">
        <v>184</v>
      </c>
      <c r="P219" s="64" t="s">
        <v>185</v>
      </c>
    </row>
    <row r="220" spans="1:16" ht="13.5" thickBot="1">
      <c r="A220" s="14" t="str">
        <f t="shared" si="18"/>
        <v> AN 199.281 </v>
      </c>
      <c r="B220" s="4" t="str">
        <f t="shared" si="19"/>
        <v>I</v>
      </c>
      <c r="C220" s="14">
        <f t="shared" si="20"/>
        <v>20063.223999999998</v>
      </c>
      <c r="D220" s="16" t="str">
        <f t="shared" si="21"/>
        <v>vis</v>
      </c>
      <c r="E220" s="61">
        <f>VLOOKUP(C220,A!C$21:E$972,3,FALSE)</f>
        <v>-9683.0026664990928</v>
      </c>
      <c r="F220" s="4" t="s">
        <v>167</v>
      </c>
      <c r="G220" s="16" t="str">
        <f t="shared" si="22"/>
        <v>20063.224</v>
      </c>
      <c r="H220" s="14">
        <f t="shared" si="23"/>
        <v>-9683</v>
      </c>
      <c r="I220" s="62" t="s">
        <v>207</v>
      </c>
      <c r="J220" s="63" t="s">
        <v>208</v>
      </c>
      <c r="K220" s="62">
        <v>-9683</v>
      </c>
      <c r="L220" s="62" t="s">
        <v>178</v>
      </c>
      <c r="M220" s="63" t="s">
        <v>179</v>
      </c>
      <c r="N220" s="63"/>
      <c r="O220" s="64" t="s">
        <v>184</v>
      </c>
      <c r="P220" s="64" t="s">
        <v>185</v>
      </c>
    </row>
    <row r="221" spans="1:16" ht="13.5" thickBot="1">
      <c r="A221" s="14" t="str">
        <f t="shared" si="18"/>
        <v> AN 199.281 </v>
      </c>
      <c r="B221" s="4" t="str">
        <f t="shared" si="19"/>
        <v>II</v>
      </c>
      <c r="C221" s="14">
        <f t="shared" si="20"/>
        <v>20206.383000000002</v>
      </c>
      <c r="D221" s="16" t="str">
        <f t="shared" si="21"/>
        <v>vis</v>
      </c>
      <c r="E221" s="61">
        <f>VLOOKUP(C221,A!C$21:E$972,3,FALSE)</f>
        <v>-9613.5015771167637</v>
      </c>
      <c r="F221" s="4" t="s">
        <v>167</v>
      </c>
      <c r="G221" s="16" t="str">
        <f t="shared" si="22"/>
        <v>20206.383</v>
      </c>
      <c r="H221" s="14">
        <f t="shared" si="23"/>
        <v>-9613.5</v>
      </c>
      <c r="I221" s="62" t="s">
        <v>209</v>
      </c>
      <c r="J221" s="63" t="s">
        <v>210</v>
      </c>
      <c r="K221" s="62">
        <v>-9613.5</v>
      </c>
      <c r="L221" s="62" t="s">
        <v>168</v>
      </c>
      <c r="M221" s="63" t="s">
        <v>179</v>
      </c>
      <c r="N221" s="63"/>
      <c r="O221" s="64" t="s">
        <v>184</v>
      </c>
      <c r="P221" s="64" t="s">
        <v>185</v>
      </c>
    </row>
    <row r="222" spans="1:16" ht="13.5" thickBot="1">
      <c r="A222" s="14" t="str">
        <f t="shared" si="18"/>
        <v> AN 199.281 </v>
      </c>
      <c r="B222" s="4" t="str">
        <f t="shared" si="19"/>
        <v>I</v>
      </c>
      <c r="C222" s="14">
        <f t="shared" si="20"/>
        <v>20240.362000000001</v>
      </c>
      <c r="D222" s="16" t="str">
        <f t="shared" si="21"/>
        <v>vis</v>
      </c>
      <c r="E222" s="61">
        <f>VLOOKUP(C222,A!C$21:E$972,3,FALSE)</f>
        <v>-9597.0053909452909</v>
      </c>
      <c r="F222" s="4" t="s">
        <v>167</v>
      </c>
      <c r="G222" s="16" t="str">
        <f t="shared" si="22"/>
        <v>20240.362</v>
      </c>
      <c r="H222" s="14">
        <f t="shared" si="23"/>
        <v>-9597</v>
      </c>
      <c r="I222" s="62" t="s">
        <v>211</v>
      </c>
      <c r="J222" s="63" t="s">
        <v>212</v>
      </c>
      <c r="K222" s="62">
        <v>-9597</v>
      </c>
      <c r="L222" s="62" t="s">
        <v>213</v>
      </c>
      <c r="M222" s="63" t="s">
        <v>179</v>
      </c>
      <c r="N222" s="63"/>
      <c r="O222" s="64" t="s">
        <v>184</v>
      </c>
      <c r="P222" s="64" t="s">
        <v>185</v>
      </c>
    </row>
    <row r="223" spans="1:16" ht="13.5" thickBot="1">
      <c r="A223" s="14" t="str">
        <f t="shared" si="18"/>
        <v> LAWS 31.8 </v>
      </c>
      <c r="B223" s="4" t="str">
        <f t="shared" si="19"/>
        <v>II</v>
      </c>
      <c r="C223" s="14">
        <f t="shared" si="20"/>
        <v>20603.915000000001</v>
      </c>
      <c r="D223" s="16" t="str">
        <f t="shared" si="21"/>
        <v>vis</v>
      </c>
      <c r="E223" s="61">
        <f>VLOOKUP(C223,A!C$21:E$972,3,FALSE)</f>
        <v>-9420.5070251547149</v>
      </c>
      <c r="F223" s="4" t="s">
        <v>167</v>
      </c>
      <c r="G223" s="16" t="str">
        <f t="shared" si="22"/>
        <v>20603.915</v>
      </c>
      <c r="H223" s="14">
        <f t="shared" si="23"/>
        <v>-9420.5</v>
      </c>
      <c r="I223" s="62" t="s">
        <v>214</v>
      </c>
      <c r="J223" s="63" t="s">
        <v>215</v>
      </c>
      <c r="K223" s="62">
        <v>-9420.5</v>
      </c>
      <c r="L223" s="62" t="s">
        <v>216</v>
      </c>
      <c r="M223" s="63" t="s">
        <v>169</v>
      </c>
      <c r="N223" s="63"/>
      <c r="O223" s="64" t="s">
        <v>217</v>
      </c>
      <c r="P223" s="64" t="s">
        <v>218</v>
      </c>
    </row>
    <row r="224" spans="1:16" ht="13.5" thickBot="1">
      <c r="A224" s="14" t="str">
        <f t="shared" si="18"/>
        <v> LAWS 31.4 </v>
      </c>
      <c r="B224" s="4" t="str">
        <f t="shared" si="19"/>
        <v>I</v>
      </c>
      <c r="C224" s="14">
        <f t="shared" si="20"/>
        <v>20633.781999999999</v>
      </c>
      <c r="D224" s="16" t="str">
        <f t="shared" si="21"/>
        <v>vis</v>
      </c>
      <c r="E224" s="61">
        <f>VLOOKUP(C224,A!C$21:E$972,3,FALSE)</f>
        <v>-9406.0071401556452</v>
      </c>
      <c r="F224" s="4" t="s">
        <v>167</v>
      </c>
      <c r="G224" s="16" t="str">
        <f t="shared" si="22"/>
        <v>20633.782</v>
      </c>
      <c r="H224" s="14">
        <f t="shared" si="23"/>
        <v>-9406</v>
      </c>
      <c r="I224" s="62" t="s">
        <v>219</v>
      </c>
      <c r="J224" s="63" t="s">
        <v>220</v>
      </c>
      <c r="K224" s="62">
        <v>-9406</v>
      </c>
      <c r="L224" s="62" t="s">
        <v>196</v>
      </c>
      <c r="M224" s="63" t="s">
        <v>169</v>
      </c>
      <c r="N224" s="63"/>
      <c r="O224" s="64" t="s">
        <v>221</v>
      </c>
      <c r="P224" s="64" t="s">
        <v>222</v>
      </c>
    </row>
    <row r="225" spans="1:16" ht="13.5" thickBot="1">
      <c r="A225" s="14" t="str">
        <f t="shared" si="18"/>
        <v> LAWS 31.8 </v>
      </c>
      <c r="B225" s="4" t="str">
        <f t="shared" si="19"/>
        <v>I</v>
      </c>
      <c r="C225" s="14">
        <f t="shared" si="20"/>
        <v>21008.67</v>
      </c>
      <c r="D225" s="16" t="str">
        <f t="shared" si="21"/>
        <v>vis</v>
      </c>
      <c r="E225" s="61">
        <f>VLOOKUP(C225,A!C$21:E$972,3,FALSE)</f>
        <v>-9224.0058381322906</v>
      </c>
      <c r="F225" s="4" t="s">
        <v>167</v>
      </c>
      <c r="G225" s="16" t="str">
        <f t="shared" si="22"/>
        <v>21008.670</v>
      </c>
      <c r="H225" s="14">
        <f t="shared" si="23"/>
        <v>-9224</v>
      </c>
      <c r="I225" s="62" t="s">
        <v>223</v>
      </c>
      <c r="J225" s="63" t="s">
        <v>224</v>
      </c>
      <c r="K225" s="62">
        <v>-9224</v>
      </c>
      <c r="L225" s="62" t="s">
        <v>225</v>
      </c>
      <c r="M225" s="63" t="s">
        <v>169</v>
      </c>
      <c r="N225" s="63"/>
      <c r="O225" s="64" t="s">
        <v>217</v>
      </c>
      <c r="P225" s="64" t="s">
        <v>218</v>
      </c>
    </row>
    <row r="226" spans="1:16" ht="13.5" thickBot="1">
      <c r="A226" s="14" t="str">
        <f t="shared" si="18"/>
        <v> AN 215.192 </v>
      </c>
      <c r="B226" s="4" t="str">
        <f t="shared" si="19"/>
        <v>I</v>
      </c>
      <c r="C226" s="14">
        <f t="shared" si="20"/>
        <v>22959.313999999998</v>
      </c>
      <c r="D226" s="16" t="str">
        <f t="shared" si="21"/>
        <v>vis</v>
      </c>
      <c r="E226" s="61">
        <f>VLOOKUP(C226,A!C$21:E$972,3,FALSE)</f>
        <v>-8277.0036727280967</v>
      </c>
      <c r="F226" s="4" t="s">
        <v>167</v>
      </c>
      <c r="G226" s="16" t="str">
        <f t="shared" si="22"/>
        <v>22959.314</v>
      </c>
      <c r="H226" s="14">
        <f t="shared" si="23"/>
        <v>-8277</v>
      </c>
      <c r="I226" s="62" t="s">
        <v>226</v>
      </c>
      <c r="J226" s="63" t="s">
        <v>227</v>
      </c>
      <c r="K226" s="62">
        <v>-8277</v>
      </c>
      <c r="L226" s="62" t="s">
        <v>193</v>
      </c>
      <c r="M226" s="63" t="s">
        <v>179</v>
      </c>
      <c r="N226" s="63"/>
      <c r="O226" s="64" t="s">
        <v>228</v>
      </c>
      <c r="P226" s="64" t="s">
        <v>229</v>
      </c>
    </row>
    <row r="227" spans="1:16" ht="13.5" thickBot="1">
      <c r="A227" s="14" t="str">
        <f t="shared" si="18"/>
        <v> AN 215.192 </v>
      </c>
      <c r="B227" s="4" t="str">
        <f t="shared" si="19"/>
        <v>II</v>
      </c>
      <c r="C227" s="14">
        <f t="shared" si="20"/>
        <v>22960.34</v>
      </c>
      <c r="D227" s="16" t="str">
        <f t="shared" si="21"/>
        <v>vis</v>
      </c>
      <c r="E227" s="61">
        <f>VLOOKUP(C227,A!C$21:E$972,3,FALSE)</f>
        <v>-8276.5055683985993</v>
      </c>
      <c r="F227" s="4" t="s">
        <v>167</v>
      </c>
      <c r="G227" s="16" t="str">
        <f t="shared" si="22"/>
        <v>22960.340</v>
      </c>
      <c r="H227" s="14">
        <f t="shared" si="23"/>
        <v>-8276.5</v>
      </c>
      <c r="I227" s="62" t="s">
        <v>230</v>
      </c>
      <c r="J227" s="63" t="s">
        <v>231</v>
      </c>
      <c r="K227" s="62">
        <v>-8276.5</v>
      </c>
      <c r="L227" s="62" t="s">
        <v>213</v>
      </c>
      <c r="M227" s="63" t="s">
        <v>179</v>
      </c>
      <c r="N227" s="63"/>
      <c r="O227" s="64" t="s">
        <v>228</v>
      </c>
      <c r="P227" s="64" t="s">
        <v>229</v>
      </c>
    </row>
    <row r="228" spans="1:16" ht="13.5" thickBot="1">
      <c r="A228" s="14" t="str">
        <f t="shared" si="18"/>
        <v> AN 234.361 </v>
      </c>
      <c r="B228" s="4" t="str">
        <f t="shared" si="19"/>
        <v>I</v>
      </c>
      <c r="C228" s="14">
        <f t="shared" si="20"/>
        <v>23682.32</v>
      </c>
      <c r="D228" s="16" t="str">
        <f t="shared" si="21"/>
        <v>vis</v>
      </c>
      <c r="E228" s="61">
        <f>VLOOKUP(C228,A!C$21:E$972,3,FALSE)</f>
        <v>-7925.9974165377171</v>
      </c>
      <c r="F228" s="4" t="s">
        <v>167</v>
      </c>
      <c r="G228" s="16" t="str">
        <f t="shared" si="22"/>
        <v>23682.320</v>
      </c>
      <c r="H228" s="14">
        <f t="shared" si="23"/>
        <v>-7926</v>
      </c>
      <c r="I228" s="62" t="s">
        <v>232</v>
      </c>
      <c r="J228" s="63" t="s">
        <v>233</v>
      </c>
      <c r="K228" s="62">
        <v>-7926</v>
      </c>
      <c r="L228" s="62" t="s">
        <v>234</v>
      </c>
      <c r="M228" s="63" t="s">
        <v>179</v>
      </c>
      <c r="N228" s="63"/>
      <c r="O228" s="64" t="s">
        <v>235</v>
      </c>
      <c r="P228" s="64" t="s">
        <v>236</v>
      </c>
    </row>
    <row r="229" spans="1:16" ht="13.5" thickBot="1">
      <c r="A229" s="14" t="str">
        <f t="shared" si="18"/>
        <v> IODE 4.2.72 </v>
      </c>
      <c r="B229" s="4" t="str">
        <f t="shared" si="19"/>
        <v>I</v>
      </c>
      <c r="C229" s="14">
        <f t="shared" si="20"/>
        <v>23826.502</v>
      </c>
      <c r="D229" s="16" t="str">
        <f t="shared" si="21"/>
        <v>vis</v>
      </c>
      <c r="E229" s="61">
        <f>VLOOKUP(C229,A!C$21:E$972,3,FALSE)</f>
        <v>-7855.9996792713018</v>
      </c>
      <c r="F229" s="4" t="s">
        <v>167</v>
      </c>
      <c r="G229" s="16" t="str">
        <f t="shared" si="22"/>
        <v>23826.502</v>
      </c>
      <c r="H229" s="14">
        <f t="shared" si="23"/>
        <v>-7856</v>
      </c>
      <c r="I229" s="62" t="s">
        <v>237</v>
      </c>
      <c r="J229" s="63" t="s">
        <v>238</v>
      </c>
      <c r="K229" s="62">
        <v>-7856</v>
      </c>
      <c r="L229" s="62" t="s">
        <v>239</v>
      </c>
      <c r="M229" s="63" t="s">
        <v>179</v>
      </c>
      <c r="N229" s="63"/>
      <c r="O229" s="64" t="s">
        <v>240</v>
      </c>
      <c r="P229" s="64" t="s">
        <v>241</v>
      </c>
    </row>
    <row r="230" spans="1:16" ht="13.5" thickBot="1">
      <c r="A230" s="14" t="str">
        <f t="shared" si="18"/>
        <v> CRAC 22.13 </v>
      </c>
      <c r="B230" s="4" t="str">
        <f t="shared" si="19"/>
        <v>I</v>
      </c>
      <c r="C230" s="14">
        <f t="shared" si="20"/>
        <v>24619.528999999999</v>
      </c>
      <c r="D230" s="16" t="str">
        <f t="shared" si="21"/>
        <v>vis</v>
      </c>
      <c r="E230" s="61">
        <f>VLOOKUP(C230,A!C$21:E$972,3,FALSE)</f>
        <v>-7470.9995017791562</v>
      </c>
      <c r="F230" s="4" t="s">
        <v>167</v>
      </c>
      <c r="G230" s="16" t="str">
        <f t="shared" si="22"/>
        <v>24619.529</v>
      </c>
      <c r="H230" s="14">
        <f t="shared" si="23"/>
        <v>-7471</v>
      </c>
      <c r="I230" s="62" t="s">
        <v>242</v>
      </c>
      <c r="J230" s="63" t="s">
        <v>243</v>
      </c>
      <c r="K230" s="62">
        <v>-7471</v>
      </c>
      <c r="L230" s="62" t="s">
        <v>239</v>
      </c>
      <c r="M230" s="63" t="s">
        <v>179</v>
      </c>
      <c r="N230" s="63"/>
      <c r="O230" s="64" t="s">
        <v>244</v>
      </c>
      <c r="P230" s="64" t="s">
        <v>245</v>
      </c>
    </row>
    <row r="231" spans="1:16" ht="13.5" thickBot="1">
      <c r="A231" s="14" t="str">
        <f t="shared" si="18"/>
        <v> CRAC 22.13 </v>
      </c>
      <c r="B231" s="4" t="str">
        <f t="shared" si="19"/>
        <v>II</v>
      </c>
      <c r="C231" s="14">
        <f t="shared" si="20"/>
        <v>24620.565999999999</v>
      </c>
      <c r="D231" s="16" t="str">
        <f t="shared" si="21"/>
        <v>vis</v>
      </c>
      <c r="E231" s="61">
        <f>VLOOKUP(C231,A!C$21:E$972,3,FALSE)</f>
        <v>-7470.4960571498314</v>
      </c>
      <c r="F231" s="4" t="s">
        <v>167</v>
      </c>
      <c r="G231" s="16" t="str">
        <f t="shared" si="22"/>
        <v>24620.566</v>
      </c>
      <c r="H231" s="14">
        <f t="shared" si="23"/>
        <v>-7470.5</v>
      </c>
      <c r="I231" s="62" t="s">
        <v>246</v>
      </c>
      <c r="J231" s="63" t="s">
        <v>247</v>
      </c>
      <c r="K231" s="62">
        <v>-7470.5</v>
      </c>
      <c r="L231" s="62" t="s">
        <v>248</v>
      </c>
      <c r="M231" s="63" t="s">
        <v>179</v>
      </c>
      <c r="N231" s="63"/>
      <c r="O231" s="64" t="s">
        <v>244</v>
      </c>
      <c r="P231" s="64" t="s">
        <v>245</v>
      </c>
    </row>
    <row r="232" spans="1:16" ht="13.5" thickBot="1">
      <c r="A232" s="14" t="str">
        <f t="shared" si="18"/>
        <v> AAC 1.153 </v>
      </c>
      <c r="B232" s="4" t="str">
        <f t="shared" si="19"/>
        <v>I</v>
      </c>
      <c r="C232" s="14">
        <f t="shared" si="20"/>
        <v>25474.346000000001</v>
      </c>
      <c r="D232" s="16" t="str">
        <f t="shared" si="21"/>
        <v>vis</v>
      </c>
      <c r="E232" s="61">
        <f>VLOOKUP(C232,A!C$21:E$972,3,FALSE)</f>
        <v>-7056.0014037026649</v>
      </c>
      <c r="F232" s="4" t="s">
        <v>167</v>
      </c>
      <c r="G232" s="16" t="str">
        <f t="shared" si="22"/>
        <v>25474.346</v>
      </c>
      <c r="H232" s="14">
        <f t="shared" si="23"/>
        <v>-7056</v>
      </c>
      <c r="I232" s="62" t="s">
        <v>249</v>
      </c>
      <c r="J232" s="63" t="s">
        <v>250</v>
      </c>
      <c r="K232" s="62">
        <v>-7056</v>
      </c>
      <c r="L232" s="62" t="s">
        <v>168</v>
      </c>
      <c r="M232" s="63" t="s">
        <v>179</v>
      </c>
      <c r="N232" s="63"/>
      <c r="O232" s="64" t="s">
        <v>251</v>
      </c>
      <c r="P232" s="64" t="s">
        <v>252</v>
      </c>
    </row>
    <row r="233" spans="1:16" ht="13.5" thickBot="1">
      <c r="A233" s="14" t="str">
        <f t="shared" si="18"/>
        <v> AAC 1.153 </v>
      </c>
      <c r="B233" s="4" t="str">
        <f t="shared" si="19"/>
        <v>I</v>
      </c>
      <c r="C233" s="14">
        <f t="shared" si="20"/>
        <v>25855.422999999999</v>
      </c>
      <c r="D233" s="16" t="str">
        <f t="shared" si="21"/>
        <v>vis</v>
      </c>
      <c r="E233" s="61">
        <f>VLOOKUP(C233,A!C$21:E$972,3,FALSE)</f>
        <v>-6870.9954548028491</v>
      </c>
      <c r="F233" s="4" t="s">
        <v>167</v>
      </c>
      <c r="G233" s="16" t="str">
        <f t="shared" si="22"/>
        <v>25855.423</v>
      </c>
      <c r="H233" s="14">
        <f t="shared" si="23"/>
        <v>-6871</v>
      </c>
      <c r="I233" s="62" t="s">
        <v>253</v>
      </c>
      <c r="J233" s="63" t="s">
        <v>254</v>
      </c>
      <c r="K233" s="62">
        <v>-6871</v>
      </c>
      <c r="L233" s="62" t="s">
        <v>255</v>
      </c>
      <c r="M233" s="63" t="s">
        <v>179</v>
      </c>
      <c r="N233" s="63"/>
      <c r="O233" s="64" t="s">
        <v>251</v>
      </c>
      <c r="P233" s="64" t="s">
        <v>252</v>
      </c>
    </row>
    <row r="234" spans="1:16" ht="13.5" thickBot="1">
      <c r="A234" s="14" t="str">
        <f t="shared" si="18"/>
        <v> BZ 14.35 </v>
      </c>
      <c r="B234" s="4" t="str">
        <f t="shared" si="19"/>
        <v>II</v>
      </c>
      <c r="C234" s="14">
        <f t="shared" si="20"/>
        <v>26820.441999999999</v>
      </c>
      <c r="D234" s="16" t="str">
        <f t="shared" si="21"/>
        <v>vis</v>
      </c>
      <c r="E234" s="61">
        <f>VLOOKUP(C234,A!C$21:E$972,3,FALSE)</f>
        <v>-6402.4962911132216</v>
      </c>
      <c r="F234" s="4" t="s">
        <v>167</v>
      </c>
      <c r="G234" s="16" t="str">
        <f t="shared" si="22"/>
        <v>26820.442</v>
      </c>
      <c r="H234" s="14">
        <f t="shared" si="23"/>
        <v>-6402.5</v>
      </c>
      <c r="I234" s="62" t="s">
        <v>256</v>
      </c>
      <c r="J234" s="63" t="s">
        <v>257</v>
      </c>
      <c r="K234" s="62">
        <v>-6402.5</v>
      </c>
      <c r="L234" s="62" t="s">
        <v>248</v>
      </c>
      <c r="M234" s="63" t="s">
        <v>179</v>
      </c>
      <c r="N234" s="63"/>
      <c r="O234" s="64" t="s">
        <v>244</v>
      </c>
      <c r="P234" s="64" t="s">
        <v>258</v>
      </c>
    </row>
    <row r="235" spans="1:16" ht="13.5" thickBot="1">
      <c r="A235" s="14" t="str">
        <f t="shared" si="18"/>
        <v> BZ 14.35 </v>
      </c>
      <c r="B235" s="4" t="str">
        <f t="shared" si="19"/>
        <v>I</v>
      </c>
      <c r="C235" s="14">
        <f t="shared" si="20"/>
        <v>26821.473000000002</v>
      </c>
      <c r="D235" s="16" t="str">
        <f t="shared" si="21"/>
        <v>vis</v>
      </c>
      <c r="E235" s="61">
        <f>VLOOKUP(C235,A!C$21:E$972,3,FALSE)</f>
        <v>-6401.9957593747113</v>
      </c>
      <c r="F235" s="4" t="s">
        <v>167</v>
      </c>
      <c r="G235" s="16" t="str">
        <f t="shared" si="22"/>
        <v>26821.473</v>
      </c>
      <c r="H235" s="14">
        <f t="shared" si="23"/>
        <v>-6402</v>
      </c>
      <c r="I235" s="62" t="s">
        <v>259</v>
      </c>
      <c r="J235" s="63" t="s">
        <v>260</v>
      </c>
      <c r="K235" s="62">
        <v>-6402</v>
      </c>
      <c r="L235" s="62" t="s">
        <v>255</v>
      </c>
      <c r="M235" s="63" t="s">
        <v>179</v>
      </c>
      <c r="N235" s="63"/>
      <c r="O235" s="64" t="s">
        <v>244</v>
      </c>
      <c r="P235" s="64" t="s">
        <v>258</v>
      </c>
    </row>
    <row r="236" spans="1:16" ht="13.5" thickBot="1">
      <c r="A236" s="14" t="str">
        <f t="shared" si="18"/>
        <v> AN 261.255 </v>
      </c>
      <c r="B236" s="4" t="str">
        <f t="shared" si="19"/>
        <v>I</v>
      </c>
      <c r="C236" s="14">
        <f t="shared" si="20"/>
        <v>27367.328000000001</v>
      </c>
      <c r="D236" s="16" t="str">
        <f t="shared" si="21"/>
        <v>vis</v>
      </c>
      <c r="E236" s="61">
        <f>VLOOKUP(C236,A!C$21:E$972,3,FALSE)</f>
        <v>-6136.9930900015679</v>
      </c>
      <c r="F236" s="4" t="s">
        <v>167</v>
      </c>
      <c r="G236" s="16" t="str">
        <f t="shared" si="22"/>
        <v>27367.328</v>
      </c>
      <c r="H236" s="14">
        <f t="shared" si="23"/>
        <v>-6137</v>
      </c>
      <c r="I236" s="62" t="s">
        <v>261</v>
      </c>
      <c r="J236" s="63" t="s">
        <v>262</v>
      </c>
      <c r="K236" s="62">
        <v>-6137</v>
      </c>
      <c r="L236" s="62" t="s">
        <v>263</v>
      </c>
      <c r="M236" s="63" t="s">
        <v>179</v>
      </c>
      <c r="N236" s="63"/>
      <c r="O236" s="64" t="s">
        <v>264</v>
      </c>
      <c r="P236" s="64" t="s">
        <v>265</v>
      </c>
    </row>
    <row r="237" spans="1:16" ht="13.5" thickBot="1">
      <c r="A237" s="14" t="str">
        <f t="shared" si="18"/>
        <v> AN 261.255 </v>
      </c>
      <c r="B237" s="4" t="str">
        <f t="shared" si="19"/>
        <v>II</v>
      </c>
      <c r="C237" s="14">
        <f t="shared" si="20"/>
        <v>27368.368999999999</v>
      </c>
      <c r="D237" s="16" t="str">
        <f t="shared" si="21"/>
        <v>vis</v>
      </c>
      <c r="E237" s="61">
        <f>VLOOKUP(C237,A!C$21:E$972,3,FALSE)</f>
        <v>-6136.4877034450346</v>
      </c>
      <c r="F237" s="4" t="s">
        <v>167</v>
      </c>
      <c r="G237" s="16" t="str">
        <f t="shared" si="22"/>
        <v>27368.369</v>
      </c>
      <c r="H237" s="14">
        <f t="shared" si="23"/>
        <v>-6136.5</v>
      </c>
      <c r="I237" s="62" t="s">
        <v>266</v>
      </c>
      <c r="J237" s="63" t="s">
        <v>267</v>
      </c>
      <c r="K237" s="62">
        <v>-6136.5</v>
      </c>
      <c r="L237" s="62" t="s">
        <v>268</v>
      </c>
      <c r="M237" s="63" t="s">
        <v>179</v>
      </c>
      <c r="N237" s="63"/>
      <c r="O237" s="64" t="s">
        <v>264</v>
      </c>
      <c r="P237" s="64" t="s">
        <v>265</v>
      </c>
    </row>
    <row r="238" spans="1:16" ht="13.5" thickBot="1">
      <c r="A238" s="14" t="str">
        <f t="shared" si="18"/>
        <v> WARC 12 </v>
      </c>
      <c r="B238" s="4" t="str">
        <f t="shared" si="19"/>
        <v>I</v>
      </c>
      <c r="C238" s="14">
        <f t="shared" si="20"/>
        <v>27398.224999999999</v>
      </c>
      <c r="D238" s="16" t="str">
        <f t="shared" si="21"/>
        <v>vis</v>
      </c>
      <c r="E238" s="61">
        <f>VLOOKUP(C238,A!C$21:E$972,3,FALSE)</f>
        <v>-6121.9931587457932</v>
      </c>
      <c r="F238" s="4" t="s">
        <v>167</v>
      </c>
      <c r="G238" s="16" t="str">
        <f t="shared" si="22"/>
        <v>27398.225</v>
      </c>
      <c r="H238" s="14">
        <f t="shared" si="23"/>
        <v>-6122</v>
      </c>
      <c r="I238" s="62" t="s">
        <v>269</v>
      </c>
      <c r="J238" s="63" t="s">
        <v>270</v>
      </c>
      <c r="K238" s="62">
        <v>-6122</v>
      </c>
      <c r="L238" s="62" t="s">
        <v>263</v>
      </c>
      <c r="M238" s="63" t="s">
        <v>179</v>
      </c>
      <c r="N238" s="63"/>
      <c r="O238" s="64" t="s">
        <v>244</v>
      </c>
      <c r="P238" s="64" t="s">
        <v>271</v>
      </c>
    </row>
    <row r="239" spans="1:16" ht="13.5" thickBot="1">
      <c r="A239" s="14" t="str">
        <f t="shared" si="18"/>
        <v> WARC 12 </v>
      </c>
      <c r="B239" s="4" t="str">
        <f t="shared" si="19"/>
        <v>II</v>
      </c>
      <c r="C239" s="14">
        <f t="shared" si="20"/>
        <v>27399.254000000001</v>
      </c>
      <c r="D239" s="16" t="str">
        <f t="shared" si="21"/>
        <v>vis</v>
      </c>
      <c r="E239" s="61">
        <f>VLOOKUP(C239,A!C$21:E$972,3,FALSE)</f>
        <v>-6121.493597970888</v>
      </c>
      <c r="F239" s="4" t="s">
        <v>167</v>
      </c>
      <c r="G239" s="16" t="str">
        <f t="shared" si="22"/>
        <v>27399.254</v>
      </c>
      <c r="H239" s="14">
        <f t="shared" si="23"/>
        <v>-6121.5</v>
      </c>
      <c r="I239" s="62" t="s">
        <v>272</v>
      </c>
      <c r="J239" s="63" t="s">
        <v>273</v>
      </c>
      <c r="K239" s="62">
        <v>-6121.5</v>
      </c>
      <c r="L239" s="62" t="s">
        <v>274</v>
      </c>
      <c r="M239" s="63" t="s">
        <v>179</v>
      </c>
      <c r="N239" s="63"/>
      <c r="O239" s="64" t="s">
        <v>244</v>
      </c>
      <c r="P239" s="64" t="s">
        <v>271</v>
      </c>
    </row>
    <row r="240" spans="1:16" ht="13.5" thickBot="1">
      <c r="A240" s="14" t="str">
        <f t="shared" si="18"/>
        <v> AN 259.191 </v>
      </c>
      <c r="B240" s="4" t="str">
        <f t="shared" si="19"/>
        <v>I</v>
      </c>
      <c r="C240" s="14">
        <f t="shared" si="20"/>
        <v>27960.547999999999</v>
      </c>
      <c r="D240" s="16" t="str">
        <f t="shared" si="21"/>
        <v>vis</v>
      </c>
      <c r="E240" s="61">
        <f>VLOOKUP(C240,A!C$21:E$972,3,FALSE)</f>
        <v>-5848.9955750469826</v>
      </c>
      <c r="F240" s="4" t="s">
        <v>167</v>
      </c>
      <c r="G240" s="16" t="str">
        <f t="shared" si="22"/>
        <v>27960.548</v>
      </c>
      <c r="H240" s="14">
        <f t="shared" si="23"/>
        <v>-5849</v>
      </c>
      <c r="I240" s="62" t="s">
        <v>275</v>
      </c>
      <c r="J240" s="63" t="s">
        <v>276</v>
      </c>
      <c r="K240" s="62">
        <v>-5849</v>
      </c>
      <c r="L240" s="62" t="s">
        <v>255</v>
      </c>
      <c r="M240" s="63" t="s">
        <v>179</v>
      </c>
      <c r="N240" s="63"/>
      <c r="O240" s="64" t="s">
        <v>277</v>
      </c>
      <c r="P240" s="64" t="s">
        <v>278</v>
      </c>
    </row>
    <row r="241" spans="1:16" ht="13.5" thickBot="1">
      <c r="A241" s="14" t="str">
        <f t="shared" si="18"/>
        <v> AN 259.191 </v>
      </c>
      <c r="B241" s="4" t="str">
        <f t="shared" si="19"/>
        <v>II</v>
      </c>
      <c r="C241" s="14">
        <f t="shared" si="20"/>
        <v>27961.594000000001</v>
      </c>
      <c r="D241" s="16" t="str">
        <f t="shared" si="21"/>
        <v>vis</v>
      </c>
      <c r="E241" s="61">
        <f>VLOOKUP(C241,A!C$21:E$972,3,FALSE)</f>
        <v>-5848.4877610814328</v>
      </c>
      <c r="F241" s="4" t="s">
        <v>167</v>
      </c>
      <c r="G241" s="16" t="str">
        <f t="shared" si="22"/>
        <v>27961.594</v>
      </c>
      <c r="H241" s="14">
        <f t="shared" si="23"/>
        <v>-5848.5</v>
      </c>
      <c r="I241" s="62" t="s">
        <v>279</v>
      </c>
      <c r="J241" s="63" t="s">
        <v>280</v>
      </c>
      <c r="K241" s="62">
        <v>-5848.5</v>
      </c>
      <c r="L241" s="62" t="s">
        <v>268</v>
      </c>
      <c r="M241" s="63" t="s">
        <v>179</v>
      </c>
      <c r="N241" s="63"/>
      <c r="O241" s="64" t="s">
        <v>277</v>
      </c>
      <c r="P241" s="64" t="s">
        <v>278</v>
      </c>
    </row>
    <row r="242" spans="1:16" ht="13.5" thickBot="1">
      <c r="A242" s="14" t="str">
        <f t="shared" si="18"/>
        <v> AN 259.191 </v>
      </c>
      <c r="B242" s="4" t="str">
        <f t="shared" si="19"/>
        <v>II</v>
      </c>
      <c r="C242" s="14">
        <f t="shared" si="20"/>
        <v>27988.348999999998</v>
      </c>
      <c r="D242" s="16" t="str">
        <f t="shared" si="21"/>
        <v>vis</v>
      </c>
      <c r="E242" s="61">
        <f>VLOOKUP(C242,A!C$21:E$972,3,FALSE)</f>
        <v>-5835.4986954521401</v>
      </c>
      <c r="F242" s="4" t="s">
        <v>167</v>
      </c>
      <c r="G242" s="16" t="str">
        <f t="shared" si="22"/>
        <v>27988.349</v>
      </c>
      <c r="H242" s="14">
        <f t="shared" si="23"/>
        <v>-5835.5</v>
      </c>
      <c r="I242" s="62" t="s">
        <v>281</v>
      </c>
      <c r="J242" s="63" t="s">
        <v>282</v>
      </c>
      <c r="K242" s="62">
        <v>-5835.5</v>
      </c>
      <c r="L242" s="62" t="s">
        <v>283</v>
      </c>
      <c r="M242" s="63" t="s">
        <v>179</v>
      </c>
      <c r="N242" s="63"/>
      <c r="O242" s="64" t="s">
        <v>277</v>
      </c>
      <c r="P242" s="64" t="s">
        <v>278</v>
      </c>
    </row>
    <row r="243" spans="1:16" ht="13.5" thickBot="1">
      <c r="A243" s="14" t="str">
        <f t="shared" si="18"/>
        <v> AN 259.191 </v>
      </c>
      <c r="B243" s="4" t="str">
        <f t="shared" si="19"/>
        <v>I</v>
      </c>
      <c r="C243" s="14">
        <f t="shared" si="20"/>
        <v>27989.378000000001</v>
      </c>
      <c r="D243" s="16" t="str">
        <f t="shared" si="21"/>
        <v>vis</v>
      </c>
      <c r="E243" s="61">
        <f>VLOOKUP(C243,A!C$21:E$972,3,FALSE)</f>
        <v>-5834.9991346772349</v>
      </c>
      <c r="F243" s="4" t="s">
        <v>167</v>
      </c>
      <c r="G243" s="16" t="str">
        <f t="shared" si="22"/>
        <v>27989.378</v>
      </c>
      <c r="H243" s="14">
        <f t="shared" si="23"/>
        <v>-5835</v>
      </c>
      <c r="I243" s="62" t="s">
        <v>284</v>
      </c>
      <c r="J243" s="63" t="s">
        <v>285</v>
      </c>
      <c r="K243" s="62">
        <v>-5835</v>
      </c>
      <c r="L243" s="62" t="s">
        <v>286</v>
      </c>
      <c r="M243" s="63" t="s">
        <v>179</v>
      </c>
      <c r="N243" s="63"/>
      <c r="O243" s="64" t="s">
        <v>277</v>
      </c>
      <c r="P243" s="64" t="s">
        <v>278</v>
      </c>
    </row>
    <row r="244" spans="1:16" ht="13.5" thickBot="1">
      <c r="A244" s="14" t="str">
        <f t="shared" si="18"/>
        <v> AN 259.191 </v>
      </c>
      <c r="B244" s="4" t="str">
        <f t="shared" si="19"/>
        <v>I</v>
      </c>
      <c r="C244" s="14">
        <f t="shared" si="20"/>
        <v>27993.514999999999</v>
      </c>
      <c r="D244" s="16" t="str">
        <f t="shared" si="21"/>
        <v>vis</v>
      </c>
      <c r="E244" s="61">
        <f>VLOOKUP(C244,A!C$21:E$972,3,FALSE)</f>
        <v>-5832.9906964597667</v>
      </c>
      <c r="F244" s="4" t="s">
        <v>167</v>
      </c>
      <c r="G244" s="16" t="str">
        <f t="shared" si="22"/>
        <v>27993.515</v>
      </c>
      <c r="H244" s="14">
        <f t="shared" si="23"/>
        <v>-5833</v>
      </c>
      <c r="I244" s="62" t="s">
        <v>287</v>
      </c>
      <c r="J244" s="63" t="s">
        <v>288</v>
      </c>
      <c r="K244" s="62">
        <v>-5833</v>
      </c>
      <c r="L244" s="62" t="s">
        <v>289</v>
      </c>
      <c r="M244" s="63" t="s">
        <v>179</v>
      </c>
      <c r="N244" s="63"/>
      <c r="O244" s="64" t="s">
        <v>277</v>
      </c>
      <c r="P244" s="64" t="s">
        <v>278</v>
      </c>
    </row>
    <row r="245" spans="1:16" ht="13.5" thickBot="1">
      <c r="A245" s="14" t="str">
        <f t="shared" si="18"/>
        <v> AN 259.191 </v>
      </c>
      <c r="B245" s="4" t="str">
        <f t="shared" si="19"/>
        <v>II</v>
      </c>
      <c r="C245" s="14">
        <f t="shared" si="20"/>
        <v>27994.537</v>
      </c>
      <c r="D245" s="16" t="str">
        <f t="shared" si="21"/>
        <v>vis</v>
      </c>
      <c r="E245" s="61">
        <f>VLOOKUP(C245,A!C$21:E$972,3,FALSE)</f>
        <v>-5832.4945340574814</v>
      </c>
      <c r="F245" s="4" t="s">
        <v>167</v>
      </c>
      <c r="G245" s="16" t="str">
        <f t="shared" si="22"/>
        <v>27994.537</v>
      </c>
      <c r="H245" s="14">
        <f t="shared" si="23"/>
        <v>-5832.5</v>
      </c>
      <c r="I245" s="62" t="s">
        <v>290</v>
      </c>
      <c r="J245" s="63" t="s">
        <v>291</v>
      </c>
      <c r="K245" s="62">
        <v>-5832.5</v>
      </c>
      <c r="L245" s="62" t="s">
        <v>292</v>
      </c>
      <c r="M245" s="63" t="s">
        <v>179</v>
      </c>
      <c r="N245" s="63"/>
      <c r="O245" s="64" t="s">
        <v>277</v>
      </c>
      <c r="P245" s="64" t="s">
        <v>278</v>
      </c>
    </row>
    <row r="246" spans="1:16" ht="13.5" thickBot="1">
      <c r="A246" s="14" t="str">
        <f t="shared" si="18"/>
        <v> AN 259.191 </v>
      </c>
      <c r="B246" s="4" t="str">
        <f t="shared" si="19"/>
        <v>I</v>
      </c>
      <c r="C246" s="14">
        <f t="shared" si="20"/>
        <v>27995.55</v>
      </c>
      <c r="D246" s="16" t="str">
        <f t="shared" si="21"/>
        <v>vis</v>
      </c>
      <c r="E246" s="61">
        <f>VLOOKUP(C246,A!C$21:E$972,3,FALSE)</f>
        <v>-5832.0027409914201</v>
      </c>
      <c r="F246" s="4" t="s">
        <v>167</v>
      </c>
      <c r="G246" s="16" t="str">
        <f t="shared" si="22"/>
        <v>27995.550</v>
      </c>
      <c r="H246" s="14">
        <f t="shared" si="23"/>
        <v>-5832</v>
      </c>
      <c r="I246" s="62" t="s">
        <v>293</v>
      </c>
      <c r="J246" s="63" t="s">
        <v>294</v>
      </c>
      <c r="K246" s="62">
        <v>-5832</v>
      </c>
      <c r="L246" s="62" t="s">
        <v>295</v>
      </c>
      <c r="M246" s="63" t="s">
        <v>179</v>
      </c>
      <c r="N246" s="63"/>
      <c r="O246" s="64" t="s">
        <v>277</v>
      </c>
      <c r="P246" s="64" t="s">
        <v>278</v>
      </c>
    </row>
    <row r="247" spans="1:16" ht="13.5" thickBot="1">
      <c r="A247" s="14" t="str">
        <f t="shared" si="18"/>
        <v> AN 259.191 </v>
      </c>
      <c r="B247" s="4" t="str">
        <f t="shared" si="19"/>
        <v>II</v>
      </c>
      <c r="C247" s="14">
        <f t="shared" si="20"/>
        <v>27996.59</v>
      </c>
      <c r="D247" s="16" t="str">
        <f t="shared" si="21"/>
        <v>vis</v>
      </c>
      <c r="E247" s="61">
        <f>VLOOKUP(C247,A!C$21:E$972,3,FALSE)</f>
        <v>-5831.4978399166876</v>
      </c>
      <c r="F247" s="4" t="s">
        <v>167</v>
      </c>
      <c r="G247" s="16" t="str">
        <f t="shared" si="22"/>
        <v>27996.590</v>
      </c>
      <c r="H247" s="14">
        <f t="shared" si="23"/>
        <v>-5831.5</v>
      </c>
      <c r="I247" s="62" t="s">
        <v>296</v>
      </c>
      <c r="J247" s="63" t="s">
        <v>297</v>
      </c>
      <c r="K247" s="62">
        <v>-5831.5</v>
      </c>
      <c r="L247" s="62" t="s">
        <v>298</v>
      </c>
      <c r="M247" s="63" t="s">
        <v>179</v>
      </c>
      <c r="N247" s="63"/>
      <c r="O247" s="64" t="s">
        <v>277</v>
      </c>
      <c r="P247" s="64" t="s">
        <v>278</v>
      </c>
    </row>
    <row r="248" spans="1:16" ht="13.5" thickBot="1">
      <c r="A248" s="14" t="str">
        <f t="shared" si="18"/>
        <v> AN 259.191 </v>
      </c>
      <c r="B248" s="4" t="str">
        <f t="shared" si="19"/>
        <v>II</v>
      </c>
      <c r="C248" s="14">
        <f t="shared" si="20"/>
        <v>28021.32</v>
      </c>
      <c r="D248" s="16" t="str">
        <f t="shared" si="21"/>
        <v>vis</v>
      </c>
      <c r="E248" s="61">
        <f>VLOOKUP(C248,A!C$21:E$972,3,FALSE)</f>
        <v>-5819.491874937713</v>
      </c>
      <c r="F248" s="4" t="s">
        <v>167</v>
      </c>
      <c r="G248" s="16" t="str">
        <f t="shared" si="22"/>
        <v>28021.320</v>
      </c>
      <c r="H248" s="14">
        <f t="shared" si="23"/>
        <v>-5819.5</v>
      </c>
      <c r="I248" s="62" t="s">
        <v>299</v>
      </c>
      <c r="J248" s="63" t="s">
        <v>300</v>
      </c>
      <c r="K248" s="62">
        <v>-5819.5</v>
      </c>
      <c r="L248" s="62" t="s">
        <v>301</v>
      </c>
      <c r="M248" s="63" t="s">
        <v>179</v>
      </c>
      <c r="N248" s="63"/>
      <c r="O248" s="64" t="s">
        <v>277</v>
      </c>
      <c r="P248" s="64" t="s">
        <v>278</v>
      </c>
    </row>
    <row r="249" spans="1:16" ht="13.5" thickBot="1">
      <c r="A249" s="14" t="str">
        <f t="shared" si="18"/>
        <v> AN 259.191 </v>
      </c>
      <c r="B249" s="4" t="str">
        <f t="shared" si="19"/>
        <v>I</v>
      </c>
      <c r="C249" s="14">
        <f t="shared" si="20"/>
        <v>28022.35</v>
      </c>
      <c r="D249" s="16" t="str">
        <f t="shared" si="21"/>
        <v>vis</v>
      </c>
      <c r="E249" s="61">
        <f>VLOOKUP(C249,A!C$21:E$972,3,FALSE)</f>
        <v>-5818.991828681008</v>
      </c>
      <c r="F249" s="4" t="s">
        <v>167</v>
      </c>
      <c r="G249" s="16" t="str">
        <f t="shared" si="22"/>
        <v>28022.350</v>
      </c>
      <c r="H249" s="14">
        <f t="shared" si="23"/>
        <v>-5819</v>
      </c>
      <c r="I249" s="62" t="s">
        <v>302</v>
      </c>
      <c r="J249" s="63" t="s">
        <v>303</v>
      </c>
      <c r="K249" s="62">
        <v>-5819</v>
      </c>
      <c r="L249" s="62" t="s">
        <v>301</v>
      </c>
      <c r="M249" s="63" t="s">
        <v>179</v>
      </c>
      <c r="N249" s="63"/>
      <c r="O249" s="64" t="s">
        <v>277</v>
      </c>
      <c r="P249" s="64" t="s">
        <v>278</v>
      </c>
    </row>
    <row r="250" spans="1:16" ht="13.5" thickBot="1">
      <c r="A250" s="14" t="str">
        <f t="shared" si="18"/>
        <v> AN 259.191 </v>
      </c>
      <c r="B250" s="4" t="str">
        <f t="shared" si="19"/>
        <v>II</v>
      </c>
      <c r="C250" s="14">
        <f t="shared" si="20"/>
        <v>28023.399000000001</v>
      </c>
      <c r="D250" s="16" t="str">
        <f t="shared" si="21"/>
        <v>vis</v>
      </c>
      <c r="E250" s="61">
        <f>VLOOKUP(C250,A!C$21:E$972,3,FALSE)</f>
        <v>-5818.4825582700505</v>
      </c>
      <c r="F250" s="4" t="s">
        <v>167</v>
      </c>
      <c r="G250" s="16" t="str">
        <f t="shared" si="22"/>
        <v>28023.399</v>
      </c>
      <c r="H250" s="14">
        <f t="shared" si="23"/>
        <v>-5818.5</v>
      </c>
      <c r="I250" s="62" t="s">
        <v>304</v>
      </c>
      <c r="J250" s="63" t="s">
        <v>305</v>
      </c>
      <c r="K250" s="62">
        <v>-5818.5</v>
      </c>
      <c r="L250" s="62" t="s">
        <v>306</v>
      </c>
      <c r="M250" s="63" t="s">
        <v>179</v>
      </c>
      <c r="N250" s="63"/>
      <c r="O250" s="64" t="s">
        <v>277</v>
      </c>
      <c r="P250" s="64" t="s">
        <v>278</v>
      </c>
    </row>
    <row r="251" spans="1:16" ht="13.5" thickBot="1">
      <c r="A251" s="14" t="str">
        <f t="shared" si="18"/>
        <v> AN 259.191 </v>
      </c>
      <c r="B251" s="4" t="str">
        <f t="shared" si="19"/>
        <v>I</v>
      </c>
      <c r="C251" s="14">
        <f t="shared" si="20"/>
        <v>28026.457999999999</v>
      </c>
      <c r="D251" s="16" t="str">
        <f t="shared" si="21"/>
        <v>vis</v>
      </c>
      <c r="E251" s="61">
        <f>VLOOKUP(C251,A!C$21:E$972,3,FALSE)</f>
        <v>-5816.9974694358143</v>
      </c>
      <c r="F251" s="4" t="s">
        <v>167</v>
      </c>
      <c r="G251" s="16" t="str">
        <f t="shared" si="22"/>
        <v>28026.458</v>
      </c>
      <c r="H251" s="14">
        <f t="shared" si="23"/>
        <v>-5817</v>
      </c>
      <c r="I251" s="62" t="s">
        <v>307</v>
      </c>
      <c r="J251" s="63" t="s">
        <v>308</v>
      </c>
      <c r="K251" s="62">
        <v>-5817</v>
      </c>
      <c r="L251" s="62" t="s">
        <v>234</v>
      </c>
      <c r="M251" s="63" t="s">
        <v>179</v>
      </c>
      <c r="N251" s="63"/>
      <c r="O251" s="64" t="s">
        <v>277</v>
      </c>
      <c r="P251" s="64" t="s">
        <v>278</v>
      </c>
    </row>
    <row r="252" spans="1:16" ht="13.5" thickBot="1">
      <c r="A252" s="14" t="str">
        <f t="shared" si="18"/>
        <v> AN 259.191 </v>
      </c>
      <c r="B252" s="4" t="str">
        <f t="shared" si="19"/>
        <v>II</v>
      </c>
      <c r="C252" s="14">
        <f t="shared" si="20"/>
        <v>28054.271000000001</v>
      </c>
      <c r="D252" s="16" t="str">
        <f t="shared" si="21"/>
        <v>vis</v>
      </c>
      <c r="E252" s="61">
        <f>VLOOKUP(C252,A!C$21:E$972,3,FALSE)</f>
        <v>-5803.49476405934</v>
      </c>
      <c r="F252" s="4" t="s">
        <v>167</v>
      </c>
      <c r="G252" s="16" t="str">
        <f t="shared" si="22"/>
        <v>28054.271</v>
      </c>
      <c r="H252" s="14">
        <f t="shared" si="23"/>
        <v>-5803.5</v>
      </c>
      <c r="I252" s="62" t="s">
        <v>309</v>
      </c>
      <c r="J252" s="63" t="s">
        <v>310</v>
      </c>
      <c r="K252" s="62">
        <v>-5803.5</v>
      </c>
      <c r="L252" s="62" t="s">
        <v>292</v>
      </c>
      <c r="M252" s="63" t="s">
        <v>179</v>
      </c>
      <c r="N252" s="63"/>
      <c r="O252" s="64" t="s">
        <v>277</v>
      </c>
      <c r="P252" s="64" t="s">
        <v>278</v>
      </c>
    </row>
    <row r="253" spans="1:16" ht="13.5" thickBot="1">
      <c r="A253" s="14" t="str">
        <f t="shared" si="18"/>
        <v> AN 259.191 </v>
      </c>
      <c r="B253" s="4" t="str">
        <f t="shared" si="19"/>
        <v>II</v>
      </c>
      <c r="C253" s="14">
        <f t="shared" si="20"/>
        <v>28062.488000000001</v>
      </c>
      <c r="D253" s="16" t="str">
        <f t="shared" si="21"/>
        <v>vis</v>
      </c>
      <c r="E253" s="61">
        <f>VLOOKUP(C253,A!C$21:E$972,3,FALSE)</f>
        <v>-5799.5055600871501</v>
      </c>
      <c r="F253" s="4" t="s">
        <v>167</v>
      </c>
      <c r="G253" s="16" t="str">
        <f t="shared" si="22"/>
        <v>28062.488</v>
      </c>
      <c r="H253" s="14">
        <f t="shared" si="23"/>
        <v>-5799.5</v>
      </c>
      <c r="I253" s="62" t="s">
        <v>311</v>
      </c>
      <c r="J253" s="63" t="s">
        <v>312</v>
      </c>
      <c r="K253" s="62">
        <v>-5799.5</v>
      </c>
      <c r="L253" s="62" t="s">
        <v>213</v>
      </c>
      <c r="M253" s="63" t="s">
        <v>179</v>
      </c>
      <c r="N253" s="63"/>
      <c r="O253" s="64" t="s">
        <v>277</v>
      </c>
      <c r="P253" s="64" t="s">
        <v>278</v>
      </c>
    </row>
    <row r="254" spans="1:16" ht="13.5" thickBot="1">
      <c r="A254" s="14" t="str">
        <f t="shared" si="18"/>
        <v> AN 259.191 </v>
      </c>
      <c r="B254" s="4" t="str">
        <f t="shared" si="19"/>
        <v>II</v>
      </c>
      <c r="C254" s="14">
        <f t="shared" si="20"/>
        <v>28122.223999999998</v>
      </c>
      <c r="D254" s="16" t="str">
        <f t="shared" si="21"/>
        <v>vis</v>
      </c>
      <c r="E254" s="61">
        <f>VLOOKUP(C254,A!C$21:E$972,3,FALSE)</f>
        <v>-5770.5048191254054</v>
      </c>
      <c r="F254" s="4" t="s">
        <v>167</v>
      </c>
      <c r="G254" s="16" t="str">
        <f t="shared" si="22"/>
        <v>28122.224</v>
      </c>
      <c r="H254" s="14">
        <f t="shared" si="23"/>
        <v>-5770.5</v>
      </c>
      <c r="I254" s="62" t="s">
        <v>313</v>
      </c>
      <c r="J254" s="63" t="s">
        <v>314</v>
      </c>
      <c r="K254" s="62">
        <v>-5770.5</v>
      </c>
      <c r="L254" s="62" t="s">
        <v>315</v>
      </c>
      <c r="M254" s="63" t="s">
        <v>179</v>
      </c>
      <c r="N254" s="63"/>
      <c r="O254" s="64" t="s">
        <v>277</v>
      </c>
      <c r="P254" s="64" t="s">
        <v>278</v>
      </c>
    </row>
    <row r="255" spans="1:16" ht="13.5" thickBot="1">
      <c r="A255" s="14" t="str">
        <f t="shared" si="18"/>
        <v> AN 266.20 </v>
      </c>
      <c r="B255" s="4" t="str">
        <f t="shared" si="19"/>
        <v>I</v>
      </c>
      <c r="C255" s="14">
        <f t="shared" si="20"/>
        <v>28331.308000000001</v>
      </c>
      <c r="D255" s="16" t="str">
        <f t="shared" si="21"/>
        <v>vis</v>
      </c>
      <c r="E255" s="61">
        <f>VLOOKUP(C255,A!C$21:E$972,3,FALSE)</f>
        <v>-5668.9983419048704</v>
      </c>
      <c r="F255" s="4" t="s">
        <v>167</v>
      </c>
      <c r="G255" s="16" t="str">
        <f t="shared" si="22"/>
        <v>28331.308</v>
      </c>
      <c r="H255" s="14">
        <f t="shared" si="23"/>
        <v>-5669</v>
      </c>
      <c r="I255" s="62" t="s">
        <v>316</v>
      </c>
      <c r="J255" s="63" t="s">
        <v>317</v>
      </c>
      <c r="K255" s="62">
        <v>-5669</v>
      </c>
      <c r="L255" s="62" t="s">
        <v>283</v>
      </c>
      <c r="M255" s="63" t="s">
        <v>179</v>
      </c>
      <c r="N255" s="63"/>
      <c r="O255" s="64" t="s">
        <v>277</v>
      </c>
      <c r="P255" s="64" t="s">
        <v>318</v>
      </c>
    </row>
    <row r="256" spans="1:16" ht="13.5" thickBot="1">
      <c r="A256" s="14" t="str">
        <f t="shared" si="18"/>
        <v> AN 266.20 </v>
      </c>
      <c r="B256" s="4" t="str">
        <f t="shared" si="19"/>
        <v>I</v>
      </c>
      <c r="C256" s="14">
        <f t="shared" si="20"/>
        <v>28337.496999999999</v>
      </c>
      <c r="D256" s="16" t="str">
        <f t="shared" si="21"/>
        <v>vis</v>
      </c>
      <c r="E256" s="61">
        <f>VLOOKUP(C256,A!C$21:E$972,3,FALSE)</f>
        <v>-5665.9936950284109</v>
      </c>
      <c r="F256" s="4" t="s">
        <v>167</v>
      </c>
      <c r="G256" s="16" t="str">
        <f t="shared" si="22"/>
        <v>28337.497</v>
      </c>
      <c r="H256" s="14">
        <f t="shared" si="23"/>
        <v>-5666</v>
      </c>
      <c r="I256" s="62" t="s">
        <v>319</v>
      </c>
      <c r="J256" s="63" t="s">
        <v>320</v>
      </c>
      <c r="K256" s="62">
        <v>-5666</v>
      </c>
      <c r="L256" s="62" t="s">
        <v>274</v>
      </c>
      <c r="M256" s="63" t="s">
        <v>179</v>
      </c>
      <c r="N256" s="63"/>
      <c r="O256" s="64" t="s">
        <v>277</v>
      </c>
      <c r="P256" s="64" t="s">
        <v>318</v>
      </c>
    </row>
    <row r="257" spans="1:16" ht="13.5" thickBot="1">
      <c r="A257" s="14" t="str">
        <f t="shared" si="18"/>
        <v> AN 266.20 </v>
      </c>
      <c r="B257" s="4" t="str">
        <f t="shared" si="19"/>
        <v>I</v>
      </c>
      <c r="C257" s="14">
        <f t="shared" si="20"/>
        <v>28366.328000000001</v>
      </c>
      <c r="D257" s="16" t="str">
        <f t="shared" si="21"/>
        <v>vis</v>
      </c>
      <c r="E257" s="61">
        <f>VLOOKUP(C257,A!C$21:E$972,3,FALSE)</f>
        <v>-5651.9967691768616</v>
      </c>
      <c r="F257" s="4" t="s">
        <v>167</v>
      </c>
      <c r="G257" s="16" t="str">
        <f t="shared" si="22"/>
        <v>28366.328</v>
      </c>
      <c r="H257" s="14">
        <f t="shared" si="23"/>
        <v>-5652</v>
      </c>
      <c r="I257" s="62" t="s">
        <v>321</v>
      </c>
      <c r="J257" s="63" t="s">
        <v>322</v>
      </c>
      <c r="K257" s="62">
        <v>-5652</v>
      </c>
      <c r="L257" s="62" t="s">
        <v>323</v>
      </c>
      <c r="M257" s="63" t="s">
        <v>179</v>
      </c>
      <c r="N257" s="63"/>
      <c r="O257" s="64" t="s">
        <v>277</v>
      </c>
      <c r="P257" s="64" t="s">
        <v>318</v>
      </c>
    </row>
    <row r="258" spans="1:16" ht="13.5" thickBot="1">
      <c r="A258" s="14" t="str">
        <f t="shared" si="18"/>
        <v> AN 266.20 </v>
      </c>
      <c r="B258" s="4" t="str">
        <f t="shared" si="19"/>
        <v>II</v>
      </c>
      <c r="C258" s="14">
        <f t="shared" si="20"/>
        <v>28367.359</v>
      </c>
      <c r="D258" s="16" t="str">
        <f t="shared" si="21"/>
        <v>vis</v>
      </c>
      <c r="E258" s="61">
        <f>VLOOKUP(C258,A!C$21:E$972,3,FALSE)</f>
        <v>-5651.4962374383531</v>
      </c>
      <c r="F258" s="4" t="s">
        <v>167</v>
      </c>
      <c r="G258" s="16" t="str">
        <f t="shared" si="22"/>
        <v>28367.359</v>
      </c>
      <c r="H258" s="14">
        <f t="shared" si="23"/>
        <v>-5651.5</v>
      </c>
      <c r="I258" s="62" t="s">
        <v>324</v>
      </c>
      <c r="J258" s="63" t="s">
        <v>325</v>
      </c>
      <c r="K258" s="62">
        <v>-5651.5</v>
      </c>
      <c r="L258" s="62" t="s">
        <v>248</v>
      </c>
      <c r="M258" s="63" t="s">
        <v>179</v>
      </c>
      <c r="N258" s="63"/>
      <c r="O258" s="64" t="s">
        <v>277</v>
      </c>
      <c r="P258" s="64" t="s">
        <v>318</v>
      </c>
    </row>
    <row r="259" spans="1:16" ht="13.5" thickBot="1">
      <c r="A259" s="14" t="str">
        <f t="shared" si="18"/>
        <v> AN 266.20 </v>
      </c>
      <c r="B259" s="4" t="str">
        <f t="shared" si="19"/>
        <v>II</v>
      </c>
      <c r="C259" s="14">
        <f t="shared" si="20"/>
        <v>28373.525000000001</v>
      </c>
      <c r="D259" s="16" t="str">
        <f t="shared" si="21"/>
        <v>vis</v>
      </c>
      <c r="E259" s="61">
        <f>VLOOKUP(C259,A!C$21:E$972,3,FALSE)</f>
        <v>-5648.5027566433519</v>
      </c>
      <c r="F259" s="4" t="s">
        <v>167</v>
      </c>
      <c r="G259" s="16" t="str">
        <f t="shared" si="22"/>
        <v>28373.525</v>
      </c>
      <c r="H259" s="14">
        <f t="shared" si="23"/>
        <v>-5648.5</v>
      </c>
      <c r="I259" s="62" t="s">
        <v>326</v>
      </c>
      <c r="J259" s="63" t="s">
        <v>327</v>
      </c>
      <c r="K259" s="62">
        <v>-5648.5</v>
      </c>
      <c r="L259" s="62" t="s">
        <v>295</v>
      </c>
      <c r="M259" s="63" t="s">
        <v>179</v>
      </c>
      <c r="N259" s="63"/>
      <c r="O259" s="64" t="s">
        <v>277</v>
      </c>
      <c r="P259" s="64" t="s">
        <v>318</v>
      </c>
    </row>
    <row r="260" spans="1:16" ht="13.5" thickBot="1">
      <c r="A260" s="14" t="str">
        <f t="shared" si="18"/>
        <v> AN 266.20 </v>
      </c>
      <c r="B260" s="4" t="str">
        <f t="shared" si="19"/>
        <v>I</v>
      </c>
      <c r="C260" s="14">
        <f t="shared" si="20"/>
        <v>28399.298999999999</v>
      </c>
      <c r="D260" s="16" t="str">
        <f t="shared" si="21"/>
        <v>vis</v>
      </c>
      <c r="E260" s="61">
        <f>VLOOKUP(C260,A!C$21:E$972,3,FALSE)</f>
        <v>-5635.9899486624363</v>
      </c>
      <c r="F260" s="4" t="s">
        <v>167</v>
      </c>
      <c r="G260" s="16" t="str">
        <f t="shared" si="22"/>
        <v>28399.299</v>
      </c>
      <c r="H260" s="14">
        <f t="shared" si="23"/>
        <v>-5636</v>
      </c>
      <c r="I260" s="62" t="s">
        <v>328</v>
      </c>
      <c r="J260" s="63" t="s">
        <v>329</v>
      </c>
      <c r="K260" s="62">
        <v>-5636</v>
      </c>
      <c r="L260" s="62" t="s">
        <v>330</v>
      </c>
      <c r="M260" s="63" t="s">
        <v>179</v>
      </c>
      <c r="N260" s="63"/>
      <c r="O260" s="64" t="s">
        <v>277</v>
      </c>
      <c r="P260" s="64" t="s">
        <v>318</v>
      </c>
    </row>
    <row r="261" spans="1:16" ht="13.5" thickBot="1">
      <c r="A261" s="14" t="str">
        <f t="shared" si="18"/>
        <v> AN 266.20 </v>
      </c>
      <c r="B261" s="4" t="str">
        <f t="shared" si="19"/>
        <v>I</v>
      </c>
      <c r="C261" s="14">
        <f t="shared" si="20"/>
        <v>28465.188999999998</v>
      </c>
      <c r="D261" s="16" t="str">
        <f t="shared" si="21"/>
        <v>vis</v>
      </c>
      <c r="E261" s="61">
        <f>VLOOKUP(C261,A!C$21:E$972,3,FALSE)</f>
        <v>-5604.0015526873221</v>
      </c>
      <c r="F261" s="4" t="s">
        <v>167</v>
      </c>
      <c r="G261" s="16" t="str">
        <f t="shared" si="22"/>
        <v>28465.189</v>
      </c>
      <c r="H261" s="14">
        <f t="shared" si="23"/>
        <v>-5604</v>
      </c>
      <c r="I261" s="62" t="s">
        <v>331</v>
      </c>
      <c r="J261" s="63" t="s">
        <v>332</v>
      </c>
      <c r="K261" s="62">
        <v>-5604</v>
      </c>
      <c r="L261" s="62" t="s">
        <v>168</v>
      </c>
      <c r="M261" s="63" t="s">
        <v>179</v>
      </c>
      <c r="N261" s="63"/>
      <c r="O261" s="64" t="s">
        <v>277</v>
      </c>
      <c r="P261" s="64" t="s">
        <v>318</v>
      </c>
    </row>
    <row r="262" spans="1:16" ht="13.5" thickBot="1">
      <c r="A262" s="14" t="str">
        <f t="shared" si="18"/>
        <v> AN 266.20 </v>
      </c>
      <c r="B262" s="4" t="str">
        <f t="shared" si="19"/>
        <v>II</v>
      </c>
      <c r="C262" s="14">
        <f t="shared" si="20"/>
        <v>28466.234</v>
      </c>
      <c r="D262" s="16" t="str">
        <f t="shared" si="21"/>
        <v>vis</v>
      </c>
      <c r="E262" s="61">
        <f>VLOOKUP(C262,A!C$21:E$972,3,FALSE)</f>
        <v>-5603.494224203575</v>
      </c>
      <c r="F262" s="4" t="s">
        <v>167</v>
      </c>
      <c r="G262" s="16" t="str">
        <f t="shared" si="22"/>
        <v>28466.234</v>
      </c>
      <c r="H262" s="14">
        <f t="shared" si="23"/>
        <v>-5603.5</v>
      </c>
      <c r="I262" s="62" t="s">
        <v>333</v>
      </c>
      <c r="J262" s="63" t="s">
        <v>334</v>
      </c>
      <c r="K262" s="62">
        <v>-5603.5</v>
      </c>
      <c r="L262" s="62" t="s">
        <v>335</v>
      </c>
      <c r="M262" s="63" t="s">
        <v>179</v>
      </c>
      <c r="N262" s="63"/>
      <c r="O262" s="64" t="s">
        <v>277</v>
      </c>
      <c r="P262" s="64" t="s">
        <v>318</v>
      </c>
    </row>
    <row r="263" spans="1:16" ht="13.5" thickBot="1">
      <c r="A263" s="14" t="str">
        <f t="shared" si="18"/>
        <v> AN 266.20 </v>
      </c>
      <c r="B263" s="4" t="str">
        <f t="shared" si="19"/>
        <v>I</v>
      </c>
      <c r="C263" s="14">
        <f t="shared" si="20"/>
        <v>28469.326000000001</v>
      </c>
      <c r="D263" s="16" t="str">
        <f t="shared" si="21"/>
        <v>vis</v>
      </c>
      <c r="E263" s="61">
        <f>VLOOKUP(C263,A!C$21:E$972,3,FALSE)</f>
        <v>-5601.9931144698512</v>
      </c>
      <c r="F263" s="4" t="s">
        <v>167</v>
      </c>
      <c r="G263" s="16" t="str">
        <f t="shared" si="22"/>
        <v>28469.326</v>
      </c>
      <c r="H263" s="14">
        <f t="shared" si="23"/>
        <v>-5602</v>
      </c>
      <c r="I263" s="62" t="s">
        <v>336</v>
      </c>
      <c r="J263" s="63" t="s">
        <v>337</v>
      </c>
      <c r="K263" s="62">
        <v>-5602</v>
      </c>
      <c r="L263" s="62" t="s">
        <v>263</v>
      </c>
      <c r="M263" s="63" t="s">
        <v>179</v>
      </c>
      <c r="N263" s="63"/>
      <c r="O263" s="64" t="s">
        <v>277</v>
      </c>
      <c r="P263" s="64" t="s">
        <v>318</v>
      </c>
    </row>
    <row r="264" spans="1:16" ht="13.5" thickBot="1">
      <c r="A264" s="14" t="str">
        <f t="shared" si="18"/>
        <v> AN 266.20 </v>
      </c>
      <c r="B264" s="4" t="str">
        <f t="shared" si="19"/>
        <v>II</v>
      </c>
      <c r="C264" s="14">
        <f t="shared" si="20"/>
        <v>28717.53</v>
      </c>
      <c r="D264" s="16" t="str">
        <f t="shared" si="21"/>
        <v>vis</v>
      </c>
      <c r="E264" s="61">
        <f>VLOOKUP(C264,A!C$21:E$972,3,FALSE)</f>
        <v>-5481.494589130537</v>
      </c>
      <c r="F264" s="4" t="s">
        <v>167</v>
      </c>
      <c r="G264" s="16" t="str">
        <f t="shared" si="22"/>
        <v>28717.530</v>
      </c>
      <c r="H264" s="14">
        <f t="shared" si="23"/>
        <v>-5481.5</v>
      </c>
      <c r="I264" s="62" t="s">
        <v>338</v>
      </c>
      <c r="J264" s="63" t="s">
        <v>339</v>
      </c>
      <c r="K264" s="62">
        <v>-5481.5</v>
      </c>
      <c r="L264" s="62" t="s">
        <v>292</v>
      </c>
      <c r="M264" s="63" t="s">
        <v>179</v>
      </c>
      <c r="N264" s="63"/>
      <c r="O264" s="64" t="s">
        <v>277</v>
      </c>
      <c r="P264" s="64" t="s">
        <v>318</v>
      </c>
    </row>
    <row r="265" spans="1:16" ht="13.5" thickBot="1">
      <c r="A265" s="14" t="str">
        <f t="shared" si="18"/>
        <v> AN 266.20 </v>
      </c>
      <c r="B265" s="4" t="str">
        <f t="shared" si="19"/>
        <v>I</v>
      </c>
      <c r="C265" s="14">
        <f t="shared" si="20"/>
        <v>28718.560000000001</v>
      </c>
      <c r="D265" s="16" t="str">
        <f t="shared" si="21"/>
        <v>vis</v>
      </c>
      <c r="E265" s="61">
        <f>VLOOKUP(C265,A!C$21:E$972,3,FALSE)</f>
        <v>-5480.9945428738301</v>
      </c>
      <c r="F265" s="4" t="s">
        <v>167</v>
      </c>
      <c r="G265" s="16" t="str">
        <f t="shared" si="22"/>
        <v>28718.560</v>
      </c>
      <c r="H265" s="14">
        <f t="shared" si="23"/>
        <v>-5481</v>
      </c>
      <c r="I265" s="62" t="s">
        <v>340</v>
      </c>
      <c r="J265" s="63" t="s">
        <v>341</v>
      </c>
      <c r="K265" s="62">
        <v>-5481</v>
      </c>
      <c r="L265" s="62" t="s">
        <v>292</v>
      </c>
      <c r="M265" s="63" t="s">
        <v>179</v>
      </c>
      <c r="N265" s="63"/>
      <c r="O265" s="64" t="s">
        <v>277</v>
      </c>
      <c r="P265" s="64" t="s">
        <v>318</v>
      </c>
    </row>
    <row r="266" spans="1:16" ht="13.5" thickBot="1">
      <c r="A266" s="14" t="str">
        <f t="shared" si="18"/>
        <v> AN 266.20 </v>
      </c>
      <c r="B266" s="4" t="str">
        <f t="shared" si="19"/>
        <v>I</v>
      </c>
      <c r="C266" s="14">
        <f t="shared" si="20"/>
        <v>28778.293000000001</v>
      </c>
      <c r="D266" s="16" t="str">
        <f t="shared" si="21"/>
        <v>vis</v>
      </c>
      <c r="E266" s="61">
        <f>VLOOKUP(C266,A!C$21:E$972,3,FALSE)</f>
        <v>-5451.9952583574914</v>
      </c>
      <c r="F266" s="4" t="s">
        <v>167</v>
      </c>
      <c r="G266" s="16" t="str">
        <f t="shared" si="22"/>
        <v>28778.293</v>
      </c>
      <c r="H266" s="14">
        <f t="shared" si="23"/>
        <v>-5452</v>
      </c>
      <c r="I266" s="62" t="s">
        <v>342</v>
      </c>
      <c r="J266" s="63" t="s">
        <v>343</v>
      </c>
      <c r="K266" s="62">
        <v>-5452</v>
      </c>
      <c r="L266" s="62" t="s">
        <v>344</v>
      </c>
      <c r="M266" s="63" t="s">
        <v>179</v>
      </c>
      <c r="N266" s="63"/>
      <c r="O266" s="64" t="s">
        <v>277</v>
      </c>
      <c r="P266" s="64" t="s">
        <v>318</v>
      </c>
    </row>
    <row r="267" spans="1:16" ht="13.5" thickBot="1">
      <c r="A267" s="14" t="str">
        <f t="shared" ref="A267:A330" si="24">P267</f>
        <v> AN 266.20 </v>
      </c>
      <c r="B267" s="4" t="str">
        <f t="shared" ref="B267:B330" si="25">IF(H267=INT(H267),"I","II")</f>
        <v>II</v>
      </c>
      <c r="C267" s="14">
        <f t="shared" ref="C267:C330" si="26">1*G267</f>
        <v>28779.337</v>
      </c>
      <c r="D267" s="16" t="str">
        <f t="shared" ref="D267:D330" si="27">VLOOKUP(F267,I$1:J$5,2,FALSE)</f>
        <v>vis</v>
      </c>
      <c r="E267" s="61">
        <f>VLOOKUP(C267,A!C$21:E$972,3,FALSE)</f>
        <v>-5451.4884153555495</v>
      </c>
      <c r="F267" s="4" t="s">
        <v>167</v>
      </c>
      <c r="G267" s="16" t="str">
        <f t="shared" ref="G267:G330" si="28">MID(I267,3,LEN(I267)-3)</f>
        <v>28779.337</v>
      </c>
      <c r="H267" s="14">
        <f t="shared" ref="H267:H330" si="29">1*K267</f>
        <v>-5451.5</v>
      </c>
      <c r="I267" s="62" t="s">
        <v>345</v>
      </c>
      <c r="J267" s="63" t="s">
        <v>346</v>
      </c>
      <c r="K267" s="62">
        <v>-5451.5</v>
      </c>
      <c r="L267" s="62" t="s">
        <v>347</v>
      </c>
      <c r="M267" s="63" t="s">
        <v>179</v>
      </c>
      <c r="N267" s="63"/>
      <c r="O267" s="64" t="s">
        <v>277</v>
      </c>
      <c r="P267" s="64" t="s">
        <v>318</v>
      </c>
    </row>
    <row r="268" spans="1:16" ht="13.5" thickBot="1">
      <c r="A268" s="14" t="str">
        <f t="shared" si="24"/>
        <v> AN 266.20 </v>
      </c>
      <c r="B268" s="4" t="str">
        <f t="shared" si="25"/>
        <v>I</v>
      </c>
      <c r="C268" s="14">
        <f t="shared" si="26"/>
        <v>28780.35</v>
      </c>
      <c r="D268" s="16" t="str">
        <f t="shared" si="27"/>
        <v>vis</v>
      </c>
      <c r="E268" s="61">
        <f>VLOOKUP(C268,A!C$21:E$972,3,FALSE)</f>
        <v>-5450.9966222894882</v>
      </c>
      <c r="F268" s="4" t="s">
        <v>167</v>
      </c>
      <c r="G268" s="16" t="str">
        <f t="shared" si="28"/>
        <v>28780.350</v>
      </c>
      <c r="H268" s="14">
        <f t="shared" si="29"/>
        <v>-5451</v>
      </c>
      <c r="I268" s="62" t="s">
        <v>348</v>
      </c>
      <c r="J268" s="63" t="s">
        <v>349</v>
      </c>
      <c r="K268" s="62">
        <v>-5451</v>
      </c>
      <c r="L268" s="62" t="s">
        <v>323</v>
      </c>
      <c r="M268" s="63" t="s">
        <v>179</v>
      </c>
      <c r="N268" s="63"/>
      <c r="O268" s="64" t="s">
        <v>277</v>
      </c>
      <c r="P268" s="64" t="s">
        <v>318</v>
      </c>
    </row>
    <row r="269" spans="1:16" ht="13.5" thickBot="1">
      <c r="A269" s="14" t="str">
        <f t="shared" si="24"/>
        <v> AN 266.20 </v>
      </c>
      <c r="B269" s="4" t="str">
        <f t="shared" si="25"/>
        <v>I</v>
      </c>
      <c r="C269" s="14">
        <f t="shared" si="26"/>
        <v>28782.416000000001</v>
      </c>
      <c r="D269" s="16" t="str">
        <f t="shared" si="27"/>
        <v>vis</v>
      </c>
      <c r="E269" s="61">
        <f>VLOOKUP(C269,A!C$21:E$972,3,FALSE)</f>
        <v>-5449.9936168852591</v>
      </c>
      <c r="F269" s="4" t="s">
        <v>167</v>
      </c>
      <c r="G269" s="16" t="str">
        <f t="shared" si="28"/>
        <v>28782.416</v>
      </c>
      <c r="H269" s="14">
        <f t="shared" si="29"/>
        <v>-5450</v>
      </c>
      <c r="I269" s="62" t="s">
        <v>350</v>
      </c>
      <c r="J269" s="63" t="s">
        <v>351</v>
      </c>
      <c r="K269" s="62">
        <v>-5450</v>
      </c>
      <c r="L269" s="62" t="s">
        <v>274</v>
      </c>
      <c r="M269" s="63" t="s">
        <v>179</v>
      </c>
      <c r="N269" s="63"/>
      <c r="O269" s="64" t="s">
        <v>277</v>
      </c>
      <c r="P269" s="64" t="s">
        <v>318</v>
      </c>
    </row>
    <row r="270" spans="1:16" ht="13.5" thickBot="1">
      <c r="A270" s="14" t="str">
        <f t="shared" si="24"/>
        <v> AN 266.20 </v>
      </c>
      <c r="B270" s="4" t="str">
        <f t="shared" si="25"/>
        <v>I</v>
      </c>
      <c r="C270" s="14">
        <f t="shared" si="26"/>
        <v>28844.213</v>
      </c>
      <c r="D270" s="16" t="str">
        <f t="shared" si="27"/>
        <v>vis</v>
      </c>
      <c r="E270" s="61">
        <f>VLOOKUP(C270,A!C$21:E$972,3,FALSE)</f>
        <v>-5419.9922979282983</v>
      </c>
      <c r="F270" s="4" t="s">
        <v>167</v>
      </c>
      <c r="G270" s="16" t="str">
        <f t="shared" si="28"/>
        <v>28844.213</v>
      </c>
      <c r="H270" s="14">
        <f t="shared" si="29"/>
        <v>-5420</v>
      </c>
      <c r="I270" s="62" t="s">
        <v>352</v>
      </c>
      <c r="J270" s="63" t="s">
        <v>353</v>
      </c>
      <c r="K270" s="62">
        <v>-5420</v>
      </c>
      <c r="L270" s="62" t="s">
        <v>354</v>
      </c>
      <c r="M270" s="63" t="s">
        <v>179</v>
      </c>
      <c r="N270" s="63"/>
      <c r="O270" s="64" t="s">
        <v>277</v>
      </c>
      <c r="P270" s="64" t="s">
        <v>318</v>
      </c>
    </row>
    <row r="271" spans="1:16" ht="13.5" thickBot="1">
      <c r="A271" s="14" t="str">
        <f t="shared" si="24"/>
        <v> HA 113.74 </v>
      </c>
      <c r="B271" s="4" t="str">
        <f t="shared" si="25"/>
        <v>I</v>
      </c>
      <c r="C271" s="14">
        <f t="shared" si="26"/>
        <v>29888.526999999998</v>
      </c>
      <c r="D271" s="16" t="str">
        <f t="shared" si="27"/>
        <v>vis</v>
      </c>
      <c r="E271" s="61">
        <f>VLOOKUP(C271,A!C$21:E$972,3,FALSE)</f>
        <v>-4912.9968546993368</v>
      </c>
      <c r="F271" s="4" t="s">
        <v>167</v>
      </c>
      <c r="G271" s="16" t="str">
        <f t="shared" si="28"/>
        <v>29888.527</v>
      </c>
      <c r="H271" s="14">
        <f t="shared" si="29"/>
        <v>-4913</v>
      </c>
      <c r="I271" s="62" t="s">
        <v>355</v>
      </c>
      <c r="J271" s="63" t="s">
        <v>356</v>
      </c>
      <c r="K271" s="62">
        <v>-4913</v>
      </c>
      <c r="L271" s="62" t="s">
        <v>357</v>
      </c>
      <c r="M271" s="63" t="s">
        <v>169</v>
      </c>
      <c r="N271" s="63"/>
      <c r="O271" s="64" t="s">
        <v>358</v>
      </c>
      <c r="P271" s="64" t="s">
        <v>359</v>
      </c>
    </row>
    <row r="272" spans="1:16" ht="13.5" thickBot="1">
      <c r="A272" s="14" t="str">
        <f t="shared" si="24"/>
        <v> SAC 21.74 </v>
      </c>
      <c r="B272" s="4" t="str">
        <f t="shared" si="25"/>
        <v>I</v>
      </c>
      <c r="C272" s="14">
        <f t="shared" si="26"/>
        <v>30325.198</v>
      </c>
      <c r="D272" s="16" t="str">
        <f t="shared" si="27"/>
        <v>vis</v>
      </c>
      <c r="E272" s="61">
        <f>VLOOKUP(C272,A!C$21:E$972,3,FALSE)</f>
        <v>-4701.0010304642556</v>
      </c>
      <c r="F272" s="4" t="s">
        <v>167</v>
      </c>
      <c r="G272" s="16" t="str">
        <f t="shared" si="28"/>
        <v>30325.198</v>
      </c>
      <c r="H272" s="14">
        <f t="shared" si="29"/>
        <v>-4701</v>
      </c>
      <c r="I272" s="62" t="s">
        <v>360</v>
      </c>
      <c r="J272" s="63" t="s">
        <v>361</v>
      </c>
      <c r="K272" s="62">
        <v>-4701</v>
      </c>
      <c r="L272" s="62" t="s">
        <v>362</v>
      </c>
      <c r="M272" s="63" t="s">
        <v>179</v>
      </c>
      <c r="N272" s="63"/>
      <c r="O272" s="64" t="s">
        <v>363</v>
      </c>
      <c r="P272" s="64" t="s">
        <v>364</v>
      </c>
    </row>
    <row r="273" spans="1:16" ht="13.5" thickBot="1">
      <c r="A273" s="14" t="str">
        <f t="shared" si="24"/>
        <v> SAC 21.74 </v>
      </c>
      <c r="B273" s="4" t="str">
        <f t="shared" si="25"/>
        <v>II</v>
      </c>
      <c r="C273" s="14">
        <f t="shared" si="26"/>
        <v>30326.227999999999</v>
      </c>
      <c r="D273" s="16" t="str">
        <f t="shared" si="27"/>
        <v>vis</v>
      </c>
      <c r="E273" s="61">
        <f>VLOOKUP(C273,A!C$21:E$972,3,FALSE)</f>
        <v>-4700.5009842075497</v>
      </c>
      <c r="F273" s="4" t="s">
        <v>167</v>
      </c>
      <c r="G273" s="16" t="str">
        <f t="shared" si="28"/>
        <v>30326.228</v>
      </c>
      <c r="H273" s="14">
        <f t="shared" si="29"/>
        <v>-4700.5</v>
      </c>
      <c r="I273" s="62" t="s">
        <v>365</v>
      </c>
      <c r="J273" s="63" t="s">
        <v>366</v>
      </c>
      <c r="K273" s="62">
        <v>-4700.5</v>
      </c>
      <c r="L273" s="62" t="s">
        <v>362</v>
      </c>
      <c r="M273" s="63" t="s">
        <v>179</v>
      </c>
      <c r="N273" s="63"/>
      <c r="O273" s="64" t="s">
        <v>363</v>
      </c>
      <c r="P273" s="64" t="s">
        <v>364</v>
      </c>
    </row>
    <row r="274" spans="1:16" ht="13.5" thickBot="1">
      <c r="A274" s="14" t="str">
        <f t="shared" si="24"/>
        <v> AAC 4.129 </v>
      </c>
      <c r="B274" s="4" t="str">
        <f t="shared" si="25"/>
        <v>I</v>
      </c>
      <c r="C274" s="14">
        <f t="shared" si="26"/>
        <v>33054.445</v>
      </c>
      <c r="D274" s="16" t="str">
        <f t="shared" si="27"/>
        <v>vis</v>
      </c>
      <c r="E274" s="61">
        <f>VLOOKUP(C274,A!C$21:E$972,3,FALSE)</f>
        <v>-3376.0012770890112</v>
      </c>
      <c r="F274" s="4" t="s">
        <v>167</v>
      </c>
      <c r="G274" s="16" t="str">
        <f t="shared" si="28"/>
        <v>33054.445</v>
      </c>
      <c r="H274" s="14">
        <f t="shared" si="29"/>
        <v>-3376</v>
      </c>
      <c r="I274" s="62" t="s">
        <v>367</v>
      </c>
      <c r="J274" s="63" t="s">
        <v>368</v>
      </c>
      <c r="K274" s="62">
        <v>-3376</v>
      </c>
      <c r="L274" s="62" t="s">
        <v>168</v>
      </c>
      <c r="M274" s="63" t="s">
        <v>369</v>
      </c>
      <c r="N274" s="63" t="s">
        <v>151</v>
      </c>
      <c r="O274" s="64" t="s">
        <v>370</v>
      </c>
      <c r="P274" s="64" t="s">
        <v>371</v>
      </c>
    </row>
    <row r="275" spans="1:16" ht="13.5" thickBot="1">
      <c r="A275" s="14" t="str">
        <f t="shared" si="24"/>
        <v> AAC 4.129 </v>
      </c>
      <c r="B275" s="4" t="str">
        <f t="shared" si="25"/>
        <v>I</v>
      </c>
      <c r="C275" s="14">
        <f t="shared" si="26"/>
        <v>33124.478999999999</v>
      </c>
      <c r="D275" s="16" t="str">
        <f t="shared" si="27"/>
        <v>vis</v>
      </c>
      <c r="E275" s="61">
        <f>VLOOKUP(C275,A!C$21:E$972,3,FALSE)</f>
        <v>-3342.001044523809</v>
      </c>
      <c r="F275" s="4" t="s">
        <v>167</v>
      </c>
      <c r="G275" s="16" t="str">
        <f t="shared" si="28"/>
        <v>33124.479</v>
      </c>
      <c r="H275" s="14">
        <f t="shared" si="29"/>
        <v>-3342</v>
      </c>
      <c r="I275" s="62" t="s">
        <v>372</v>
      </c>
      <c r="J275" s="63" t="s">
        <v>373</v>
      </c>
      <c r="K275" s="62">
        <v>-3342</v>
      </c>
      <c r="L275" s="62" t="s">
        <v>362</v>
      </c>
      <c r="M275" s="63" t="s">
        <v>369</v>
      </c>
      <c r="N275" s="63" t="s">
        <v>151</v>
      </c>
      <c r="O275" s="64" t="s">
        <v>370</v>
      </c>
      <c r="P275" s="64" t="s">
        <v>371</v>
      </c>
    </row>
    <row r="276" spans="1:16" ht="13.5" thickBot="1">
      <c r="A276" s="14" t="str">
        <f t="shared" si="24"/>
        <v> PZ 11.26 </v>
      </c>
      <c r="B276" s="4" t="str">
        <f t="shared" si="25"/>
        <v>I</v>
      </c>
      <c r="C276" s="14">
        <f t="shared" si="26"/>
        <v>33394.31</v>
      </c>
      <c r="D276" s="16" t="str">
        <f t="shared" si="27"/>
        <v>vis</v>
      </c>
      <c r="E276" s="61">
        <f>VLOOKUP(C276,A!C$21:E$972,3,FALSE)</f>
        <v>-3211.0030042390736</v>
      </c>
      <c r="F276" s="4" t="s">
        <v>167</v>
      </c>
      <c r="G276" s="16" t="str">
        <f t="shared" si="28"/>
        <v>33394.310</v>
      </c>
      <c r="H276" s="14">
        <f t="shared" si="29"/>
        <v>-3211</v>
      </c>
      <c r="I276" s="62" t="s">
        <v>374</v>
      </c>
      <c r="J276" s="63" t="s">
        <v>375</v>
      </c>
      <c r="K276" s="62">
        <v>-3211</v>
      </c>
      <c r="L276" s="62" t="s">
        <v>295</v>
      </c>
      <c r="M276" s="63" t="s">
        <v>369</v>
      </c>
      <c r="N276" s="63" t="s">
        <v>151</v>
      </c>
      <c r="O276" s="64" t="s">
        <v>376</v>
      </c>
      <c r="P276" s="64" t="s">
        <v>377</v>
      </c>
    </row>
    <row r="277" spans="1:16" ht="13.5" thickBot="1">
      <c r="A277" s="14" t="str">
        <f t="shared" si="24"/>
        <v>BAVM 8 </v>
      </c>
      <c r="B277" s="4" t="str">
        <f t="shared" si="25"/>
        <v>I</v>
      </c>
      <c r="C277" s="14">
        <f t="shared" si="26"/>
        <v>33779.495999999999</v>
      </c>
      <c r="D277" s="16" t="str">
        <f t="shared" si="27"/>
        <v>vis</v>
      </c>
      <c r="E277" s="61">
        <f>VLOOKUP(C277,A!C$21:E$972,3,FALSE)</f>
        <v>-3024.0022106122601</v>
      </c>
      <c r="F277" s="4" t="str">
        <f>LEFT(M277,1)</f>
        <v>V</v>
      </c>
      <c r="G277" s="16" t="str">
        <f t="shared" si="28"/>
        <v>33779.496</v>
      </c>
      <c r="H277" s="14">
        <f t="shared" si="29"/>
        <v>-3024</v>
      </c>
      <c r="I277" s="62" t="s">
        <v>378</v>
      </c>
      <c r="J277" s="63" t="s">
        <v>379</v>
      </c>
      <c r="K277" s="62">
        <v>-3024</v>
      </c>
      <c r="L277" s="62" t="s">
        <v>178</v>
      </c>
      <c r="M277" s="63" t="s">
        <v>179</v>
      </c>
      <c r="N277" s="63"/>
      <c r="O277" s="64" t="s">
        <v>380</v>
      </c>
      <c r="P277" s="65" t="s">
        <v>381</v>
      </c>
    </row>
    <row r="278" spans="1:16" ht="13.5" thickBot="1">
      <c r="A278" s="14" t="str">
        <f t="shared" si="24"/>
        <v>BAVM 8 </v>
      </c>
      <c r="B278" s="4" t="str">
        <f t="shared" si="25"/>
        <v>I</v>
      </c>
      <c r="C278" s="14">
        <f t="shared" si="26"/>
        <v>33849.531000000003</v>
      </c>
      <c r="D278" s="16" t="str">
        <f t="shared" si="27"/>
        <v>vis</v>
      </c>
      <c r="E278" s="61">
        <f>VLOOKUP(C278,A!C$21:E$972,3,FALSE)</f>
        <v>-2990.0014925652531</v>
      </c>
      <c r="F278" s="4" t="str">
        <f>LEFT(M278,1)</f>
        <v>V</v>
      </c>
      <c r="G278" s="16" t="str">
        <f t="shared" si="28"/>
        <v>33849.531</v>
      </c>
      <c r="H278" s="14">
        <f t="shared" si="29"/>
        <v>-2990</v>
      </c>
      <c r="I278" s="62" t="s">
        <v>382</v>
      </c>
      <c r="J278" s="63" t="s">
        <v>383</v>
      </c>
      <c r="K278" s="62">
        <v>-2990</v>
      </c>
      <c r="L278" s="62" t="s">
        <v>168</v>
      </c>
      <c r="M278" s="63" t="s">
        <v>179</v>
      </c>
      <c r="N278" s="63"/>
      <c r="O278" s="64" t="s">
        <v>380</v>
      </c>
      <c r="P278" s="65" t="s">
        <v>381</v>
      </c>
    </row>
    <row r="279" spans="1:16" ht="13.5" thickBot="1">
      <c r="A279" s="14" t="str">
        <f t="shared" si="24"/>
        <v> MVS 243 </v>
      </c>
      <c r="B279" s="4" t="str">
        <f t="shared" si="25"/>
        <v>I</v>
      </c>
      <c r="C279" s="14">
        <f t="shared" si="26"/>
        <v>33849.534</v>
      </c>
      <c r="D279" s="16" t="str">
        <f t="shared" si="27"/>
        <v>vis</v>
      </c>
      <c r="E279" s="61">
        <f>VLOOKUP(C279,A!C$21:E$972,3,FALSE)</f>
        <v>-2990.0000361198468</v>
      </c>
      <c r="F279" s="4" t="str">
        <f>LEFT(M279,1)</f>
        <v>V</v>
      </c>
      <c r="G279" s="16" t="str">
        <f t="shared" si="28"/>
        <v>33849.534</v>
      </c>
      <c r="H279" s="14">
        <f t="shared" si="29"/>
        <v>-2990</v>
      </c>
      <c r="I279" s="62" t="s">
        <v>384</v>
      </c>
      <c r="J279" s="63" t="s">
        <v>385</v>
      </c>
      <c r="K279" s="62">
        <v>-2990</v>
      </c>
      <c r="L279" s="62" t="s">
        <v>386</v>
      </c>
      <c r="M279" s="63" t="s">
        <v>179</v>
      </c>
      <c r="N279" s="63"/>
      <c r="O279" s="64" t="s">
        <v>387</v>
      </c>
      <c r="P279" s="64" t="s">
        <v>388</v>
      </c>
    </row>
    <row r="280" spans="1:16" ht="13.5" thickBot="1">
      <c r="A280" s="14" t="str">
        <f t="shared" si="24"/>
        <v>BAVM 8 </v>
      </c>
      <c r="B280" s="4" t="str">
        <f t="shared" si="25"/>
        <v>I</v>
      </c>
      <c r="C280" s="14">
        <f t="shared" si="26"/>
        <v>33880.44</v>
      </c>
      <c r="D280" s="16" t="str">
        <f t="shared" si="27"/>
        <v>vis</v>
      </c>
      <c r="E280" s="61">
        <f>VLOOKUP(C280,A!C$21:E$972,3,FALSE)</f>
        <v>-2974.9957355278452</v>
      </c>
      <c r="F280" s="4" t="str">
        <f>LEFT(M280,1)</f>
        <v>V</v>
      </c>
      <c r="G280" s="16" t="str">
        <f t="shared" si="28"/>
        <v>33880.440</v>
      </c>
      <c r="H280" s="14">
        <f t="shared" si="29"/>
        <v>-2975</v>
      </c>
      <c r="I280" s="62" t="s">
        <v>389</v>
      </c>
      <c r="J280" s="63" t="s">
        <v>390</v>
      </c>
      <c r="K280" s="62">
        <v>-2975</v>
      </c>
      <c r="L280" s="62" t="s">
        <v>255</v>
      </c>
      <c r="M280" s="63" t="s">
        <v>179</v>
      </c>
      <c r="N280" s="63"/>
      <c r="O280" s="64" t="s">
        <v>391</v>
      </c>
      <c r="P280" s="65" t="s">
        <v>381</v>
      </c>
    </row>
    <row r="281" spans="1:16" ht="13.5" thickBot="1">
      <c r="A281" s="14" t="str">
        <f t="shared" si="24"/>
        <v>BAVM 8 </v>
      </c>
      <c r="B281" s="4" t="str">
        <f t="shared" si="25"/>
        <v>I</v>
      </c>
      <c r="C281" s="14">
        <f t="shared" si="26"/>
        <v>33882.497000000003</v>
      </c>
      <c r="D281" s="16" t="str">
        <f t="shared" si="27"/>
        <v>vis</v>
      </c>
      <c r="E281" s="61">
        <f>VLOOKUP(C281,A!C$21:E$972,3,FALSE)</f>
        <v>-2973.9970994598402</v>
      </c>
      <c r="F281" s="4" t="str">
        <f>LEFT(M281,1)</f>
        <v>V</v>
      </c>
      <c r="G281" s="16" t="str">
        <f t="shared" si="28"/>
        <v>33882.497</v>
      </c>
      <c r="H281" s="14">
        <f t="shared" si="29"/>
        <v>-2974</v>
      </c>
      <c r="I281" s="62" t="s">
        <v>392</v>
      </c>
      <c r="J281" s="63" t="s">
        <v>393</v>
      </c>
      <c r="K281" s="62">
        <v>-2974</v>
      </c>
      <c r="L281" s="62" t="s">
        <v>357</v>
      </c>
      <c r="M281" s="63" t="s">
        <v>179</v>
      </c>
      <c r="N281" s="63"/>
      <c r="O281" s="64" t="s">
        <v>380</v>
      </c>
      <c r="P281" s="65" t="s">
        <v>381</v>
      </c>
    </row>
    <row r="282" spans="1:16" ht="13.5" thickBot="1">
      <c r="A282" s="14" t="str">
        <f t="shared" si="24"/>
        <v>BAVM 8 </v>
      </c>
      <c r="B282" s="4" t="str">
        <f t="shared" si="25"/>
        <v>I</v>
      </c>
      <c r="C282" s="14">
        <f t="shared" si="26"/>
        <v>33882.498</v>
      </c>
      <c r="D282" s="16" t="str">
        <f t="shared" si="27"/>
        <v>vis</v>
      </c>
      <c r="E282" s="61">
        <f>VLOOKUP(C282,A!C$21:E$972,3,FALSE)</f>
        <v>-2973.9966139780395</v>
      </c>
      <c r="F282" s="4" t="s">
        <v>167</v>
      </c>
      <c r="G282" s="16" t="str">
        <f t="shared" si="28"/>
        <v>33882.498</v>
      </c>
      <c r="H282" s="14">
        <f t="shared" si="29"/>
        <v>-2974</v>
      </c>
      <c r="I282" s="62" t="s">
        <v>394</v>
      </c>
      <c r="J282" s="63" t="s">
        <v>395</v>
      </c>
      <c r="K282" s="62">
        <v>-2974</v>
      </c>
      <c r="L282" s="62" t="s">
        <v>323</v>
      </c>
      <c r="M282" s="63" t="s">
        <v>179</v>
      </c>
      <c r="N282" s="63"/>
      <c r="O282" s="64" t="s">
        <v>391</v>
      </c>
      <c r="P282" s="65" t="s">
        <v>381</v>
      </c>
    </row>
    <row r="283" spans="1:16" ht="13.5" thickBot="1">
      <c r="A283" s="14" t="str">
        <f t="shared" si="24"/>
        <v>BAVM 8 </v>
      </c>
      <c r="B283" s="4" t="str">
        <f t="shared" si="25"/>
        <v>II</v>
      </c>
      <c r="C283" s="14">
        <f t="shared" si="26"/>
        <v>33883.521000000001</v>
      </c>
      <c r="D283" s="16" t="str">
        <f t="shared" si="27"/>
        <v>vis</v>
      </c>
      <c r="E283" s="61">
        <f>VLOOKUP(C283,A!C$21:E$972,3,FALSE)</f>
        <v>-2973.4999660939511</v>
      </c>
      <c r="F283" s="4" t="s">
        <v>167</v>
      </c>
      <c r="G283" s="16" t="str">
        <f t="shared" si="28"/>
        <v>33883.521</v>
      </c>
      <c r="H283" s="14">
        <f t="shared" si="29"/>
        <v>-2973.5</v>
      </c>
      <c r="I283" s="62" t="s">
        <v>396</v>
      </c>
      <c r="J283" s="63" t="s">
        <v>397</v>
      </c>
      <c r="K283" s="62">
        <v>-2973.5</v>
      </c>
      <c r="L283" s="62" t="s">
        <v>398</v>
      </c>
      <c r="M283" s="63" t="s">
        <v>179</v>
      </c>
      <c r="N283" s="63"/>
      <c r="O283" s="64" t="s">
        <v>391</v>
      </c>
      <c r="P283" s="65" t="s">
        <v>381</v>
      </c>
    </row>
    <row r="284" spans="1:16" ht="13.5" thickBot="1">
      <c r="A284" s="14" t="str">
        <f t="shared" si="24"/>
        <v>BAVM 8 </v>
      </c>
      <c r="B284" s="4" t="str">
        <f t="shared" si="25"/>
        <v>II</v>
      </c>
      <c r="C284" s="14">
        <f t="shared" si="26"/>
        <v>33883.531000000003</v>
      </c>
      <c r="D284" s="16" t="str">
        <f t="shared" si="27"/>
        <v>vis</v>
      </c>
      <c r="E284" s="61">
        <f>VLOOKUP(C284,A!C$21:E$972,3,FALSE)</f>
        <v>-2973.495111275924</v>
      </c>
      <c r="F284" s="4" t="s">
        <v>167</v>
      </c>
      <c r="G284" s="16" t="str">
        <f t="shared" si="28"/>
        <v>33883.531</v>
      </c>
      <c r="H284" s="14">
        <f t="shared" si="29"/>
        <v>-2973.5</v>
      </c>
      <c r="I284" s="62" t="s">
        <v>399</v>
      </c>
      <c r="J284" s="63" t="s">
        <v>400</v>
      </c>
      <c r="K284" s="62">
        <v>-2973.5</v>
      </c>
      <c r="L284" s="62" t="s">
        <v>344</v>
      </c>
      <c r="M284" s="63" t="s">
        <v>179</v>
      </c>
      <c r="N284" s="63"/>
      <c r="O284" s="64" t="s">
        <v>380</v>
      </c>
      <c r="P284" s="65" t="s">
        <v>381</v>
      </c>
    </row>
    <row r="285" spans="1:16" ht="13.5" thickBot="1">
      <c r="A285" s="14" t="str">
        <f t="shared" si="24"/>
        <v> PZ 11.26 </v>
      </c>
      <c r="B285" s="4" t="str">
        <f t="shared" si="25"/>
        <v>I</v>
      </c>
      <c r="C285" s="14">
        <f t="shared" si="26"/>
        <v>33911.32</v>
      </c>
      <c r="D285" s="16" t="str">
        <f t="shared" si="27"/>
        <v>vis</v>
      </c>
      <c r="E285" s="61">
        <f>VLOOKUP(C285,A!C$21:E$972,3,FALSE)</f>
        <v>-2960.0040574627142</v>
      </c>
      <c r="F285" s="4" t="s">
        <v>167</v>
      </c>
      <c r="G285" s="16" t="str">
        <f t="shared" si="28"/>
        <v>33911.320</v>
      </c>
      <c r="H285" s="14">
        <f t="shared" si="29"/>
        <v>-2960</v>
      </c>
      <c r="I285" s="62" t="s">
        <v>401</v>
      </c>
      <c r="J285" s="63" t="s">
        <v>402</v>
      </c>
      <c r="K285" s="62">
        <v>-2960</v>
      </c>
      <c r="L285" s="62" t="s">
        <v>193</v>
      </c>
      <c r="M285" s="63" t="s">
        <v>369</v>
      </c>
      <c r="N285" s="63" t="s">
        <v>151</v>
      </c>
      <c r="O285" s="64" t="s">
        <v>376</v>
      </c>
      <c r="P285" s="64" t="s">
        <v>377</v>
      </c>
    </row>
    <row r="286" spans="1:16" ht="13.5" thickBot="1">
      <c r="A286" s="14" t="str">
        <f t="shared" si="24"/>
        <v>BAVM 8 </v>
      </c>
      <c r="B286" s="4" t="str">
        <f t="shared" si="25"/>
        <v>I</v>
      </c>
      <c r="C286" s="14">
        <f t="shared" si="26"/>
        <v>33911.33</v>
      </c>
      <c r="D286" s="16" t="str">
        <f t="shared" si="27"/>
        <v>vis</v>
      </c>
      <c r="E286" s="61">
        <f>VLOOKUP(C286,A!C$21:E$972,3,FALSE)</f>
        <v>-2959.9992026446871</v>
      </c>
      <c r="F286" s="4" t="s">
        <v>167</v>
      </c>
      <c r="G286" s="16" t="str">
        <f t="shared" si="28"/>
        <v>33911.330</v>
      </c>
      <c r="H286" s="14">
        <f t="shared" si="29"/>
        <v>-2960</v>
      </c>
      <c r="I286" s="62" t="s">
        <v>403</v>
      </c>
      <c r="J286" s="63" t="s">
        <v>404</v>
      </c>
      <c r="K286" s="62">
        <v>-2960</v>
      </c>
      <c r="L286" s="62" t="s">
        <v>286</v>
      </c>
      <c r="M286" s="63" t="s">
        <v>179</v>
      </c>
      <c r="N286" s="63"/>
      <c r="O286" s="64" t="s">
        <v>380</v>
      </c>
      <c r="P286" s="65" t="s">
        <v>381</v>
      </c>
    </row>
    <row r="287" spans="1:16" ht="13.5" thickBot="1">
      <c r="A287" s="14" t="str">
        <f t="shared" si="24"/>
        <v> PZ 11.26 </v>
      </c>
      <c r="B287" s="4" t="str">
        <f t="shared" si="25"/>
        <v>II</v>
      </c>
      <c r="C287" s="14">
        <f t="shared" si="26"/>
        <v>33974.152999999998</v>
      </c>
      <c r="D287" s="16" t="str">
        <f t="shared" si="27"/>
        <v>vis</v>
      </c>
      <c r="E287" s="61">
        <f>VLOOKUP(C287,A!C$21:E$972,3,FALSE)</f>
        <v>-2929.4997793582315</v>
      </c>
      <c r="F287" s="4" t="s">
        <v>167</v>
      </c>
      <c r="G287" s="16" t="str">
        <f t="shared" si="28"/>
        <v>33974.153</v>
      </c>
      <c r="H287" s="14">
        <f t="shared" si="29"/>
        <v>-2929.5</v>
      </c>
      <c r="I287" s="62" t="s">
        <v>405</v>
      </c>
      <c r="J287" s="63" t="s">
        <v>406</v>
      </c>
      <c r="K287" s="62">
        <v>-2929.5</v>
      </c>
      <c r="L287" s="62" t="s">
        <v>398</v>
      </c>
      <c r="M287" s="63" t="s">
        <v>369</v>
      </c>
      <c r="N287" s="63" t="s">
        <v>151</v>
      </c>
      <c r="O287" s="64" t="s">
        <v>376</v>
      </c>
      <c r="P287" s="64" t="s">
        <v>377</v>
      </c>
    </row>
    <row r="288" spans="1:16" ht="13.5" thickBot="1">
      <c r="A288" s="14" t="str">
        <f t="shared" si="24"/>
        <v> PZ 11.26 </v>
      </c>
      <c r="B288" s="4" t="str">
        <f t="shared" si="25"/>
        <v>II</v>
      </c>
      <c r="C288" s="14">
        <f t="shared" si="26"/>
        <v>33976.212</v>
      </c>
      <c r="D288" s="16" t="str">
        <f t="shared" si="27"/>
        <v>vis</v>
      </c>
      <c r="E288" s="61">
        <f>VLOOKUP(C288,A!C$21:E$972,3,FALSE)</f>
        <v>-2928.5001723266214</v>
      </c>
      <c r="F288" s="4" t="s">
        <v>167</v>
      </c>
      <c r="G288" s="16" t="str">
        <f t="shared" si="28"/>
        <v>33976.212</v>
      </c>
      <c r="H288" s="14">
        <f t="shared" si="29"/>
        <v>-2928.5</v>
      </c>
      <c r="I288" s="62" t="s">
        <v>407</v>
      </c>
      <c r="J288" s="63" t="s">
        <v>408</v>
      </c>
      <c r="K288" s="62">
        <v>-2928.5</v>
      </c>
      <c r="L288" s="62" t="s">
        <v>386</v>
      </c>
      <c r="M288" s="63" t="s">
        <v>369</v>
      </c>
      <c r="N288" s="63" t="s">
        <v>151</v>
      </c>
      <c r="O288" s="64" t="s">
        <v>376</v>
      </c>
      <c r="P288" s="64" t="s">
        <v>377</v>
      </c>
    </row>
    <row r="289" spans="1:16" ht="13.5" thickBot="1">
      <c r="A289" s="14" t="str">
        <f t="shared" si="24"/>
        <v> PZ 11.26 </v>
      </c>
      <c r="B289" s="4" t="str">
        <f t="shared" si="25"/>
        <v>I</v>
      </c>
      <c r="C289" s="14">
        <f t="shared" si="26"/>
        <v>34088.466999999997</v>
      </c>
      <c r="D289" s="16" t="str">
        <f t="shared" si="27"/>
        <v>vis</v>
      </c>
      <c r="E289" s="61">
        <f>VLOOKUP(C289,A!C$21:E$972,3,FALSE)</f>
        <v>-2874.0024125726914</v>
      </c>
      <c r="F289" s="4" t="s">
        <v>167</v>
      </c>
      <c r="G289" s="16" t="str">
        <f t="shared" si="28"/>
        <v>34088.467</v>
      </c>
      <c r="H289" s="14">
        <f t="shared" si="29"/>
        <v>-2874</v>
      </c>
      <c r="I289" s="62" t="s">
        <v>409</v>
      </c>
      <c r="J289" s="63" t="s">
        <v>410</v>
      </c>
      <c r="K289" s="62">
        <v>-2874</v>
      </c>
      <c r="L289" s="62" t="s">
        <v>178</v>
      </c>
      <c r="M289" s="63" t="s">
        <v>369</v>
      </c>
      <c r="N289" s="63" t="s">
        <v>151</v>
      </c>
      <c r="O289" s="64" t="s">
        <v>376</v>
      </c>
      <c r="P289" s="64" t="s">
        <v>377</v>
      </c>
    </row>
    <row r="290" spans="1:16" ht="13.5" thickBot="1">
      <c r="A290" s="14" t="str">
        <f t="shared" si="24"/>
        <v>BAVM 10 </v>
      </c>
      <c r="B290" s="4" t="str">
        <f t="shared" si="25"/>
        <v>I</v>
      </c>
      <c r="C290" s="14">
        <f t="shared" si="26"/>
        <v>34119.375999999997</v>
      </c>
      <c r="D290" s="16" t="str">
        <f t="shared" si="27"/>
        <v>vis</v>
      </c>
      <c r="E290" s="61">
        <f>VLOOKUP(C290,A!C$21:E$972,3,FALSE)</f>
        <v>-2858.996655535283</v>
      </c>
      <c r="F290" s="4" t="s">
        <v>167</v>
      </c>
      <c r="G290" s="16" t="str">
        <f t="shared" si="28"/>
        <v>34119.376</v>
      </c>
      <c r="H290" s="14">
        <f t="shared" si="29"/>
        <v>-2859</v>
      </c>
      <c r="I290" s="62" t="s">
        <v>411</v>
      </c>
      <c r="J290" s="63" t="s">
        <v>412</v>
      </c>
      <c r="K290" s="62">
        <v>-2859</v>
      </c>
      <c r="L290" s="62" t="s">
        <v>323</v>
      </c>
      <c r="M290" s="63" t="s">
        <v>179</v>
      </c>
      <c r="N290" s="63"/>
      <c r="O290" s="64" t="s">
        <v>380</v>
      </c>
      <c r="P290" s="65" t="s">
        <v>413</v>
      </c>
    </row>
    <row r="291" spans="1:16" ht="13.5" thickBot="1">
      <c r="A291" s="14" t="str">
        <f t="shared" si="24"/>
        <v>BAVM 10 </v>
      </c>
      <c r="B291" s="4" t="str">
        <f t="shared" si="25"/>
        <v>II</v>
      </c>
      <c r="C291" s="14">
        <f t="shared" si="26"/>
        <v>34120.400000000001</v>
      </c>
      <c r="D291" s="16" t="str">
        <f t="shared" si="27"/>
        <v>vis</v>
      </c>
      <c r="E291" s="61">
        <f>VLOOKUP(C291,A!C$21:E$972,3,FALSE)</f>
        <v>-2858.4995221693903</v>
      </c>
      <c r="F291" s="4" t="s">
        <v>167</v>
      </c>
      <c r="G291" s="16" t="str">
        <f t="shared" si="28"/>
        <v>34120.400</v>
      </c>
      <c r="H291" s="14">
        <f t="shared" si="29"/>
        <v>-2858.5</v>
      </c>
      <c r="I291" s="62" t="s">
        <v>414</v>
      </c>
      <c r="J291" s="63" t="s">
        <v>415</v>
      </c>
      <c r="K291" s="62">
        <v>-2858.5</v>
      </c>
      <c r="L291" s="62" t="s">
        <v>239</v>
      </c>
      <c r="M291" s="63" t="s">
        <v>179</v>
      </c>
      <c r="N291" s="63"/>
      <c r="O291" s="64" t="s">
        <v>380</v>
      </c>
      <c r="P291" s="65" t="s">
        <v>413</v>
      </c>
    </row>
    <row r="292" spans="1:16" ht="13.5" thickBot="1">
      <c r="A292" s="14" t="str">
        <f t="shared" si="24"/>
        <v>BAVM 10 </v>
      </c>
      <c r="B292" s="4" t="str">
        <f t="shared" si="25"/>
        <v>I</v>
      </c>
      <c r="C292" s="14">
        <f t="shared" si="26"/>
        <v>34121.425999999999</v>
      </c>
      <c r="D292" s="16" t="str">
        <f t="shared" si="27"/>
        <v>vis</v>
      </c>
      <c r="E292" s="61">
        <f>VLOOKUP(C292,A!C$21:E$972,3,FALSE)</f>
        <v>-2858.0014178398956</v>
      </c>
      <c r="F292" s="4" t="s">
        <v>167</v>
      </c>
      <c r="G292" s="16" t="str">
        <f t="shared" si="28"/>
        <v>34121.426</v>
      </c>
      <c r="H292" s="14">
        <f t="shared" si="29"/>
        <v>-2858</v>
      </c>
      <c r="I292" s="62" t="s">
        <v>416</v>
      </c>
      <c r="J292" s="63" t="s">
        <v>417</v>
      </c>
      <c r="K292" s="62">
        <v>-2858</v>
      </c>
      <c r="L292" s="62" t="s">
        <v>168</v>
      </c>
      <c r="M292" s="63" t="s">
        <v>179</v>
      </c>
      <c r="N292" s="63"/>
      <c r="O292" s="64" t="s">
        <v>380</v>
      </c>
      <c r="P292" s="65" t="s">
        <v>413</v>
      </c>
    </row>
    <row r="293" spans="1:16" ht="13.5" thickBot="1">
      <c r="A293" s="14" t="str">
        <f t="shared" si="24"/>
        <v>BAVM 10 </v>
      </c>
      <c r="B293" s="4" t="str">
        <f t="shared" si="25"/>
        <v>II</v>
      </c>
      <c r="C293" s="14">
        <f t="shared" si="26"/>
        <v>34499.413999999997</v>
      </c>
      <c r="D293" s="16" t="str">
        <f t="shared" si="27"/>
        <v>vis</v>
      </c>
      <c r="E293" s="61">
        <f>VLOOKUP(C293,A!C$21:E$972,3,FALSE)</f>
        <v>-2674.4951222283962</v>
      </c>
      <c r="F293" s="4" t="s">
        <v>167</v>
      </c>
      <c r="G293" s="16" t="str">
        <f t="shared" si="28"/>
        <v>34499.414</v>
      </c>
      <c r="H293" s="14">
        <f t="shared" si="29"/>
        <v>-2674.5</v>
      </c>
      <c r="I293" s="62" t="s">
        <v>422</v>
      </c>
      <c r="J293" s="63" t="s">
        <v>423</v>
      </c>
      <c r="K293" s="62">
        <v>-2674.5</v>
      </c>
      <c r="L293" s="62" t="s">
        <v>344</v>
      </c>
      <c r="M293" s="63" t="s">
        <v>179</v>
      </c>
      <c r="N293" s="63"/>
      <c r="O293" s="64" t="s">
        <v>391</v>
      </c>
      <c r="P293" s="65" t="s">
        <v>413</v>
      </c>
    </row>
    <row r="294" spans="1:16" ht="13.5" thickBot="1">
      <c r="A294" s="14" t="str">
        <f t="shared" si="24"/>
        <v>BAVM 10 </v>
      </c>
      <c r="B294" s="4" t="str">
        <f t="shared" si="25"/>
        <v>II</v>
      </c>
      <c r="C294" s="14">
        <f t="shared" si="26"/>
        <v>34534.434000000001</v>
      </c>
      <c r="D294" s="16" t="str">
        <f t="shared" si="27"/>
        <v>vis</v>
      </c>
      <c r="E294" s="61">
        <f>VLOOKUP(C294,A!C$21:E$972,3,FALSE)</f>
        <v>-2657.4935495003847</v>
      </c>
      <c r="F294" s="4" t="s">
        <v>167</v>
      </c>
      <c r="G294" s="16" t="str">
        <f t="shared" si="28"/>
        <v>34534.434</v>
      </c>
      <c r="H294" s="14">
        <f t="shared" si="29"/>
        <v>-2657.5</v>
      </c>
      <c r="I294" s="62" t="s">
        <v>424</v>
      </c>
      <c r="J294" s="63" t="s">
        <v>425</v>
      </c>
      <c r="K294" s="62">
        <v>-2657.5</v>
      </c>
      <c r="L294" s="62" t="s">
        <v>274</v>
      </c>
      <c r="M294" s="63" t="s">
        <v>179</v>
      </c>
      <c r="N294" s="63"/>
      <c r="O294" s="64" t="s">
        <v>380</v>
      </c>
      <c r="P294" s="65" t="s">
        <v>413</v>
      </c>
    </row>
    <row r="295" spans="1:16" ht="13.5" thickBot="1">
      <c r="A295" s="14" t="str">
        <f t="shared" si="24"/>
        <v>BAVM 10 </v>
      </c>
      <c r="B295" s="4" t="str">
        <f t="shared" si="25"/>
        <v>I</v>
      </c>
      <c r="C295" s="14">
        <f t="shared" si="26"/>
        <v>34535.446000000004</v>
      </c>
      <c r="D295" s="16" t="str">
        <f t="shared" si="27"/>
        <v>vis</v>
      </c>
      <c r="E295" s="61">
        <f>VLOOKUP(C295,A!C$21:E$972,3,FALSE)</f>
        <v>-2657.0022419161246</v>
      </c>
      <c r="F295" s="4" t="s">
        <v>167</v>
      </c>
      <c r="G295" s="16" t="str">
        <f t="shared" si="28"/>
        <v>34535.446</v>
      </c>
      <c r="H295" s="14">
        <f t="shared" si="29"/>
        <v>-2657</v>
      </c>
      <c r="I295" s="62" t="s">
        <v>426</v>
      </c>
      <c r="J295" s="63" t="s">
        <v>427</v>
      </c>
      <c r="K295" s="62">
        <v>-2657</v>
      </c>
      <c r="L295" s="62" t="s">
        <v>178</v>
      </c>
      <c r="M295" s="63" t="s">
        <v>179</v>
      </c>
      <c r="N295" s="63"/>
      <c r="O295" s="64" t="s">
        <v>380</v>
      </c>
      <c r="P295" s="65" t="s">
        <v>413</v>
      </c>
    </row>
    <row r="296" spans="1:16" ht="13.5" thickBot="1">
      <c r="A296" s="14" t="str">
        <f t="shared" si="24"/>
        <v> PZ 11.26 </v>
      </c>
      <c r="B296" s="4" t="str">
        <f t="shared" si="25"/>
        <v>II</v>
      </c>
      <c r="C296" s="14">
        <f t="shared" si="26"/>
        <v>34664.188999999998</v>
      </c>
      <c r="D296" s="16" t="str">
        <f t="shared" si="27"/>
        <v>vis</v>
      </c>
      <c r="E296" s="61">
        <f>VLOOKUP(C296,A!C$21:E$972,3,FALSE)</f>
        <v>-2594.4998582004764</v>
      </c>
      <c r="F296" s="4" t="s">
        <v>167</v>
      </c>
      <c r="G296" s="16" t="str">
        <f t="shared" si="28"/>
        <v>34664.189</v>
      </c>
      <c r="H296" s="14">
        <f t="shared" si="29"/>
        <v>-2594.5</v>
      </c>
      <c r="I296" s="62" t="s">
        <v>428</v>
      </c>
      <c r="J296" s="63" t="s">
        <v>429</v>
      </c>
      <c r="K296" s="62">
        <v>-2594.5</v>
      </c>
      <c r="L296" s="62" t="s">
        <v>398</v>
      </c>
      <c r="M296" s="63" t="s">
        <v>369</v>
      </c>
      <c r="N296" s="63" t="s">
        <v>151</v>
      </c>
      <c r="O296" s="64" t="s">
        <v>376</v>
      </c>
      <c r="P296" s="64" t="s">
        <v>377</v>
      </c>
    </row>
    <row r="297" spans="1:16" ht="13.5" thickBot="1">
      <c r="A297" s="14" t="str">
        <f t="shared" si="24"/>
        <v> PZ 11.26 </v>
      </c>
      <c r="B297" s="4" t="str">
        <f t="shared" si="25"/>
        <v>I</v>
      </c>
      <c r="C297" s="14">
        <f t="shared" si="26"/>
        <v>34665.212</v>
      </c>
      <c r="D297" s="16" t="str">
        <f t="shared" si="27"/>
        <v>vis</v>
      </c>
      <c r="E297" s="61">
        <f>VLOOKUP(C297,A!C$21:E$972,3,FALSE)</f>
        <v>-2594.003210316388</v>
      </c>
      <c r="F297" s="4" t="s">
        <v>167</v>
      </c>
      <c r="G297" s="16" t="str">
        <f t="shared" si="28"/>
        <v>34665.212</v>
      </c>
      <c r="H297" s="14">
        <f t="shared" si="29"/>
        <v>-2594</v>
      </c>
      <c r="I297" s="62" t="s">
        <v>430</v>
      </c>
      <c r="J297" s="63" t="s">
        <v>431</v>
      </c>
      <c r="K297" s="62">
        <v>-2594</v>
      </c>
      <c r="L297" s="62" t="s">
        <v>201</v>
      </c>
      <c r="M297" s="63" t="s">
        <v>369</v>
      </c>
      <c r="N297" s="63" t="s">
        <v>151</v>
      </c>
      <c r="O297" s="64" t="s">
        <v>376</v>
      </c>
      <c r="P297" s="64" t="s">
        <v>377</v>
      </c>
    </row>
    <row r="298" spans="1:16" ht="13.5" thickBot="1">
      <c r="A298" s="14" t="str">
        <f t="shared" si="24"/>
        <v>BAVM 12 </v>
      </c>
      <c r="B298" s="4" t="str">
        <f t="shared" si="25"/>
        <v>I</v>
      </c>
      <c r="C298" s="14">
        <f t="shared" si="26"/>
        <v>35227.550000000003</v>
      </c>
      <c r="D298" s="16" t="str">
        <f t="shared" si="27"/>
        <v>vis</v>
      </c>
      <c r="E298" s="61">
        <f>VLOOKUP(C298,A!C$21:E$972,3,FALSE)</f>
        <v>-2320.9983443905367</v>
      </c>
      <c r="F298" s="4" t="s">
        <v>167</v>
      </c>
      <c r="G298" s="16" t="str">
        <f t="shared" si="28"/>
        <v>35227.550</v>
      </c>
      <c r="H298" s="14">
        <f t="shared" si="29"/>
        <v>-2321</v>
      </c>
      <c r="I298" s="62" t="s">
        <v>432</v>
      </c>
      <c r="J298" s="63" t="s">
        <v>433</v>
      </c>
      <c r="K298" s="62">
        <v>-2321</v>
      </c>
      <c r="L298" s="62" t="s">
        <v>283</v>
      </c>
      <c r="M298" s="63" t="s">
        <v>179</v>
      </c>
      <c r="N298" s="63"/>
      <c r="O298" s="64" t="s">
        <v>434</v>
      </c>
      <c r="P298" s="65" t="s">
        <v>435</v>
      </c>
    </row>
    <row r="299" spans="1:16" ht="13.5" thickBot="1">
      <c r="A299" s="14" t="str">
        <f t="shared" si="24"/>
        <v> APJ 162 </v>
      </c>
      <c r="B299" s="4" t="str">
        <f t="shared" si="25"/>
        <v>I</v>
      </c>
      <c r="C299" s="14">
        <f t="shared" si="26"/>
        <v>35645.68</v>
      </c>
      <c r="D299" s="16" t="str">
        <f t="shared" si="27"/>
        <v>vis</v>
      </c>
      <c r="E299" s="61">
        <f>VLOOKUP(C299,A!C$21:E$972,3,FALSE)</f>
        <v>-2118.0038382579705</v>
      </c>
      <c r="F299" s="4" t="s">
        <v>167</v>
      </c>
      <c r="G299" s="16" t="str">
        <f t="shared" si="28"/>
        <v>35645.680</v>
      </c>
      <c r="H299" s="14">
        <f t="shared" si="29"/>
        <v>-2118</v>
      </c>
      <c r="I299" s="62" t="s">
        <v>436</v>
      </c>
      <c r="J299" s="63" t="s">
        <v>437</v>
      </c>
      <c r="K299" s="62">
        <v>-2118</v>
      </c>
      <c r="L299" s="62" t="s">
        <v>193</v>
      </c>
      <c r="M299" s="63" t="s">
        <v>369</v>
      </c>
      <c r="N299" s="63" t="s">
        <v>151</v>
      </c>
      <c r="O299" s="64" t="s">
        <v>438</v>
      </c>
      <c r="P299" s="64" t="s">
        <v>439</v>
      </c>
    </row>
    <row r="300" spans="1:16" ht="13.5" thickBot="1">
      <c r="A300" s="14" t="str">
        <f t="shared" si="24"/>
        <v> IKZ 36.250 </v>
      </c>
      <c r="B300" s="4" t="str">
        <f t="shared" si="25"/>
        <v>II</v>
      </c>
      <c r="C300" s="14">
        <f t="shared" si="26"/>
        <v>36293.490899999997</v>
      </c>
      <c r="D300" s="16" t="str">
        <f t="shared" si="27"/>
        <v>vis</v>
      </c>
      <c r="E300" s="61">
        <f>VLOOKUP(C300,A!C$21:E$972,3,FALSE)</f>
        <v>-1803.5034347643364</v>
      </c>
      <c r="F300" s="4" t="s">
        <v>167</v>
      </c>
      <c r="G300" s="16" t="str">
        <f t="shared" si="28"/>
        <v>36293.4909</v>
      </c>
      <c r="H300" s="14">
        <f t="shared" si="29"/>
        <v>-1803.5</v>
      </c>
      <c r="I300" s="62" t="s">
        <v>440</v>
      </c>
      <c r="J300" s="63" t="s">
        <v>441</v>
      </c>
      <c r="K300" s="62">
        <v>-1803.5</v>
      </c>
      <c r="L300" s="62" t="s">
        <v>442</v>
      </c>
      <c r="M300" s="63" t="s">
        <v>369</v>
      </c>
      <c r="N300" s="63" t="s">
        <v>151</v>
      </c>
      <c r="O300" s="64" t="s">
        <v>376</v>
      </c>
      <c r="P300" s="64" t="s">
        <v>443</v>
      </c>
    </row>
    <row r="301" spans="1:16" ht="13.5" thickBot="1">
      <c r="A301" s="14" t="str">
        <f t="shared" si="24"/>
        <v>BAVM 13 </v>
      </c>
      <c r="B301" s="4" t="str">
        <f t="shared" si="25"/>
        <v>I</v>
      </c>
      <c r="C301" s="14">
        <f t="shared" si="26"/>
        <v>36296.593000000001</v>
      </c>
      <c r="D301" s="16" t="str">
        <f t="shared" si="27"/>
        <v>vis</v>
      </c>
      <c r="E301" s="61">
        <f>VLOOKUP(C301,A!C$21:E$972,3,FALSE)</f>
        <v>-1801.9974216644043</v>
      </c>
      <c r="F301" s="4" t="s">
        <v>167</v>
      </c>
      <c r="G301" s="16" t="str">
        <f t="shared" si="28"/>
        <v>36296.593</v>
      </c>
      <c r="H301" s="14">
        <f t="shared" si="29"/>
        <v>-1802</v>
      </c>
      <c r="I301" s="62" t="s">
        <v>444</v>
      </c>
      <c r="J301" s="63" t="s">
        <v>445</v>
      </c>
      <c r="K301" s="62">
        <v>-1802</v>
      </c>
      <c r="L301" s="62" t="s">
        <v>234</v>
      </c>
      <c r="M301" s="63" t="s">
        <v>179</v>
      </c>
      <c r="N301" s="63"/>
      <c r="O301" s="64" t="s">
        <v>446</v>
      </c>
      <c r="P301" s="65" t="s">
        <v>447</v>
      </c>
    </row>
    <row r="302" spans="1:16" ht="13.5" thickBot="1">
      <c r="A302" s="14" t="str">
        <f t="shared" si="24"/>
        <v>BAVM 13 </v>
      </c>
      <c r="B302" s="4" t="str">
        <f t="shared" si="25"/>
        <v>I</v>
      </c>
      <c r="C302" s="14">
        <f t="shared" si="26"/>
        <v>36325.415999999997</v>
      </c>
      <c r="D302" s="16" t="str">
        <f t="shared" si="27"/>
        <v>vis</v>
      </c>
      <c r="E302" s="61">
        <f>VLOOKUP(C302,A!C$21:E$972,3,FALSE)</f>
        <v>-1788.0043796672783</v>
      </c>
      <c r="F302" s="4" t="s">
        <v>167</v>
      </c>
      <c r="G302" s="16" t="str">
        <f t="shared" si="28"/>
        <v>36325.416</v>
      </c>
      <c r="H302" s="14">
        <f t="shared" si="29"/>
        <v>-1788</v>
      </c>
      <c r="I302" s="62" t="s">
        <v>448</v>
      </c>
      <c r="J302" s="63" t="s">
        <v>449</v>
      </c>
      <c r="K302" s="62">
        <v>-1788</v>
      </c>
      <c r="L302" s="62" t="s">
        <v>450</v>
      </c>
      <c r="M302" s="63" t="s">
        <v>179</v>
      </c>
      <c r="N302" s="63"/>
      <c r="O302" s="64" t="s">
        <v>446</v>
      </c>
      <c r="P302" s="65" t="s">
        <v>447</v>
      </c>
    </row>
    <row r="303" spans="1:16" ht="13.5" thickBot="1">
      <c r="A303" s="14" t="str">
        <f t="shared" si="24"/>
        <v>BAVM 13 </v>
      </c>
      <c r="B303" s="4" t="str">
        <f t="shared" si="25"/>
        <v>II</v>
      </c>
      <c r="C303" s="14">
        <f t="shared" si="26"/>
        <v>36460.343999999997</v>
      </c>
      <c r="D303" s="16" t="str">
        <f t="shared" si="27"/>
        <v>vis</v>
      </c>
      <c r="E303" s="61">
        <f>VLOOKUP(C303,A!C$21:E$972,3,FALSE)</f>
        <v>-1722.4992910023773</v>
      </c>
      <c r="F303" s="4" t="s">
        <v>167</v>
      </c>
      <c r="G303" s="16" t="str">
        <f t="shared" si="28"/>
        <v>36460.344</v>
      </c>
      <c r="H303" s="14">
        <f t="shared" si="29"/>
        <v>-1722.5</v>
      </c>
      <c r="I303" s="62" t="s">
        <v>451</v>
      </c>
      <c r="J303" s="63" t="s">
        <v>452</v>
      </c>
      <c r="K303" s="62">
        <v>-1722.5</v>
      </c>
      <c r="L303" s="62" t="s">
        <v>239</v>
      </c>
      <c r="M303" s="63" t="s">
        <v>179</v>
      </c>
      <c r="N303" s="63"/>
      <c r="O303" s="64" t="s">
        <v>453</v>
      </c>
      <c r="P303" s="65" t="s">
        <v>447</v>
      </c>
    </row>
    <row r="304" spans="1:16" ht="13.5" thickBot="1">
      <c r="A304" s="14" t="str">
        <f t="shared" si="24"/>
        <v>BAVM 13 </v>
      </c>
      <c r="B304" s="4" t="str">
        <f t="shared" si="25"/>
        <v>II</v>
      </c>
      <c r="C304" s="14">
        <f t="shared" si="26"/>
        <v>36460.358</v>
      </c>
      <c r="D304" s="16" t="str">
        <f t="shared" si="27"/>
        <v>vis</v>
      </c>
      <c r="E304" s="61">
        <f>VLOOKUP(C304,A!C$21:E$972,3,FALSE)</f>
        <v>-1722.492494257139</v>
      </c>
      <c r="F304" s="4" t="s">
        <v>167</v>
      </c>
      <c r="G304" s="16" t="str">
        <f t="shared" si="28"/>
        <v>36460.358</v>
      </c>
      <c r="H304" s="14">
        <f t="shared" si="29"/>
        <v>-1722.5</v>
      </c>
      <c r="I304" s="62" t="s">
        <v>454</v>
      </c>
      <c r="J304" s="63" t="s">
        <v>455</v>
      </c>
      <c r="K304" s="62">
        <v>-1722.5</v>
      </c>
      <c r="L304" s="62" t="s">
        <v>456</v>
      </c>
      <c r="M304" s="63" t="s">
        <v>179</v>
      </c>
      <c r="N304" s="63"/>
      <c r="O304" s="64" t="s">
        <v>457</v>
      </c>
      <c r="P304" s="65" t="s">
        <v>447</v>
      </c>
    </row>
    <row r="305" spans="1:16" ht="13.5" thickBot="1">
      <c r="A305" s="14" t="str">
        <f t="shared" si="24"/>
        <v> IKZ 36.250 </v>
      </c>
      <c r="B305" s="4" t="str">
        <f t="shared" si="25"/>
        <v>I</v>
      </c>
      <c r="C305" s="14">
        <f t="shared" si="26"/>
        <v>36638.508000000002</v>
      </c>
      <c r="D305" s="16" t="str">
        <f t="shared" si="27"/>
        <v>vis</v>
      </c>
      <c r="E305" s="61">
        <f>VLOOKUP(C305,A!C$21:E$972,3,FALSE)</f>
        <v>-1636.0039111190788</v>
      </c>
      <c r="F305" s="4" t="s">
        <v>167</v>
      </c>
      <c r="G305" s="16" t="str">
        <f t="shared" si="28"/>
        <v>36638.5080</v>
      </c>
      <c r="H305" s="14">
        <f t="shared" si="29"/>
        <v>-1636</v>
      </c>
      <c r="I305" s="62" t="s">
        <v>458</v>
      </c>
      <c r="J305" s="63" t="s">
        <v>459</v>
      </c>
      <c r="K305" s="62">
        <v>-1636</v>
      </c>
      <c r="L305" s="62" t="s">
        <v>460</v>
      </c>
      <c r="M305" s="63" t="s">
        <v>369</v>
      </c>
      <c r="N305" s="63" t="s">
        <v>151</v>
      </c>
      <c r="O305" s="64" t="s">
        <v>376</v>
      </c>
      <c r="P305" s="64" t="s">
        <v>443</v>
      </c>
    </row>
    <row r="306" spans="1:16" ht="13.5" thickBot="1">
      <c r="A306" s="14" t="str">
        <f t="shared" si="24"/>
        <v> IKZ 36.250 </v>
      </c>
      <c r="B306" s="4" t="str">
        <f t="shared" si="25"/>
        <v>II</v>
      </c>
      <c r="C306" s="14">
        <f t="shared" si="26"/>
        <v>37016.481699999997</v>
      </c>
      <c r="D306" s="16" t="str">
        <f t="shared" si="27"/>
        <v>vis</v>
      </c>
      <c r="E306" s="61">
        <f>VLOOKUP(C306,A!C$21:E$972,3,FALSE)</f>
        <v>-1452.5045578973579</v>
      </c>
      <c r="F306" s="4" t="s">
        <v>167</v>
      </c>
      <c r="G306" s="16" t="str">
        <f t="shared" si="28"/>
        <v>37016.4817</v>
      </c>
      <c r="H306" s="14">
        <f t="shared" si="29"/>
        <v>-1452.5</v>
      </c>
      <c r="I306" s="62" t="s">
        <v>461</v>
      </c>
      <c r="J306" s="63" t="s">
        <v>462</v>
      </c>
      <c r="K306" s="62">
        <v>-1452.5</v>
      </c>
      <c r="L306" s="62" t="s">
        <v>463</v>
      </c>
      <c r="M306" s="63" t="s">
        <v>369</v>
      </c>
      <c r="N306" s="63" t="s">
        <v>151</v>
      </c>
      <c r="O306" s="64" t="s">
        <v>376</v>
      </c>
      <c r="P306" s="64" t="s">
        <v>443</v>
      </c>
    </row>
    <row r="307" spans="1:16" ht="13.5" thickBot="1">
      <c r="A307" s="14" t="str">
        <f t="shared" si="24"/>
        <v> IKZ 36.250 </v>
      </c>
      <c r="B307" s="4" t="str">
        <f t="shared" si="25"/>
        <v>II</v>
      </c>
      <c r="C307" s="14">
        <f t="shared" si="26"/>
        <v>37045.318599999999</v>
      </c>
      <c r="D307" s="16" t="str">
        <f t="shared" si="27"/>
        <v>vis</v>
      </c>
      <c r="E307" s="61">
        <f>VLOOKUP(C307,A!C$21:E$972,3,FALSE)</f>
        <v>-1438.5047677031728</v>
      </c>
      <c r="F307" s="4" t="s">
        <v>167</v>
      </c>
      <c r="G307" s="16" t="str">
        <f t="shared" si="28"/>
        <v>37045.3186</v>
      </c>
      <c r="H307" s="14">
        <f t="shared" si="29"/>
        <v>-1438.5</v>
      </c>
      <c r="I307" s="62" t="s">
        <v>464</v>
      </c>
      <c r="J307" s="63" t="s">
        <v>465</v>
      </c>
      <c r="K307" s="62">
        <v>-1438.5</v>
      </c>
      <c r="L307" s="62" t="s">
        <v>466</v>
      </c>
      <c r="M307" s="63" t="s">
        <v>369</v>
      </c>
      <c r="N307" s="63" t="s">
        <v>151</v>
      </c>
      <c r="O307" s="64" t="s">
        <v>376</v>
      </c>
      <c r="P307" s="64" t="s">
        <v>443</v>
      </c>
    </row>
    <row r="308" spans="1:16" ht="13.5" thickBot="1">
      <c r="A308" s="14" t="str">
        <f t="shared" si="24"/>
        <v> IKZ 36.250 </v>
      </c>
      <c r="B308" s="4" t="str">
        <f t="shared" si="25"/>
        <v>I</v>
      </c>
      <c r="C308" s="14">
        <f t="shared" si="26"/>
        <v>37248.21</v>
      </c>
      <c r="D308" s="16" t="str">
        <f t="shared" si="27"/>
        <v>vis</v>
      </c>
      <c r="E308" s="61">
        <f>VLOOKUP(C308,A!C$21:E$972,3,FALSE)</f>
        <v>-1340.0046850935889</v>
      </c>
      <c r="F308" s="4" t="s">
        <v>167</v>
      </c>
      <c r="G308" s="16" t="str">
        <f t="shared" si="28"/>
        <v>37248.2100</v>
      </c>
      <c r="H308" s="14">
        <f t="shared" si="29"/>
        <v>-1340</v>
      </c>
      <c r="I308" s="62" t="s">
        <v>467</v>
      </c>
      <c r="J308" s="63" t="s">
        <v>468</v>
      </c>
      <c r="K308" s="62">
        <v>-1340</v>
      </c>
      <c r="L308" s="62" t="s">
        <v>469</v>
      </c>
      <c r="M308" s="63" t="s">
        <v>369</v>
      </c>
      <c r="N308" s="63" t="s">
        <v>151</v>
      </c>
      <c r="O308" s="64" t="s">
        <v>376</v>
      </c>
      <c r="P308" s="64" t="s">
        <v>443</v>
      </c>
    </row>
    <row r="309" spans="1:16" ht="13.5" thickBot="1">
      <c r="A309" s="14" t="str">
        <f t="shared" si="24"/>
        <v>BAVM 15 </v>
      </c>
      <c r="B309" s="4" t="str">
        <f t="shared" si="25"/>
        <v>I</v>
      </c>
      <c r="C309" s="14">
        <f t="shared" si="26"/>
        <v>37874.396000000001</v>
      </c>
      <c r="D309" s="16" t="str">
        <f t="shared" si="27"/>
        <v>vis</v>
      </c>
      <c r="E309" s="61">
        <f>VLOOKUP(C309,A!C$21:E$972,3,FALSE)</f>
        <v>-1036.0027770335882</v>
      </c>
      <c r="F309" s="4" t="s">
        <v>167</v>
      </c>
      <c r="G309" s="16" t="str">
        <f t="shared" si="28"/>
        <v>37874.396</v>
      </c>
      <c r="H309" s="14">
        <f t="shared" si="29"/>
        <v>-1036</v>
      </c>
      <c r="I309" s="62" t="s">
        <v>470</v>
      </c>
      <c r="J309" s="63" t="s">
        <v>471</v>
      </c>
      <c r="K309" s="62">
        <v>-1036</v>
      </c>
      <c r="L309" s="62" t="s">
        <v>295</v>
      </c>
      <c r="M309" s="63" t="s">
        <v>179</v>
      </c>
      <c r="N309" s="63"/>
      <c r="O309" s="64" t="s">
        <v>472</v>
      </c>
      <c r="P309" s="65" t="s">
        <v>473</v>
      </c>
    </row>
    <row r="310" spans="1:16" ht="13.5" thickBot="1">
      <c r="A310" s="14" t="str">
        <f t="shared" si="24"/>
        <v>BAVM 15 </v>
      </c>
      <c r="B310" s="4" t="str">
        <f t="shared" si="25"/>
        <v>I</v>
      </c>
      <c r="C310" s="14">
        <f t="shared" si="26"/>
        <v>37874.396999999997</v>
      </c>
      <c r="D310" s="16" t="str">
        <f t="shared" si="27"/>
        <v>vis</v>
      </c>
      <c r="E310" s="61">
        <f>VLOOKUP(C310,A!C$21:E$972,3,FALSE)</f>
        <v>-1036.0022915517875</v>
      </c>
      <c r="F310" s="4" t="s">
        <v>167</v>
      </c>
      <c r="G310" s="16" t="str">
        <f t="shared" si="28"/>
        <v>37874.397</v>
      </c>
      <c r="H310" s="14">
        <f t="shared" si="29"/>
        <v>-1036</v>
      </c>
      <c r="I310" s="62" t="s">
        <v>474</v>
      </c>
      <c r="J310" s="63" t="s">
        <v>475</v>
      </c>
      <c r="K310" s="62">
        <v>-1036</v>
      </c>
      <c r="L310" s="62" t="s">
        <v>178</v>
      </c>
      <c r="M310" s="63" t="s">
        <v>179</v>
      </c>
      <c r="N310" s="63"/>
      <c r="O310" s="64" t="s">
        <v>476</v>
      </c>
      <c r="P310" s="65" t="s">
        <v>473</v>
      </c>
    </row>
    <row r="311" spans="1:16" ht="13.5" thickBot="1">
      <c r="A311" s="14" t="str">
        <f t="shared" si="24"/>
        <v>BAVM 15 </v>
      </c>
      <c r="B311" s="4" t="str">
        <f t="shared" si="25"/>
        <v>I</v>
      </c>
      <c r="C311" s="14">
        <f t="shared" si="26"/>
        <v>37874.400000000001</v>
      </c>
      <c r="D311" s="16" t="str">
        <f t="shared" si="27"/>
        <v>vis</v>
      </c>
      <c r="E311" s="61">
        <f>VLOOKUP(C311,A!C$21:E$972,3,FALSE)</f>
        <v>-1036.0008351063775</v>
      </c>
      <c r="F311" s="4" t="s">
        <v>167</v>
      </c>
      <c r="G311" s="16" t="str">
        <f t="shared" si="28"/>
        <v>37874.400</v>
      </c>
      <c r="H311" s="14">
        <f t="shared" si="29"/>
        <v>-1036</v>
      </c>
      <c r="I311" s="62" t="s">
        <v>477</v>
      </c>
      <c r="J311" s="63" t="s">
        <v>478</v>
      </c>
      <c r="K311" s="62">
        <v>-1036</v>
      </c>
      <c r="L311" s="62" t="s">
        <v>362</v>
      </c>
      <c r="M311" s="63" t="s">
        <v>179</v>
      </c>
      <c r="N311" s="63"/>
      <c r="O311" s="64" t="s">
        <v>479</v>
      </c>
      <c r="P311" s="65" t="s">
        <v>473</v>
      </c>
    </row>
    <row r="312" spans="1:16" ht="13.5" thickBot="1">
      <c r="A312" s="14" t="str">
        <f t="shared" si="24"/>
        <v> AN 288.71 </v>
      </c>
      <c r="B312" s="4" t="str">
        <f t="shared" si="25"/>
        <v>I</v>
      </c>
      <c r="C312" s="14">
        <f t="shared" si="26"/>
        <v>38220.447999999997</v>
      </c>
      <c r="D312" s="16" t="str">
        <f t="shared" si="27"/>
        <v>vis</v>
      </c>
      <c r="E312" s="61">
        <f>VLOOKUP(C312,A!C$21:E$972,3,FALSE)</f>
        <v>-868.00082827079598</v>
      </c>
      <c r="F312" s="4" t="s">
        <v>167</v>
      </c>
      <c r="G312" s="16" t="str">
        <f t="shared" si="28"/>
        <v>38220.448</v>
      </c>
      <c r="H312" s="14">
        <f t="shared" si="29"/>
        <v>-868</v>
      </c>
      <c r="I312" s="62" t="s">
        <v>480</v>
      </c>
      <c r="J312" s="63" t="s">
        <v>481</v>
      </c>
      <c r="K312" s="62">
        <v>-868</v>
      </c>
      <c r="L312" s="62" t="s">
        <v>362</v>
      </c>
      <c r="M312" s="63" t="s">
        <v>179</v>
      </c>
      <c r="N312" s="63"/>
      <c r="O312" s="64" t="s">
        <v>482</v>
      </c>
      <c r="P312" s="64" t="s">
        <v>483</v>
      </c>
    </row>
    <row r="313" spans="1:16" ht="13.5" thickBot="1">
      <c r="A313" s="14" t="str">
        <f t="shared" si="24"/>
        <v>BAVM 18 </v>
      </c>
      <c r="B313" s="4" t="str">
        <f t="shared" si="25"/>
        <v>I</v>
      </c>
      <c r="C313" s="14">
        <f t="shared" si="26"/>
        <v>38222.495000000003</v>
      </c>
      <c r="D313" s="16" t="str">
        <f t="shared" si="27"/>
        <v>vis</v>
      </c>
      <c r="E313" s="61">
        <f>VLOOKUP(C313,A!C$21:E$972,3,FALSE)</f>
        <v>-867.00704702081498</v>
      </c>
      <c r="F313" s="4" t="s">
        <v>167</v>
      </c>
      <c r="G313" s="16" t="str">
        <f t="shared" si="28"/>
        <v>38222.495</v>
      </c>
      <c r="H313" s="14">
        <f t="shared" si="29"/>
        <v>-867</v>
      </c>
      <c r="I313" s="62" t="s">
        <v>484</v>
      </c>
      <c r="J313" s="63" t="s">
        <v>485</v>
      </c>
      <c r="K313" s="62">
        <v>-867</v>
      </c>
      <c r="L313" s="62" t="s">
        <v>196</v>
      </c>
      <c r="M313" s="63" t="s">
        <v>179</v>
      </c>
      <c r="N313" s="63"/>
      <c r="O313" s="64" t="s">
        <v>486</v>
      </c>
      <c r="P313" s="65" t="s">
        <v>487</v>
      </c>
    </row>
    <row r="314" spans="1:16" ht="13.5" thickBot="1">
      <c r="A314" s="14" t="str">
        <f t="shared" si="24"/>
        <v> BRNO 6 </v>
      </c>
      <c r="B314" s="4" t="str">
        <f t="shared" si="25"/>
        <v>I</v>
      </c>
      <c r="C314" s="14">
        <f t="shared" si="26"/>
        <v>38529.411999999997</v>
      </c>
      <c r="D314" s="16" t="str">
        <f t="shared" si="27"/>
        <v>vis</v>
      </c>
      <c r="E314" s="61">
        <f>VLOOKUP(C314,A!C$21:E$972,3,FALSE)</f>
        <v>-718.0044286038443</v>
      </c>
      <c r="F314" s="4" t="s">
        <v>167</v>
      </c>
      <c r="G314" s="16" t="str">
        <f t="shared" si="28"/>
        <v>38529.412</v>
      </c>
      <c r="H314" s="14">
        <f t="shared" si="29"/>
        <v>-718</v>
      </c>
      <c r="I314" s="62" t="s">
        <v>488</v>
      </c>
      <c r="J314" s="63" t="s">
        <v>489</v>
      </c>
      <c r="K314" s="62">
        <v>-718</v>
      </c>
      <c r="L314" s="62" t="s">
        <v>450</v>
      </c>
      <c r="M314" s="63" t="s">
        <v>169</v>
      </c>
      <c r="N314" s="63"/>
      <c r="O314" s="64" t="s">
        <v>490</v>
      </c>
      <c r="P314" s="64" t="s">
        <v>491</v>
      </c>
    </row>
    <row r="315" spans="1:16" ht="13.5" thickBot="1">
      <c r="A315" s="14" t="str">
        <f t="shared" si="24"/>
        <v>BAVM 18 </v>
      </c>
      <c r="B315" s="4" t="str">
        <f t="shared" si="25"/>
        <v>I</v>
      </c>
      <c r="C315" s="14">
        <f t="shared" si="26"/>
        <v>38910.472000000002</v>
      </c>
      <c r="D315" s="16" t="str">
        <f t="shared" si="27"/>
        <v>vis</v>
      </c>
      <c r="E315" s="61">
        <f>VLOOKUP(C315,A!C$21:E$972,3,FALSE)</f>
        <v>-533.00673289466988</v>
      </c>
      <c r="F315" s="4" t="s">
        <v>167</v>
      </c>
      <c r="G315" s="16" t="str">
        <f t="shared" si="28"/>
        <v>38910.472</v>
      </c>
      <c r="H315" s="14">
        <f t="shared" si="29"/>
        <v>-533</v>
      </c>
      <c r="I315" s="62" t="s">
        <v>492</v>
      </c>
      <c r="J315" s="63" t="s">
        <v>493</v>
      </c>
      <c r="K315" s="62">
        <v>-533</v>
      </c>
      <c r="L315" s="62" t="s">
        <v>216</v>
      </c>
      <c r="M315" s="63" t="s">
        <v>179</v>
      </c>
      <c r="N315" s="63"/>
      <c r="O315" s="64" t="s">
        <v>479</v>
      </c>
      <c r="P315" s="65" t="s">
        <v>487</v>
      </c>
    </row>
    <row r="316" spans="1:16" ht="13.5" thickBot="1">
      <c r="A316" s="14" t="str">
        <f t="shared" si="24"/>
        <v>BAVM 18 </v>
      </c>
      <c r="B316" s="4" t="str">
        <f t="shared" si="25"/>
        <v>I</v>
      </c>
      <c r="C316" s="14">
        <f t="shared" si="26"/>
        <v>38910.474999999999</v>
      </c>
      <c r="D316" s="16" t="str">
        <f t="shared" si="27"/>
        <v>vis</v>
      </c>
      <c r="E316" s="61">
        <f>VLOOKUP(C316,A!C$21:E$972,3,FALSE)</f>
        <v>-533.00527644926342</v>
      </c>
      <c r="F316" s="4" t="s">
        <v>167</v>
      </c>
      <c r="G316" s="16" t="str">
        <f t="shared" si="28"/>
        <v>38910.475</v>
      </c>
      <c r="H316" s="14">
        <f t="shared" si="29"/>
        <v>-533</v>
      </c>
      <c r="I316" s="62" t="s">
        <v>494</v>
      </c>
      <c r="J316" s="63" t="s">
        <v>495</v>
      </c>
      <c r="K316" s="62">
        <v>-533</v>
      </c>
      <c r="L316" s="62" t="s">
        <v>213</v>
      </c>
      <c r="M316" s="63" t="s">
        <v>179</v>
      </c>
      <c r="N316" s="63"/>
      <c r="O316" s="64" t="s">
        <v>453</v>
      </c>
      <c r="P316" s="65" t="s">
        <v>487</v>
      </c>
    </row>
    <row r="317" spans="1:16" ht="13.5" thickBot="1">
      <c r="A317" s="14" t="str">
        <f t="shared" si="24"/>
        <v> BRNO 5 </v>
      </c>
      <c r="B317" s="4" t="str">
        <f t="shared" si="25"/>
        <v>I</v>
      </c>
      <c r="C317" s="14">
        <f t="shared" si="26"/>
        <v>38978.453999999998</v>
      </c>
      <c r="D317" s="16" t="str">
        <f t="shared" si="27"/>
        <v>vis</v>
      </c>
      <c r="E317" s="61">
        <f>VLOOKUP(C317,A!C$21:E$972,3,FALSE)</f>
        <v>-500.0027089884602</v>
      </c>
      <c r="F317" s="4" t="s">
        <v>167</v>
      </c>
      <c r="G317" s="16" t="str">
        <f t="shared" si="28"/>
        <v>38978.454</v>
      </c>
      <c r="H317" s="14">
        <f t="shared" si="29"/>
        <v>-500</v>
      </c>
      <c r="I317" s="62" t="s">
        <v>496</v>
      </c>
      <c r="J317" s="63" t="s">
        <v>497</v>
      </c>
      <c r="K317" s="62">
        <v>-500</v>
      </c>
      <c r="L317" s="62" t="s">
        <v>295</v>
      </c>
      <c r="M317" s="63" t="s">
        <v>179</v>
      </c>
      <c r="N317" s="63"/>
      <c r="O317" s="64" t="s">
        <v>498</v>
      </c>
      <c r="P317" s="64" t="s">
        <v>499</v>
      </c>
    </row>
    <row r="318" spans="1:16" ht="13.5" thickBot="1">
      <c r="A318" s="14" t="str">
        <f t="shared" si="24"/>
        <v>BAVM 18 </v>
      </c>
      <c r="B318" s="4" t="str">
        <f t="shared" si="25"/>
        <v>II</v>
      </c>
      <c r="C318" s="14">
        <f t="shared" si="26"/>
        <v>39012.421999999999</v>
      </c>
      <c r="D318" s="16" t="str">
        <f t="shared" si="27"/>
        <v>vis</v>
      </c>
      <c r="E318" s="61">
        <f>VLOOKUP(C318,A!C$21:E$972,3,FALSE)</f>
        <v>-483.51186311681454</v>
      </c>
      <c r="F318" s="4" t="s">
        <v>167</v>
      </c>
      <c r="G318" s="16" t="str">
        <f t="shared" si="28"/>
        <v>39012.422</v>
      </c>
      <c r="H318" s="14">
        <f t="shared" si="29"/>
        <v>-483.5</v>
      </c>
      <c r="I318" s="62" t="s">
        <v>500</v>
      </c>
      <c r="J318" s="63" t="s">
        <v>501</v>
      </c>
      <c r="K318" s="62">
        <v>-483.5</v>
      </c>
      <c r="L318" s="62" t="s">
        <v>502</v>
      </c>
      <c r="M318" s="63" t="s">
        <v>179</v>
      </c>
      <c r="N318" s="63"/>
      <c r="O318" s="64" t="s">
        <v>453</v>
      </c>
      <c r="P318" s="65" t="s">
        <v>487</v>
      </c>
    </row>
    <row r="319" spans="1:16" ht="13.5" thickBot="1">
      <c r="A319" s="14" t="str">
        <f t="shared" si="24"/>
        <v> AN 291.113 </v>
      </c>
      <c r="B319" s="4" t="str">
        <f t="shared" si="25"/>
        <v>I</v>
      </c>
      <c r="C319" s="14">
        <f t="shared" si="26"/>
        <v>39252.404999999999</v>
      </c>
      <c r="D319" s="16" t="str">
        <f t="shared" si="27"/>
        <v>vis</v>
      </c>
      <c r="E319" s="61">
        <f>VLOOKUP(C319,A!C$21:E$972,3,FALSE)</f>
        <v>-367.00448367689887</v>
      </c>
      <c r="F319" s="4" t="s">
        <v>167</v>
      </c>
      <c r="G319" s="16" t="str">
        <f t="shared" si="28"/>
        <v>39252.405</v>
      </c>
      <c r="H319" s="14">
        <f t="shared" si="29"/>
        <v>-367</v>
      </c>
      <c r="I319" s="62" t="s">
        <v>503</v>
      </c>
      <c r="J319" s="63" t="s">
        <v>504</v>
      </c>
      <c r="K319" s="62">
        <v>-367</v>
      </c>
      <c r="L319" s="62" t="s">
        <v>450</v>
      </c>
      <c r="M319" s="63" t="s">
        <v>179</v>
      </c>
      <c r="N319" s="63"/>
      <c r="O319" s="64" t="s">
        <v>505</v>
      </c>
      <c r="P319" s="64" t="s">
        <v>506</v>
      </c>
    </row>
    <row r="320" spans="1:16" ht="13.5" thickBot="1">
      <c r="A320" s="14" t="str">
        <f t="shared" si="24"/>
        <v> AN 291.113 </v>
      </c>
      <c r="B320" s="4" t="str">
        <f t="shared" si="25"/>
        <v>I</v>
      </c>
      <c r="C320" s="14">
        <f t="shared" si="26"/>
        <v>39252.415000000001</v>
      </c>
      <c r="D320" s="16" t="str">
        <f t="shared" si="27"/>
        <v>vis</v>
      </c>
      <c r="E320" s="61">
        <f>VLOOKUP(C320,A!C$21:E$972,3,FALSE)</f>
        <v>-366.99962885887163</v>
      </c>
      <c r="F320" s="4" t="s">
        <v>167</v>
      </c>
      <c r="G320" s="16" t="str">
        <f t="shared" si="28"/>
        <v>39252.415</v>
      </c>
      <c r="H320" s="14">
        <f t="shared" si="29"/>
        <v>-367</v>
      </c>
      <c r="I320" s="62" t="s">
        <v>507</v>
      </c>
      <c r="J320" s="63" t="s">
        <v>508</v>
      </c>
      <c r="K320" s="62">
        <v>-367</v>
      </c>
      <c r="L320" s="62" t="s">
        <v>239</v>
      </c>
      <c r="M320" s="63" t="s">
        <v>179</v>
      </c>
      <c r="N320" s="63"/>
      <c r="O320" s="64" t="s">
        <v>509</v>
      </c>
      <c r="P320" s="64" t="s">
        <v>506</v>
      </c>
    </row>
    <row r="321" spans="1:16" ht="13.5" thickBot="1">
      <c r="A321" s="14" t="str">
        <f t="shared" si="24"/>
        <v> AN 291.113 </v>
      </c>
      <c r="B321" s="4" t="str">
        <f t="shared" si="25"/>
        <v>I</v>
      </c>
      <c r="C321" s="14">
        <f t="shared" si="26"/>
        <v>39355.387999999999</v>
      </c>
      <c r="D321" s="16" t="str">
        <f t="shared" si="27"/>
        <v>vis</v>
      </c>
      <c r="E321" s="61">
        <f>VLOOKUP(C321,A!C$21:E$972,3,FALSE)</f>
        <v>-317.00811119692804</v>
      </c>
      <c r="F321" s="4" t="s">
        <v>167</v>
      </c>
      <c r="G321" s="16" t="str">
        <f t="shared" si="28"/>
        <v>39355.388</v>
      </c>
      <c r="H321" s="14">
        <f t="shared" si="29"/>
        <v>-317</v>
      </c>
      <c r="I321" s="62" t="s">
        <v>518</v>
      </c>
      <c r="J321" s="63" t="s">
        <v>519</v>
      </c>
      <c r="K321" s="62">
        <v>-317</v>
      </c>
      <c r="L321" s="62" t="s">
        <v>520</v>
      </c>
      <c r="M321" s="63" t="s">
        <v>179</v>
      </c>
      <c r="N321" s="63"/>
      <c r="O321" s="64" t="s">
        <v>521</v>
      </c>
      <c r="P321" s="64" t="s">
        <v>506</v>
      </c>
    </row>
    <row r="322" spans="1:16" ht="13.5" thickBot="1">
      <c r="A322" s="14" t="str">
        <f t="shared" si="24"/>
        <v> AN 291.112 </v>
      </c>
      <c r="B322" s="4" t="str">
        <f t="shared" si="25"/>
        <v>I</v>
      </c>
      <c r="C322" s="14">
        <f t="shared" si="26"/>
        <v>39598.451999999997</v>
      </c>
      <c r="D322" s="16" t="str">
        <f t="shared" si="27"/>
        <v>vis</v>
      </c>
      <c r="E322" s="61">
        <f>VLOOKUP(C322,A!C$21:E$972,3,FALSE)</f>
        <v>-199.00496232311841</v>
      </c>
      <c r="F322" s="4" t="s">
        <v>167</v>
      </c>
      <c r="G322" s="16" t="str">
        <f t="shared" si="28"/>
        <v>39598.452</v>
      </c>
      <c r="H322" s="14">
        <f t="shared" si="29"/>
        <v>-199</v>
      </c>
      <c r="I322" s="62" t="s">
        <v>522</v>
      </c>
      <c r="J322" s="63" t="s">
        <v>523</v>
      </c>
      <c r="K322" s="62">
        <v>-199</v>
      </c>
      <c r="L322" s="62" t="s">
        <v>315</v>
      </c>
      <c r="M322" s="63" t="s">
        <v>369</v>
      </c>
      <c r="N322" s="63" t="s">
        <v>151</v>
      </c>
      <c r="O322" s="64" t="s">
        <v>524</v>
      </c>
      <c r="P322" s="64" t="s">
        <v>525</v>
      </c>
    </row>
    <row r="323" spans="1:16" ht="13.5" thickBot="1">
      <c r="A323" s="14" t="str">
        <f t="shared" si="24"/>
        <v> AN 291.113 </v>
      </c>
      <c r="B323" s="4" t="str">
        <f t="shared" si="25"/>
        <v>I</v>
      </c>
      <c r="C323" s="14">
        <f t="shared" si="26"/>
        <v>39666.421999999999</v>
      </c>
      <c r="D323" s="16" t="str">
        <f t="shared" si="27"/>
        <v>vis</v>
      </c>
      <c r="E323" s="61">
        <f>VLOOKUP(C323,A!C$21:E$972,3,FALSE)</f>
        <v>-166.00676419853792</v>
      </c>
      <c r="F323" s="4" t="s">
        <v>167</v>
      </c>
      <c r="G323" s="16" t="str">
        <f t="shared" si="28"/>
        <v>39666.422</v>
      </c>
      <c r="H323" s="14">
        <f t="shared" si="29"/>
        <v>-166</v>
      </c>
      <c r="I323" s="62" t="s">
        <v>526</v>
      </c>
      <c r="J323" s="63" t="s">
        <v>527</v>
      </c>
      <c r="K323" s="62">
        <v>-166</v>
      </c>
      <c r="L323" s="62" t="s">
        <v>216</v>
      </c>
      <c r="M323" s="63" t="s">
        <v>179</v>
      </c>
      <c r="N323" s="63"/>
      <c r="O323" s="64" t="s">
        <v>528</v>
      </c>
      <c r="P323" s="64" t="s">
        <v>506</v>
      </c>
    </row>
    <row r="324" spans="1:16" ht="13.5" thickBot="1">
      <c r="A324" s="14" t="str">
        <f t="shared" si="24"/>
        <v> AN 291.113 </v>
      </c>
      <c r="B324" s="4" t="str">
        <f t="shared" si="25"/>
        <v>I</v>
      </c>
      <c r="C324" s="14">
        <f t="shared" si="26"/>
        <v>39699.383999999998</v>
      </c>
      <c r="D324" s="16" t="str">
        <f t="shared" si="27"/>
        <v>vis</v>
      </c>
      <c r="E324" s="61">
        <f>VLOOKUP(C324,A!C$21:E$972,3,FALSE)</f>
        <v>-150.00431302033596</v>
      </c>
      <c r="F324" s="4" t="s">
        <v>167</v>
      </c>
      <c r="G324" s="16" t="str">
        <f t="shared" si="28"/>
        <v>39699.384</v>
      </c>
      <c r="H324" s="14">
        <f t="shared" si="29"/>
        <v>-150</v>
      </c>
      <c r="I324" s="62" t="s">
        <v>529</v>
      </c>
      <c r="J324" s="63" t="s">
        <v>530</v>
      </c>
      <c r="K324" s="62">
        <v>-150</v>
      </c>
      <c r="L324" s="62" t="s">
        <v>450</v>
      </c>
      <c r="M324" s="63" t="s">
        <v>179</v>
      </c>
      <c r="N324" s="63"/>
      <c r="O324" s="64" t="s">
        <v>528</v>
      </c>
      <c r="P324" s="64" t="s">
        <v>506</v>
      </c>
    </row>
    <row r="325" spans="1:16" ht="13.5" thickBot="1">
      <c r="A325" s="14" t="str">
        <f t="shared" si="24"/>
        <v> AN 291.113 </v>
      </c>
      <c r="B325" s="4" t="str">
        <f t="shared" si="25"/>
        <v>I</v>
      </c>
      <c r="C325" s="14">
        <f t="shared" si="26"/>
        <v>39699.385000000002</v>
      </c>
      <c r="D325" s="16" t="str">
        <f t="shared" si="27"/>
        <v>vis</v>
      </c>
      <c r="E325" s="61">
        <f>VLOOKUP(C325,A!C$21:E$972,3,FALSE)</f>
        <v>-150.00382753853145</v>
      </c>
      <c r="F325" s="4" t="s">
        <v>167</v>
      </c>
      <c r="G325" s="16" t="str">
        <f t="shared" si="28"/>
        <v>39699.385</v>
      </c>
      <c r="H325" s="14">
        <f t="shared" si="29"/>
        <v>-150</v>
      </c>
      <c r="I325" s="62" t="s">
        <v>531</v>
      </c>
      <c r="J325" s="63" t="s">
        <v>532</v>
      </c>
      <c r="K325" s="62">
        <v>-150</v>
      </c>
      <c r="L325" s="62" t="s">
        <v>193</v>
      </c>
      <c r="M325" s="63" t="s">
        <v>179</v>
      </c>
      <c r="N325" s="63"/>
      <c r="O325" s="64" t="s">
        <v>533</v>
      </c>
      <c r="P325" s="64" t="s">
        <v>506</v>
      </c>
    </row>
    <row r="326" spans="1:16" ht="13.5" thickBot="1">
      <c r="A326" s="14" t="str">
        <f t="shared" si="24"/>
        <v> BRNO 9 </v>
      </c>
      <c r="B326" s="4" t="str">
        <f t="shared" si="25"/>
        <v>I</v>
      </c>
      <c r="C326" s="14">
        <f t="shared" si="26"/>
        <v>39699.394999999997</v>
      </c>
      <c r="D326" s="16" t="str">
        <f t="shared" si="27"/>
        <v>vis</v>
      </c>
      <c r="E326" s="61">
        <f>VLOOKUP(C326,A!C$21:E$972,3,FALSE)</f>
        <v>-149.99897272050774</v>
      </c>
      <c r="F326" s="4" t="s">
        <v>167</v>
      </c>
      <c r="G326" s="16" t="str">
        <f t="shared" si="28"/>
        <v>39699.395</v>
      </c>
      <c r="H326" s="14">
        <f t="shared" si="29"/>
        <v>-150</v>
      </c>
      <c r="I326" s="62" t="s">
        <v>534</v>
      </c>
      <c r="J326" s="63" t="s">
        <v>535</v>
      </c>
      <c r="K326" s="62">
        <v>-150</v>
      </c>
      <c r="L326" s="62" t="s">
        <v>286</v>
      </c>
      <c r="M326" s="63" t="s">
        <v>179</v>
      </c>
      <c r="N326" s="63"/>
      <c r="O326" s="64" t="s">
        <v>498</v>
      </c>
      <c r="P326" s="64" t="s">
        <v>536</v>
      </c>
    </row>
    <row r="327" spans="1:16" ht="13.5" thickBot="1">
      <c r="A327" s="14" t="str">
        <f t="shared" si="24"/>
        <v> ASS 31.445 </v>
      </c>
      <c r="B327" s="4" t="str">
        <f t="shared" si="25"/>
        <v>II</v>
      </c>
      <c r="C327" s="14">
        <f t="shared" si="26"/>
        <v>39941.415800000002</v>
      </c>
      <c r="D327" s="16" t="str">
        <f t="shared" si="27"/>
        <v>vis</v>
      </c>
      <c r="E327" s="61">
        <f>VLOOKUP(C327,A!C$21:E$972,3,FALSE)</f>
        <v>-32.50227846319541</v>
      </c>
      <c r="F327" s="4" t="s">
        <v>167</v>
      </c>
      <c r="G327" s="16" t="str">
        <f t="shared" si="28"/>
        <v>39941.4158</v>
      </c>
      <c r="H327" s="14">
        <f t="shared" si="29"/>
        <v>-32.5</v>
      </c>
      <c r="I327" s="62" t="s">
        <v>537</v>
      </c>
      <c r="J327" s="63" t="s">
        <v>538</v>
      </c>
      <c r="K327" s="62">
        <v>-32.5</v>
      </c>
      <c r="L327" s="62" t="s">
        <v>539</v>
      </c>
      <c r="M327" s="63" t="s">
        <v>369</v>
      </c>
      <c r="N327" s="63" t="s">
        <v>151</v>
      </c>
      <c r="O327" s="64" t="s">
        <v>540</v>
      </c>
      <c r="P327" s="64" t="s">
        <v>541</v>
      </c>
    </row>
    <row r="328" spans="1:16" ht="13.5" thickBot="1">
      <c r="A328" s="14" t="str">
        <f t="shared" si="24"/>
        <v> ASS 31.445 </v>
      </c>
      <c r="B328" s="4" t="str">
        <f t="shared" si="25"/>
        <v>II</v>
      </c>
      <c r="C328" s="14">
        <f t="shared" si="26"/>
        <v>39945.532500000001</v>
      </c>
      <c r="D328" s="16" t="str">
        <f t="shared" si="27"/>
        <v>vis</v>
      </c>
      <c r="E328" s="61">
        <f>VLOOKUP(C328,A!C$21:E$972,3,FALSE)</f>
        <v>-30.503695526320108</v>
      </c>
      <c r="F328" s="4" t="s">
        <v>167</v>
      </c>
      <c r="G328" s="16" t="str">
        <f t="shared" si="28"/>
        <v>39945.5325</v>
      </c>
      <c r="H328" s="14">
        <f t="shared" si="29"/>
        <v>-30.5</v>
      </c>
      <c r="I328" s="62" t="s">
        <v>542</v>
      </c>
      <c r="J328" s="63" t="s">
        <v>543</v>
      </c>
      <c r="K328" s="62">
        <v>-30.5</v>
      </c>
      <c r="L328" s="62" t="s">
        <v>544</v>
      </c>
      <c r="M328" s="63" t="s">
        <v>369</v>
      </c>
      <c r="N328" s="63" t="s">
        <v>151</v>
      </c>
      <c r="O328" s="64" t="s">
        <v>540</v>
      </c>
      <c r="P328" s="64" t="s">
        <v>541</v>
      </c>
    </row>
    <row r="329" spans="1:16" ht="13.5" thickBot="1">
      <c r="A329" s="14" t="str">
        <f t="shared" si="24"/>
        <v> ASS 31.445 </v>
      </c>
      <c r="B329" s="4" t="str">
        <f t="shared" si="25"/>
        <v>I</v>
      </c>
      <c r="C329" s="14">
        <f t="shared" si="26"/>
        <v>40226.697999999997</v>
      </c>
      <c r="D329" s="16" t="str">
        <f t="shared" si="27"/>
        <v>vis</v>
      </c>
      <c r="E329" s="61">
        <f>VLOOKUP(C329,A!C$21:E$972,3,FALSE)</f>
        <v>105.99703825029347</v>
      </c>
      <c r="F329" s="4" t="s">
        <v>167</v>
      </c>
      <c r="G329" s="16" t="str">
        <f t="shared" si="28"/>
        <v>40226.6980</v>
      </c>
      <c r="H329" s="14">
        <f t="shared" si="29"/>
        <v>106</v>
      </c>
      <c r="I329" s="62" t="s">
        <v>551</v>
      </c>
      <c r="J329" s="63" t="s">
        <v>552</v>
      </c>
      <c r="K329" s="62">
        <v>106</v>
      </c>
      <c r="L329" s="62" t="s">
        <v>553</v>
      </c>
      <c r="M329" s="63" t="s">
        <v>369</v>
      </c>
      <c r="N329" s="63" t="s">
        <v>151</v>
      </c>
      <c r="O329" s="64" t="s">
        <v>540</v>
      </c>
      <c r="P329" s="64" t="s">
        <v>541</v>
      </c>
    </row>
    <row r="330" spans="1:16" ht="13.5" thickBot="1">
      <c r="A330" s="14" t="str">
        <f t="shared" si="24"/>
        <v> BAC 24.61 </v>
      </c>
      <c r="B330" s="4" t="str">
        <f t="shared" si="25"/>
        <v>II</v>
      </c>
      <c r="C330" s="14">
        <f t="shared" si="26"/>
        <v>40318.359199999999</v>
      </c>
      <c r="D330" s="16" t="str">
        <f t="shared" si="27"/>
        <v>vis</v>
      </c>
      <c r="E330" s="61">
        <f>VLOOKUP(C330,A!C$21:E$972,3,FALSE)</f>
        <v>150.49688285727919</v>
      </c>
      <c r="F330" s="4" t="s">
        <v>167</v>
      </c>
      <c r="G330" s="16" t="str">
        <f t="shared" si="28"/>
        <v>40318.3592</v>
      </c>
      <c r="H330" s="14">
        <f t="shared" si="29"/>
        <v>150.5</v>
      </c>
      <c r="I330" s="62" t="s">
        <v>558</v>
      </c>
      <c r="J330" s="63" t="s">
        <v>559</v>
      </c>
      <c r="K330" s="62">
        <v>150.5</v>
      </c>
      <c r="L330" s="62" t="s">
        <v>560</v>
      </c>
      <c r="M330" s="63" t="s">
        <v>369</v>
      </c>
      <c r="N330" s="63" t="s">
        <v>151</v>
      </c>
      <c r="O330" s="64" t="s">
        <v>561</v>
      </c>
      <c r="P330" s="64" t="s">
        <v>562</v>
      </c>
    </row>
    <row r="331" spans="1:16" ht="13.5" thickBot="1">
      <c r="A331" s="14" t="str">
        <f t="shared" ref="A331:A394" si="30">P331</f>
        <v> BAC 24.60 </v>
      </c>
      <c r="B331" s="4" t="str">
        <f t="shared" ref="B331:B394" si="31">IF(H331=INT(H331),"I","II")</f>
        <v>I</v>
      </c>
      <c r="C331" s="14">
        <f t="shared" ref="C331:C394" si="32">1*G331</f>
        <v>40319.389000000003</v>
      </c>
      <c r="D331" s="16" t="str">
        <f t="shared" ref="D331:D394" si="33">VLOOKUP(F331,I$1:J$5,2,FALSE)</f>
        <v>vis</v>
      </c>
      <c r="E331" s="61">
        <f>VLOOKUP(C331,A!C$21:E$972,3,FALSE)</f>
        <v>150.99683201762673</v>
      </c>
      <c r="F331" s="4" t="s">
        <v>167</v>
      </c>
      <c r="G331" s="16" t="str">
        <f t="shared" ref="G331:G394" si="34">MID(I331,3,LEN(I331)-3)</f>
        <v>40319.3890</v>
      </c>
      <c r="H331" s="14">
        <f t="shared" ref="H331:H394" si="35">1*K331</f>
        <v>151</v>
      </c>
      <c r="I331" s="62" t="s">
        <v>563</v>
      </c>
      <c r="J331" s="63" t="s">
        <v>564</v>
      </c>
      <c r="K331" s="62">
        <v>151</v>
      </c>
      <c r="L331" s="62" t="s">
        <v>565</v>
      </c>
      <c r="M331" s="63" t="s">
        <v>369</v>
      </c>
      <c r="N331" s="63" t="s">
        <v>151</v>
      </c>
      <c r="O331" s="64" t="s">
        <v>561</v>
      </c>
      <c r="P331" s="64" t="s">
        <v>566</v>
      </c>
    </row>
    <row r="332" spans="1:16" ht="13.5" thickBot="1">
      <c r="A332" s="14" t="str">
        <f t="shared" si="30"/>
        <v>BAVM 25 </v>
      </c>
      <c r="B332" s="4" t="str">
        <f t="shared" si="31"/>
        <v>I</v>
      </c>
      <c r="C332" s="14">
        <f t="shared" si="32"/>
        <v>40319.396000000001</v>
      </c>
      <c r="D332" s="16" t="str">
        <f t="shared" si="33"/>
        <v>vis</v>
      </c>
      <c r="E332" s="61">
        <f>VLOOKUP(C332,A!C$21:E$972,3,FALSE)</f>
        <v>151.00023039024404</v>
      </c>
      <c r="F332" s="4" t="s">
        <v>167</v>
      </c>
      <c r="G332" s="16" t="str">
        <f t="shared" si="34"/>
        <v>40319.396</v>
      </c>
      <c r="H332" s="14">
        <f t="shared" si="35"/>
        <v>151</v>
      </c>
      <c r="I332" s="62" t="s">
        <v>567</v>
      </c>
      <c r="J332" s="63" t="s">
        <v>568</v>
      </c>
      <c r="K332" s="62">
        <v>151</v>
      </c>
      <c r="L332" s="62" t="s">
        <v>398</v>
      </c>
      <c r="M332" s="63" t="s">
        <v>179</v>
      </c>
      <c r="N332" s="63"/>
      <c r="O332" s="64" t="s">
        <v>569</v>
      </c>
      <c r="P332" s="65" t="s">
        <v>570</v>
      </c>
    </row>
    <row r="333" spans="1:16" ht="13.5" thickBot="1">
      <c r="A333" s="14" t="str">
        <f t="shared" si="30"/>
        <v>BAVM 25 </v>
      </c>
      <c r="B333" s="4" t="str">
        <f t="shared" si="31"/>
        <v>I</v>
      </c>
      <c r="C333" s="14">
        <f t="shared" si="32"/>
        <v>40319.402000000002</v>
      </c>
      <c r="D333" s="16" t="str">
        <f t="shared" si="33"/>
        <v>vis</v>
      </c>
      <c r="E333" s="61">
        <f>VLOOKUP(C333,A!C$21:E$972,3,FALSE)</f>
        <v>151.0031432810604</v>
      </c>
      <c r="F333" s="4" t="s">
        <v>167</v>
      </c>
      <c r="G333" s="16" t="str">
        <f t="shared" si="34"/>
        <v>40319.402</v>
      </c>
      <c r="H333" s="14">
        <f t="shared" si="35"/>
        <v>151</v>
      </c>
      <c r="I333" s="62" t="s">
        <v>574</v>
      </c>
      <c r="J333" s="63" t="s">
        <v>575</v>
      </c>
      <c r="K333" s="62">
        <v>151</v>
      </c>
      <c r="L333" s="62" t="s">
        <v>357</v>
      </c>
      <c r="M333" s="63" t="s">
        <v>179</v>
      </c>
      <c r="N333" s="63"/>
      <c r="O333" s="64" t="s">
        <v>576</v>
      </c>
      <c r="P333" s="65" t="s">
        <v>570</v>
      </c>
    </row>
    <row r="334" spans="1:16" ht="13.5" thickBot="1">
      <c r="A334" s="14" t="str">
        <f t="shared" si="30"/>
        <v> BAC 24.61 </v>
      </c>
      <c r="B334" s="4" t="str">
        <f t="shared" si="31"/>
        <v>II</v>
      </c>
      <c r="C334" s="14">
        <f t="shared" si="32"/>
        <v>40320.418899999997</v>
      </c>
      <c r="D334" s="16" t="str">
        <f t="shared" si="33"/>
        <v>vis</v>
      </c>
      <c r="E334" s="61">
        <f>VLOOKUP(C334,A!C$21:E$972,3,FALSE)</f>
        <v>151.49682972614974</v>
      </c>
      <c r="F334" s="4" t="s">
        <v>167</v>
      </c>
      <c r="G334" s="16" t="str">
        <f t="shared" si="34"/>
        <v>40320.4189</v>
      </c>
      <c r="H334" s="14">
        <f t="shared" si="35"/>
        <v>151.5</v>
      </c>
      <c r="I334" s="62" t="s">
        <v>577</v>
      </c>
      <c r="J334" s="63" t="s">
        <v>578</v>
      </c>
      <c r="K334" s="62">
        <v>151.5</v>
      </c>
      <c r="L334" s="62" t="s">
        <v>565</v>
      </c>
      <c r="M334" s="63" t="s">
        <v>369</v>
      </c>
      <c r="N334" s="63" t="s">
        <v>151</v>
      </c>
      <c r="O334" s="64" t="s">
        <v>561</v>
      </c>
      <c r="P334" s="64" t="s">
        <v>562</v>
      </c>
    </row>
    <row r="335" spans="1:16" ht="13.5" thickBot="1">
      <c r="A335" s="14" t="str">
        <f t="shared" si="30"/>
        <v> BAC 24.60 </v>
      </c>
      <c r="B335" s="4" t="str">
        <f t="shared" si="31"/>
        <v>I</v>
      </c>
      <c r="C335" s="14">
        <f t="shared" si="32"/>
        <v>40321.448600000003</v>
      </c>
      <c r="D335" s="16" t="str">
        <f t="shared" si="33"/>
        <v>vis</v>
      </c>
      <c r="E335" s="61">
        <f>VLOOKUP(C335,A!C$21:E$972,3,FALSE)</f>
        <v>151.99673033831823</v>
      </c>
      <c r="F335" s="4" t="s">
        <v>167</v>
      </c>
      <c r="G335" s="16" t="str">
        <f t="shared" si="34"/>
        <v>40321.4486</v>
      </c>
      <c r="H335" s="14">
        <f t="shared" si="35"/>
        <v>152</v>
      </c>
      <c r="I335" s="62" t="s">
        <v>581</v>
      </c>
      <c r="J335" s="63" t="s">
        <v>582</v>
      </c>
      <c r="K335" s="62">
        <v>152</v>
      </c>
      <c r="L335" s="62" t="s">
        <v>583</v>
      </c>
      <c r="M335" s="63" t="s">
        <v>369</v>
      </c>
      <c r="N335" s="63" t="s">
        <v>151</v>
      </c>
      <c r="O335" s="64" t="s">
        <v>561</v>
      </c>
      <c r="P335" s="64" t="s">
        <v>566</v>
      </c>
    </row>
    <row r="336" spans="1:16" ht="13.5" thickBot="1">
      <c r="A336" s="14" t="str">
        <f t="shared" si="30"/>
        <v> ASS 31.445 </v>
      </c>
      <c r="B336" s="4" t="str">
        <f t="shared" si="31"/>
        <v>II</v>
      </c>
      <c r="C336" s="14">
        <f t="shared" si="32"/>
        <v>40322.478499999997</v>
      </c>
      <c r="D336" s="16" t="str">
        <f t="shared" si="33"/>
        <v>vis</v>
      </c>
      <c r="E336" s="61">
        <f>VLOOKUP(C336,A!C$21:E$972,3,FALSE)</f>
        <v>152.49672804684124</v>
      </c>
      <c r="F336" s="4" t="s">
        <v>167</v>
      </c>
      <c r="G336" s="16" t="str">
        <f t="shared" si="34"/>
        <v>40322.4785</v>
      </c>
      <c r="H336" s="14">
        <f t="shared" si="35"/>
        <v>152.5</v>
      </c>
      <c r="I336" s="62" t="s">
        <v>584</v>
      </c>
      <c r="J336" s="63" t="s">
        <v>585</v>
      </c>
      <c r="K336" s="62">
        <v>152.5</v>
      </c>
      <c r="L336" s="62" t="s">
        <v>583</v>
      </c>
      <c r="M336" s="63" t="s">
        <v>369</v>
      </c>
      <c r="N336" s="63" t="s">
        <v>151</v>
      </c>
      <c r="O336" s="64" t="s">
        <v>540</v>
      </c>
      <c r="P336" s="64" t="s">
        <v>541</v>
      </c>
    </row>
    <row r="337" spans="1:16" ht="13.5" thickBot="1">
      <c r="A337" s="14" t="str">
        <f t="shared" si="30"/>
        <v> BAC 24.61 </v>
      </c>
      <c r="B337" s="4" t="str">
        <f t="shared" si="31"/>
        <v>II</v>
      </c>
      <c r="C337" s="14">
        <f t="shared" si="32"/>
        <v>40322.4787</v>
      </c>
      <c r="D337" s="16" t="str">
        <f t="shared" si="33"/>
        <v>vis</v>
      </c>
      <c r="E337" s="61">
        <f>VLOOKUP(C337,A!C$21:E$972,3,FALSE)</f>
        <v>152.49682514320284</v>
      </c>
      <c r="F337" s="4" t="s">
        <v>167</v>
      </c>
      <c r="G337" s="16" t="str">
        <f t="shared" si="34"/>
        <v>40322.4787</v>
      </c>
      <c r="H337" s="14">
        <f t="shared" si="35"/>
        <v>152.5</v>
      </c>
      <c r="I337" s="62" t="s">
        <v>586</v>
      </c>
      <c r="J337" s="63" t="s">
        <v>585</v>
      </c>
      <c r="K337" s="62">
        <v>152.5</v>
      </c>
      <c r="L337" s="62" t="s">
        <v>565</v>
      </c>
      <c r="M337" s="63" t="s">
        <v>369</v>
      </c>
      <c r="N337" s="63" t="s">
        <v>151</v>
      </c>
      <c r="O337" s="64" t="s">
        <v>561</v>
      </c>
      <c r="P337" s="64" t="s">
        <v>562</v>
      </c>
    </row>
    <row r="338" spans="1:16" ht="13.5" thickBot="1">
      <c r="A338" s="14" t="str">
        <f t="shared" si="30"/>
        <v> BAC 24.60 </v>
      </c>
      <c r="B338" s="4" t="str">
        <f t="shared" si="31"/>
        <v>I</v>
      </c>
      <c r="C338" s="14">
        <f t="shared" si="32"/>
        <v>40323.508399999999</v>
      </c>
      <c r="D338" s="16" t="str">
        <f t="shared" si="33"/>
        <v>vis</v>
      </c>
      <c r="E338" s="61">
        <f>VLOOKUP(C338,A!C$21:E$972,3,FALSE)</f>
        <v>152.99672575536781</v>
      </c>
      <c r="F338" s="4" t="s">
        <v>167</v>
      </c>
      <c r="G338" s="16" t="str">
        <f t="shared" si="34"/>
        <v>40323.5084</v>
      </c>
      <c r="H338" s="14">
        <f t="shared" si="35"/>
        <v>153</v>
      </c>
      <c r="I338" s="62" t="s">
        <v>587</v>
      </c>
      <c r="J338" s="63" t="s">
        <v>588</v>
      </c>
      <c r="K338" s="62">
        <v>153</v>
      </c>
      <c r="L338" s="62" t="s">
        <v>583</v>
      </c>
      <c r="M338" s="63" t="s">
        <v>369</v>
      </c>
      <c r="N338" s="63" t="s">
        <v>151</v>
      </c>
      <c r="O338" s="64" t="s">
        <v>561</v>
      </c>
      <c r="P338" s="64" t="s">
        <v>566</v>
      </c>
    </row>
    <row r="339" spans="1:16" ht="13.5" thickBot="1">
      <c r="A339" s="14" t="str">
        <f t="shared" si="30"/>
        <v> BAC 24.61 </v>
      </c>
      <c r="B339" s="4" t="str">
        <f t="shared" si="31"/>
        <v>II</v>
      </c>
      <c r="C339" s="14">
        <f t="shared" si="32"/>
        <v>40324.538699999997</v>
      </c>
      <c r="D339" s="16" t="str">
        <f t="shared" si="33"/>
        <v>vis</v>
      </c>
      <c r="E339" s="61">
        <f>VLOOKUP(C339,A!C$21:E$972,3,FALSE)</f>
        <v>153.49691765661402</v>
      </c>
      <c r="F339" s="4" t="s">
        <v>167</v>
      </c>
      <c r="G339" s="16" t="str">
        <f t="shared" si="34"/>
        <v>40324.5387</v>
      </c>
      <c r="H339" s="14">
        <f t="shared" si="35"/>
        <v>153.5</v>
      </c>
      <c r="I339" s="62" t="s">
        <v>589</v>
      </c>
      <c r="J339" s="63" t="s">
        <v>590</v>
      </c>
      <c r="K339" s="62">
        <v>153.5</v>
      </c>
      <c r="L339" s="62" t="s">
        <v>591</v>
      </c>
      <c r="M339" s="63" t="s">
        <v>369</v>
      </c>
      <c r="N339" s="63" t="s">
        <v>151</v>
      </c>
      <c r="O339" s="64" t="s">
        <v>561</v>
      </c>
      <c r="P339" s="64" t="s">
        <v>562</v>
      </c>
    </row>
    <row r="340" spans="1:16" ht="13.5" thickBot="1">
      <c r="A340" s="14" t="str">
        <f t="shared" si="30"/>
        <v> BAC 24.61 </v>
      </c>
      <c r="B340" s="4" t="str">
        <f t="shared" si="31"/>
        <v>II</v>
      </c>
      <c r="C340" s="14">
        <f t="shared" si="32"/>
        <v>40326.597999999998</v>
      </c>
      <c r="D340" s="16" t="str">
        <f t="shared" si="33"/>
        <v>vis</v>
      </c>
      <c r="E340" s="61">
        <f>VLOOKUP(C340,A!C$21:E$972,3,FALSE)</f>
        <v>154.49667033276489</v>
      </c>
      <c r="F340" s="4" t="s">
        <v>167</v>
      </c>
      <c r="G340" s="16" t="str">
        <f t="shared" si="34"/>
        <v>40326.5980</v>
      </c>
      <c r="H340" s="14">
        <f t="shared" si="35"/>
        <v>154.5</v>
      </c>
      <c r="I340" s="62" t="s">
        <v>592</v>
      </c>
      <c r="J340" s="63" t="s">
        <v>593</v>
      </c>
      <c r="K340" s="62">
        <v>154.5</v>
      </c>
      <c r="L340" s="62" t="s">
        <v>594</v>
      </c>
      <c r="M340" s="63" t="s">
        <v>369</v>
      </c>
      <c r="N340" s="63" t="s">
        <v>151</v>
      </c>
      <c r="O340" s="64" t="s">
        <v>561</v>
      </c>
      <c r="P340" s="64" t="s">
        <v>562</v>
      </c>
    </row>
    <row r="341" spans="1:16" ht="13.5" thickBot="1">
      <c r="A341" s="14" t="str">
        <f t="shared" si="30"/>
        <v> ASS 31.445 </v>
      </c>
      <c r="B341" s="4" t="str">
        <f t="shared" si="31"/>
        <v>II</v>
      </c>
      <c r="C341" s="14">
        <f t="shared" si="32"/>
        <v>40355.438800000004</v>
      </c>
      <c r="D341" s="16" t="str">
        <f t="shared" si="33"/>
        <v>vis</v>
      </c>
      <c r="E341" s="61">
        <f>VLOOKUP(C341,A!C$21:E$972,3,FALSE)</f>
        <v>168.49835390598193</v>
      </c>
      <c r="F341" s="4" t="s">
        <v>167</v>
      </c>
      <c r="G341" s="16" t="str">
        <f t="shared" si="34"/>
        <v>40355.4388</v>
      </c>
      <c r="H341" s="14">
        <f t="shared" si="35"/>
        <v>168.5</v>
      </c>
      <c r="I341" s="62" t="s">
        <v>595</v>
      </c>
      <c r="J341" s="63" t="s">
        <v>596</v>
      </c>
      <c r="K341" s="62">
        <v>168.5</v>
      </c>
      <c r="L341" s="62" t="s">
        <v>597</v>
      </c>
      <c r="M341" s="63" t="s">
        <v>369</v>
      </c>
      <c r="N341" s="63" t="s">
        <v>151</v>
      </c>
      <c r="O341" s="64" t="s">
        <v>540</v>
      </c>
      <c r="P341" s="64" t="s">
        <v>541</v>
      </c>
    </row>
    <row r="342" spans="1:16" ht="13.5" thickBot="1">
      <c r="A342" s="14" t="str">
        <f t="shared" si="30"/>
        <v>IBVS 456 </v>
      </c>
      <c r="B342" s="4" t="str">
        <f t="shared" si="31"/>
        <v>I</v>
      </c>
      <c r="C342" s="14">
        <f t="shared" si="32"/>
        <v>40389.433199999999</v>
      </c>
      <c r="D342" s="16" t="str">
        <f t="shared" si="33"/>
        <v>vis</v>
      </c>
      <c r="E342" s="61">
        <f>VLOOKUP(C342,A!C$21:E$972,3,FALSE)</f>
        <v>185.00201649721461</v>
      </c>
      <c r="F342" s="4" t="s">
        <v>167</v>
      </c>
      <c r="G342" s="16" t="str">
        <f t="shared" si="34"/>
        <v>40389.4332</v>
      </c>
      <c r="H342" s="14">
        <f t="shared" si="35"/>
        <v>185</v>
      </c>
      <c r="I342" s="62" t="s">
        <v>598</v>
      </c>
      <c r="J342" s="63" t="s">
        <v>599</v>
      </c>
      <c r="K342" s="62">
        <v>185</v>
      </c>
      <c r="L342" s="62" t="s">
        <v>600</v>
      </c>
      <c r="M342" s="63" t="s">
        <v>369</v>
      </c>
      <c r="N342" s="63" t="s">
        <v>151</v>
      </c>
      <c r="O342" s="64" t="s">
        <v>533</v>
      </c>
      <c r="P342" s="65" t="s">
        <v>547</v>
      </c>
    </row>
    <row r="343" spans="1:16" ht="13.5" thickBot="1">
      <c r="A343" s="14" t="str">
        <f t="shared" si="30"/>
        <v> BAC 24.60 </v>
      </c>
      <c r="B343" s="4" t="str">
        <f t="shared" si="31"/>
        <v>I</v>
      </c>
      <c r="C343" s="14">
        <f t="shared" si="32"/>
        <v>40422.381500000003</v>
      </c>
      <c r="D343" s="16" t="str">
        <f t="shared" si="33"/>
        <v>vis</v>
      </c>
      <c r="E343" s="61">
        <f>VLOOKUP(C343,A!C$21:E$972,3,FALSE)</f>
        <v>200.99781657472258</v>
      </c>
      <c r="F343" s="4" t="s">
        <v>167</v>
      </c>
      <c r="G343" s="16" t="str">
        <f t="shared" si="34"/>
        <v>40422.3815</v>
      </c>
      <c r="H343" s="14">
        <f t="shared" si="35"/>
        <v>201</v>
      </c>
      <c r="I343" s="62" t="s">
        <v>601</v>
      </c>
      <c r="J343" s="63" t="s">
        <v>602</v>
      </c>
      <c r="K343" s="62">
        <v>201</v>
      </c>
      <c r="L343" s="62" t="s">
        <v>603</v>
      </c>
      <c r="M343" s="63" t="s">
        <v>369</v>
      </c>
      <c r="N343" s="63" t="s">
        <v>151</v>
      </c>
      <c r="O343" s="64" t="s">
        <v>561</v>
      </c>
      <c r="P343" s="64" t="s">
        <v>566</v>
      </c>
    </row>
    <row r="344" spans="1:16" ht="13.5" thickBot="1">
      <c r="A344" s="14" t="str">
        <f t="shared" si="30"/>
        <v> ASS 31.445 </v>
      </c>
      <c r="B344" s="4" t="str">
        <f t="shared" si="31"/>
        <v>I</v>
      </c>
      <c r="C344" s="14">
        <f t="shared" si="32"/>
        <v>40426.499400000001</v>
      </c>
      <c r="D344" s="16" t="str">
        <f t="shared" si="33"/>
        <v>vis</v>
      </c>
      <c r="E344" s="61">
        <f>VLOOKUP(C344,A!C$21:E$972,3,FALSE)</f>
        <v>202.99698208976045</v>
      </c>
      <c r="F344" s="4" t="s">
        <v>167</v>
      </c>
      <c r="G344" s="16" t="str">
        <f t="shared" si="34"/>
        <v>40426.4994</v>
      </c>
      <c r="H344" s="14">
        <f t="shared" si="35"/>
        <v>203</v>
      </c>
      <c r="I344" s="62" t="s">
        <v>604</v>
      </c>
      <c r="J344" s="63" t="s">
        <v>605</v>
      </c>
      <c r="K344" s="62">
        <v>203</v>
      </c>
      <c r="L344" s="62" t="s">
        <v>606</v>
      </c>
      <c r="M344" s="63" t="s">
        <v>369</v>
      </c>
      <c r="N344" s="63" t="s">
        <v>151</v>
      </c>
      <c r="O344" s="64" t="s">
        <v>540</v>
      </c>
      <c r="P344" s="64" t="s">
        <v>541</v>
      </c>
    </row>
    <row r="345" spans="1:16" ht="13.5" thickBot="1">
      <c r="A345" s="14" t="str">
        <f t="shared" si="30"/>
        <v> IKZ 45.91 </v>
      </c>
      <c r="B345" s="4" t="str">
        <f t="shared" si="31"/>
        <v>I</v>
      </c>
      <c r="C345" s="14">
        <f t="shared" si="32"/>
        <v>40451.215600000003</v>
      </c>
      <c r="D345" s="16" t="str">
        <f t="shared" si="33"/>
        <v>vis</v>
      </c>
      <c r="E345" s="61">
        <f>VLOOKUP(C345,A!C$21:E$972,3,FALSE)</f>
        <v>214.99624741985943</v>
      </c>
      <c r="F345" s="4" t="s">
        <v>167</v>
      </c>
      <c r="G345" s="16" t="str">
        <f t="shared" si="34"/>
        <v>40451.2156</v>
      </c>
      <c r="H345" s="14">
        <f t="shared" si="35"/>
        <v>215</v>
      </c>
      <c r="I345" s="62" t="s">
        <v>611</v>
      </c>
      <c r="J345" s="63" t="s">
        <v>612</v>
      </c>
      <c r="K345" s="62">
        <v>215</v>
      </c>
      <c r="L345" s="62" t="s">
        <v>613</v>
      </c>
      <c r="M345" s="63" t="s">
        <v>369</v>
      </c>
      <c r="N345" s="63" t="s">
        <v>151</v>
      </c>
      <c r="O345" s="64" t="s">
        <v>376</v>
      </c>
      <c r="P345" s="64" t="s">
        <v>614</v>
      </c>
    </row>
    <row r="346" spans="1:16" ht="13.5" thickBot="1">
      <c r="A346" s="14" t="str">
        <f t="shared" si="30"/>
        <v> IKZ 45.91 </v>
      </c>
      <c r="B346" s="4" t="str">
        <f t="shared" si="31"/>
        <v>II</v>
      </c>
      <c r="C346" s="14">
        <f t="shared" si="32"/>
        <v>40452.245499999997</v>
      </c>
      <c r="D346" s="16" t="str">
        <f t="shared" si="33"/>
        <v>vis</v>
      </c>
      <c r="E346" s="61">
        <f>VLOOKUP(C346,A!C$21:E$972,3,FALSE)</f>
        <v>215.49624512838244</v>
      </c>
      <c r="F346" s="4" t="s">
        <v>167</v>
      </c>
      <c r="G346" s="16" t="str">
        <f t="shared" si="34"/>
        <v>40452.2455</v>
      </c>
      <c r="H346" s="14">
        <f t="shared" si="35"/>
        <v>215.5</v>
      </c>
      <c r="I346" s="62" t="s">
        <v>615</v>
      </c>
      <c r="J346" s="63" t="s">
        <v>616</v>
      </c>
      <c r="K346" s="62">
        <v>215.5</v>
      </c>
      <c r="L346" s="62" t="s">
        <v>613</v>
      </c>
      <c r="M346" s="63" t="s">
        <v>369</v>
      </c>
      <c r="N346" s="63" t="s">
        <v>151</v>
      </c>
      <c r="O346" s="64" t="s">
        <v>376</v>
      </c>
      <c r="P346" s="64" t="s">
        <v>614</v>
      </c>
    </row>
    <row r="347" spans="1:16" ht="13.5" thickBot="1">
      <c r="A347" s="14" t="str">
        <f t="shared" si="30"/>
        <v> IKZ 45.91 </v>
      </c>
      <c r="B347" s="4" t="str">
        <f t="shared" si="31"/>
        <v>II</v>
      </c>
      <c r="C347" s="14">
        <f t="shared" si="32"/>
        <v>40456.376199999999</v>
      </c>
      <c r="D347" s="16" t="str">
        <f t="shared" si="33"/>
        <v>vis</v>
      </c>
      <c r="E347" s="61">
        <f>VLOOKUP(C347,A!C$21:E$972,3,FALSE)</f>
        <v>217.50162481049591</v>
      </c>
      <c r="F347" s="4" t="s">
        <v>167</v>
      </c>
      <c r="G347" s="16" t="str">
        <f t="shared" si="34"/>
        <v>40456.3762</v>
      </c>
      <c r="H347" s="14">
        <f t="shared" si="35"/>
        <v>217.5</v>
      </c>
      <c r="I347" s="62" t="s">
        <v>617</v>
      </c>
      <c r="J347" s="63" t="s">
        <v>618</v>
      </c>
      <c r="K347" s="62">
        <v>217.5</v>
      </c>
      <c r="L347" s="62" t="s">
        <v>619</v>
      </c>
      <c r="M347" s="63" t="s">
        <v>369</v>
      </c>
      <c r="N347" s="63" t="s">
        <v>151</v>
      </c>
      <c r="O347" s="64" t="s">
        <v>376</v>
      </c>
      <c r="P347" s="64" t="s">
        <v>614</v>
      </c>
    </row>
    <row r="348" spans="1:16" ht="13.5" thickBot="1">
      <c r="A348" s="14" t="str">
        <f t="shared" si="30"/>
        <v>BAVM 25 </v>
      </c>
      <c r="B348" s="4" t="str">
        <f t="shared" si="31"/>
        <v>II</v>
      </c>
      <c r="C348" s="14">
        <f t="shared" si="32"/>
        <v>40804.491000000002</v>
      </c>
      <c r="D348" s="16" t="str">
        <f t="shared" si="33"/>
        <v>vis</v>
      </c>
      <c r="E348" s="61">
        <f>VLOOKUP(C348,A!C$21:E$972,3,FALSE)</f>
        <v>386.50502543575135</v>
      </c>
      <c r="F348" s="4" t="s">
        <v>167</v>
      </c>
      <c r="G348" s="16" t="str">
        <f t="shared" si="34"/>
        <v>40804.491</v>
      </c>
      <c r="H348" s="14">
        <f t="shared" si="35"/>
        <v>386.5</v>
      </c>
      <c r="I348" s="62" t="s">
        <v>633</v>
      </c>
      <c r="J348" s="63" t="s">
        <v>634</v>
      </c>
      <c r="K348" s="62">
        <v>386.5</v>
      </c>
      <c r="L348" s="62" t="s">
        <v>344</v>
      </c>
      <c r="M348" s="63" t="s">
        <v>179</v>
      </c>
      <c r="N348" s="63"/>
      <c r="O348" s="64" t="s">
        <v>453</v>
      </c>
      <c r="P348" s="65" t="s">
        <v>570</v>
      </c>
    </row>
    <row r="349" spans="1:16" ht="13.5" thickBot="1">
      <c r="A349" s="14" t="str">
        <f t="shared" si="30"/>
        <v> BAC 24.60 </v>
      </c>
      <c r="B349" s="4" t="str">
        <f t="shared" si="31"/>
        <v>I</v>
      </c>
      <c r="C349" s="14">
        <f t="shared" si="32"/>
        <v>41215.407599999999</v>
      </c>
      <c r="D349" s="16" t="str">
        <f t="shared" si="33"/>
        <v>vis</v>
      </c>
      <c r="E349" s="61">
        <f>VLOOKUP(C349,A!C$21:E$972,3,FALSE)</f>
        <v>585.9975571332451</v>
      </c>
      <c r="F349" s="4" t="s">
        <v>167</v>
      </c>
      <c r="G349" s="16" t="str">
        <f t="shared" si="34"/>
        <v>41215.4076</v>
      </c>
      <c r="H349" s="14">
        <f t="shared" si="35"/>
        <v>586</v>
      </c>
      <c r="I349" s="62" t="s">
        <v>664</v>
      </c>
      <c r="J349" s="63" t="s">
        <v>665</v>
      </c>
      <c r="K349" s="62">
        <v>586</v>
      </c>
      <c r="L349" s="62" t="s">
        <v>666</v>
      </c>
      <c r="M349" s="63" t="s">
        <v>369</v>
      </c>
      <c r="N349" s="63" t="s">
        <v>151</v>
      </c>
      <c r="O349" s="64" t="s">
        <v>667</v>
      </c>
      <c r="P349" s="64" t="s">
        <v>566</v>
      </c>
    </row>
    <row r="350" spans="1:16" ht="13.5" thickBot="1">
      <c r="A350" s="14" t="str">
        <f t="shared" si="30"/>
        <v>BAVM 26 </v>
      </c>
      <c r="B350" s="4" t="str">
        <f t="shared" si="31"/>
        <v>II</v>
      </c>
      <c r="C350" s="14">
        <f t="shared" si="32"/>
        <v>41391.531999999999</v>
      </c>
      <c r="D350" s="16" t="str">
        <f t="shared" si="33"/>
        <v>vis</v>
      </c>
      <c r="E350" s="61">
        <f>VLOOKUP(C350,A!C$21:E$972,3,FALSE)</f>
        <v>671.50274833190304</v>
      </c>
      <c r="F350" s="4" t="s">
        <v>167</v>
      </c>
      <c r="G350" s="16" t="str">
        <f t="shared" si="34"/>
        <v>41391.532</v>
      </c>
      <c r="H350" s="14">
        <f t="shared" si="35"/>
        <v>671.5</v>
      </c>
      <c r="I350" s="62" t="s">
        <v>668</v>
      </c>
      <c r="J350" s="63" t="s">
        <v>669</v>
      </c>
      <c r="K350" s="62">
        <v>671.5</v>
      </c>
      <c r="L350" s="62" t="s">
        <v>357</v>
      </c>
      <c r="M350" s="63" t="s">
        <v>169</v>
      </c>
      <c r="N350" s="63"/>
      <c r="O350" s="64" t="s">
        <v>670</v>
      </c>
      <c r="P350" s="65" t="s">
        <v>671</v>
      </c>
    </row>
    <row r="351" spans="1:16" ht="13.5" thickBot="1">
      <c r="A351" s="14" t="str">
        <f t="shared" si="30"/>
        <v>BAVM 26 </v>
      </c>
      <c r="B351" s="4" t="str">
        <f t="shared" si="31"/>
        <v>I</v>
      </c>
      <c r="C351" s="14">
        <f t="shared" si="32"/>
        <v>41592.347000000002</v>
      </c>
      <c r="D351" s="16" t="str">
        <f t="shared" si="33"/>
        <v>vis</v>
      </c>
      <c r="E351" s="61">
        <f>VLOOKUP(C351,A!C$21:E$972,3,FALSE)</f>
        <v>768.99477652651228</v>
      </c>
      <c r="F351" s="4" t="s">
        <v>167</v>
      </c>
      <c r="G351" s="16" t="str">
        <f t="shared" si="34"/>
        <v>41592.347</v>
      </c>
      <c r="H351" s="14">
        <f t="shared" si="35"/>
        <v>769</v>
      </c>
      <c r="I351" s="62" t="s">
        <v>698</v>
      </c>
      <c r="J351" s="63" t="s">
        <v>699</v>
      </c>
      <c r="K351" s="62">
        <v>769</v>
      </c>
      <c r="L351" s="62" t="s">
        <v>213</v>
      </c>
      <c r="M351" s="63" t="s">
        <v>179</v>
      </c>
      <c r="N351" s="63"/>
      <c r="O351" s="64" t="s">
        <v>453</v>
      </c>
      <c r="P351" s="65" t="s">
        <v>671</v>
      </c>
    </row>
    <row r="352" spans="1:16" ht="13.5" thickBot="1">
      <c r="A352" s="14" t="str">
        <f t="shared" si="30"/>
        <v> ASS 31.445 </v>
      </c>
      <c r="B352" s="4" t="str">
        <f t="shared" si="31"/>
        <v>I</v>
      </c>
      <c r="C352" s="14">
        <f t="shared" si="32"/>
        <v>41905.446600000003</v>
      </c>
      <c r="D352" s="16" t="str">
        <f t="shared" si="33"/>
        <v>vis</v>
      </c>
      <c r="E352" s="61">
        <f>VLOOKUP(C352,A!C$21:E$972,3,FALSE)</f>
        <v>920.99893473641032</v>
      </c>
      <c r="F352" s="4" t="s">
        <v>167</v>
      </c>
      <c r="G352" s="16" t="str">
        <f t="shared" si="34"/>
        <v>41905.4466</v>
      </c>
      <c r="H352" s="14">
        <f t="shared" si="35"/>
        <v>921</v>
      </c>
      <c r="I352" s="62" t="s">
        <v>709</v>
      </c>
      <c r="J352" s="63" t="s">
        <v>710</v>
      </c>
      <c r="K352" s="62">
        <v>921</v>
      </c>
      <c r="L352" s="62" t="s">
        <v>711</v>
      </c>
      <c r="M352" s="63" t="s">
        <v>369</v>
      </c>
      <c r="N352" s="63" t="s">
        <v>151</v>
      </c>
      <c r="O352" s="64" t="s">
        <v>540</v>
      </c>
      <c r="P352" s="64" t="s">
        <v>541</v>
      </c>
    </row>
    <row r="353" spans="1:16" ht="13.5" thickBot="1">
      <c r="A353" s="14" t="str">
        <f t="shared" si="30"/>
        <v>BAVM 28 </v>
      </c>
      <c r="B353" s="4" t="str">
        <f t="shared" si="31"/>
        <v>II</v>
      </c>
      <c r="C353" s="14">
        <f t="shared" si="32"/>
        <v>42215.440999999999</v>
      </c>
      <c r="D353" s="16" t="str">
        <f t="shared" si="33"/>
        <v>vis</v>
      </c>
      <c r="E353" s="61">
        <f>VLOOKUP(C353,A!C$21:E$972,3,FALSE)</f>
        <v>1071.4955748527873</v>
      </c>
      <c r="F353" s="4" t="s">
        <v>167</v>
      </c>
      <c r="G353" s="16" t="str">
        <f t="shared" si="34"/>
        <v>42215.441</v>
      </c>
      <c r="H353" s="14">
        <f t="shared" si="35"/>
        <v>1071.5</v>
      </c>
      <c r="I353" s="62" t="s">
        <v>712</v>
      </c>
      <c r="J353" s="63" t="s">
        <v>713</v>
      </c>
      <c r="K353" s="62">
        <v>1071.5</v>
      </c>
      <c r="L353" s="62" t="s">
        <v>450</v>
      </c>
      <c r="M353" s="63" t="s">
        <v>179</v>
      </c>
      <c r="N353" s="63"/>
      <c r="O353" s="64" t="s">
        <v>714</v>
      </c>
      <c r="P353" s="65" t="s">
        <v>715</v>
      </c>
    </row>
    <row r="354" spans="1:16" ht="13.5" thickBot="1">
      <c r="A354" s="14" t="str">
        <f t="shared" si="30"/>
        <v>BAVM 28 </v>
      </c>
      <c r="B354" s="4" t="str">
        <f t="shared" si="31"/>
        <v>I</v>
      </c>
      <c r="C354" s="14">
        <f t="shared" si="32"/>
        <v>42251.489000000001</v>
      </c>
      <c r="D354" s="16" t="str">
        <f t="shared" si="33"/>
        <v>vis</v>
      </c>
      <c r="E354" s="61">
        <f>VLOOKUP(C354,A!C$21:E$972,3,FALSE)</f>
        <v>1088.9962228738987</v>
      </c>
      <c r="F354" s="4" t="s">
        <v>167</v>
      </c>
      <c r="G354" s="16" t="str">
        <f t="shared" si="34"/>
        <v>42251.489</v>
      </c>
      <c r="H354" s="14">
        <f t="shared" si="35"/>
        <v>1089</v>
      </c>
      <c r="I354" s="62" t="s">
        <v>721</v>
      </c>
      <c r="J354" s="63" t="s">
        <v>722</v>
      </c>
      <c r="K354" s="62">
        <v>1089</v>
      </c>
      <c r="L354" s="62" t="s">
        <v>193</v>
      </c>
      <c r="M354" s="63" t="s">
        <v>179</v>
      </c>
      <c r="N354" s="63"/>
      <c r="O354" s="64" t="s">
        <v>723</v>
      </c>
      <c r="P354" s="65" t="s">
        <v>715</v>
      </c>
    </row>
    <row r="355" spans="1:16" ht="13.5" thickBot="1">
      <c r="A355" s="14" t="str">
        <f t="shared" si="30"/>
        <v>BAVM 28 </v>
      </c>
      <c r="B355" s="4" t="str">
        <f t="shared" si="31"/>
        <v>II</v>
      </c>
      <c r="C355" s="14">
        <f t="shared" si="32"/>
        <v>42283.421000000002</v>
      </c>
      <c r="D355" s="16" t="str">
        <f t="shared" si="33"/>
        <v>vis</v>
      </c>
      <c r="E355" s="61">
        <f>VLOOKUP(C355,A!C$21:E$972,3,FALSE)</f>
        <v>1104.4986277953949</v>
      </c>
      <c r="F355" s="4" t="s">
        <v>167</v>
      </c>
      <c r="G355" s="16" t="str">
        <f t="shared" si="34"/>
        <v>42283.421</v>
      </c>
      <c r="H355" s="14">
        <f t="shared" si="35"/>
        <v>1104.5</v>
      </c>
      <c r="I355" s="62" t="s">
        <v>738</v>
      </c>
      <c r="J355" s="63" t="s">
        <v>739</v>
      </c>
      <c r="K355" s="62">
        <v>1104.5</v>
      </c>
      <c r="L355" s="62" t="s">
        <v>168</v>
      </c>
      <c r="M355" s="63" t="s">
        <v>179</v>
      </c>
      <c r="N355" s="63"/>
      <c r="O355" s="64" t="s">
        <v>740</v>
      </c>
      <c r="P355" s="65" t="s">
        <v>715</v>
      </c>
    </row>
    <row r="356" spans="1:16" ht="13.5" thickBot="1">
      <c r="A356" s="14" t="str">
        <f t="shared" si="30"/>
        <v>BAVM 28 </v>
      </c>
      <c r="B356" s="4" t="str">
        <f t="shared" si="31"/>
        <v>II</v>
      </c>
      <c r="C356" s="14">
        <f t="shared" si="32"/>
        <v>42283.43</v>
      </c>
      <c r="D356" s="16" t="str">
        <f t="shared" si="33"/>
        <v>vis</v>
      </c>
      <c r="E356" s="61">
        <f>VLOOKUP(C356,A!C$21:E$972,3,FALSE)</f>
        <v>1104.5029971316178</v>
      </c>
      <c r="F356" s="4" t="s">
        <v>167</v>
      </c>
      <c r="G356" s="16" t="str">
        <f t="shared" si="34"/>
        <v>42283.430</v>
      </c>
      <c r="H356" s="14">
        <f t="shared" si="35"/>
        <v>1104.5</v>
      </c>
      <c r="I356" s="62" t="s">
        <v>741</v>
      </c>
      <c r="J356" s="63" t="s">
        <v>742</v>
      </c>
      <c r="K356" s="62">
        <v>1104.5</v>
      </c>
      <c r="L356" s="62" t="s">
        <v>357</v>
      </c>
      <c r="M356" s="63" t="s">
        <v>179</v>
      </c>
      <c r="N356" s="63"/>
      <c r="O356" s="64" t="s">
        <v>743</v>
      </c>
      <c r="P356" s="65" t="s">
        <v>715</v>
      </c>
    </row>
    <row r="357" spans="1:16" ht="13.5" thickBot="1">
      <c r="A357" s="14" t="str">
        <f t="shared" si="30"/>
        <v>BAVM 29 </v>
      </c>
      <c r="B357" s="4" t="str">
        <f t="shared" si="31"/>
        <v>I</v>
      </c>
      <c r="C357" s="14">
        <f t="shared" si="32"/>
        <v>42628.453999999998</v>
      </c>
      <c r="D357" s="16" t="str">
        <f t="shared" si="33"/>
        <v>vis</v>
      </c>
      <c r="E357" s="61">
        <f>VLOOKUP(C357,A!C$21:E$972,3,FALSE)</f>
        <v>1272.0058706013101</v>
      </c>
      <c r="F357" s="4" t="s">
        <v>167</v>
      </c>
      <c r="G357" s="16" t="str">
        <f t="shared" si="34"/>
        <v>42628.454</v>
      </c>
      <c r="H357" s="14">
        <f t="shared" si="35"/>
        <v>1272</v>
      </c>
      <c r="I357" s="62" t="s">
        <v>773</v>
      </c>
      <c r="J357" s="63" t="s">
        <v>774</v>
      </c>
      <c r="K357" s="62">
        <v>1272</v>
      </c>
      <c r="L357" s="62" t="s">
        <v>335</v>
      </c>
      <c r="M357" s="63" t="s">
        <v>179</v>
      </c>
      <c r="N357" s="63"/>
      <c r="O357" s="64" t="s">
        <v>775</v>
      </c>
      <c r="P357" s="65" t="s">
        <v>776</v>
      </c>
    </row>
    <row r="358" spans="1:16" ht="13.5" thickBot="1">
      <c r="A358" s="14" t="str">
        <f t="shared" si="30"/>
        <v> BRNO 21 </v>
      </c>
      <c r="B358" s="4" t="str">
        <f t="shared" si="31"/>
        <v>I</v>
      </c>
      <c r="C358" s="14">
        <f t="shared" si="32"/>
        <v>42871.495000000003</v>
      </c>
      <c r="D358" s="16" t="str">
        <f t="shared" si="33"/>
        <v>vis</v>
      </c>
      <c r="E358" s="61">
        <f>VLOOKUP(C358,A!C$21:E$972,3,FALSE)</f>
        <v>1389.9978533936624</v>
      </c>
      <c r="F358" s="4" t="s">
        <v>167</v>
      </c>
      <c r="G358" s="16" t="str">
        <f t="shared" si="34"/>
        <v>42871.495</v>
      </c>
      <c r="H358" s="14">
        <f t="shared" si="35"/>
        <v>1390</v>
      </c>
      <c r="I358" s="62" t="s">
        <v>789</v>
      </c>
      <c r="J358" s="63" t="s">
        <v>790</v>
      </c>
      <c r="K358" s="62">
        <v>1390</v>
      </c>
      <c r="L358" s="62" t="s">
        <v>654</v>
      </c>
      <c r="M358" s="63" t="s">
        <v>179</v>
      </c>
      <c r="N358" s="63"/>
      <c r="O358" s="64" t="s">
        <v>791</v>
      </c>
      <c r="P358" s="64" t="s">
        <v>792</v>
      </c>
    </row>
    <row r="359" spans="1:16" ht="13.5" thickBot="1">
      <c r="A359" s="14" t="str">
        <f t="shared" si="30"/>
        <v> BRNO 21 </v>
      </c>
      <c r="B359" s="4" t="str">
        <f t="shared" si="31"/>
        <v>I</v>
      </c>
      <c r="C359" s="14">
        <f t="shared" si="32"/>
        <v>42871.498</v>
      </c>
      <c r="D359" s="16" t="str">
        <f t="shared" si="33"/>
        <v>vis</v>
      </c>
      <c r="E359" s="61">
        <f>VLOOKUP(C359,A!C$21:E$972,3,FALSE)</f>
        <v>1389.9993098390687</v>
      </c>
      <c r="F359" s="4" t="s">
        <v>167</v>
      </c>
      <c r="G359" s="16" t="str">
        <f t="shared" si="34"/>
        <v>42871.498</v>
      </c>
      <c r="H359" s="14">
        <f t="shared" si="35"/>
        <v>1390</v>
      </c>
      <c r="I359" s="62" t="s">
        <v>793</v>
      </c>
      <c r="J359" s="63" t="s">
        <v>794</v>
      </c>
      <c r="K359" s="62">
        <v>1390</v>
      </c>
      <c r="L359" s="62" t="s">
        <v>172</v>
      </c>
      <c r="M359" s="63" t="s">
        <v>179</v>
      </c>
      <c r="N359" s="63"/>
      <c r="O359" s="64" t="s">
        <v>795</v>
      </c>
      <c r="P359" s="64" t="s">
        <v>792</v>
      </c>
    </row>
    <row r="360" spans="1:16" ht="13.5" thickBot="1">
      <c r="A360" s="14" t="str">
        <f t="shared" si="30"/>
        <v> BRNO 21 </v>
      </c>
      <c r="B360" s="4" t="str">
        <f t="shared" si="31"/>
        <v>I</v>
      </c>
      <c r="C360" s="14">
        <f t="shared" si="32"/>
        <v>42904.461000000003</v>
      </c>
      <c r="D360" s="16" t="str">
        <f t="shared" si="33"/>
        <v>vis</v>
      </c>
      <c r="E360" s="61">
        <f>VLOOKUP(C360,A!C$21:E$972,3,FALSE)</f>
        <v>1406.0022464990752</v>
      </c>
      <c r="F360" s="4" t="s">
        <v>167</v>
      </c>
      <c r="G360" s="16" t="str">
        <f t="shared" si="34"/>
        <v>42904.461</v>
      </c>
      <c r="H360" s="14">
        <f t="shared" si="35"/>
        <v>1406</v>
      </c>
      <c r="I360" s="62" t="s">
        <v>807</v>
      </c>
      <c r="J360" s="63" t="s">
        <v>808</v>
      </c>
      <c r="K360" s="62">
        <v>1406</v>
      </c>
      <c r="L360" s="62" t="s">
        <v>234</v>
      </c>
      <c r="M360" s="63" t="s">
        <v>179</v>
      </c>
      <c r="N360" s="63"/>
      <c r="O360" s="64" t="s">
        <v>795</v>
      </c>
      <c r="P360" s="64" t="s">
        <v>792</v>
      </c>
    </row>
    <row r="361" spans="1:16" ht="13.5" thickBot="1">
      <c r="A361" s="14" t="str">
        <f t="shared" si="30"/>
        <v> GEOS 6 </v>
      </c>
      <c r="B361" s="4" t="str">
        <f t="shared" si="31"/>
        <v>II</v>
      </c>
      <c r="C361" s="14">
        <f t="shared" si="32"/>
        <v>43249.472000000002</v>
      </c>
      <c r="D361" s="16" t="str">
        <f t="shared" si="33"/>
        <v>vis</v>
      </c>
      <c r="E361" s="61">
        <f>VLOOKUP(C361,A!C$21:E$972,3,FALSE)</f>
        <v>1573.4988087053337</v>
      </c>
      <c r="F361" s="4" t="s">
        <v>167</v>
      </c>
      <c r="G361" s="16" t="str">
        <f t="shared" si="34"/>
        <v>43249.472</v>
      </c>
      <c r="H361" s="14">
        <f t="shared" si="35"/>
        <v>1573.5</v>
      </c>
      <c r="I361" s="62" t="s">
        <v>835</v>
      </c>
      <c r="J361" s="63" t="s">
        <v>836</v>
      </c>
      <c r="K361" s="62">
        <v>1573.5</v>
      </c>
      <c r="L361" s="62" t="s">
        <v>362</v>
      </c>
      <c r="M361" s="63" t="s">
        <v>179</v>
      </c>
      <c r="N361" s="63"/>
      <c r="O361" s="64" t="s">
        <v>802</v>
      </c>
      <c r="P361" s="64" t="s">
        <v>837</v>
      </c>
    </row>
    <row r="362" spans="1:16" ht="13.5" thickBot="1">
      <c r="A362" s="14" t="str">
        <f t="shared" si="30"/>
        <v> BRNO 21 </v>
      </c>
      <c r="B362" s="4" t="str">
        <f t="shared" si="31"/>
        <v>I</v>
      </c>
      <c r="C362" s="14">
        <f t="shared" si="32"/>
        <v>43318.48</v>
      </c>
      <c r="D362" s="16" t="str">
        <f t="shared" si="33"/>
        <v>vis</v>
      </c>
      <c r="E362" s="61">
        <f>VLOOKUP(C362,A!C$21:E$972,3,FALSE)</f>
        <v>1607.0009369410416</v>
      </c>
      <c r="F362" s="4" t="s">
        <v>167</v>
      </c>
      <c r="G362" s="16" t="str">
        <f t="shared" si="34"/>
        <v>43318.480</v>
      </c>
      <c r="H362" s="14">
        <f t="shared" si="35"/>
        <v>1607</v>
      </c>
      <c r="I362" s="62" t="s">
        <v>844</v>
      </c>
      <c r="J362" s="63" t="s">
        <v>845</v>
      </c>
      <c r="K362" s="62">
        <v>1607</v>
      </c>
      <c r="L362" s="62" t="s">
        <v>286</v>
      </c>
      <c r="M362" s="63" t="s">
        <v>179</v>
      </c>
      <c r="N362" s="63"/>
      <c r="O362" s="64" t="s">
        <v>795</v>
      </c>
      <c r="P362" s="64" t="s">
        <v>792</v>
      </c>
    </row>
    <row r="363" spans="1:16" ht="13.5" thickBot="1">
      <c r="A363" s="14" t="str">
        <f t="shared" si="30"/>
        <v> VSSC 58.17 </v>
      </c>
      <c r="B363" s="4" t="str">
        <f t="shared" si="31"/>
        <v>II</v>
      </c>
      <c r="C363" s="14">
        <f t="shared" si="32"/>
        <v>43597.565999999999</v>
      </c>
      <c r="D363" s="16" t="str">
        <f t="shared" si="33"/>
        <v>vis</v>
      </c>
      <c r="E363" s="61">
        <f>VLOOKUP(C363,A!C$21:E$972,3,FALSE)</f>
        <v>1742.4921113090918</v>
      </c>
      <c r="F363" s="4" t="s">
        <v>167</v>
      </c>
      <c r="G363" s="16" t="str">
        <f t="shared" si="34"/>
        <v>43597.566</v>
      </c>
      <c r="H363" s="14">
        <f t="shared" si="35"/>
        <v>1742.5</v>
      </c>
      <c r="I363" s="62" t="s">
        <v>850</v>
      </c>
      <c r="J363" s="63" t="s">
        <v>851</v>
      </c>
      <c r="K363" s="62">
        <v>1742.5</v>
      </c>
      <c r="L363" s="62" t="s">
        <v>852</v>
      </c>
      <c r="M363" s="63" t="s">
        <v>179</v>
      </c>
      <c r="N363" s="63"/>
      <c r="O363" s="64" t="s">
        <v>842</v>
      </c>
      <c r="P363" s="64" t="s">
        <v>843</v>
      </c>
    </row>
    <row r="364" spans="1:16" ht="13.5" thickBot="1">
      <c r="A364" s="14" t="str">
        <f t="shared" si="30"/>
        <v> GEOS 13 </v>
      </c>
      <c r="B364" s="4" t="str">
        <f t="shared" si="31"/>
        <v>II</v>
      </c>
      <c r="C364" s="14">
        <f t="shared" si="32"/>
        <v>43659.381000000001</v>
      </c>
      <c r="D364" s="16" t="str">
        <f t="shared" si="33"/>
        <v>vis</v>
      </c>
      <c r="E364" s="61">
        <f>VLOOKUP(C364,A!C$21:E$972,3,FALSE)</f>
        <v>1772.5021689385014</v>
      </c>
      <c r="F364" s="4" t="s">
        <v>167</v>
      </c>
      <c r="G364" s="16" t="str">
        <f t="shared" si="34"/>
        <v>43659.381</v>
      </c>
      <c r="H364" s="14">
        <f t="shared" si="35"/>
        <v>1772.5</v>
      </c>
      <c r="I364" s="62" t="s">
        <v>856</v>
      </c>
      <c r="J364" s="63" t="s">
        <v>857</v>
      </c>
      <c r="K364" s="62">
        <v>1772.5</v>
      </c>
      <c r="L364" s="62" t="s">
        <v>298</v>
      </c>
      <c r="M364" s="63" t="s">
        <v>179</v>
      </c>
      <c r="N364" s="63"/>
      <c r="O364" s="64" t="s">
        <v>858</v>
      </c>
      <c r="P364" s="64" t="s">
        <v>859</v>
      </c>
    </row>
    <row r="365" spans="1:16" ht="13.5" thickBot="1">
      <c r="A365" s="14" t="str">
        <f t="shared" si="30"/>
        <v> GEOS 13 </v>
      </c>
      <c r="B365" s="4" t="str">
        <f t="shared" si="31"/>
        <v>II</v>
      </c>
      <c r="C365" s="14">
        <f t="shared" si="32"/>
        <v>43729.411999999997</v>
      </c>
      <c r="D365" s="16" t="str">
        <f t="shared" si="33"/>
        <v>vis</v>
      </c>
      <c r="E365" s="61">
        <f>VLOOKUP(C365,A!C$21:E$972,3,FALSE)</f>
        <v>1806.5009450582941</v>
      </c>
      <c r="F365" s="4" t="s">
        <v>167</v>
      </c>
      <c r="G365" s="16" t="str">
        <f t="shared" si="34"/>
        <v>43729.412</v>
      </c>
      <c r="H365" s="14">
        <f t="shared" si="35"/>
        <v>1806.5</v>
      </c>
      <c r="I365" s="62" t="s">
        <v>868</v>
      </c>
      <c r="J365" s="63" t="s">
        <v>869</v>
      </c>
      <c r="K365" s="62">
        <v>1806.5</v>
      </c>
      <c r="L365" s="62" t="s">
        <v>286</v>
      </c>
      <c r="M365" s="63" t="s">
        <v>179</v>
      </c>
      <c r="N365" s="63"/>
      <c r="O365" s="64" t="s">
        <v>864</v>
      </c>
      <c r="P365" s="64" t="s">
        <v>859</v>
      </c>
    </row>
    <row r="366" spans="1:16" ht="13.5" thickBot="1">
      <c r="A366" s="14" t="str">
        <f t="shared" si="30"/>
        <v>BAVM 31 </v>
      </c>
      <c r="B366" s="4" t="str">
        <f t="shared" si="31"/>
        <v>II</v>
      </c>
      <c r="C366" s="14">
        <f t="shared" si="32"/>
        <v>43795.305</v>
      </c>
      <c r="D366" s="16" t="str">
        <f t="shared" si="33"/>
        <v>vis</v>
      </c>
      <c r="E366" s="61">
        <f>VLOOKUP(C366,A!C$21:E$972,3,FALSE)</f>
        <v>1838.4907974788189</v>
      </c>
      <c r="F366" s="4" t="s">
        <v>167</v>
      </c>
      <c r="G366" s="16" t="str">
        <f t="shared" si="34"/>
        <v>43795.305</v>
      </c>
      <c r="H366" s="14">
        <f t="shared" si="35"/>
        <v>1838.5</v>
      </c>
      <c r="I366" s="62" t="s">
        <v>874</v>
      </c>
      <c r="J366" s="63" t="s">
        <v>875</v>
      </c>
      <c r="K366" s="62">
        <v>1838.5</v>
      </c>
      <c r="L366" s="62" t="s">
        <v>876</v>
      </c>
      <c r="M366" s="63" t="s">
        <v>179</v>
      </c>
      <c r="N366" s="63"/>
      <c r="O366" s="64" t="s">
        <v>453</v>
      </c>
      <c r="P366" s="65" t="s">
        <v>877</v>
      </c>
    </row>
    <row r="367" spans="1:16" ht="13.5" thickBot="1">
      <c r="A367" s="14" t="str">
        <f t="shared" si="30"/>
        <v> VSSC 59.18 </v>
      </c>
      <c r="B367" s="4" t="str">
        <f t="shared" si="31"/>
        <v>I</v>
      </c>
      <c r="C367" s="14">
        <f t="shared" si="32"/>
        <v>44898.375</v>
      </c>
      <c r="D367" s="16" t="str">
        <f t="shared" si="33"/>
        <v>vis</v>
      </c>
      <c r="E367" s="61">
        <f>VLOOKUP(C367,A!C$21:E$972,3,FALSE)</f>
        <v>2374.0112095029522</v>
      </c>
      <c r="F367" s="4" t="s">
        <v>167</v>
      </c>
      <c r="G367" s="16" t="str">
        <f t="shared" si="34"/>
        <v>44898.375</v>
      </c>
      <c r="H367" s="14">
        <f t="shared" si="35"/>
        <v>2374</v>
      </c>
      <c r="I367" s="62" t="s">
        <v>906</v>
      </c>
      <c r="J367" s="63" t="s">
        <v>907</v>
      </c>
      <c r="K367" s="62">
        <v>2374</v>
      </c>
      <c r="L367" s="62" t="s">
        <v>908</v>
      </c>
      <c r="M367" s="63" t="s">
        <v>179</v>
      </c>
      <c r="N367" s="63"/>
      <c r="O367" s="64" t="s">
        <v>842</v>
      </c>
      <c r="P367" s="64" t="s">
        <v>909</v>
      </c>
    </row>
    <row r="368" spans="1:16" ht="13.5" thickBot="1">
      <c r="A368" s="14" t="str">
        <f t="shared" si="30"/>
        <v> BBS 60 </v>
      </c>
      <c r="B368" s="4" t="str">
        <f t="shared" si="31"/>
        <v>II</v>
      </c>
      <c r="C368" s="14">
        <f t="shared" si="32"/>
        <v>45074.483200000002</v>
      </c>
      <c r="D368" s="16" t="str">
        <f t="shared" si="33"/>
        <v>vis</v>
      </c>
      <c r="E368" s="61">
        <f>VLOOKUP(C368,A!C$21:E$972,3,FALSE)</f>
        <v>2459.5085358964088</v>
      </c>
      <c r="F368" s="4" t="s">
        <v>167</v>
      </c>
      <c r="G368" s="16" t="str">
        <f t="shared" si="34"/>
        <v>45074.4832</v>
      </c>
      <c r="H368" s="14">
        <f t="shared" si="35"/>
        <v>2459.5</v>
      </c>
      <c r="I368" s="62" t="s">
        <v>910</v>
      </c>
      <c r="J368" s="63" t="s">
        <v>911</v>
      </c>
      <c r="K368" s="62">
        <v>2459.5</v>
      </c>
      <c r="L368" s="62" t="s">
        <v>912</v>
      </c>
      <c r="M368" s="63" t="s">
        <v>369</v>
      </c>
      <c r="N368" s="63" t="s">
        <v>151</v>
      </c>
      <c r="O368" s="64" t="s">
        <v>556</v>
      </c>
      <c r="P368" s="64" t="s">
        <v>913</v>
      </c>
    </row>
    <row r="369" spans="1:16" ht="13.5" thickBot="1">
      <c r="A369" s="14" t="str">
        <f t="shared" si="30"/>
        <v>BAVM 36 </v>
      </c>
      <c r="B369" s="4" t="str">
        <f t="shared" si="31"/>
        <v>I</v>
      </c>
      <c r="C369" s="14">
        <f t="shared" si="32"/>
        <v>45141.430899999999</v>
      </c>
      <c r="D369" s="16" t="str">
        <f t="shared" si="33"/>
        <v>vis</v>
      </c>
      <c r="E369" s="61">
        <f>VLOOKUP(C369,A!C$21:E$972,3,FALSE)</f>
        <v>2492.0104259741611</v>
      </c>
      <c r="F369" s="4" t="s">
        <v>167</v>
      </c>
      <c r="G369" s="16" t="str">
        <f t="shared" si="34"/>
        <v>45141.4309</v>
      </c>
      <c r="H369" s="14">
        <f t="shared" si="35"/>
        <v>2492</v>
      </c>
      <c r="I369" s="62" t="s">
        <v>914</v>
      </c>
      <c r="J369" s="63" t="s">
        <v>915</v>
      </c>
      <c r="K369" s="62">
        <v>2492</v>
      </c>
      <c r="L369" s="62" t="s">
        <v>916</v>
      </c>
      <c r="M369" s="63" t="s">
        <v>369</v>
      </c>
      <c r="N369" s="63" t="s">
        <v>167</v>
      </c>
      <c r="O369" s="64" t="s">
        <v>917</v>
      </c>
      <c r="P369" s="65" t="s">
        <v>918</v>
      </c>
    </row>
    <row r="370" spans="1:16" ht="13.5" thickBot="1">
      <c r="A370" s="14" t="str">
        <f t="shared" si="30"/>
        <v> BRNO 26 </v>
      </c>
      <c r="B370" s="4" t="str">
        <f t="shared" si="31"/>
        <v>I</v>
      </c>
      <c r="C370" s="14">
        <f t="shared" si="32"/>
        <v>45555.445</v>
      </c>
      <c r="D370" s="16" t="str">
        <f t="shared" si="33"/>
        <v>vis</v>
      </c>
      <c r="E370" s="61">
        <f>VLOOKUP(C370,A!C$21:E$972,3,FALSE)</f>
        <v>2693.0067375552949</v>
      </c>
      <c r="F370" s="4" t="s">
        <v>167</v>
      </c>
      <c r="G370" s="16" t="str">
        <f t="shared" si="34"/>
        <v>45555.445</v>
      </c>
      <c r="H370" s="14">
        <f t="shared" si="35"/>
        <v>2693</v>
      </c>
      <c r="I370" s="62" t="s">
        <v>926</v>
      </c>
      <c r="J370" s="63" t="s">
        <v>927</v>
      </c>
      <c r="K370" s="62">
        <v>2693</v>
      </c>
      <c r="L370" s="62" t="s">
        <v>263</v>
      </c>
      <c r="M370" s="63" t="s">
        <v>179</v>
      </c>
      <c r="N370" s="63"/>
      <c r="O370" s="64" t="s">
        <v>928</v>
      </c>
      <c r="P370" s="64" t="s">
        <v>929</v>
      </c>
    </row>
    <row r="371" spans="1:16" ht="13.5" thickBot="1">
      <c r="A371" s="14" t="str">
        <f t="shared" si="30"/>
        <v> BRNO 26 </v>
      </c>
      <c r="B371" s="4" t="str">
        <f t="shared" si="31"/>
        <v>I</v>
      </c>
      <c r="C371" s="14">
        <f t="shared" si="32"/>
        <v>45555.446000000004</v>
      </c>
      <c r="D371" s="16" t="str">
        <f t="shared" si="33"/>
        <v>vis</v>
      </c>
      <c r="E371" s="61">
        <f>VLOOKUP(C371,A!C$21:E$972,3,FALSE)</f>
        <v>2693.0072230370993</v>
      </c>
      <c r="F371" s="4" t="s">
        <v>167</v>
      </c>
      <c r="G371" s="16" t="str">
        <f t="shared" si="34"/>
        <v>45555.446</v>
      </c>
      <c r="H371" s="14">
        <f t="shared" si="35"/>
        <v>2693</v>
      </c>
      <c r="I371" s="62" t="s">
        <v>930</v>
      </c>
      <c r="J371" s="63" t="s">
        <v>931</v>
      </c>
      <c r="K371" s="62">
        <v>2693</v>
      </c>
      <c r="L371" s="62" t="s">
        <v>456</v>
      </c>
      <c r="M371" s="63" t="s">
        <v>179</v>
      </c>
      <c r="N371" s="63"/>
      <c r="O371" s="64" t="s">
        <v>932</v>
      </c>
      <c r="P371" s="64" t="s">
        <v>929</v>
      </c>
    </row>
    <row r="372" spans="1:16" ht="13.5" thickBot="1">
      <c r="A372" s="14" t="str">
        <f t="shared" si="30"/>
        <v> BRNO 26 </v>
      </c>
      <c r="B372" s="4" t="str">
        <f t="shared" si="31"/>
        <v>I</v>
      </c>
      <c r="C372" s="14">
        <f t="shared" si="32"/>
        <v>45555.446000000004</v>
      </c>
      <c r="D372" s="16" t="str">
        <f t="shared" si="33"/>
        <v>vis</v>
      </c>
      <c r="E372" s="61">
        <f>VLOOKUP(C372,A!C$21:E$972,3,FALSE)</f>
        <v>2693.0072230370993</v>
      </c>
      <c r="F372" s="4" t="s">
        <v>167</v>
      </c>
      <c r="G372" s="16" t="str">
        <f t="shared" si="34"/>
        <v>45555.446</v>
      </c>
      <c r="H372" s="14">
        <f t="shared" si="35"/>
        <v>2693</v>
      </c>
      <c r="I372" s="62" t="s">
        <v>930</v>
      </c>
      <c r="J372" s="63" t="s">
        <v>931</v>
      </c>
      <c r="K372" s="62">
        <v>2693</v>
      </c>
      <c r="L372" s="62" t="s">
        <v>456</v>
      </c>
      <c r="M372" s="63" t="s">
        <v>179</v>
      </c>
      <c r="N372" s="63"/>
      <c r="O372" s="64" t="s">
        <v>933</v>
      </c>
      <c r="P372" s="64" t="s">
        <v>929</v>
      </c>
    </row>
    <row r="373" spans="1:16" ht="13.5" thickBot="1">
      <c r="A373" s="14" t="str">
        <f t="shared" si="30"/>
        <v> BRNO 26 </v>
      </c>
      <c r="B373" s="4" t="str">
        <f t="shared" si="31"/>
        <v>I</v>
      </c>
      <c r="C373" s="14">
        <f t="shared" si="32"/>
        <v>45555.45</v>
      </c>
      <c r="D373" s="16" t="str">
        <f t="shared" si="33"/>
        <v>vis</v>
      </c>
      <c r="E373" s="61">
        <f>VLOOKUP(C373,A!C$21:E$972,3,FALSE)</f>
        <v>2693.0091649643068</v>
      </c>
      <c r="F373" s="4" t="s">
        <v>167</v>
      </c>
      <c r="G373" s="16" t="str">
        <f t="shared" si="34"/>
        <v>45555.450</v>
      </c>
      <c r="H373" s="14">
        <f t="shared" si="35"/>
        <v>2693</v>
      </c>
      <c r="I373" s="62" t="s">
        <v>934</v>
      </c>
      <c r="J373" s="63" t="s">
        <v>935</v>
      </c>
      <c r="K373" s="62">
        <v>2693</v>
      </c>
      <c r="L373" s="62" t="s">
        <v>289</v>
      </c>
      <c r="M373" s="63" t="s">
        <v>179</v>
      </c>
      <c r="N373" s="63"/>
      <c r="O373" s="64" t="s">
        <v>936</v>
      </c>
      <c r="P373" s="64" t="s">
        <v>929</v>
      </c>
    </row>
    <row r="374" spans="1:16" ht="13.5" thickBot="1">
      <c r="A374" s="14" t="str">
        <f t="shared" si="30"/>
        <v> BRNO 26 </v>
      </c>
      <c r="B374" s="4" t="str">
        <f t="shared" si="31"/>
        <v>I</v>
      </c>
      <c r="C374" s="14">
        <f t="shared" si="32"/>
        <v>45555.451000000001</v>
      </c>
      <c r="D374" s="16" t="str">
        <f t="shared" si="33"/>
        <v>vis</v>
      </c>
      <c r="E374" s="61">
        <f>VLOOKUP(C374,A!C$21:E$972,3,FALSE)</f>
        <v>2693.0096504461112</v>
      </c>
      <c r="F374" s="4" t="s">
        <v>167</v>
      </c>
      <c r="G374" s="16" t="str">
        <f t="shared" si="34"/>
        <v>45555.451</v>
      </c>
      <c r="H374" s="14">
        <f t="shared" si="35"/>
        <v>2693</v>
      </c>
      <c r="I374" s="62" t="s">
        <v>937</v>
      </c>
      <c r="J374" s="63" t="s">
        <v>938</v>
      </c>
      <c r="K374" s="62">
        <v>2693</v>
      </c>
      <c r="L374" s="62" t="s">
        <v>939</v>
      </c>
      <c r="M374" s="63" t="s">
        <v>179</v>
      </c>
      <c r="N374" s="63"/>
      <c r="O374" s="64" t="s">
        <v>940</v>
      </c>
      <c r="P374" s="64" t="s">
        <v>929</v>
      </c>
    </row>
    <row r="375" spans="1:16" ht="13.5" thickBot="1">
      <c r="A375" s="14" t="str">
        <f t="shared" si="30"/>
        <v> BRNO 26 </v>
      </c>
      <c r="B375" s="4" t="str">
        <f t="shared" si="31"/>
        <v>I</v>
      </c>
      <c r="C375" s="14">
        <f t="shared" si="32"/>
        <v>45555.451999999997</v>
      </c>
      <c r="D375" s="16" t="str">
        <f t="shared" si="33"/>
        <v>vis</v>
      </c>
      <c r="E375" s="61">
        <f>VLOOKUP(C375,A!C$21:E$972,3,FALSE)</f>
        <v>2693.010135927912</v>
      </c>
      <c r="F375" s="4" t="s">
        <v>167</v>
      </c>
      <c r="G375" s="16" t="str">
        <f t="shared" si="34"/>
        <v>45555.452</v>
      </c>
      <c r="H375" s="14">
        <f t="shared" si="35"/>
        <v>2693</v>
      </c>
      <c r="I375" s="62" t="s">
        <v>941</v>
      </c>
      <c r="J375" s="63" t="s">
        <v>942</v>
      </c>
      <c r="K375" s="62">
        <v>2693</v>
      </c>
      <c r="L375" s="62" t="s">
        <v>330</v>
      </c>
      <c r="M375" s="63" t="s">
        <v>179</v>
      </c>
      <c r="N375" s="63"/>
      <c r="O375" s="64" t="s">
        <v>943</v>
      </c>
      <c r="P375" s="64" t="s">
        <v>929</v>
      </c>
    </row>
    <row r="376" spans="1:16" ht="13.5" thickBot="1">
      <c r="A376" s="14" t="str">
        <f t="shared" si="30"/>
        <v> BRNO 26 </v>
      </c>
      <c r="B376" s="4" t="str">
        <f t="shared" si="31"/>
        <v>I</v>
      </c>
      <c r="C376" s="14">
        <f t="shared" si="32"/>
        <v>45555.453999999998</v>
      </c>
      <c r="D376" s="16" t="str">
        <f t="shared" si="33"/>
        <v>vis</v>
      </c>
      <c r="E376" s="61">
        <f>VLOOKUP(C376,A!C$21:E$972,3,FALSE)</f>
        <v>2693.0111068915176</v>
      </c>
      <c r="F376" s="4" t="s">
        <v>167</v>
      </c>
      <c r="G376" s="16" t="str">
        <f t="shared" si="34"/>
        <v>45555.454</v>
      </c>
      <c r="H376" s="14">
        <f t="shared" si="35"/>
        <v>2693</v>
      </c>
      <c r="I376" s="62" t="s">
        <v>944</v>
      </c>
      <c r="J376" s="63" t="s">
        <v>945</v>
      </c>
      <c r="K376" s="62">
        <v>2693</v>
      </c>
      <c r="L376" s="62" t="s">
        <v>908</v>
      </c>
      <c r="M376" s="63" t="s">
        <v>179</v>
      </c>
      <c r="N376" s="63"/>
      <c r="O376" s="64" t="s">
        <v>946</v>
      </c>
      <c r="P376" s="64" t="s">
        <v>929</v>
      </c>
    </row>
    <row r="377" spans="1:16" ht="13.5" thickBot="1">
      <c r="A377" s="14" t="str">
        <f t="shared" si="30"/>
        <v> BRNO 26 </v>
      </c>
      <c r="B377" s="4" t="str">
        <f t="shared" si="31"/>
        <v>I</v>
      </c>
      <c r="C377" s="14">
        <f t="shared" si="32"/>
        <v>45555.455000000002</v>
      </c>
      <c r="D377" s="16" t="str">
        <f t="shared" si="33"/>
        <v>vis</v>
      </c>
      <c r="E377" s="61">
        <f>VLOOKUP(C377,A!C$21:E$972,3,FALSE)</f>
        <v>2693.0115923733219</v>
      </c>
      <c r="F377" s="4" t="s">
        <v>167</v>
      </c>
      <c r="G377" s="16" t="str">
        <f t="shared" si="34"/>
        <v>45555.455</v>
      </c>
      <c r="H377" s="14">
        <f t="shared" si="35"/>
        <v>2693</v>
      </c>
      <c r="I377" s="62" t="s">
        <v>947</v>
      </c>
      <c r="J377" s="63" t="s">
        <v>948</v>
      </c>
      <c r="K377" s="62">
        <v>2693</v>
      </c>
      <c r="L377" s="62" t="s">
        <v>347</v>
      </c>
      <c r="M377" s="63" t="s">
        <v>179</v>
      </c>
      <c r="N377" s="63"/>
      <c r="O377" s="64" t="s">
        <v>949</v>
      </c>
      <c r="P377" s="64" t="s">
        <v>929</v>
      </c>
    </row>
    <row r="378" spans="1:16" ht="13.5" thickBot="1">
      <c r="A378" s="14" t="str">
        <f t="shared" si="30"/>
        <v> BRNO 26 </v>
      </c>
      <c r="B378" s="4" t="str">
        <f t="shared" si="31"/>
        <v>I</v>
      </c>
      <c r="C378" s="14">
        <f t="shared" si="32"/>
        <v>45555.455000000002</v>
      </c>
      <c r="D378" s="16" t="str">
        <f t="shared" si="33"/>
        <v>vis</v>
      </c>
      <c r="E378" s="61">
        <f>VLOOKUP(C378,A!C$21:E$972,3,FALSE)</f>
        <v>2693.0115923733219</v>
      </c>
      <c r="F378" s="4" t="s">
        <v>167</v>
      </c>
      <c r="G378" s="16" t="str">
        <f t="shared" si="34"/>
        <v>45555.455</v>
      </c>
      <c r="H378" s="14">
        <f t="shared" si="35"/>
        <v>2693</v>
      </c>
      <c r="I378" s="62" t="s">
        <v>947</v>
      </c>
      <c r="J378" s="63" t="s">
        <v>948</v>
      </c>
      <c r="K378" s="62">
        <v>2693</v>
      </c>
      <c r="L378" s="62" t="s">
        <v>347</v>
      </c>
      <c r="M378" s="63" t="s">
        <v>179</v>
      </c>
      <c r="N378" s="63"/>
      <c r="O378" s="64" t="s">
        <v>950</v>
      </c>
      <c r="P378" s="64" t="s">
        <v>929</v>
      </c>
    </row>
    <row r="379" spans="1:16" ht="13.5" thickBot="1">
      <c r="A379" s="14" t="str">
        <f t="shared" si="30"/>
        <v> BRNO 26 </v>
      </c>
      <c r="B379" s="4" t="str">
        <f t="shared" si="31"/>
        <v>I</v>
      </c>
      <c r="C379" s="14">
        <f t="shared" si="32"/>
        <v>45555.455999999998</v>
      </c>
      <c r="D379" s="16" t="str">
        <f t="shared" si="33"/>
        <v>vis</v>
      </c>
      <c r="E379" s="61">
        <f>VLOOKUP(C379,A!C$21:E$972,3,FALSE)</f>
        <v>2693.0120778551232</v>
      </c>
      <c r="F379" s="4" t="s">
        <v>167</v>
      </c>
      <c r="G379" s="16" t="str">
        <f t="shared" si="34"/>
        <v>45555.456</v>
      </c>
      <c r="H379" s="14">
        <f t="shared" si="35"/>
        <v>2693</v>
      </c>
      <c r="I379" s="62" t="s">
        <v>951</v>
      </c>
      <c r="J379" s="63" t="s">
        <v>952</v>
      </c>
      <c r="K379" s="62">
        <v>2693</v>
      </c>
      <c r="L379" s="62" t="s">
        <v>268</v>
      </c>
      <c r="M379" s="63" t="s">
        <v>179</v>
      </c>
      <c r="N379" s="63"/>
      <c r="O379" s="64" t="s">
        <v>953</v>
      </c>
      <c r="P379" s="64" t="s">
        <v>929</v>
      </c>
    </row>
    <row r="380" spans="1:16" ht="13.5" thickBot="1">
      <c r="A380" s="14" t="str">
        <f t="shared" si="30"/>
        <v> BRNO 26 </v>
      </c>
      <c r="B380" s="4" t="str">
        <f t="shared" si="31"/>
        <v>I</v>
      </c>
      <c r="C380" s="14">
        <f t="shared" si="32"/>
        <v>45555.459000000003</v>
      </c>
      <c r="D380" s="16" t="str">
        <f t="shared" si="33"/>
        <v>vis</v>
      </c>
      <c r="E380" s="61">
        <f>VLOOKUP(C380,A!C$21:E$972,3,FALSE)</f>
        <v>2693.0135343005331</v>
      </c>
      <c r="F380" s="4" t="s">
        <v>167</v>
      </c>
      <c r="G380" s="16" t="str">
        <f t="shared" si="34"/>
        <v>45555.459</v>
      </c>
      <c r="H380" s="14">
        <f t="shared" si="35"/>
        <v>2693</v>
      </c>
      <c r="I380" s="62" t="s">
        <v>954</v>
      </c>
      <c r="J380" s="63" t="s">
        <v>955</v>
      </c>
      <c r="K380" s="62">
        <v>2693</v>
      </c>
      <c r="L380" s="62" t="s">
        <v>956</v>
      </c>
      <c r="M380" s="63" t="s">
        <v>179</v>
      </c>
      <c r="N380" s="63"/>
      <c r="O380" s="64" t="s">
        <v>957</v>
      </c>
      <c r="P380" s="64" t="s">
        <v>929</v>
      </c>
    </row>
    <row r="381" spans="1:16" ht="13.5" thickBot="1">
      <c r="A381" s="14" t="str">
        <f t="shared" si="30"/>
        <v> BRNO 26 </v>
      </c>
      <c r="B381" s="4" t="str">
        <f t="shared" si="31"/>
        <v>I</v>
      </c>
      <c r="C381" s="14">
        <f t="shared" si="32"/>
        <v>45555.461000000003</v>
      </c>
      <c r="D381" s="16" t="str">
        <f t="shared" si="33"/>
        <v>vis</v>
      </c>
      <c r="E381" s="61">
        <f>VLOOKUP(C381,A!C$21:E$972,3,FALSE)</f>
        <v>2693.0145052641383</v>
      </c>
      <c r="F381" s="4" t="s">
        <v>167</v>
      </c>
      <c r="G381" s="16" t="str">
        <f t="shared" si="34"/>
        <v>45555.461</v>
      </c>
      <c r="H381" s="14">
        <f t="shared" si="35"/>
        <v>2693</v>
      </c>
      <c r="I381" s="62" t="s">
        <v>958</v>
      </c>
      <c r="J381" s="63" t="s">
        <v>959</v>
      </c>
      <c r="K381" s="62">
        <v>2693</v>
      </c>
      <c r="L381" s="62" t="s">
        <v>783</v>
      </c>
      <c r="M381" s="63" t="s">
        <v>179</v>
      </c>
      <c r="N381" s="63"/>
      <c r="O381" s="64" t="s">
        <v>960</v>
      </c>
      <c r="P381" s="64" t="s">
        <v>929</v>
      </c>
    </row>
    <row r="382" spans="1:16" ht="13.5" thickBot="1">
      <c r="A382" s="14" t="str">
        <f t="shared" si="30"/>
        <v> BRNO 26 </v>
      </c>
      <c r="B382" s="4" t="str">
        <f t="shared" si="31"/>
        <v>I</v>
      </c>
      <c r="C382" s="14">
        <f t="shared" si="32"/>
        <v>45555.463000000003</v>
      </c>
      <c r="D382" s="16" t="str">
        <f t="shared" si="33"/>
        <v>vis</v>
      </c>
      <c r="E382" s="61">
        <f>VLOOKUP(C382,A!C$21:E$972,3,FALSE)</f>
        <v>2693.0154762277439</v>
      </c>
      <c r="F382" s="4" t="s">
        <v>167</v>
      </c>
      <c r="G382" s="16" t="str">
        <f t="shared" si="34"/>
        <v>45555.463</v>
      </c>
      <c r="H382" s="14">
        <f t="shared" si="35"/>
        <v>2693</v>
      </c>
      <c r="I382" s="62" t="s">
        <v>961</v>
      </c>
      <c r="J382" s="63" t="s">
        <v>962</v>
      </c>
      <c r="K382" s="62">
        <v>2693</v>
      </c>
      <c r="L382" s="62" t="s">
        <v>963</v>
      </c>
      <c r="M382" s="63" t="s">
        <v>179</v>
      </c>
      <c r="N382" s="63"/>
      <c r="O382" s="64" t="s">
        <v>964</v>
      </c>
      <c r="P382" s="64" t="s">
        <v>929</v>
      </c>
    </row>
    <row r="383" spans="1:16" ht="13.5" thickBot="1">
      <c r="A383" s="14" t="str">
        <f t="shared" si="30"/>
        <v> BRNO 26 </v>
      </c>
      <c r="B383" s="4" t="str">
        <f t="shared" si="31"/>
        <v>I</v>
      </c>
      <c r="C383" s="14">
        <f t="shared" si="32"/>
        <v>45555.470999999998</v>
      </c>
      <c r="D383" s="16" t="str">
        <f t="shared" si="33"/>
        <v>vis</v>
      </c>
      <c r="E383" s="61">
        <f>VLOOKUP(C383,A!C$21:E$972,3,FALSE)</f>
        <v>2693.0193600821622</v>
      </c>
      <c r="F383" s="4" t="s">
        <v>167</v>
      </c>
      <c r="G383" s="16" t="str">
        <f t="shared" si="34"/>
        <v>45555.471</v>
      </c>
      <c r="H383" s="14">
        <f t="shared" si="35"/>
        <v>2693</v>
      </c>
      <c r="I383" s="62" t="s">
        <v>965</v>
      </c>
      <c r="J383" s="63" t="s">
        <v>966</v>
      </c>
      <c r="K383" s="62">
        <v>2693</v>
      </c>
      <c r="L383" s="62" t="s">
        <v>967</v>
      </c>
      <c r="M383" s="63" t="s">
        <v>179</v>
      </c>
      <c r="N383" s="63"/>
      <c r="O383" s="64" t="s">
        <v>968</v>
      </c>
      <c r="P383" s="64" t="s">
        <v>929</v>
      </c>
    </row>
    <row r="384" spans="1:16" ht="13.5" thickBot="1">
      <c r="A384" s="14" t="str">
        <f t="shared" si="30"/>
        <v> BRNO 26 </v>
      </c>
      <c r="B384" s="4" t="str">
        <f t="shared" si="31"/>
        <v>I</v>
      </c>
      <c r="C384" s="14">
        <f t="shared" si="32"/>
        <v>45557.500999999997</v>
      </c>
      <c r="D384" s="16" t="str">
        <f t="shared" si="33"/>
        <v>vis</v>
      </c>
      <c r="E384" s="61">
        <f>VLOOKUP(C384,A!C$21:E$972,3,FALSE)</f>
        <v>2694.004888141495</v>
      </c>
      <c r="F384" s="4" t="s">
        <v>167</v>
      </c>
      <c r="G384" s="16" t="str">
        <f t="shared" si="34"/>
        <v>45557.501</v>
      </c>
      <c r="H384" s="14">
        <f t="shared" si="35"/>
        <v>2694</v>
      </c>
      <c r="I384" s="62" t="s">
        <v>969</v>
      </c>
      <c r="J384" s="63" t="s">
        <v>970</v>
      </c>
      <c r="K384" s="62">
        <v>2694</v>
      </c>
      <c r="L384" s="62" t="s">
        <v>344</v>
      </c>
      <c r="M384" s="63" t="s">
        <v>179</v>
      </c>
      <c r="N384" s="63"/>
      <c r="O384" s="64" t="s">
        <v>932</v>
      </c>
      <c r="P384" s="64" t="s">
        <v>929</v>
      </c>
    </row>
    <row r="385" spans="1:16" ht="13.5" thickBot="1">
      <c r="A385" s="14" t="str">
        <f t="shared" si="30"/>
        <v> BRNO 26 </v>
      </c>
      <c r="B385" s="4" t="str">
        <f t="shared" si="31"/>
        <v>I</v>
      </c>
      <c r="C385" s="14">
        <f t="shared" si="32"/>
        <v>45557.502999999997</v>
      </c>
      <c r="D385" s="16" t="str">
        <f t="shared" si="33"/>
        <v>vis</v>
      </c>
      <c r="E385" s="61">
        <f>VLOOKUP(C385,A!C$21:E$972,3,FALSE)</f>
        <v>2694.0058591051006</v>
      </c>
      <c r="F385" s="4" t="s">
        <v>167</v>
      </c>
      <c r="G385" s="16" t="str">
        <f t="shared" si="34"/>
        <v>45557.503</v>
      </c>
      <c r="H385" s="14">
        <f t="shared" si="35"/>
        <v>2694</v>
      </c>
      <c r="I385" s="62" t="s">
        <v>971</v>
      </c>
      <c r="J385" s="63" t="s">
        <v>972</v>
      </c>
      <c r="K385" s="62">
        <v>2694</v>
      </c>
      <c r="L385" s="62" t="s">
        <v>335</v>
      </c>
      <c r="M385" s="63" t="s">
        <v>179</v>
      </c>
      <c r="N385" s="63"/>
      <c r="O385" s="64" t="s">
        <v>973</v>
      </c>
      <c r="P385" s="64" t="s">
        <v>929</v>
      </c>
    </row>
    <row r="386" spans="1:16" ht="13.5" thickBot="1">
      <c r="A386" s="14" t="str">
        <f t="shared" si="30"/>
        <v> BRNO 26 </v>
      </c>
      <c r="B386" s="4" t="str">
        <f t="shared" si="31"/>
        <v>I</v>
      </c>
      <c r="C386" s="14">
        <f t="shared" si="32"/>
        <v>45557.506999999998</v>
      </c>
      <c r="D386" s="16" t="str">
        <f t="shared" si="33"/>
        <v>vis</v>
      </c>
      <c r="E386" s="61">
        <f>VLOOKUP(C386,A!C$21:E$972,3,FALSE)</f>
        <v>2694.0078010323114</v>
      </c>
      <c r="F386" s="4" t="s">
        <v>167</v>
      </c>
      <c r="G386" s="16" t="str">
        <f t="shared" si="34"/>
        <v>45557.507</v>
      </c>
      <c r="H386" s="14">
        <f t="shared" si="35"/>
        <v>2694</v>
      </c>
      <c r="I386" s="62" t="s">
        <v>974</v>
      </c>
      <c r="J386" s="63" t="s">
        <v>975</v>
      </c>
      <c r="K386" s="62">
        <v>2694</v>
      </c>
      <c r="L386" s="62" t="s">
        <v>354</v>
      </c>
      <c r="M386" s="63" t="s">
        <v>179</v>
      </c>
      <c r="N386" s="63"/>
      <c r="O386" s="64" t="s">
        <v>976</v>
      </c>
      <c r="P386" s="64" t="s">
        <v>929</v>
      </c>
    </row>
    <row r="387" spans="1:16" ht="13.5" thickBot="1">
      <c r="A387" s="14" t="str">
        <f t="shared" si="30"/>
        <v> BRNO 26 </v>
      </c>
      <c r="B387" s="4" t="str">
        <f t="shared" si="31"/>
        <v>I</v>
      </c>
      <c r="C387" s="14">
        <f t="shared" si="32"/>
        <v>45557.506999999998</v>
      </c>
      <c r="D387" s="16" t="str">
        <f t="shared" si="33"/>
        <v>vis</v>
      </c>
      <c r="E387" s="61">
        <f>VLOOKUP(C387,A!C$21:E$972,3,FALSE)</f>
        <v>2694.0078010323114</v>
      </c>
      <c r="F387" s="4" t="s">
        <v>167</v>
      </c>
      <c r="G387" s="16" t="str">
        <f t="shared" si="34"/>
        <v>45557.507</v>
      </c>
      <c r="H387" s="14">
        <f t="shared" si="35"/>
        <v>2694</v>
      </c>
      <c r="I387" s="62" t="s">
        <v>974</v>
      </c>
      <c r="J387" s="63" t="s">
        <v>975</v>
      </c>
      <c r="K387" s="62">
        <v>2694</v>
      </c>
      <c r="L387" s="62" t="s">
        <v>354</v>
      </c>
      <c r="M387" s="63" t="s">
        <v>179</v>
      </c>
      <c r="N387" s="63"/>
      <c r="O387" s="64" t="s">
        <v>977</v>
      </c>
      <c r="P387" s="64" t="s">
        <v>929</v>
      </c>
    </row>
    <row r="388" spans="1:16" ht="13.5" thickBot="1">
      <c r="A388" s="14" t="str">
        <f t="shared" si="30"/>
        <v> BRNO 26 </v>
      </c>
      <c r="B388" s="4" t="str">
        <f t="shared" si="31"/>
        <v>I</v>
      </c>
      <c r="C388" s="14">
        <f t="shared" si="32"/>
        <v>45557.508000000002</v>
      </c>
      <c r="D388" s="16" t="str">
        <f t="shared" si="33"/>
        <v>vis</v>
      </c>
      <c r="E388" s="61">
        <f>VLOOKUP(C388,A!C$21:E$972,3,FALSE)</f>
        <v>2694.0082865141158</v>
      </c>
      <c r="F388" s="4" t="s">
        <v>167</v>
      </c>
      <c r="G388" s="16" t="str">
        <f t="shared" si="34"/>
        <v>45557.508</v>
      </c>
      <c r="H388" s="14">
        <f t="shared" si="35"/>
        <v>2694</v>
      </c>
      <c r="I388" s="62" t="s">
        <v>978</v>
      </c>
      <c r="J388" s="63" t="s">
        <v>979</v>
      </c>
      <c r="K388" s="62">
        <v>2694</v>
      </c>
      <c r="L388" s="62" t="s">
        <v>301</v>
      </c>
      <c r="M388" s="63" t="s">
        <v>179</v>
      </c>
      <c r="N388" s="63"/>
      <c r="O388" s="64" t="s">
        <v>936</v>
      </c>
      <c r="P388" s="64" t="s">
        <v>929</v>
      </c>
    </row>
    <row r="389" spans="1:16" ht="13.5" thickBot="1">
      <c r="A389" s="14" t="str">
        <f t="shared" si="30"/>
        <v> BRNO 26 </v>
      </c>
      <c r="B389" s="4" t="str">
        <f t="shared" si="31"/>
        <v>I</v>
      </c>
      <c r="C389" s="14">
        <f t="shared" si="32"/>
        <v>45557.514000000003</v>
      </c>
      <c r="D389" s="16" t="str">
        <f t="shared" si="33"/>
        <v>vis</v>
      </c>
      <c r="E389" s="61">
        <f>VLOOKUP(C389,A!C$21:E$972,3,FALSE)</f>
        <v>2694.0111994049321</v>
      </c>
      <c r="F389" s="4" t="s">
        <v>167</v>
      </c>
      <c r="G389" s="16" t="str">
        <f t="shared" si="34"/>
        <v>45557.514</v>
      </c>
      <c r="H389" s="14">
        <f t="shared" si="35"/>
        <v>2694</v>
      </c>
      <c r="I389" s="62" t="s">
        <v>980</v>
      </c>
      <c r="J389" s="63" t="s">
        <v>981</v>
      </c>
      <c r="K389" s="62">
        <v>2694</v>
      </c>
      <c r="L389" s="62" t="s">
        <v>908</v>
      </c>
      <c r="M389" s="63" t="s">
        <v>179</v>
      </c>
      <c r="N389" s="63"/>
      <c r="O389" s="64" t="s">
        <v>928</v>
      </c>
      <c r="P389" s="64" t="s">
        <v>929</v>
      </c>
    </row>
    <row r="390" spans="1:16" ht="13.5" thickBot="1">
      <c r="A390" s="14" t="str">
        <f t="shared" si="30"/>
        <v> BRNO 26 </v>
      </c>
      <c r="B390" s="4" t="str">
        <f t="shared" si="31"/>
        <v>I</v>
      </c>
      <c r="C390" s="14">
        <f t="shared" si="32"/>
        <v>45557.514999999999</v>
      </c>
      <c r="D390" s="16" t="str">
        <f t="shared" si="33"/>
        <v>vis</v>
      </c>
      <c r="E390" s="61">
        <f>VLOOKUP(C390,A!C$21:E$972,3,FALSE)</f>
        <v>2694.0116848867333</v>
      </c>
      <c r="F390" s="4" t="s">
        <v>167</v>
      </c>
      <c r="G390" s="16" t="str">
        <f t="shared" si="34"/>
        <v>45557.515</v>
      </c>
      <c r="H390" s="14">
        <f t="shared" si="35"/>
        <v>2694</v>
      </c>
      <c r="I390" s="62" t="s">
        <v>982</v>
      </c>
      <c r="J390" s="63" t="s">
        <v>983</v>
      </c>
      <c r="K390" s="62">
        <v>2694</v>
      </c>
      <c r="L390" s="62" t="s">
        <v>347</v>
      </c>
      <c r="M390" s="63" t="s">
        <v>179</v>
      </c>
      <c r="N390" s="63"/>
      <c r="O390" s="64" t="s">
        <v>953</v>
      </c>
      <c r="P390" s="64" t="s">
        <v>929</v>
      </c>
    </row>
    <row r="391" spans="1:16" ht="13.5" thickBot="1">
      <c r="A391" s="14" t="str">
        <f t="shared" si="30"/>
        <v> BRNO 26 </v>
      </c>
      <c r="B391" s="4" t="str">
        <f t="shared" si="31"/>
        <v>I</v>
      </c>
      <c r="C391" s="14">
        <f t="shared" si="32"/>
        <v>45557.517</v>
      </c>
      <c r="D391" s="16" t="str">
        <f t="shared" si="33"/>
        <v>vis</v>
      </c>
      <c r="E391" s="61">
        <f>VLOOKUP(C391,A!C$21:E$972,3,FALSE)</f>
        <v>2694.0126558503384</v>
      </c>
      <c r="F391" s="4" t="s">
        <v>167</v>
      </c>
      <c r="G391" s="16" t="str">
        <f t="shared" si="34"/>
        <v>45557.517</v>
      </c>
      <c r="H391" s="14">
        <f t="shared" si="35"/>
        <v>2694</v>
      </c>
      <c r="I391" s="62" t="s">
        <v>984</v>
      </c>
      <c r="J391" s="63" t="s">
        <v>985</v>
      </c>
      <c r="K391" s="62">
        <v>2694</v>
      </c>
      <c r="L391" s="62" t="s">
        <v>986</v>
      </c>
      <c r="M391" s="63" t="s">
        <v>179</v>
      </c>
      <c r="N391" s="63"/>
      <c r="O391" s="64" t="s">
        <v>940</v>
      </c>
      <c r="P391" s="64" t="s">
        <v>929</v>
      </c>
    </row>
    <row r="392" spans="1:16" ht="13.5" thickBot="1">
      <c r="A392" s="14" t="str">
        <f t="shared" si="30"/>
        <v> BRNO 26 </v>
      </c>
      <c r="B392" s="4" t="str">
        <f t="shared" si="31"/>
        <v>I</v>
      </c>
      <c r="C392" s="14">
        <f t="shared" si="32"/>
        <v>45557.517</v>
      </c>
      <c r="D392" s="16" t="str">
        <f t="shared" si="33"/>
        <v>vis</v>
      </c>
      <c r="E392" s="61">
        <f>VLOOKUP(C392,A!C$21:E$972,3,FALSE)</f>
        <v>2694.0126558503384</v>
      </c>
      <c r="F392" s="4" t="s">
        <v>167</v>
      </c>
      <c r="G392" s="16" t="str">
        <f t="shared" si="34"/>
        <v>45557.517</v>
      </c>
      <c r="H392" s="14">
        <f t="shared" si="35"/>
        <v>2694</v>
      </c>
      <c r="I392" s="62" t="s">
        <v>984</v>
      </c>
      <c r="J392" s="63" t="s">
        <v>985</v>
      </c>
      <c r="K392" s="62">
        <v>2694</v>
      </c>
      <c r="L392" s="62" t="s">
        <v>986</v>
      </c>
      <c r="M392" s="63" t="s">
        <v>179</v>
      </c>
      <c r="N392" s="63"/>
      <c r="O392" s="64" t="s">
        <v>960</v>
      </c>
      <c r="P392" s="64" t="s">
        <v>929</v>
      </c>
    </row>
    <row r="393" spans="1:16" ht="13.5" thickBot="1">
      <c r="A393" s="14" t="str">
        <f t="shared" si="30"/>
        <v> BRNO 26 </v>
      </c>
      <c r="B393" s="4" t="str">
        <f t="shared" si="31"/>
        <v>I</v>
      </c>
      <c r="C393" s="14">
        <f t="shared" si="32"/>
        <v>45557.517999999996</v>
      </c>
      <c r="D393" s="16" t="str">
        <f t="shared" si="33"/>
        <v>vis</v>
      </c>
      <c r="E393" s="61">
        <f>VLOOKUP(C393,A!C$21:E$972,3,FALSE)</f>
        <v>2694.0131413321396</v>
      </c>
      <c r="F393" s="4" t="s">
        <v>167</v>
      </c>
      <c r="G393" s="16" t="str">
        <f t="shared" si="34"/>
        <v>45557.518</v>
      </c>
      <c r="H393" s="14">
        <f t="shared" si="35"/>
        <v>2694</v>
      </c>
      <c r="I393" s="62" t="s">
        <v>987</v>
      </c>
      <c r="J393" s="63" t="s">
        <v>988</v>
      </c>
      <c r="K393" s="62">
        <v>2694</v>
      </c>
      <c r="L393" s="62" t="s">
        <v>779</v>
      </c>
      <c r="M393" s="63" t="s">
        <v>179</v>
      </c>
      <c r="N393" s="63"/>
      <c r="O393" s="64" t="s">
        <v>989</v>
      </c>
      <c r="P393" s="64" t="s">
        <v>929</v>
      </c>
    </row>
    <row r="394" spans="1:16" ht="13.5" thickBot="1">
      <c r="A394" s="14" t="str">
        <f t="shared" si="30"/>
        <v> BRNO 26 </v>
      </c>
      <c r="B394" s="4" t="str">
        <f t="shared" si="31"/>
        <v>I</v>
      </c>
      <c r="C394" s="14">
        <f t="shared" si="32"/>
        <v>45557.519</v>
      </c>
      <c r="D394" s="16" t="str">
        <f t="shared" si="33"/>
        <v>vis</v>
      </c>
      <c r="E394" s="61">
        <f>VLOOKUP(C394,A!C$21:E$972,3,FALSE)</f>
        <v>2694.013626813944</v>
      </c>
      <c r="F394" s="4" t="s">
        <v>167</v>
      </c>
      <c r="G394" s="16" t="str">
        <f t="shared" si="34"/>
        <v>45557.519</v>
      </c>
      <c r="H394" s="14">
        <f t="shared" si="35"/>
        <v>2694</v>
      </c>
      <c r="I394" s="62" t="s">
        <v>990</v>
      </c>
      <c r="J394" s="63" t="s">
        <v>991</v>
      </c>
      <c r="K394" s="62">
        <v>2694</v>
      </c>
      <c r="L394" s="62" t="s">
        <v>956</v>
      </c>
      <c r="M394" s="63" t="s">
        <v>179</v>
      </c>
      <c r="N394" s="63"/>
      <c r="O394" s="64" t="s">
        <v>992</v>
      </c>
      <c r="P394" s="64" t="s">
        <v>929</v>
      </c>
    </row>
    <row r="395" spans="1:16" ht="13.5" thickBot="1">
      <c r="A395" s="14" t="str">
        <f t="shared" ref="A395:A448" si="36">P395</f>
        <v> BRNO 26 </v>
      </c>
      <c r="B395" s="4" t="str">
        <f t="shared" ref="B395:B448" si="37">IF(H395=INT(H395),"I","II")</f>
        <v>I</v>
      </c>
      <c r="C395" s="14">
        <f t="shared" ref="C395:C448" si="38">1*G395</f>
        <v>45557.521999999997</v>
      </c>
      <c r="D395" s="16" t="str">
        <f t="shared" ref="D395:D448" si="39">VLOOKUP(F395,I$1:J$5,2,FALSE)</f>
        <v>vis</v>
      </c>
      <c r="E395" s="61">
        <f>VLOOKUP(C395,A!C$21:E$972,3,FALSE)</f>
        <v>2694.0150832593504</v>
      </c>
      <c r="F395" s="4" t="s">
        <v>167</v>
      </c>
      <c r="G395" s="16" t="str">
        <f t="shared" ref="G395:G448" si="40">MID(I395,3,LEN(I395)-3)</f>
        <v>45557.522</v>
      </c>
      <c r="H395" s="14">
        <f t="shared" ref="H395:H448" si="41">1*K395</f>
        <v>2694</v>
      </c>
      <c r="I395" s="62" t="s">
        <v>993</v>
      </c>
      <c r="J395" s="63" t="s">
        <v>994</v>
      </c>
      <c r="K395" s="62">
        <v>2694</v>
      </c>
      <c r="L395" s="62" t="s">
        <v>995</v>
      </c>
      <c r="M395" s="63" t="s">
        <v>179</v>
      </c>
      <c r="N395" s="63"/>
      <c r="O395" s="64" t="s">
        <v>943</v>
      </c>
      <c r="P395" s="64" t="s">
        <v>929</v>
      </c>
    </row>
    <row r="396" spans="1:16" ht="13.5" thickBot="1">
      <c r="A396" s="14" t="str">
        <f t="shared" si="36"/>
        <v> BRNO 26 </v>
      </c>
      <c r="B396" s="4" t="str">
        <f t="shared" si="37"/>
        <v>I</v>
      </c>
      <c r="C396" s="14">
        <f t="shared" si="38"/>
        <v>45557.525000000001</v>
      </c>
      <c r="D396" s="16" t="str">
        <f t="shared" si="39"/>
        <v>vis</v>
      </c>
      <c r="E396" s="61">
        <f>VLOOKUP(C396,A!C$21:E$972,3,FALSE)</f>
        <v>2694.0165397047604</v>
      </c>
      <c r="F396" s="4" t="s">
        <v>167</v>
      </c>
      <c r="G396" s="16" t="str">
        <f t="shared" si="40"/>
        <v>45557.525</v>
      </c>
      <c r="H396" s="14">
        <f t="shared" si="41"/>
        <v>2694</v>
      </c>
      <c r="I396" s="62" t="s">
        <v>996</v>
      </c>
      <c r="J396" s="63" t="s">
        <v>997</v>
      </c>
      <c r="K396" s="62">
        <v>2694</v>
      </c>
      <c r="L396" s="62" t="s">
        <v>998</v>
      </c>
      <c r="M396" s="63" t="s">
        <v>179</v>
      </c>
      <c r="N396" s="63"/>
      <c r="O396" s="64" t="s">
        <v>968</v>
      </c>
      <c r="P396" s="64" t="s">
        <v>929</v>
      </c>
    </row>
    <row r="397" spans="1:16" ht="13.5" thickBot="1">
      <c r="A397" s="14" t="str">
        <f t="shared" si="36"/>
        <v> BRNO 26 </v>
      </c>
      <c r="B397" s="4" t="str">
        <f t="shared" si="37"/>
        <v>I</v>
      </c>
      <c r="C397" s="14">
        <f t="shared" si="38"/>
        <v>45557.529000000002</v>
      </c>
      <c r="D397" s="16" t="str">
        <f t="shared" si="39"/>
        <v>vis</v>
      </c>
      <c r="E397" s="61">
        <f>VLOOKUP(C397,A!C$21:E$972,3,FALSE)</f>
        <v>2694.0184816319716</v>
      </c>
      <c r="F397" s="4" t="s">
        <v>167</v>
      </c>
      <c r="G397" s="16" t="str">
        <f t="shared" si="40"/>
        <v>45557.529</v>
      </c>
      <c r="H397" s="14">
        <f t="shared" si="41"/>
        <v>2694</v>
      </c>
      <c r="I397" s="62" t="s">
        <v>999</v>
      </c>
      <c r="J397" s="63" t="s">
        <v>1000</v>
      </c>
      <c r="K397" s="62">
        <v>2694</v>
      </c>
      <c r="L397" s="62" t="s">
        <v>1001</v>
      </c>
      <c r="M397" s="63" t="s">
        <v>179</v>
      </c>
      <c r="N397" s="63"/>
      <c r="O397" s="64" t="s">
        <v>933</v>
      </c>
      <c r="P397" s="64" t="s">
        <v>929</v>
      </c>
    </row>
    <row r="398" spans="1:16" ht="13.5" thickBot="1">
      <c r="A398" s="14" t="str">
        <f t="shared" si="36"/>
        <v> BRNO 26 </v>
      </c>
      <c r="B398" s="4" t="str">
        <f t="shared" si="37"/>
        <v>I</v>
      </c>
      <c r="C398" s="14">
        <f t="shared" si="38"/>
        <v>45586.353000000003</v>
      </c>
      <c r="D398" s="16" t="str">
        <f t="shared" si="39"/>
        <v>vis</v>
      </c>
      <c r="E398" s="61">
        <f>VLOOKUP(C398,A!C$21:E$972,3,FALSE)</f>
        <v>2708.012009110902</v>
      </c>
      <c r="F398" s="4" t="s">
        <v>167</v>
      </c>
      <c r="G398" s="16" t="str">
        <f t="shared" si="40"/>
        <v>45586.353</v>
      </c>
      <c r="H398" s="14">
        <f t="shared" si="41"/>
        <v>2708</v>
      </c>
      <c r="I398" s="62" t="s">
        <v>1002</v>
      </c>
      <c r="J398" s="63" t="s">
        <v>1003</v>
      </c>
      <c r="K398" s="62">
        <v>2708</v>
      </c>
      <c r="L398" s="62" t="s">
        <v>268</v>
      </c>
      <c r="M398" s="63" t="s">
        <v>179</v>
      </c>
      <c r="N398" s="63"/>
      <c r="O398" s="64" t="s">
        <v>953</v>
      </c>
      <c r="P398" s="64" t="s">
        <v>929</v>
      </c>
    </row>
    <row r="399" spans="1:16" ht="13.5" thickBot="1">
      <c r="A399" s="14" t="str">
        <f t="shared" si="36"/>
        <v> BRNO 26 </v>
      </c>
      <c r="B399" s="4" t="str">
        <f t="shared" si="37"/>
        <v>I</v>
      </c>
      <c r="C399" s="14">
        <f t="shared" si="38"/>
        <v>45588.398999999998</v>
      </c>
      <c r="D399" s="16" t="str">
        <f t="shared" si="39"/>
        <v>vis</v>
      </c>
      <c r="E399" s="61">
        <f>VLOOKUP(C399,A!C$21:E$972,3,FALSE)</f>
        <v>2709.0053048790751</v>
      </c>
      <c r="F399" s="4" t="s">
        <v>167</v>
      </c>
      <c r="G399" s="16" t="str">
        <f t="shared" si="40"/>
        <v>45588.399</v>
      </c>
      <c r="H399" s="14">
        <f t="shared" si="41"/>
        <v>2709</v>
      </c>
      <c r="I399" s="62" t="s">
        <v>1004</v>
      </c>
      <c r="J399" s="63" t="s">
        <v>1005</v>
      </c>
      <c r="K399" s="62">
        <v>2709</v>
      </c>
      <c r="L399" s="62" t="s">
        <v>292</v>
      </c>
      <c r="M399" s="63" t="s">
        <v>179</v>
      </c>
      <c r="N399" s="63"/>
      <c r="O399" s="64" t="s">
        <v>932</v>
      </c>
      <c r="P399" s="64" t="s">
        <v>929</v>
      </c>
    </row>
    <row r="400" spans="1:16" ht="13.5" thickBot="1">
      <c r="A400" s="14" t="str">
        <f t="shared" si="36"/>
        <v> BRNO 26 </v>
      </c>
      <c r="B400" s="4" t="str">
        <f t="shared" si="37"/>
        <v>I</v>
      </c>
      <c r="C400" s="14">
        <f t="shared" si="38"/>
        <v>45588.406000000003</v>
      </c>
      <c r="D400" s="16" t="str">
        <f t="shared" si="39"/>
        <v>vis</v>
      </c>
      <c r="E400" s="61">
        <f>VLOOKUP(C400,A!C$21:E$972,3,FALSE)</f>
        <v>2709.0087032516958</v>
      </c>
      <c r="F400" s="4" t="s">
        <v>167</v>
      </c>
      <c r="G400" s="16" t="str">
        <f t="shared" si="40"/>
        <v>45588.406</v>
      </c>
      <c r="H400" s="14">
        <f t="shared" si="41"/>
        <v>2709</v>
      </c>
      <c r="I400" s="62" t="s">
        <v>1006</v>
      </c>
      <c r="J400" s="63" t="s">
        <v>1007</v>
      </c>
      <c r="K400" s="62">
        <v>2709</v>
      </c>
      <c r="L400" s="62" t="s">
        <v>1008</v>
      </c>
      <c r="M400" s="63" t="s">
        <v>179</v>
      </c>
      <c r="N400" s="63"/>
      <c r="O400" s="64" t="s">
        <v>1009</v>
      </c>
      <c r="P400" s="64" t="s">
        <v>929</v>
      </c>
    </row>
    <row r="401" spans="1:16" ht="13.5" thickBot="1">
      <c r="A401" s="14" t="str">
        <f t="shared" si="36"/>
        <v> BRNO 26 </v>
      </c>
      <c r="B401" s="4" t="str">
        <f t="shared" si="37"/>
        <v>I</v>
      </c>
      <c r="C401" s="14">
        <f t="shared" si="38"/>
        <v>45588.408000000003</v>
      </c>
      <c r="D401" s="16" t="str">
        <f t="shared" si="39"/>
        <v>vis</v>
      </c>
      <c r="E401" s="61">
        <f>VLOOKUP(C401,A!C$21:E$972,3,FALSE)</f>
        <v>2709.0096742153014</v>
      </c>
      <c r="F401" s="4" t="s">
        <v>167</v>
      </c>
      <c r="G401" s="16" t="str">
        <f t="shared" si="40"/>
        <v>45588.408</v>
      </c>
      <c r="H401" s="14">
        <f t="shared" si="41"/>
        <v>2709</v>
      </c>
      <c r="I401" s="62" t="s">
        <v>1010</v>
      </c>
      <c r="J401" s="63" t="s">
        <v>1011</v>
      </c>
      <c r="K401" s="62">
        <v>2709</v>
      </c>
      <c r="L401" s="62" t="s">
        <v>939</v>
      </c>
      <c r="M401" s="63" t="s">
        <v>179</v>
      </c>
      <c r="N401" s="63"/>
      <c r="O401" s="64" t="s">
        <v>933</v>
      </c>
      <c r="P401" s="64" t="s">
        <v>929</v>
      </c>
    </row>
    <row r="402" spans="1:16" ht="13.5" thickBot="1">
      <c r="A402" s="14" t="str">
        <f t="shared" si="36"/>
        <v> BRNO 26 </v>
      </c>
      <c r="B402" s="4" t="str">
        <f t="shared" si="37"/>
        <v>I</v>
      </c>
      <c r="C402" s="14">
        <f t="shared" si="38"/>
        <v>45588.411999999997</v>
      </c>
      <c r="D402" s="16" t="str">
        <f t="shared" si="39"/>
        <v>vis</v>
      </c>
      <c r="E402" s="61">
        <f>VLOOKUP(C402,A!C$21:E$972,3,FALSE)</f>
        <v>2709.0116161425085</v>
      </c>
      <c r="F402" s="4" t="s">
        <v>167</v>
      </c>
      <c r="G402" s="16" t="str">
        <f t="shared" si="40"/>
        <v>45588.412</v>
      </c>
      <c r="H402" s="14">
        <f t="shared" si="41"/>
        <v>2709</v>
      </c>
      <c r="I402" s="62" t="s">
        <v>1012</v>
      </c>
      <c r="J402" s="63" t="s">
        <v>1013</v>
      </c>
      <c r="K402" s="62">
        <v>2709</v>
      </c>
      <c r="L402" s="62" t="s">
        <v>347</v>
      </c>
      <c r="M402" s="63" t="s">
        <v>179</v>
      </c>
      <c r="N402" s="63"/>
      <c r="O402" s="64" t="s">
        <v>936</v>
      </c>
      <c r="P402" s="64" t="s">
        <v>929</v>
      </c>
    </row>
    <row r="403" spans="1:16" ht="13.5" thickBot="1">
      <c r="A403" s="14" t="str">
        <f t="shared" si="36"/>
        <v> BRNO 26 </v>
      </c>
      <c r="B403" s="4" t="str">
        <f t="shared" si="37"/>
        <v>I</v>
      </c>
      <c r="C403" s="14">
        <f t="shared" si="38"/>
        <v>45621.355000000003</v>
      </c>
      <c r="D403" s="16" t="str">
        <f t="shared" si="39"/>
        <v>vis</v>
      </c>
      <c r="E403" s="61">
        <f>VLOOKUP(C403,A!C$21:E$972,3,FALSE)</f>
        <v>2725.0048431664641</v>
      </c>
      <c r="F403" s="4" t="s">
        <v>167</v>
      </c>
      <c r="G403" s="16" t="str">
        <f t="shared" si="40"/>
        <v>45621.355</v>
      </c>
      <c r="H403" s="14">
        <f t="shared" si="41"/>
        <v>2725</v>
      </c>
      <c r="I403" s="62" t="s">
        <v>1014</v>
      </c>
      <c r="J403" s="63" t="s">
        <v>1015</v>
      </c>
      <c r="K403" s="62">
        <v>2725</v>
      </c>
      <c r="L403" s="62" t="s">
        <v>344</v>
      </c>
      <c r="M403" s="63" t="s">
        <v>179</v>
      </c>
      <c r="N403" s="63"/>
      <c r="O403" s="64" t="s">
        <v>932</v>
      </c>
      <c r="P403" s="64" t="s">
        <v>929</v>
      </c>
    </row>
    <row r="404" spans="1:16" ht="13.5" thickBot="1">
      <c r="A404" s="14" t="str">
        <f t="shared" si="36"/>
        <v> BRNO 27 </v>
      </c>
      <c r="B404" s="4" t="str">
        <f t="shared" si="37"/>
        <v>I</v>
      </c>
      <c r="C404" s="14">
        <f t="shared" si="38"/>
        <v>46210.468000000001</v>
      </c>
      <c r="D404" s="16" t="str">
        <f t="shared" si="39"/>
        <v>vis</v>
      </c>
      <c r="E404" s="61">
        <f>VLOOKUP(C404,A!C$21:E$972,3,FALSE)</f>
        <v>3011.0084843576597</v>
      </c>
      <c r="F404" s="4" t="s">
        <v>167</v>
      </c>
      <c r="G404" s="16" t="str">
        <f t="shared" si="40"/>
        <v>46210.468</v>
      </c>
      <c r="H404" s="14">
        <f t="shared" si="41"/>
        <v>3011</v>
      </c>
      <c r="I404" s="62" t="s">
        <v>1022</v>
      </c>
      <c r="J404" s="63" t="s">
        <v>1023</v>
      </c>
      <c r="K404" s="62">
        <v>3011</v>
      </c>
      <c r="L404" s="62" t="s">
        <v>301</v>
      </c>
      <c r="M404" s="63" t="s">
        <v>179</v>
      </c>
      <c r="N404" s="63"/>
      <c r="O404" s="64" t="s">
        <v>1024</v>
      </c>
      <c r="P404" s="64" t="s">
        <v>1025</v>
      </c>
    </row>
    <row r="405" spans="1:16" ht="13.5" thickBot="1">
      <c r="A405" s="14" t="str">
        <f t="shared" si="36"/>
        <v> BRNO 27 </v>
      </c>
      <c r="B405" s="4" t="str">
        <f t="shared" si="37"/>
        <v>I</v>
      </c>
      <c r="C405" s="14">
        <f t="shared" si="38"/>
        <v>46210.476999999999</v>
      </c>
      <c r="D405" s="16" t="str">
        <f t="shared" si="39"/>
        <v>vis</v>
      </c>
      <c r="E405" s="61">
        <f>VLOOKUP(C405,A!C$21:E$972,3,FALSE)</f>
        <v>3011.0128536938823</v>
      </c>
      <c r="F405" s="4" t="s">
        <v>167</v>
      </c>
      <c r="G405" s="16" t="str">
        <f t="shared" si="40"/>
        <v>46210.477</v>
      </c>
      <c r="H405" s="14">
        <f t="shared" si="41"/>
        <v>3011</v>
      </c>
      <c r="I405" s="62" t="s">
        <v>1026</v>
      </c>
      <c r="J405" s="63" t="s">
        <v>1027</v>
      </c>
      <c r="K405" s="62">
        <v>3011</v>
      </c>
      <c r="L405" s="62" t="s">
        <v>986</v>
      </c>
      <c r="M405" s="63" t="s">
        <v>179</v>
      </c>
      <c r="N405" s="63"/>
      <c r="O405" s="64" t="s">
        <v>1028</v>
      </c>
      <c r="P405" s="64" t="s">
        <v>1025</v>
      </c>
    </row>
    <row r="406" spans="1:16" ht="13.5" thickBot="1">
      <c r="A406" s="14" t="str">
        <f t="shared" si="36"/>
        <v> BRNO 27 </v>
      </c>
      <c r="B406" s="4" t="str">
        <f t="shared" si="37"/>
        <v>I</v>
      </c>
      <c r="C406" s="14">
        <f t="shared" si="38"/>
        <v>46278.442999999999</v>
      </c>
      <c r="D406" s="16" t="str">
        <f t="shared" si="39"/>
        <v>vis</v>
      </c>
      <c r="E406" s="61">
        <f>VLOOKUP(C406,A!C$21:E$972,3,FALSE)</f>
        <v>3044.0091098912521</v>
      </c>
      <c r="F406" s="4" t="s">
        <v>167</v>
      </c>
      <c r="G406" s="16" t="str">
        <f t="shared" si="40"/>
        <v>46278.443</v>
      </c>
      <c r="H406" s="14">
        <f t="shared" si="41"/>
        <v>3044</v>
      </c>
      <c r="I406" s="62" t="s">
        <v>1029</v>
      </c>
      <c r="J406" s="63" t="s">
        <v>1030</v>
      </c>
      <c r="K406" s="62">
        <v>3044</v>
      </c>
      <c r="L406" s="62" t="s">
        <v>289</v>
      </c>
      <c r="M406" s="63" t="s">
        <v>179</v>
      </c>
      <c r="N406" s="63"/>
      <c r="O406" s="64" t="s">
        <v>1031</v>
      </c>
      <c r="P406" s="64" t="s">
        <v>1025</v>
      </c>
    </row>
    <row r="407" spans="1:16" ht="13.5" thickBot="1">
      <c r="A407" s="14" t="str">
        <f t="shared" si="36"/>
        <v> BRNO 27 </v>
      </c>
      <c r="B407" s="4" t="str">
        <f t="shared" si="37"/>
        <v>I</v>
      </c>
      <c r="C407" s="14">
        <f t="shared" si="38"/>
        <v>46280.506999999998</v>
      </c>
      <c r="D407" s="16" t="str">
        <f t="shared" si="39"/>
        <v>vis</v>
      </c>
      <c r="E407" s="61">
        <f>VLOOKUP(C407,A!C$21:E$972,3,FALSE)</f>
        <v>3045.0111443318742</v>
      </c>
      <c r="F407" s="4" t="s">
        <v>167</v>
      </c>
      <c r="G407" s="16" t="str">
        <f t="shared" si="40"/>
        <v>46280.507</v>
      </c>
      <c r="H407" s="14">
        <f t="shared" si="41"/>
        <v>3045</v>
      </c>
      <c r="I407" s="62" t="s">
        <v>1032</v>
      </c>
      <c r="J407" s="63" t="s">
        <v>1033</v>
      </c>
      <c r="K407" s="62">
        <v>3045</v>
      </c>
      <c r="L407" s="62" t="s">
        <v>908</v>
      </c>
      <c r="M407" s="63" t="s">
        <v>179</v>
      </c>
      <c r="N407" s="63"/>
      <c r="O407" s="64" t="s">
        <v>953</v>
      </c>
      <c r="P407" s="64" t="s">
        <v>1025</v>
      </c>
    </row>
    <row r="408" spans="1:16" ht="13.5" thickBot="1">
      <c r="A408" s="14" t="str">
        <f t="shared" si="36"/>
        <v> BRNO 27 </v>
      </c>
      <c r="B408" s="4" t="str">
        <f t="shared" si="37"/>
        <v>I</v>
      </c>
      <c r="C408" s="14">
        <f t="shared" si="38"/>
        <v>46282.563999999998</v>
      </c>
      <c r="D408" s="16" t="str">
        <f t="shared" si="39"/>
        <v>vis</v>
      </c>
      <c r="E408" s="61">
        <f>VLOOKUP(C408,A!C$21:E$972,3,FALSE)</f>
        <v>3046.0097803998788</v>
      </c>
      <c r="F408" s="4" t="s">
        <v>167</v>
      </c>
      <c r="G408" s="16" t="str">
        <f t="shared" si="40"/>
        <v>46282.564</v>
      </c>
      <c r="H408" s="14">
        <f t="shared" si="41"/>
        <v>3046</v>
      </c>
      <c r="I408" s="62" t="s">
        <v>1034</v>
      </c>
      <c r="J408" s="63" t="s">
        <v>1035</v>
      </c>
      <c r="K408" s="62">
        <v>3046</v>
      </c>
      <c r="L408" s="62" t="s">
        <v>939</v>
      </c>
      <c r="M408" s="63" t="s">
        <v>179</v>
      </c>
      <c r="N408" s="63"/>
      <c r="O408" s="64" t="s">
        <v>953</v>
      </c>
      <c r="P408" s="64" t="s">
        <v>1025</v>
      </c>
    </row>
    <row r="409" spans="1:16" ht="13.5" thickBot="1">
      <c r="A409" s="14" t="str">
        <f t="shared" si="36"/>
        <v> BRNO 27 </v>
      </c>
      <c r="B409" s="4" t="str">
        <f t="shared" si="37"/>
        <v>I</v>
      </c>
      <c r="C409" s="14">
        <f t="shared" si="38"/>
        <v>46344.351999999999</v>
      </c>
      <c r="D409" s="16" t="str">
        <f t="shared" si="39"/>
        <v>vis</v>
      </c>
      <c r="E409" s="61">
        <f>VLOOKUP(C409,A!C$21:E$972,3,FALSE)</f>
        <v>3076.0067300206169</v>
      </c>
      <c r="F409" s="4" t="s">
        <v>167</v>
      </c>
      <c r="G409" s="16" t="str">
        <f t="shared" si="40"/>
        <v>46344.352</v>
      </c>
      <c r="H409" s="14">
        <f t="shared" si="41"/>
        <v>3076</v>
      </c>
      <c r="I409" s="62" t="s">
        <v>1036</v>
      </c>
      <c r="J409" s="63" t="s">
        <v>1037</v>
      </c>
      <c r="K409" s="62">
        <v>3076</v>
      </c>
      <c r="L409" s="62" t="s">
        <v>263</v>
      </c>
      <c r="M409" s="63" t="s">
        <v>179</v>
      </c>
      <c r="N409" s="63"/>
      <c r="O409" s="64" t="s">
        <v>1038</v>
      </c>
      <c r="P409" s="64" t="s">
        <v>1025</v>
      </c>
    </row>
    <row r="410" spans="1:16" ht="13.5" thickBot="1">
      <c r="A410" s="14" t="str">
        <f t="shared" si="36"/>
        <v> BRNO 27 </v>
      </c>
      <c r="B410" s="4" t="str">
        <f t="shared" si="37"/>
        <v>I</v>
      </c>
      <c r="C410" s="14">
        <f t="shared" si="38"/>
        <v>46344.353000000003</v>
      </c>
      <c r="D410" s="16" t="str">
        <f t="shared" si="39"/>
        <v>vis</v>
      </c>
      <c r="E410" s="61">
        <f>VLOOKUP(C410,A!C$21:E$972,3,FALSE)</f>
        <v>3076.0072155024213</v>
      </c>
      <c r="F410" s="4" t="s">
        <v>167</v>
      </c>
      <c r="G410" s="16" t="str">
        <f t="shared" si="40"/>
        <v>46344.353</v>
      </c>
      <c r="H410" s="14">
        <f t="shared" si="41"/>
        <v>3076</v>
      </c>
      <c r="I410" s="62" t="s">
        <v>1039</v>
      </c>
      <c r="J410" s="63" t="s">
        <v>1040</v>
      </c>
      <c r="K410" s="62">
        <v>3076</v>
      </c>
      <c r="L410" s="62" t="s">
        <v>456</v>
      </c>
      <c r="M410" s="63" t="s">
        <v>179</v>
      </c>
      <c r="N410" s="63"/>
      <c r="O410" s="64" t="s">
        <v>1031</v>
      </c>
      <c r="P410" s="64" t="s">
        <v>1025</v>
      </c>
    </row>
    <row r="411" spans="1:16" ht="13.5" thickBot="1">
      <c r="A411" s="14" t="str">
        <f t="shared" si="36"/>
        <v> BRNO 27 </v>
      </c>
      <c r="B411" s="4" t="str">
        <f t="shared" si="37"/>
        <v>I</v>
      </c>
      <c r="C411" s="14">
        <f t="shared" si="38"/>
        <v>46344.356</v>
      </c>
      <c r="D411" s="16" t="str">
        <f t="shared" si="39"/>
        <v>vis</v>
      </c>
      <c r="E411" s="61">
        <f>VLOOKUP(C411,A!C$21:E$972,3,FALSE)</f>
        <v>3076.0086719478277</v>
      </c>
      <c r="F411" s="4" t="s">
        <v>167</v>
      </c>
      <c r="G411" s="16" t="str">
        <f t="shared" si="40"/>
        <v>46344.356</v>
      </c>
      <c r="H411" s="14">
        <f t="shared" si="41"/>
        <v>3076</v>
      </c>
      <c r="I411" s="62" t="s">
        <v>1041</v>
      </c>
      <c r="J411" s="63" t="s">
        <v>1042</v>
      </c>
      <c r="K411" s="62">
        <v>3076</v>
      </c>
      <c r="L411" s="62" t="s">
        <v>1008</v>
      </c>
      <c r="M411" s="63" t="s">
        <v>179</v>
      </c>
      <c r="N411" s="63"/>
      <c r="O411" s="64" t="s">
        <v>953</v>
      </c>
      <c r="P411" s="64" t="s">
        <v>1025</v>
      </c>
    </row>
    <row r="412" spans="1:16" ht="13.5" thickBot="1">
      <c r="A412" s="14" t="str">
        <f t="shared" si="36"/>
        <v> BRNO 27 </v>
      </c>
      <c r="B412" s="4" t="str">
        <f t="shared" si="37"/>
        <v>I</v>
      </c>
      <c r="C412" s="14">
        <f t="shared" si="38"/>
        <v>46344.36</v>
      </c>
      <c r="D412" s="16" t="str">
        <f t="shared" si="39"/>
        <v>vis</v>
      </c>
      <c r="E412" s="61">
        <f>VLOOKUP(C412,A!C$21:E$972,3,FALSE)</f>
        <v>3076.0106138750384</v>
      </c>
      <c r="F412" s="4" t="s">
        <v>167</v>
      </c>
      <c r="G412" s="16" t="str">
        <f t="shared" si="40"/>
        <v>46344.360</v>
      </c>
      <c r="H412" s="14">
        <f t="shared" si="41"/>
        <v>3076</v>
      </c>
      <c r="I412" s="62" t="s">
        <v>1043</v>
      </c>
      <c r="J412" s="63" t="s">
        <v>1044</v>
      </c>
      <c r="K412" s="62">
        <v>3076</v>
      </c>
      <c r="L412" s="62" t="s">
        <v>1045</v>
      </c>
      <c r="M412" s="63" t="s">
        <v>179</v>
      </c>
      <c r="N412" s="63"/>
      <c r="O412" s="64" t="s">
        <v>1046</v>
      </c>
      <c r="P412" s="64" t="s">
        <v>1025</v>
      </c>
    </row>
    <row r="413" spans="1:16" ht="13.5" thickBot="1">
      <c r="A413" s="14" t="str">
        <f t="shared" si="36"/>
        <v> BRNO 27 </v>
      </c>
      <c r="B413" s="4" t="str">
        <f t="shared" si="37"/>
        <v>I</v>
      </c>
      <c r="C413" s="14">
        <f t="shared" si="38"/>
        <v>46344.362999999998</v>
      </c>
      <c r="D413" s="16" t="str">
        <f t="shared" si="39"/>
        <v>vis</v>
      </c>
      <c r="E413" s="61">
        <f>VLOOKUP(C413,A!C$21:E$972,3,FALSE)</f>
        <v>3076.0120703204452</v>
      </c>
      <c r="F413" s="4" t="s">
        <v>167</v>
      </c>
      <c r="G413" s="16" t="str">
        <f t="shared" si="40"/>
        <v>46344.363</v>
      </c>
      <c r="H413" s="14">
        <f t="shared" si="41"/>
        <v>3076</v>
      </c>
      <c r="I413" s="62" t="s">
        <v>1047</v>
      </c>
      <c r="J413" s="63" t="s">
        <v>1048</v>
      </c>
      <c r="K413" s="62">
        <v>3076</v>
      </c>
      <c r="L413" s="62" t="s">
        <v>268</v>
      </c>
      <c r="M413" s="63" t="s">
        <v>179</v>
      </c>
      <c r="N413" s="63"/>
      <c r="O413" s="64" t="s">
        <v>992</v>
      </c>
      <c r="P413" s="64" t="s">
        <v>1025</v>
      </c>
    </row>
    <row r="414" spans="1:16" ht="13.5" thickBot="1">
      <c r="A414" s="14" t="str">
        <f t="shared" si="36"/>
        <v> BRNO 27 </v>
      </c>
      <c r="B414" s="4" t="str">
        <f t="shared" si="37"/>
        <v>I</v>
      </c>
      <c r="C414" s="14">
        <f t="shared" si="38"/>
        <v>46344.366000000002</v>
      </c>
      <c r="D414" s="16" t="str">
        <f t="shared" si="39"/>
        <v>vis</v>
      </c>
      <c r="E414" s="61">
        <f>VLOOKUP(C414,A!C$21:E$972,3,FALSE)</f>
        <v>3076.0135267658547</v>
      </c>
      <c r="F414" s="4" t="s">
        <v>167</v>
      </c>
      <c r="G414" s="16" t="str">
        <f t="shared" si="40"/>
        <v>46344.366</v>
      </c>
      <c r="H414" s="14">
        <f t="shared" si="41"/>
        <v>3076</v>
      </c>
      <c r="I414" s="62" t="s">
        <v>1049</v>
      </c>
      <c r="J414" s="63" t="s">
        <v>1050</v>
      </c>
      <c r="K414" s="62">
        <v>3076</v>
      </c>
      <c r="L414" s="62" t="s">
        <v>956</v>
      </c>
      <c r="M414" s="63" t="s">
        <v>179</v>
      </c>
      <c r="N414" s="63"/>
      <c r="O414" s="64" t="s">
        <v>1051</v>
      </c>
      <c r="P414" s="64" t="s">
        <v>1025</v>
      </c>
    </row>
    <row r="415" spans="1:16" ht="13.5" thickBot="1">
      <c r="A415" s="14" t="str">
        <f t="shared" si="36"/>
        <v>IBVS 3552 </v>
      </c>
      <c r="B415" s="4" t="str">
        <f t="shared" si="37"/>
        <v>I</v>
      </c>
      <c r="C415" s="14">
        <f t="shared" si="38"/>
        <v>46877.844400000002</v>
      </c>
      <c r="D415" s="16" t="str">
        <f t="shared" si="39"/>
        <v>vis</v>
      </c>
      <c r="E415" s="61">
        <f>VLOOKUP(C415,A!C$21:E$972,3,FALSE)</f>
        <v>3335.0075820606012</v>
      </c>
      <c r="F415" s="4" t="s">
        <v>167</v>
      </c>
      <c r="G415" s="16" t="str">
        <f t="shared" si="40"/>
        <v>46877.8444</v>
      </c>
      <c r="H415" s="14">
        <f t="shared" si="41"/>
        <v>3335</v>
      </c>
      <c r="I415" s="62" t="s">
        <v>1099</v>
      </c>
      <c r="J415" s="63" t="s">
        <v>1100</v>
      </c>
      <c r="K415" s="62">
        <v>3335</v>
      </c>
      <c r="L415" s="62" t="s">
        <v>1101</v>
      </c>
      <c r="M415" s="63" t="s">
        <v>369</v>
      </c>
      <c r="N415" s="63" t="s">
        <v>151</v>
      </c>
      <c r="O415" s="64" t="s">
        <v>1102</v>
      </c>
      <c r="P415" s="65" t="s">
        <v>1103</v>
      </c>
    </row>
    <row r="416" spans="1:16" ht="13.5" thickBot="1">
      <c r="A416" s="14" t="str">
        <f t="shared" si="36"/>
        <v>IBVS 3552 </v>
      </c>
      <c r="B416" s="4" t="str">
        <f t="shared" si="37"/>
        <v>I</v>
      </c>
      <c r="C416" s="14">
        <f t="shared" si="38"/>
        <v>46974.654499999997</v>
      </c>
      <c r="D416" s="16" t="str">
        <f t="shared" si="39"/>
        <v>vis</v>
      </c>
      <c r="E416" s="61">
        <f>VLOOKUP(C416,A!C$21:E$972,3,FALSE)</f>
        <v>3382.0071239211311</v>
      </c>
      <c r="F416" s="4" t="s">
        <v>167</v>
      </c>
      <c r="G416" s="16" t="str">
        <f t="shared" si="40"/>
        <v>46974.6545</v>
      </c>
      <c r="H416" s="14">
        <f t="shared" si="41"/>
        <v>3382</v>
      </c>
      <c r="I416" s="62" t="s">
        <v>1104</v>
      </c>
      <c r="J416" s="63" t="s">
        <v>1105</v>
      </c>
      <c r="K416" s="62">
        <v>3382</v>
      </c>
      <c r="L416" s="62" t="s">
        <v>1106</v>
      </c>
      <c r="M416" s="63" t="s">
        <v>369</v>
      </c>
      <c r="N416" s="63" t="s">
        <v>151</v>
      </c>
      <c r="O416" s="64" t="s">
        <v>1102</v>
      </c>
      <c r="P416" s="65" t="s">
        <v>1103</v>
      </c>
    </row>
    <row r="417" spans="1:16" ht="13.5" thickBot="1">
      <c r="A417" s="14" t="str">
        <f t="shared" si="36"/>
        <v> AA 39.243 </v>
      </c>
      <c r="B417" s="4" t="str">
        <f t="shared" si="37"/>
        <v>I</v>
      </c>
      <c r="C417" s="14">
        <f t="shared" si="38"/>
        <v>47277.446100000001</v>
      </c>
      <c r="D417" s="16" t="str">
        <f t="shared" si="39"/>
        <v>vis</v>
      </c>
      <c r="E417" s="61">
        <f>VLOOKUP(C417,A!C$21:E$972,3,FALSE)</f>
        <v>3529.0069357095481</v>
      </c>
      <c r="F417" s="4" t="s">
        <v>167</v>
      </c>
      <c r="G417" s="16" t="str">
        <f t="shared" si="40"/>
        <v>47277.4461</v>
      </c>
      <c r="H417" s="14">
        <f t="shared" si="41"/>
        <v>3529</v>
      </c>
      <c r="I417" s="62" t="s">
        <v>1130</v>
      </c>
      <c r="J417" s="63" t="s">
        <v>1131</v>
      </c>
      <c r="K417" s="62">
        <v>3529</v>
      </c>
      <c r="L417" s="62" t="s">
        <v>1132</v>
      </c>
      <c r="M417" s="63" t="s">
        <v>369</v>
      </c>
      <c r="N417" s="63" t="s">
        <v>1109</v>
      </c>
      <c r="O417" s="64" t="s">
        <v>1110</v>
      </c>
      <c r="P417" s="64" t="s">
        <v>1111</v>
      </c>
    </row>
    <row r="418" spans="1:16" ht="13.5" thickBot="1">
      <c r="A418" s="14" t="str">
        <f t="shared" si="36"/>
        <v>IBVS 3552 </v>
      </c>
      <c r="B418" s="4" t="str">
        <f t="shared" si="37"/>
        <v>I</v>
      </c>
      <c r="C418" s="14">
        <f t="shared" si="38"/>
        <v>47324.820699999997</v>
      </c>
      <c r="D418" s="16" t="str">
        <f t="shared" si="39"/>
        <v>vis</v>
      </c>
      <c r="E418" s="61">
        <f>VLOOKUP(C418,A!C$21:E$972,3,FALSE)</f>
        <v>3552.0064419162945</v>
      </c>
      <c r="F418" s="4" t="s">
        <v>167</v>
      </c>
      <c r="G418" s="16" t="str">
        <f t="shared" si="40"/>
        <v>47324.8207</v>
      </c>
      <c r="H418" s="14">
        <f t="shared" si="41"/>
        <v>3552</v>
      </c>
      <c r="I418" s="62" t="s">
        <v>1133</v>
      </c>
      <c r="J418" s="63" t="s">
        <v>1134</v>
      </c>
      <c r="K418" s="62">
        <v>3552</v>
      </c>
      <c r="L418" s="62" t="s">
        <v>1128</v>
      </c>
      <c r="M418" s="63" t="s">
        <v>369</v>
      </c>
      <c r="N418" s="63" t="s">
        <v>151</v>
      </c>
      <c r="O418" s="64" t="s">
        <v>1102</v>
      </c>
      <c r="P418" s="65" t="s">
        <v>1103</v>
      </c>
    </row>
    <row r="419" spans="1:16" ht="13.5" thickBot="1">
      <c r="A419" s="14" t="str">
        <f t="shared" si="36"/>
        <v>BAVM 52 </v>
      </c>
      <c r="B419" s="4" t="str">
        <f t="shared" si="37"/>
        <v>I</v>
      </c>
      <c r="C419" s="14">
        <f t="shared" si="38"/>
        <v>47378.374499999998</v>
      </c>
      <c r="D419" s="16" t="str">
        <f t="shared" si="39"/>
        <v>vis</v>
      </c>
      <c r="E419" s="61">
        <f>VLOOKUP(C419,A!C$21:E$972,3,FALSE)</f>
        <v>3578.005837277839</v>
      </c>
      <c r="F419" s="4" t="s">
        <v>167</v>
      </c>
      <c r="G419" s="16" t="str">
        <f t="shared" si="40"/>
        <v>47378.3745</v>
      </c>
      <c r="H419" s="14">
        <f t="shared" si="41"/>
        <v>3578</v>
      </c>
      <c r="I419" s="62" t="s">
        <v>1142</v>
      </c>
      <c r="J419" s="63" t="s">
        <v>1143</v>
      </c>
      <c r="K419" s="62">
        <v>3578</v>
      </c>
      <c r="L419" s="62" t="s">
        <v>1144</v>
      </c>
      <c r="M419" s="63" t="s">
        <v>369</v>
      </c>
      <c r="N419" s="63" t="s">
        <v>1145</v>
      </c>
      <c r="O419" s="64" t="s">
        <v>917</v>
      </c>
      <c r="P419" s="65" t="s">
        <v>1146</v>
      </c>
    </row>
    <row r="420" spans="1:16" ht="13.5" thickBot="1">
      <c r="A420" s="14" t="str">
        <f t="shared" si="36"/>
        <v>BAVM 52 </v>
      </c>
      <c r="B420" s="4" t="str">
        <f t="shared" si="37"/>
        <v>I</v>
      </c>
      <c r="C420" s="14">
        <f t="shared" si="38"/>
        <v>47413.390399999997</v>
      </c>
      <c r="D420" s="16" t="str">
        <f t="shared" si="39"/>
        <v>vis</v>
      </c>
      <c r="E420" s="61">
        <f>VLOOKUP(C420,A!C$21:E$972,3,FALSE)</f>
        <v>3595.0054195304569</v>
      </c>
      <c r="F420" s="4" t="s">
        <v>167</v>
      </c>
      <c r="G420" s="16" t="str">
        <f t="shared" si="40"/>
        <v>47413.3904</v>
      </c>
      <c r="H420" s="14">
        <f t="shared" si="41"/>
        <v>3595</v>
      </c>
      <c r="I420" s="62" t="s">
        <v>1173</v>
      </c>
      <c r="J420" s="63" t="s">
        <v>1174</v>
      </c>
      <c r="K420" s="62">
        <v>3595</v>
      </c>
      <c r="L420" s="62" t="s">
        <v>1175</v>
      </c>
      <c r="M420" s="63" t="s">
        <v>369</v>
      </c>
      <c r="N420" s="63" t="s">
        <v>1145</v>
      </c>
      <c r="O420" s="64" t="s">
        <v>1176</v>
      </c>
      <c r="P420" s="65" t="s">
        <v>1146</v>
      </c>
    </row>
    <row r="421" spans="1:16" ht="13.5" thickBot="1">
      <c r="A421" s="14" t="str">
        <f t="shared" si="36"/>
        <v> VSSC 73 </v>
      </c>
      <c r="B421" s="4" t="str">
        <f t="shared" si="37"/>
        <v>I</v>
      </c>
      <c r="C421" s="14">
        <f t="shared" si="38"/>
        <v>47726.481200000002</v>
      </c>
      <c r="D421" s="16" t="str">
        <f t="shared" si="39"/>
        <v>vis</v>
      </c>
      <c r="E421" s="61">
        <f>VLOOKUP(C421,A!C$21:E$972,3,FALSE)</f>
        <v>3747.0053055004937</v>
      </c>
      <c r="F421" s="4" t="s">
        <v>167</v>
      </c>
      <c r="G421" s="16" t="str">
        <f t="shared" si="40"/>
        <v>47726.4812</v>
      </c>
      <c r="H421" s="14">
        <f t="shared" si="41"/>
        <v>3747</v>
      </c>
      <c r="I421" s="62" t="s">
        <v>1204</v>
      </c>
      <c r="J421" s="63" t="s">
        <v>1205</v>
      </c>
      <c r="K421" s="62">
        <v>3747</v>
      </c>
      <c r="L421" s="62" t="s">
        <v>1206</v>
      </c>
      <c r="M421" s="63" t="s">
        <v>369</v>
      </c>
      <c r="N421" s="63" t="s">
        <v>151</v>
      </c>
      <c r="O421" s="64" t="s">
        <v>1207</v>
      </c>
      <c r="P421" s="64" t="s">
        <v>1208</v>
      </c>
    </row>
    <row r="422" spans="1:16" ht="13.5" thickBot="1">
      <c r="A422" s="14" t="str">
        <f t="shared" si="36"/>
        <v> IAPP 53.26 </v>
      </c>
      <c r="B422" s="4" t="str">
        <f t="shared" si="37"/>
        <v>II</v>
      </c>
      <c r="C422" s="14">
        <f t="shared" si="38"/>
        <v>48079.735000000001</v>
      </c>
      <c r="D422" s="16" t="str">
        <f t="shared" si="39"/>
        <v>vis</v>
      </c>
      <c r="E422" s="61">
        <f>VLOOKUP(C422,A!C$21:E$972,3,FALSE)</f>
        <v>3918.5035971094489</v>
      </c>
      <c r="F422" s="4" t="s">
        <v>167</v>
      </c>
      <c r="G422" s="16" t="str">
        <f t="shared" si="40"/>
        <v>48079.735</v>
      </c>
      <c r="H422" s="14">
        <f t="shared" si="41"/>
        <v>3918.5</v>
      </c>
      <c r="I422" s="62" t="s">
        <v>1230</v>
      </c>
      <c r="J422" s="63" t="s">
        <v>1231</v>
      </c>
      <c r="K422" s="62">
        <v>3918.5</v>
      </c>
      <c r="L422" s="62" t="s">
        <v>323</v>
      </c>
      <c r="M422" s="63" t="s">
        <v>369</v>
      </c>
      <c r="N422" s="63" t="s">
        <v>151</v>
      </c>
      <c r="O422" s="64" t="s">
        <v>1232</v>
      </c>
      <c r="P422" s="64" t="s">
        <v>1233</v>
      </c>
    </row>
    <row r="423" spans="1:16" ht="13.5" thickBot="1">
      <c r="A423" s="14" t="str">
        <f t="shared" si="36"/>
        <v> BRNO 32 </v>
      </c>
      <c r="B423" s="4" t="str">
        <f t="shared" si="37"/>
        <v>I</v>
      </c>
      <c r="C423" s="14">
        <f t="shared" si="38"/>
        <v>49860.430899999999</v>
      </c>
      <c r="D423" s="16" t="str">
        <f t="shared" si="39"/>
        <v>vis</v>
      </c>
      <c r="E423" s="61">
        <f>VLOOKUP(C423,A!C$21:E$972,3,FALSE)</f>
        <v>4782.9990525725516</v>
      </c>
      <c r="F423" s="4" t="s">
        <v>167</v>
      </c>
      <c r="G423" s="16" t="str">
        <f t="shared" si="40"/>
        <v>49860.4309</v>
      </c>
      <c r="H423" s="14">
        <f t="shared" si="41"/>
        <v>4783</v>
      </c>
      <c r="I423" s="62" t="s">
        <v>1327</v>
      </c>
      <c r="J423" s="63" t="s">
        <v>1328</v>
      </c>
      <c r="K423" s="62">
        <v>4783</v>
      </c>
      <c r="L423" s="62" t="s">
        <v>1329</v>
      </c>
      <c r="M423" s="63" t="s">
        <v>179</v>
      </c>
      <c r="N423" s="63"/>
      <c r="O423" s="64" t="s">
        <v>1330</v>
      </c>
      <c r="P423" s="64" t="s">
        <v>1331</v>
      </c>
    </row>
    <row r="424" spans="1:16" ht="13.5" thickBot="1">
      <c r="A424" s="14" t="str">
        <f t="shared" si="36"/>
        <v> BRNO 32 </v>
      </c>
      <c r="B424" s="4" t="str">
        <f t="shared" si="37"/>
        <v>I</v>
      </c>
      <c r="C424" s="14">
        <f t="shared" si="38"/>
        <v>49860.438499999997</v>
      </c>
      <c r="D424" s="16" t="str">
        <f t="shared" si="39"/>
        <v>vis</v>
      </c>
      <c r="E424" s="61">
        <f>VLOOKUP(C424,A!C$21:E$972,3,FALSE)</f>
        <v>4783.00274223425</v>
      </c>
      <c r="F424" s="4" t="s">
        <v>167</v>
      </c>
      <c r="G424" s="16" t="str">
        <f t="shared" si="40"/>
        <v>49860.4385</v>
      </c>
      <c r="H424" s="14">
        <f t="shared" si="41"/>
        <v>4783</v>
      </c>
      <c r="I424" s="62" t="s">
        <v>1336</v>
      </c>
      <c r="J424" s="63" t="s">
        <v>1337</v>
      </c>
      <c r="K424" s="62">
        <v>4783</v>
      </c>
      <c r="L424" s="62" t="s">
        <v>1338</v>
      </c>
      <c r="M424" s="63" t="s">
        <v>179</v>
      </c>
      <c r="N424" s="63"/>
      <c r="O424" s="64" t="s">
        <v>1303</v>
      </c>
      <c r="P424" s="64" t="s">
        <v>1331</v>
      </c>
    </row>
    <row r="425" spans="1:16" ht="13.5" thickBot="1">
      <c r="A425" s="14" t="str">
        <f t="shared" si="36"/>
        <v> BRNO 32 </v>
      </c>
      <c r="B425" s="4" t="str">
        <f t="shared" si="37"/>
        <v>I</v>
      </c>
      <c r="C425" s="14">
        <f t="shared" si="38"/>
        <v>49860.440600000002</v>
      </c>
      <c r="D425" s="16" t="str">
        <f t="shared" si="39"/>
        <v>vis</v>
      </c>
      <c r="E425" s="61">
        <f>VLOOKUP(C425,A!C$21:E$972,3,FALSE)</f>
        <v>4783.0037617460384</v>
      </c>
      <c r="F425" s="4" t="s">
        <v>167</v>
      </c>
      <c r="G425" s="16" t="str">
        <f t="shared" si="40"/>
        <v>49860.4406</v>
      </c>
      <c r="H425" s="14">
        <f t="shared" si="41"/>
        <v>4783</v>
      </c>
      <c r="I425" s="62" t="s">
        <v>1339</v>
      </c>
      <c r="J425" s="63" t="s">
        <v>1340</v>
      </c>
      <c r="K425" s="62">
        <v>4783</v>
      </c>
      <c r="L425" s="62" t="s">
        <v>1341</v>
      </c>
      <c r="M425" s="63" t="s">
        <v>179</v>
      </c>
      <c r="N425" s="63"/>
      <c r="O425" s="64" t="s">
        <v>1326</v>
      </c>
      <c r="P425" s="64" t="s">
        <v>1331</v>
      </c>
    </row>
    <row r="426" spans="1:16" ht="13.5" thickBot="1">
      <c r="A426" s="14" t="str">
        <f t="shared" si="36"/>
        <v> BRNO 32 </v>
      </c>
      <c r="B426" s="4" t="str">
        <f t="shared" si="37"/>
        <v>I</v>
      </c>
      <c r="C426" s="14">
        <f t="shared" si="38"/>
        <v>49928.407700000003</v>
      </c>
      <c r="D426" s="16" t="str">
        <f t="shared" si="39"/>
        <v>vis</v>
      </c>
      <c r="E426" s="61">
        <f>VLOOKUP(C426,A!C$21:E$972,3,FALSE)</f>
        <v>4816.0005519733913</v>
      </c>
      <c r="F426" s="4" t="s">
        <v>167</v>
      </c>
      <c r="G426" s="16" t="str">
        <f t="shared" si="40"/>
        <v>49928.4077</v>
      </c>
      <c r="H426" s="14">
        <f t="shared" si="41"/>
        <v>4816</v>
      </c>
      <c r="I426" s="62" t="s">
        <v>1351</v>
      </c>
      <c r="J426" s="63" t="s">
        <v>1352</v>
      </c>
      <c r="K426" s="62">
        <v>4816</v>
      </c>
      <c r="L426" s="62" t="s">
        <v>1353</v>
      </c>
      <c r="M426" s="63" t="s">
        <v>179</v>
      </c>
      <c r="N426" s="63"/>
      <c r="O426" s="64" t="s">
        <v>1354</v>
      </c>
      <c r="P426" s="64" t="s">
        <v>1331</v>
      </c>
    </row>
    <row r="427" spans="1:16" ht="13.5" thickBot="1">
      <c r="A427" s="14" t="str">
        <f t="shared" si="36"/>
        <v> BRNO 32 </v>
      </c>
      <c r="B427" s="4" t="str">
        <f t="shared" si="37"/>
        <v>I</v>
      </c>
      <c r="C427" s="14">
        <f t="shared" si="38"/>
        <v>50515.4683</v>
      </c>
      <c r="D427" s="16" t="str">
        <f t="shared" si="39"/>
        <v>vis</v>
      </c>
      <c r="E427" s="61">
        <f>VLOOKUP(C427,A!C$21:E$972,3,FALSE)</f>
        <v>5101.0077903128749</v>
      </c>
      <c r="F427" s="4" t="s">
        <v>167</v>
      </c>
      <c r="G427" s="16" t="str">
        <f t="shared" si="40"/>
        <v>50515.4683</v>
      </c>
      <c r="H427" s="14">
        <f t="shared" si="41"/>
        <v>5101</v>
      </c>
      <c r="I427" s="62" t="s">
        <v>1367</v>
      </c>
      <c r="J427" s="63" t="s">
        <v>1368</v>
      </c>
      <c r="K427" s="62">
        <v>5101</v>
      </c>
      <c r="L427" s="62" t="s">
        <v>1369</v>
      </c>
      <c r="M427" s="63" t="s">
        <v>179</v>
      </c>
      <c r="N427" s="63"/>
      <c r="O427" s="64" t="s">
        <v>1370</v>
      </c>
      <c r="P427" s="64" t="s">
        <v>1331</v>
      </c>
    </row>
    <row r="428" spans="1:16" ht="13.5" thickBot="1">
      <c r="A428" s="14" t="str">
        <f t="shared" si="36"/>
        <v>BAVM 122 </v>
      </c>
      <c r="B428" s="4" t="str">
        <f t="shared" si="37"/>
        <v>I</v>
      </c>
      <c r="C428" s="14">
        <f t="shared" si="38"/>
        <v>50964.500999999997</v>
      </c>
      <c r="D428" s="16" t="str">
        <f t="shared" si="39"/>
        <v>vis</v>
      </c>
      <c r="E428" s="61">
        <f>VLOOKUP(C428,A!C$21:E$972,3,FALSE)</f>
        <v>5319.0049949474915</v>
      </c>
      <c r="F428" s="4" t="s">
        <v>167</v>
      </c>
      <c r="G428" s="16" t="str">
        <f t="shared" si="40"/>
        <v>50964.501</v>
      </c>
      <c r="H428" s="14">
        <f t="shared" si="41"/>
        <v>5319</v>
      </c>
      <c r="I428" s="62" t="s">
        <v>1375</v>
      </c>
      <c r="J428" s="63" t="s">
        <v>1376</v>
      </c>
      <c r="K428" s="62">
        <v>5319</v>
      </c>
      <c r="L428" s="62" t="s">
        <v>344</v>
      </c>
      <c r="M428" s="63" t="s">
        <v>179</v>
      </c>
      <c r="N428" s="63"/>
      <c r="O428" s="64" t="s">
        <v>1377</v>
      </c>
      <c r="P428" s="65" t="s">
        <v>1378</v>
      </c>
    </row>
    <row r="429" spans="1:16" ht="13.5" thickBot="1">
      <c r="A429" s="14" t="str">
        <f t="shared" si="36"/>
        <v>BAVM 122 </v>
      </c>
      <c r="B429" s="4" t="str">
        <f t="shared" si="37"/>
        <v>II</v>
      </c>
      <c r="C429" s="14">
        <f t="shared" si="38"/>
        <v>51031.411</v>
      </c>
      <c r="D429" s="16" t="str">
        <f t="shared" si="39"/>
        <v>vis</v>
      </c>
      <c r="E429" s="61">
        <f>VLOOKUP(C429,A!C$21:E$972,3,FALSE)</f>
        <v>5351.4885823612885</v>
      </c>
      <c r="F429" s="4" t="s">
        <v>167</v>
      </c>
      <c r="G429" s="16" t="str">
        <f t="shared" si="40"/>
        <v>51031.411</v>
      </c>
      <c r="H429" s="14">
        <f t="shared" si="41"/>
        <v>5351.5</v>
      </c>
      <c r="I429" s="62" t="s">
        <v>1379</v>
      </c>
      <c r="J429" s="63" t="s">
        <v>1380</v>
      </c>
      <c r="K429" s="62">
        <v>5351.5</v>
      </c>
      <c r="L429" s="62" t="s">
        <v>502</v>
      </c>
      <c r="M429" s="63" t="s">
        <v>179</v>
      </c>
      <c r="N429" s="63"/>
      <c r="O429" s="64" t="s">
        <v>1377</v>
      </c>
      <c r="P429" s="65" t="s">
        <v>1378</v>
      </c>
    </row>
    <row r="430" spans="1:16" ht="13.5" thickBot="1">
      <c r="A430" s="14" t="str">
        <f t="shared" si="36"/>
        <v>BAVM 122 </v>
      </c>
      <c r="B430" s="4" t="str">
        <f t="shared" si="37"/>
        <v>I</v>
      </c>
      <c r="C430" s="14">
        <f t="shared" si="38"/>
        <v>51032.434999999998</v>
      </c>
      <c r="D430" s="16" t="str">
        <f t="shared" si="39"/>
        <v>vis</v>
      </c>
      <c r="E430" s="61">
        <f>VLOOKUP(C430,A!C$21:E$972,3,FALSE)</f>
        <v>5351.9857157271772</v>
      </c>
      <c r="F430" s="4" t="s">
        <v>167</v>
      </c>
      <c r="G430" s="16" t="str">
        <f t="shared" si="40"/>
        <v>51032.435</v>
      </c>
      <c r="H430" s="14">
        <f t="shared" si="41"/>
        <v>5352</v>
      </c>
      <c r="I430" s="62" t="s">
        <v>1381</v>
      </c>
      <c r="J430" s="63" t="s">
        <v>1382</v>
      </c>
      <c r="K430" s="62">
        <v>5352</v>
      </c>
      <c r="L430" s="62" t="s">
        <v>1383</v>
      </c>
      <c r="M430" s="63" t="s">
        <v>179</v>
      </c>
      <c r="N430" s="63"/>
      <c r="O430" s="64" t="s">
        <v>1377</v>
      </c>
      <c r="P430" s="65" t="s">
        <v>1378</v>
      </c>
    </row>
    <row r="431" spans="1:16" ht="13.5" thickBot="1">
      <c r="A431" s="14" t="str">
        <f t="shared" si="36"/>
        <v> BRNO 32 </v>
      </c>
      <c r="B431" s="4" t="str">
        <f t="shared" si="37"/>
        <v>I</v>
      </c>
      <c r="C431" s="14">
        <f t="shared" si="38"/>
        <v>51032.462299999999</v>
      </c>
      <c r="D431" s="16" t="str">
        <f t="shared" si="39"/>
        <v>vis</v>
      </c>
      <c r="E431" s="61">
        <f>VLOOKUP(C431,A!C$21:E$972,3,FALSE)</f>
        <v>5351.99896938039</v>
      </c>
      <c r="F431" s="4" t="s">
        <v>167</v>
      </c>
      <c r="G431" s="16" t="str">
        <f t="shared" si="40"/>
        <v>51032.4623</v>
      </c>
      <c r="H431" s="14">
        <f t="shared" si="41"/>
        <v>5352</v>
      </c>
      <c r="I431" s="62" t="s">
        <v>1384</v>
      </c>
      <c r="J431" s="63" t="s">
        <v>1385</v>
      </c>
      <c r="K431" s="62">
        <v>5352</v>
      </c>
      <c r="L431" s="62" t="s">
        <v>1386</v>
      </c>
      <c r="M431" s="63" t="s">
        <v>179</v>
      </c>
      <c r="N431" s="63"/>
      <c r="O431" s="64" t="s">
        <v>1326</v>
      </c>
      <c r="P431" s="64" t="s">
        <v>1331</v>
      </c>
    </row>
    <row r="432" spans="1:16" ht="13.5" thickBot="1">
      <c r="A432" s="14" t="str">
        <f t="shared" si="36"/>
        <v> BRNO 32 </v>
      </c>
      <c r="B432" s="4" t="str">
        <f t="shared" si="37"/>
        <v>I</v>
      </c>
      <c r="C432" s="14">
        <f t="shared" si="38"/>
        <v>51032.4692</v>
      </c>
      <c r="D432" s="16" t="str">
        <f t="shared" si="39"/>
        <v>vis</v>
      </c>
      <c r="E432" s="61">
        <f>VLOOKUP(C432,A!C$21:E$972,3,FALSE)</f>
        <v>5352.0023192048284</v>
      </c>
      <c r="F432" s="4" t="s">
        <v>167</v>
      </c>
      <c r="G432" s="16" t="str">
        <f t="shared" si="40"/>
        <v>51032.4692</v>
      </c>
      <c r="H432" s="14">
        <f t="shared" si="41"/>
        <v>5352</v>
      </c>
      <c r="I432" s="62" t="s">
        <v>1387</v>
      </c>
      <c r="J432" s="63" t="s">
        <v>1388</v>
      </c>
      <c r="K432" s="62">
        <v>5352</v>
      </c>
      <c r="L432" s="62" t="s">
        <v>1389</v>
      </c>
      <c r="M432" s="63" t="s">
        <v>179</v>
      </c>
      <c r="N432" s="63"/>
      <c r="O432" s="64" t="s">
        <v>1303</v>
      </c>
      <c r="P432" s="64" t="s">
        <v>1331</v>
      </c>
    </row>
    <row r="433" spans="1:16" ht="13.5" thickBot="1">
      <c r="A433" s="14" t="str">
        <f t="shared" si="36"/>
        <v> BRNO 32 </v>
      </c>
      <c r="B433" s="4" t="str">
        <f t="shared" si="37"/>
        <v>I</v>
      </c>
      <c r="C433" s="14">
        <f t="shared" si="38"/>
        <v>51306.421000000002</v>
      </c>
      <c r="D433" s="16" t="str">
        <f t="shared" si="39"/>
        <v>vis</v>
      </c>
      <c r="E433" s="61">
        <f>VLOOKUP(C433,A!C$21:E$972,3,FALSE)</f>
        <v>5485.0009329018321</v>
      </c>
      <c r="F433" s="4" t="s">
        <v>167</v>
      </c>
      <c r="G433" s="16" t="str">
        <f t="shared" si="40"/>
        <v>51306.4210</v>
      </c>
      <c r="H433" s="14">
        <f t="shared" si="41"/>
        <v>5485</v>
      </c>
      <c r="I433" s="62" t="s">
        <v>1390</v>
      </c>
      <c r="J433" s="63" t="s">
        <v>1391</v>
      </c>
      <c r="K433" s="62">
        <v>5485</v>
      </c>
      <c r="L433" s="62" t="s">
        <v>1392</v>
      </c>
      <c r="M433" s="63" t="s">
        <v>179</v>
      </c>
      <c r="N433" s="63"/>
      <c r="O433" s="64" t="s">
        <v>1247</v>
      </c>
      <c r="P433" s="64" t="s">
        <v>1331</v>
      </c>
    </row>
    <row r="434" spans="1:16" ht="13.5" thickBot="1">
      <c r="A434" s="14" t="str">
        <f t="shared" si="36"/>
        <v>BAVM 131 </v>
      </c>
      <c r="B434" s="4" t="str">
        <f t="shared" si="37"/>
        <v>I</v>
      </c>
      <c r="C434" s="14">
        <f t="shared" si="38"/>
        <v>51411.442000000003</v>
      </c>
      <c r="D434" s="16" t="str">
        <f t="shared" si="39"/>
        <v>vis</v>
      </c>
      <c r="E434" s="61">
        <f>VLOOKUP(C434,A!C$21:E$972,3,FALSE)</f>
        <v>5535.9867172955583</v>
      </c>
      <c r="F434" s="4" t="s">
        <v>167</v>
      </c>
      <c r="G434" s="16" t="str">
        <f t="shared" si="40"/>
        <v>51411.442</v>
      </c>
      <c r="H434" s="14">
        <f t="shared" si="41"/>
        <v>5536</v>
      </c>
      <c r="I434" s="62" t="s">
        <v>1393</v>
      </c>
      <c r="J434" s="63" t="s">
        <v>1394</v>
      </c>
      <c r="K434" s="62">
        <v>5536</v>
      </c>
      <c r="L434" s="62" t="s">
        <v>1395</v>
      </c>
      <c r="M434" s="63" t="s">
        <v>179</v>
      </c>
      <c r="N434" s="63"/>
      <c r="O434" s="64" t="s">
        <v>1377</v>
      </c>
      <c r="P434" s="65" t="s">
        <v>1396</v>
      </c>
    </row>
    <row r="435" spans="1:16" ht="13.5" thickBot="1">
      <c r="A435" s="14" t="str">
        <f t="shared" si="36"/>
        <v>BAVM 143 </v>
      </c>
      <c r="B435" s="4" t="str">
        <f t="shared" si="37"/>
        <v>II</v>
      </c>
      <c r="C435" s="14">
        <f t="shared" si="38"/>
        <v>52032.491999999998</v>
      </c>
      <c r="D435" s="16" t="str">
        <f t="shared" si="39"/>
        <v>vis</v>
      </c>
      <c r="E435" s="61">
        <f>VLOOKUP(C435,A!C$21:E$972,3,FALSE)</f>
        <v>5837.4951908172616</v>
      </c>
      <c r="F435" s="4" t="s">
        <v>167</v>
      </c>
      <c r="G435" s="16" t="str">
        <f t="shared" si="40"/>
        <v>52032.492</v>
      </c>
      <c r="H435" s="14">
        <f t="shared" si="41"/>
        <v>5837.5</v>
      </c>
      <c r="I435" s="62" t="s">
        <v>1397</v>
      </c>
      <c r="J435" s="63" t="s">
        <v>1398</v>
      </c>
      <c r="K435" s="62">
        <v>5837.5</v>
      </c>
      <c r="L435" s="62" t="s">
        <v>315</v>
      </c>
      <c r="M435" s="63" t="s">
        <v>179</v>
      </c>
      <c r="N435" s="63"/>
      <c r="O435" s="64" t="s">
        <v>1377</v>
      </c>
      <c r="P435" s="65" t="s">
        <v>1399</v>
      </c>
    </row>
    <row r="436" spans="1:16" ht="13.5" thickBot="1">
      <c r="A436" s="14" t="str">
        <f t="shared" si="36"/>
        <v>BAVM 154 </v>
      </c>
      <c r="B436" s="4" t="str">
        <f t="shared" si="37"/>
        <v>II</v>
      </c>
      <c r="C436" s="14">
        <f t="shared" si="38"/>
        <v>52100.455000000002</v>
      </c>
      <c r="D436" s="16" t="str">
        <f t="shared" si="39"/>
        <v>vis</v>
      </c>
      <c r="E436" s="61">
        <f>VLOOKUP(C436,A!C$21:E$972,3,FALSE)</f>
        <v>5870.4899905692255</v>
      </c>
      <c r="F436" s="4" t="s">
        <v>167</v>
      </c>
      <c r="G436" s="16" t="str">
        <f t="shared" si="40"/>
        <v>52100.455</v>
      </c>
      <c r="H436" s="14">
        <f t="shared" si="41"/>
        <v>5870.5</v>
      </c>
      <c r="I436" s="62" t="s">
        <v>1406</v>
      </c>
      <c r="J436" s="63" t="s">
        <v>1407</v>
      </c>
      <c r="K436" s="62">
        <v>5870.5</v>
      </c>
      <c r="L436" s="62" t="s">
        <v>1299</v>
      </c>
      <c r="M436" s="63" t="s">
        <v>179</v>
      </c>
      <c r="N436" s="63"/>
      <c r="O436" s="64" t="s">
        <v>1377</v>
      </c>
      <c r="P436" s="65" t="s">
        <v>1408</v>
      </c>
    </row>
    <row r="437" spans="1:16" ht="13.5" thickBot="1">
      <c r="A437" s="14" t="str">
        <f t="shared" si="36"/>
        <v>BAVM 171 </v>
      </c>
      <c r="B437" s="4" t="str">
        <f t="shared" si="37"/>
        <v>I</v>
      </c>
      <c r="C437" s="14">
        <f t="shared" si="38"/>
        <v>52857.457000000002</v>
      </c>
      <c r="D437" s="16" t="str">
        <f t="shared" si="39"/>
        <v>vis</v>
      </c>
      <c r="E437" s="61">
        <f>VLOOKUP(C437,A!C$21:E$972,3,FALSE)</f>
        <v>6238.0006861217225</v>
      </c>
      <c r="F437" s="4" t="s">
        <v>167</v>
      </c>
      <c r="G437" s="16" t="str">
        <f t="shared" si="40"/>
        <v>52857.457</v>
      </c>
      <c r="H437" s="14">
        <f t="shared" si="41"/>
        <v>6238</v>
      </c>
      <c r="I437" s="62" t="s">
        <v>1414</v>
      </c>
      <c r="J437" s="63" t="s">
        <v>1415</v>
      </c>
      <c r="K437" s="62">
        <v>6238</v>
      </c>
      <c r="L437" s="62" t="s">
        <v>239</v>
      </c>
      <c r="M437" s="63" t="s">
        <v>179</v>
      </c>
      <c r="N437" s="63"/>
      <c r="O437" s="64" t="s">
        <v>1377</v>
      </c>
      <c r="P437" s="65" t="s">
        <v>1416</v>
      </c>
    </row>
    <row r="438" spans="1:16" ht="13.5" thickBot="1">
      <c r="A438" s="14" t="str">
        <f t="shared" si="36"/>
        <v>BAVM 174 </v>
      </c>
      <c r="B438" s="4" t="str">
        <f t="shared" si="37"/>
        <v>I</v>
      </c>
      <c r="C438" s="14">
        <f t="shared" si="38"/>
        <v>53203.498</v>
      </c>
      <c r="D438" s="16" t="str">
        <f t="shared" si="39"/>
        <v>vis</v>
      </c>
      <c r="E438" s="61">
        <f>VLOOKUP(C438,A!C$21:E$972,3,FALSE)</f>
        <v>6405.9972945846866</v>
      </c>
      <c r="F438" s="4" t="s">
        <v>167</v>
      </c>
      <c r="G438" s="16" t="str">
        <f t="shared" si="40"/>
        <v>53203.498</v>
      </c>
      <c r="H438" s="14">
        <f t="shared" si="41"/>
        <v>6406</v>
      </c>
      <c r="I438" s="62" t="s">
        <v>1417</v>
      </c>
      <c r="J438" s="63" t="s">
        <v>1418</v>
      </c>
      <c r="K438" s="62">
        <v>6406</v>
      </c>
      <c r="L438" s="62" t="s">
        <v>295</v>
      </c>
      <c r="M438" s="63" t="s">
        <v>179</v>
      </c>
      <c r="N438" s="63"/>
      <c r="O438" s="64" t="s">
        <v>1377</v>
      </c>
      <c r="P438" s="65" t="s">
        <v>1419</v>
      </c>
    </row>
    <row r="439" spans="1:16" ht="13.5" thickBot="1">
      <c r="A439" s="14" t="str">
        <f t="shared" si="36"/>
        <v>OEJV 0074 </v>
      </c>
      <c r="B439" s="4" t="str">
        <f t="shared" si="37"/>
        <v>I</v>
      </c>
      <c r="C439" s="14">
        <f t="shared" si="38"/>
        <v>53203.498</v>
      </c>
      <c r="D439" s="16" t="str">
        <f t="shared" si="39"/>
        <v>vis</v>
      </c>
      <c r="E439" s="61">
        <f>VLOOKUP(C439,A!C$21:E$972,3,FALSE)</f>
        <v>6405.9972945846866</v>
      </c>
      <c r="F439" s="4" t="s">
        <v>167</v>
      </c>
      <c r="G439" s="16" t="str">
        <f t="shared" si="40"/>
        <v>53203.498</v>
      </c>
      <c r="H439" s="14">
        <f t="shared" si="41"/>
        <v>6406</v>
      </c>
      <c r="I439" s="62" t="s">
        <v>1417</v>
      </c>
      <c r="J439" s="63" t="s">
        <v>1418</v>
      </c>
      <c r="K439" s="62">
        <v>6406</v>
      </c>
      <c r="L439" s="62" t="s">
        <v>295</v>
      </c>
      <c r="M439" s="63" t="s">
        <v>179</v>
      </c>
      <c r="N439" s="63"/>
      <c r="O439" s="64" t="s">
        <v>1247</v>
      </c>
      <c r="P439" s="65" t="s">
        <v>1405</v>
      </c>
    </row>
    <row r="440" spans="1:16" ht="13.5" thickBot="1">
      <c r="A440" s="14" t="str">
        <f t="shared" si="36"/>
        <v>OEJV 0074 </v>
      </c>
      <c r="B440" s="4" t="str">
        <f t="shared" si="37"/>
        <v>I</v>
      </c>
      <c r="C440" s="14">
        <f t="shared" si="38"/>
        <v>53203.499000000003</v>
      </c>
      <c r="D440" s="16" t="str">
        <f t="shared" si="39"/>
        <v>vis</v>
      </c>
      <c r="E440" s="61" t="e">
        <f>VLOOKUP(C440,A!C$21:E$972,3,FALSE)</f>
        <v>#N/A</v>
      </c>
      <c r="F440" s="4" t="s">
        <v>167</v>
      </c>
      <c r="G440" s="16" t="str">
        <f t="shared" si="40"/>
        <v>53203.499</v>
      </c>
      <c r="H440" s="14">
        <f t="shared" si="41"/>
        <v>6406</v>
      </c>
      <c r="I440" s="62" t="s">
        <v>1420</v>
      </c>
      <c r="J440" s="63" t="s">
        <v>1421</v>
      </c>
      <c r="K440" s="62">
        <v>6406</v>
      </c>
      <c r="L440" s="62" t="s">
        <v>178</v>
      </c>
      <c r="M440" s="63" t="s">
        <v>179</v>
      </c>
      <c r="N440" s="63"/>
      <c r="O440" s="64" t="s">
        <v>1422</v>
      </c>
      <c r="P440" s="65" t="s">
        <v>1405</v>
      </c>
    </row>
    <row r="441" spans="1:16" ht="13.5" thickBot="1">
      <c r="A441" s="14" t="str">
        <f t="shared" si="36"/>
        <v>OEJV 0074 </v>
      </c>
      <c r="B441" s="4" t="str">
        <f t="shared" si="37"/>
        <v>I</v>
      </c>
      <c r="C441" s="14">
        <f t="shared" si="38"/>
        <v>53267.351000000002</v>
      </c>
      <c r="D441" s="16" t="str">
        <f t="shared" si="39"/>
        <v>vis</v>
      </c>
      <c r="E441" s="61" t="e">
        <f>VLOOKUP(C441,A!C$21:E$972,3,FALSE)</f>
        <v>#N/A</v>
      </c>
      <c r="F441" s="4" t="s">
        <v>167</v>
      </c>
      <c r="G441" s="16" t="str">
        <f t="shared" si="40"/>
        <v>53267.351</v>
      </c>
      <c r="H441" s="14">
        <f t="shared" si="41"/>
        <v>6437</v>
      </c>
      <c r="I441" s="62" t="s">
        <v>1423</v>
      </c>
      <c r="J441" s="63" t="s">
        <v>1424</v>
      </c>
      <c r="K441" s="62">
        <v>6437</v>
      </c>
      <c r="L441" s="62" t="s">
        <v>201</v>
      </c>
      <c r="M441" s="63" t="s">
        <v>179</v>
      </c>
      <c r="N441" s="63"/>
      <c r="O441" s="64" t="s">
        <v>1247</v>
      </c>
      <c r="P441" s="65" t="s">
        <v>1405</v>
      </c>
    </row>
    <row r="442" spans="1:16" ht="13.5" thickBot="1">
      <c r="A442" s="14" t="str">
        <f t="shared" si="36"/>
        <v>OEJV 0074 </v>
      </c>
      <c r="B442" s="4" t="str">
        <f t="shared" si="37"/>
        <v>I</v>
      </c>
      <c r="C442" s="14">
        <f t="shared" si="38"/>
        <v>53267.357000000004</v>
      </c>
      <c r="D442" s="16" t="str">
        <f t="shared" si="39"/>
        <v>vis</v>
      </c>
      <c r="E442" s="61" t="e">
        <f>VLOOKUP(C442,A!C$21:E$972,3,FALSE)</f>
        <v>#N/A</v>
      </c>
      <c r="F442" s="4" t="s">
        <v>167</v>
      </c>
      <c r="G442" s="16" t="str">
        <f t="shared" si="40"/>
        <v>53267.357</v>
      </c>
      <c r="H442" s="14">
        <f t="shared" si="41"/>
        <v>6437</v>
      </c>
      <c r="I442" s="62" t="s">
        <v>1425</v>
      </c>
      <c r="J442" s="63" t="s">
        <v>1426</v>
      </c>
      <c r="K442" s="62">
        <v>6437</v>
      </c>
      <c r="L442" s="62" t="s">
        <v>172</v>
      </c>
      <c r="M442" s="63" t="s">
        <v>179</v>
      </c>
      <c r="N442" s="63"/>
      <c r="O442" s="64" t="s">
        <v>1422</v>
      </c>
      <c r="P442" s="65" t="s">
        <v>1405</v>
      </c>
    </row>
    <row r="443" spans="1:16" ht="13.5" thickBot="1">
      <c r="A443" s="14" t="str">
        <f t="shared" si="36"/>
        <v>BAVM 179 </v>
      </c>
      <c r="B443" s="4" t="str">
        <f t="shared" si="37"/>
        <v>I</v>
      </c>
      <c r="C443" s="14">
        <f t="shared" si="38"/>
        <v>53580.447</v>
      </c>
      <c r="D443" s="16" t="str">
        <f t="shared" si="39"/>
        <v>vis</v>
      </c>
      <c r="E443" s="61">
        <f>VLOOKUP(C443,A!C$21:E$972,3,FALSE)</f>
        <v>6588.9991746032583</v>
      </c>
      <c r="F443" s="4" t="s">
        <v>167</v>
      </c>
      <c r="G443" s="16" t="str">
        <f t="shared" si="40"/>
        <v>53580.447</v>
      </c>
      <c r="H443" s="14">
        <f t="shared" si="41"/>
        <v>6589</v>
      </c>
      <c r="I443" s="62" t="s">
        <v>1432</v>
      </c>
      <c r="J443" s="63" t="s">
        <v>1433</v>
      </c>
      <c r="K443" s="62">
        <v>6589</v>
      </c>
      <c r="L443" s="62" t="s">
        <v>362</v>
      </c>
      <c r="M443" s="63" t="s">
        <v>179</v>
      </c>
      <c r="N443" s="63"/>
      <c r="O443" s="64" t="s">
        <v>1377</v>
      </c>
      <c r="P443" s="65" t="s">
        <v>1434</v>
      </c>
    </row>
    <row r="444" spans="1:16" ht="13.5" thickBot="1">
      <c r="A444" s="14" t="str">
        <f t="shared" si="36"/>
        <v>OEJV 0094 </v>
      </c>
      <c r="B444" s="4" t="str">
        <f t="shared" si="37"/>
        <v>I</v>
      </c>
      <c r="C444" s="14">
        <f t="shared" si="38"/>
        <v>54577.392099999997</v>
      </c>
      <c r="D444" s="16" t="str">
        <f t="shared" si="39"/>
        <v>vis</v>
      </c>
      <c r="E444" s="61" t="e">
        <f>VLOOKUP(C444,A!C$21:E$972,3,FALSE)</f>
        <v>#N/A</v>
      </c>
      <c r="F444" s="4" t="s">
        <v>167</v>
      </c>
      <c r="G444" s="16" t="str">
        <f t="shared" si="40"/>
        <v>54577.3921</v>
      </c>
      <c r="H444" s="14">
        <f t="shared" si="41"/>
        <v>7073</v>
      </c>
      <c r="I444" s="62" t="s">
        <v>1467</v>
      </c>
      <c r="J444" s="63" t="s">
        <v>1468</v>
      </c>
      <c r="K444" s="62">
        <v>7073</v>
      </c>
      <c r="L444" s="62" t="s">
        <v>1469</v>
      </c>
      <c r="M444" s="63" t="s">
        <v>1403</v>
      </c>
      <c r="N444" s="63" t="s">
        <v>1430</v>
      </c>
      <c r="O444" s="64" t="s">
        <v>1442</v>
      </c>
      <c r="P444" s="65" t="s">
        <v>1470</v>
      </c>
    </row>
    <row r="445" spans="1:16" ht="13.5" thickBot="1">
      <c r="A445" s="14" t="str">
        <f t="shared" si="36"/>
        <v>OEJV 0094 </v>
      </c>
      <c r="B445" s="4" t="str">
        <f t="shared" si="37"/>
        <v>I</v>
      </c>
      <c r="C445" s="14">
        <f t="shared" si="38"/>
        <v>54577.392500000002</v>
      </c>
      <c r="D445" s="16" t="str">
        <f t="shared" si="39"/>
        <v>vis</v>
      </c>
      <c r="E445" s="61" t="e">
        <f>VLOOKUP(C445,A!C$21:E$972,3,FALSE)</f>
        <v>#N/A</v>
      </c>
      <c r="F445" s="4" t="s">
        <v>167</v>
      </c>
      <c r="G445" s="16" t="str">
        <f t="shared" si="40"/>
        <v>54577.3925</v>
      </c>
      <c r="H445" s="14">
        <f t="shared" si="41"/>
        <v>7073</v>
      </c>
      <c r="I445" s="62" t="s">
        <v>1471</v>
      </c>
      <c r="J445" s="63" t="s">
        <v>1472</v>
      </c>
      <c r="K445" s="62">
        <v>7073</v>
      </c>
      <c r="L445" s="62" t="s">
        <v>1463</v>
      </c>
      <c r="M445" s="63" t="s">
        <v>1403</v>
      </c>
      <c r="N445" s="63" t="s">
        <v>122</v>
      </c>
      <c r="O445" s="64" t="s">
        <v>1442</v>
      </c>
      <c r="P445" s="65" t="s">
        <v>1470</v>
      </c>
    </row>
    <row r="446" spans="1:16" ht="13.5" thickBot="1">
      <c r="A446" s="14" t="str">
        <f t="shared" si="36"/>
        <v>OEJV 0094 </v>
      </c>
      <c r="B446" s="4" t="str">
        <f t="shared" si="37"/>
        <v>I</v>
      </c>
      <c r="C446" s="14">
        <f t="shared" si="38"/>
        <v>54577.393100000001</v>
      </c>
      <c r="D446" s="16" t="str">
        <f t="shared" si="39"/>
        <v>vis</v>
      </c>
      <c r="E446" s="61" t="e">
        <f>VLOOKUP(C446,A!C$21:E$972,3,FALSE)</f>
        <v>#N/A</v>
      </c>
      <c r="F446" s="4" t="s">
        <v>167</v>
      </c>
      <c r="G446" s="16" t="str">
        <f t="shared" si="40"/>
        <v>54577.3931</v>
      </c>
      <c r="H446" s="14">
        <f t="shared" si="41"/>
        <v>7073</v>
      </c>
      <c r="I446" s="62" t="s">
        <v>1473</v>
      </c>
      <c r="J446" s="63" t="s">
        <v>1474</v>
      </c>
      <c r="K446" s="62">
        <v>7073</v>
      </c>
      <c r="L446" s="62" t="s">
        <v>597</v>
      </c>
      <c r="M446" s="63" t="s">
        <v>1403</v>
      </c>
      <c r="N446" s="63" t="s">
        <v>167</v>
      </c>
      <c r="O446" s="64" t="s">
        <v>1442</v>
      </c>
      <c r="P446" s="65" t="s">
        <v>1470</v>
      </c>
    </row>
    <row r="447" spans="1:16" ht="13.5" thickBot="1">
      <c r="A447" s="14" t="str">
        <f t="shared" si="36"/>
        <v>VSB 48 </v>
      </c>
      <c r="B447" s="4" t="str">
        <f t="shared" si="37"/>
        <v>II</v>
      </c>
      <c r="C447" s="14">
        <f t="shared" si="38"/>
        <v>54607.261400000003</v>
      </c>
      <c r="D447" s="16" t="str">
        <f t="shared" si="39"/>
        <v>vis</v>
      </c>
      <c r="E447" s="61">
        <f>VLOOKUP(C447,A!C$21:E$972,3,FALSE)</f>
        <v>7087.4988804789646</v>
      </c>
      <c r="F447" s="4" t="s">
        <v>167</v>
      </c>
      <c r="G447" s="16" t="str">
        <f t="shared" si="40"/>
        <v>54607.2614</v>
      </c>
      <c r="H447" s="14">
        <f t="shared" si="41"/>
        <v>7087.5</v>
      </c>
      <c r="I447" s="62" t="s">
        <v>1475</v>
      </c>
      <c r="J447" s="63" t="s">
        <v>1476</v>
      </c>
      <c r="K447" s="62">
        <v>7087.5</v>
      </c>
      <c r="L447" s="62" t="s">
        <v>1477</v>
      </c>
      <c r="M447" s="63" t="s">
        <v>1403</v>
      </c>
      <c r="N447" s="63" t="s">
        <v>1478</v>
      </c>
      <c r="O447" s="64" t="s">
        <v>1479</v>
      </c>
      <c r="P447" s="65" t="s">
        <v>1480</v>
      </c>
    </row>
    <row r="448" spans="1:16" ht="13.5" thickBot="1">
      <c r="A448" s="14" t="str">
        <f t="shared" si="36"/>
        <v>BAVM 203 </v>
      </c>
      <c r="B448" s="4" t="str">
        <f t="shared" si="37"/>
        <v>I</v>
      </c>
      <c r="C448" s="14">
        <f t="shared" si="38"/>
        <v>54647.428</v>
      </c>
      <c r="D448" s="16" t="str">
        <f t="shared" si="39"/>
        <v>vis</v>
      </c>
      <c r="E448" s="61">
        <f>VLOOKUP(C448,A!C$21:E$972,3,FALSE)</f>
        <v>7106.9990338523739</v>
      </c>
      <c r="F448" s="4" t="s">
        <v>167</v>
      </c>
      <c r="G448" s="16" t="str">
        <f t="shared" si="40"/>
        <v>54647.428</v>
      </c>
      <c r="H448" s="14">
        <f t="shared" si="41"/>
        <v>7107</v>
      </c>
      <c r="I448" s="62" t="s">
        <v>1481</v>
      </c>
      <c r="J448" s="63" t="s">
        <v>1482</v>
      </c>
      <c r="K448" s="62">
        <v>7107</v>
      </c>
      <c r="L448" s="62" t="s">
        <v>362</v>
      </c>
      <c r="M448" s="63" t="s">
        <v>1403</v>
      </c>
      <c r="N448" s="63" t="s">
        <v>1364</v>
      </c>
      <c r="O448" s="64" t="s">
        <v>1483</v>
      </c>
      <c r="P448" s="65" t="s">
        <v>1484</v>
      </c>
    </row>
    <row r="449" spans="1:16" ht="13.5" thickBot="1">
      <c r="A449" s="14" t="str">
        <f t="shared" ref="A449:A463" si="42">P449</f>
        <v>IBVS 5893 </v>
      </c>
      <c r="B449" s="4" t="str">
        <f t="shared" ref="B449:B463" si="43">IF(H449=INT(H449),"I","II")</f>
        <v>I</v>
      </c>
      <c r="C449" s="14">
        <f t="shared" ref="C449:C463" si="44">1*G449</f>
        <v>54925.499799999998</v>
      </c>
      <c r="D449" s="16" t="str">
        <f t="shared" ref="D449:D463" si="45">VLOOKUP(F449,I$1:J$5,2,FALSE)</f>
        <v>vis</v>
      </c>
      <c r="E449" s="61">
        <f>VLOOKUP(C449,A!C$21:E$972,3,FALSE)</f>
        <v>7241.9978325762004</v>
      </c>
      <c r="F449" s="4" t="s">
        <v>167</v>
      </c>
      <c r="G449" s="16" t="str">
        <f t="shared" ref="G449:G463" si="46">MID(I449,3,LEN(I449)-3)</f>
        <v>54925.4998</v>
      </c>
      <c r="H449" s="14">
        <f t="shared" ref="H449:H463" si="47">1*K449</f>
        <v>7242</v>
      </c>
      <c r="I449" s="62" t="s">
        <v>1485</v>
      </c>
      <c r="J449" s="63" t="s">
        <v>1486</v>
      </c>
      <c r="K449" s="62">
        <v>7242</v>
      </c>
      <c r="L449" s="62" t="s">
        <v>603</v>
      </c>
      <c r="M449" s="63" t="s">
        <v>1403</v>
      </c>
      <c r="N449" s="63" t="s">
        <v>160</v>
      </c>
      <c r="O449" s="64" t="s">
        <v>1487</v>
      </c>
      <c r="P449" s="65" t="s">
        <v>1488</v>
      </c>
    </row>
    <row r="450" spans="1:16" ht="13.5" thickBot="1">
      <c r="A450" s="14" t="str">
        <f t="shared" si="42"/>
        <v>OEJV 0107 </v>
      </c>
      <c r="B450" s="4" t="str">
        <f t="shared" si="43"/>
        <v>II</v>
      </c>
      <c r="C450" s="14">
        <f t="shared" si="44"/>
        <v>54955.366699999999</v>
      </c>
      <c r="D450" s="16" t="str">
        <f t="shared" si="45"/>
        <v>vis</v>
      </c>
      <c r="E450" s="61" t="e">
        <f>VLOOKUP(C450,A!C$21:E$972,3,FALSE)</f>
        <v>#N/A</v>
      </c>
      <c r="F450" s="4" t="s">
        <v>167</v>
      </c>
      <c r="G450" s="16" t="str">
        <f t="shared" si="46"/>
        <v>54955.3667</v>
      </c>
      <c r="H450" s="14">
        <f t="shared" si="47"/>
        <v>7256.5</v>
      </c>
      <c r="I450" s="62" t="s">
        <v>1489</v>
      </c>
      <c r="J450" s="63" t="s">
        <v>1490</v>
      </c>
      <c r="K450" s="62">
        <v>7256.5</v>
      </c>
      <c r="L450" s="62" t="s">
        <v>637</v>
      </c>
      <c r="M450" s="63" t="s">
        <v>1403</v>
      </c>
      <c r="N450" s="63" t="s">
        <v>122</v>
      </c>
      <c r="O450" s="64" t="s">
        <v>1442</v>
      </c>
      <c r="P450" s="65" t="s">
        <v>1491</v>
      </c>
    </row>
    <row r="451" spans="1:16" ht="13.5" thickBot="1">
      <c r="A451" s="14" t="str">
        <f t="shared" si="42"/>
        <v>OEJV 0107 </v>
      </c>
      <c r="B451" s="4" t="str">
        <f t="shared" si="43"/>
        <v>II</v>
      </c>
      <c r="C451" s="14">
        <f t="shared" si="44"/>
        <v>54955.367100000003</v>
      </c>
      <c r="D451" s="16" t="str">
        <f t="shared" si="45"/>
        <v>vis</v>
      </c>
      <c r="E451" s="61" t="e">
        <f>VLOOKUP(C451,A!C$21:E$972,3,FALSE)</f>
        <v>#N/A</v>
      </c>
      <c r="F451" s="4" t="s">
        <v>167</v>
      </c>
      <c r="G451" s="16" t="str">
        <f t="shared" si="46"/>
        <v>54955.3671</v>
      </c>
      <c r="H451" s="14">
        <f t="shared" si="47"/>
        <v>7256.5</v>
      </c>
      <c r="I451" s="62" t="s">
        <v>1492</v>
      </c>
      <c r="J451" s="63" t="s">
        <v>1490</v>
      </c>
      <c r="K451" s="62">
        <v>7256.5</v>
      </c>
      <c r="L451" s="62" t="s">
        <v>1469</v>
      </c>
      <c r="M451" s="63" t="s">
        <v>1403</v>
      </c>
      <c r="N451" s="63" t="s">
        <v>167</v>
      </c>
      <c r="O451" s="64" t="s">
        <v>1442</v>
      </c>
      <c r="P451" s="65" t="s">
        <v>1491</v>
      </c>
    </row>
    <row r="452" spans="1:16" ht="13.5" thickBot="1">
      <c r="A452" s="14" t="str">
        <f t="shared" si="42"/>
        <v>OEJV 0107 </v>
      </c>
      <c r="B452" s="4" t="str">
        <f t="shared" si="43"/>
        <v>II</v>
      </c>
      <c r="C452" s="14">
        <f t="shared" si="44"/>
        <v>54955.367200000001</v>
      </c>
      <c r="D452" s="16" t="str">
        <f t="shared" si="45"/>
        <v>vis</v>
      </c>
      <c r="E452" s="61" t="e">
        <f>VLOOKUP(C452,A!C$21:E$972,3,FALSE)</f>
        <v>#N/A</v>
      </c>
      <c r="F452" s="4" t="s">
        <v>167</v>
      </c>
      <c r="G452" s="16" t="str">
        <f t="shared" si="46"/>
        <v>54955.3672</v>
      </c>
      <c r="H452" s="14">
        <f t="shared" si="47"/>
        <v>7256.5</v>
      </c>
      <c r="I452" s="62" t="s">
        <v>1493</v>
      </c>
      <c r="J452" s="63" t="s">
        <v>1490</v>
      </c>
      <c r="K452" s="62">
        <v>7256.5</v>
      </c>
      <c r="L452" s="62" t="s">
        <v>1494</v>
      </c>
      <c r="M452" s="63" t="s">
        <v>1403</v>
      </c>
      <c r="N452" s="63" t="s">
        <v>1430</v>
      </c>
      <c r="O452" s="64" t="s">
        <v>1442</v>
      </c>
      <c r="P452" s="65" t="s">
        <v>1491</v>
      </c>
    </row>
    <row r="453" spans="1:16" ht="13.5" thickBot="1">
      <c r="A453" s="14" t="str">
        <f t="shared" si="42"/>
        <v>OEJV 0107 </v>
      </c>
      <c r="B453" s="4" t="str">
        <f t="shared" si="43"/>
        <v>II</v>
      </c>
      <c r="C453" s="14">
        <f t="shared" si="44"/>
        <v>54959.489000000001</v>
      </c>
      <c r="D453" s="16" t="str">
        <f t="shared" si="45"/>
        <v>vis</v>
      </c>
      <c r="E453" s="61" t="e">
        <f>VLOOKUP(C453,A!C$21:E$972,3,FALSE)</f>
        <v>#N/A</v>
      </c>
      <c r="F453" s="4" t="s">
        <v>167</v>
      </c>
      <c r="G453" s="16" t="str">
        <f t="shared" si="46"/>
        <v>54959.489</v>
      </c>
      <c r="H453" s="14">
        <f t="shared" si="47"/>
        <v>7258.5</v>
      </c>
      <c r="I453" s="62" t="s">
        <v>1495</v>
      </c>
      <c r="J453" s="63" t="s">
        <v>1496</v>
      </c>
      <c r="K453" s="62">
        <v>7258.5</v>
      </c>
      <c r="L453" s="62" t="s">
        <v>362</v>
      </c>
      <c r="M453" s="63" t="s">
        <v>179</v>
      </c>
      <c r="N453" s="63"/>
      <c r="O453" s="64" t="s">
        <v>1497</v>
      </c>
      <c r="P453" s="65" t="s">
        <v>1491</v>
      </c>
    </row>
    <row r="454" spans="1:16" ht="13.5" thickBot="1">
      <c r="A454" s="14" t="str">
        <f t="shared" si="42"/>
        <v>BAVM 212 </v>
      </c>
      <c r="B454" s="4" t="str">
        <f t="shared" si="43"/>
        <v>II</v>
      </c>
      <c r="C454" s="14">
        <f t="shared" si="44"/>
        <v>55058.36</v>
      </c>
      <c r="D454" s="16" t="str">
        <f t="shared" si="45"/>
        <v>vis</v>
      </c>
      <c r="E454" s="61">
        <f>VLOOKUP(C454,A!C$21:E$972,3,FALSE)</f>
        <v>7306.4990419696296</v>
      </c>
      <c r="F454" s="4" t="s">
        <v>167</v>
      </c>
      <c r="G454" s="16" t="str">
        <f t="shared" si="46"/>
        <v>55058.360</v>
      </c>
      <c r="H454" s="14">
        <f t="shared" si="47"/>
        <v>7306.5</v>
      </c>
      <c r="I454" s="62" t="s">
        <v>1498</v>
      </c>
      <c r="J454" s="63" t="s">
        <v>1499</v>
      </c>
      <c r="K454" s="62">
        <v>7306.5</v>
      </c>
      <c r="L454" s="62" t="s">
        <v>362</v>
      </c>
      <c r="M454" s="63" t="s">
        <v>1403</v>
      </c>
      <c r="N454" s="63" t="s">
        <v>1458</v>
      </c>
      <c r="O454" s="64" t="s">
        <v>670</v>
      </c>
      <c r="P454" s="65" t="s">
        <v>1500</v>
      </c>
    </row>
    <row r="455" spans="1:16" ht="13.5" thickBot="1">
      <c r="A455" s="14" t="str">
        <f t="shared" si="42"/>
        <v>BAVM 212 </v>
      </c>
      <c r="B455" s="4" t="str">
        <f t="shared" si="43"/>
        <v>I</v>
      </c>
      <c r="C455" s="14">
        <f t="shared" si="44"/>
        <v>55125.301700000004</v>
      </c>
      <c r="D455" s="16" t="str">
        <f t="shared" si="45"/>
        <v>vis</v>
      </c>
      <c r="E455" s="61">
        <f>VLOOKUP(C455,A!C$21:E$972,3,FALSE)</f>
        <v>7338.9980191565692</v>
      </c>
      <c r="F455" s="4" t="s">
        <v>167</v>
      </c>
      <c r="G455" s="16" t="str">
        <f t="shared" si="46"/>
        <v>55125.3017</v>
      </c>
      <c r="H455" s="14">
        <f t="shared" si="47"/>
        <v>7339</v>
      </c>
      <c r="I455" s="62" t="s">
        <v>1501</v>
      </c>
      <c r="J455" s="63" t="s">
        <v>1502</v>
      </c>
      <c r="K455" s="62">
        <v>7339</v>
      </c>
      <c r="L455" s="62" t="s">
        <v>609</v>
      </c>
      <c r="M455" s="63" t="s">
        <v>1403</v>
      </c>
      <c r="N455" s="63" t="s">
        <v>1458</v>
      </c>
      <c r="O455" s="64" t="s">
        <v>670</v>
      </c>
      <c r="P455" s="65" t="s">
        <v>1500</v>
      </c>
    </row>
    <row r="456" spans="1:16" ht="13.5" thickBot="1">
      <c r="A456" s="14" t="str">
        <f t="shared" si="42"/>
        <v>BAVM 214 </v>
      </c>
      <c r="B456" s="4" t="str">
        <f t="shared" si="43"/>
        <v>I</v>
      </c>
      <c r="C456" s="14">
        <f t="shared" si="44"/>
        <v>55304.504300000001</v>
      </c>
      <c r="D456" s="16" t="str">
        <f t="shared" si="45"/>
        <v>vis</v>
      </c>
      <c r="E456" s="61">
        <f>VLOOKUP(C456,A!C$21:E$972,3,FALSE)</f>
        <v>7425.9976204400728</v>
      </c>
      <c r="F456" s="4" t="s">
        <v>167</v>
      </c>
      <c r="G456" s="16" t="str">
        <f t="shared" si="46"/>
        <v>55304.5043</v>
      </c>
      <c r="H456" s="14">
        <f t="shared" si="47"/>
        <v>7426</v>
      </c>
      <c r="I456" s="62" t="s">
        <v>1503</v>
      </c>
      <c r="J456" s="63" t="s">
        <v>1504</v>
      </c>
      <c r="K456" s="62">
        <v>7426</v>
      </c>
      <c r="L456" s="62" t="s">
        <v>1505</v>
      </c>
      <c r="M456" s="63" t="s">
        <v>1403</v>
      </c>
      <c r="N456" s="63" t="s">
        <v>167</v>
      </c>
      <c r="O456" s="64" t="s">
        <v>1412</v>
      </c>
      <c r="P456" s="65" t="s">
        <v>1506</v>
      </c>
    </row>
    <row r="457" spans="1:16" ht="13.5" thickBot="1">
      <c r="A457" s="14" t="str">
        <f t="shared" si="42"/>
        <v>OEJV 0137 </v>
      </c>
      <c r="B457" s="4" t="str">
        <f t="shared" si="43"/>
        <v>I</v>
      </c>
      <c r="C457" s="14">
        <f t="shared" si="44"/>
        <v>55370.420899999997</v>
      </c>
      <c r="D457" s="16" t="str">
        <f t="shared" si="45"/>
        <v>vis</v>
      </c>
      <c r="E457" s="61" t="e">
        <f>VLOOKUP(C457,A!C$21:E$972,3,FALSE)</f>
        <v>#N/A</v>
      </c>
      <c r="F457" s="4" t="s">
        <v>167</v>
      </c>
      <c r="G457" s="16" t="str">
        <f t="shared" si="46"/>
        <v>55370.4209</v>
      </c>
      <c r="H457" s="14">
        <f t="shared" si="47"/>
        <v>7458</v>
      </c>
      <c r="I457" s="62" t="s">
        <v>1507</v>
      </c>
      <c r="J457" s="63" t="s">
        <v>1508</v>
      </c>
      <c r="K457" s="62">
        <v>7458</v>
      </c>
      <c r="L457" s="62" t="s">
        <v>711</v>
      </c>
      <c r="M457" s="63" t="s">
        <v>1403</v>
      </c>
      <c r="N457" s="63" t="s">
        <v>160</v>
      </c>
      <c r="O457" s="64" t="s">
        <v>1509</v>
      </c>
      <c r="P457" s="65" t="s">
        <v>1510</v>
      </c>
    </row>
    <row r="458" spans="1:16" ht="13.5" thickBot="1">
      <c r="A458" s="14" t="str">
        <f t="shared" si="42"/>
        <v>IBVS 6044 </v>
      </c>
      <c r="B458" s="4" t="str">
        <f t="shared" si="43"/>
        <v>I</v>
      </c>
      <c r="C458" s="14">
        <f t="shared" si="44"/>
        <v>56159.325100000002</v>
      </c>
      <c r="D458" s="16" t="str">
        <f t="shared" si="45"/>
        <v>vis</v>
      </c>
      <c r="E458" s="61" t="e">
        <f>VLOOKUP(C458,A!C$21:E$972,3,FALSE)</f>
        <v>#N/A</v>
      </c>
      <c r="F458" s="4" t="s">
        <v>167</v>
      </c>
      <c r="G458" s="16" t="str">
        <f t="shared" si="46"/>
        <v>56159.3251</v>
      </c>
      <c r="H458" s="14">
        <f t="shared" si="47"/>
        <v>7841</v>
      </c>
      <c r="I458" s="62" t="s">
        <v>1511</v>
      </c>
      <c r="J458" s="63" t="s">
        <v>1512</v>
      </c>
      <c r="K458" s="62">
        <v>7841</v>
      </c>
      <c r="L458" s="62" t="s">
        <v>666</v>
      </c>
      <c r="M458" s="63" t="s">
        <v>1403</v>
      </c>
      <c r="N458" s="63" t="s">
        <v>1430</v>
      </c>
      <c r="O458" s="64" t="s">
        <v>1513</v>
      </c>
      <c r="P458" s="65" t="s">
        <v>1514</v>
      </c>
    </row>
    <row r="459" spans="1:16" ht="13.5" thickBot="1">
      <c r="A459" s="14" t="str">
        <f t="shared" si="42"/>
        <v>OEJV 0162 </v>
      </c>
      <c r="B459" s="4" t="str">
        <f t="shared" si="43"/>
        <v>I</v>
      </c>
      <c r="C459" s="14">
        <f t="shared" si="44"/>
        <v>56474.478000000003</v>
      </c>
      <c r="D459" s="16" t="str">
        <f t="shared" si="45"/>
        <v>vis</v>
      </c>
      <c r="E459" s="61">
        <f>VLOOKUP(C459,A!C$21:E$972,3,FALSE)</f>
        <v>7993.9985613426461</v>
      </c>
      <c r="F459" s="4" t="s">
        <v>167</v>
      </c>
      <c r="G459" s="16" t="str">
        <f t="shared" si="46"/>
        <v>56474.478</v>
      </c>
      <c r="H459" s="14">
        <f t="shared" si="47"/>
        <v>7994</v>
      </c>
      <c r="I459" s="62" t="s">
        <v>1515</v>
      </c>
      <c r="J459" s="63" t="s">
        <v>1516</v>
      </c>
      <c r="K459" s="62">
        <v>7994</v>
      </c>
      <c r="L459" s="62" t="s">
        <v>168</v>
      </c>
      <c r="M459" s="63" t="s">
        <v>1403</v>
      </c>
      <c r="N459" s="63" t="s">
        <v>1364</v>
      </c>
      <c r="O459" s="64" t="s">
        <v>1121</v>
      </c>
      <c r="P459" s="65" t="s">
        <v>1517</v>
      </c>
    </row>
    <row r="460" spans="1:16" ht="13.5" thickBot="1">
      <c r="A460" s="14" t="str">
        <f t="shared" si="42"/>
        <v>BAVM 234 </v>
      </c>
      <c r="B460" s="4" t="str">
        <f t="shared" si="43"/>
        <v>I</v>
      </c>
      <c r="C460" s="14">
        <f t="shared" si="44"/>
        <v>56540.391499999998</v>
      </c>
      <c r="D460" s="16" t="str">
        <f t="shared" si="45"/>
        <v>vis</v>
      </c>
      <c r="E460" s="61">
        <f>VLOOKUP(C460,A!C$21:E$972,3,FALSE)</f>
        <v>8025.9983661401202</v>
      </c>
      <c r="F460" s="4" t="s">
        <v>167</v>
      </c>
      <c r="G460" s="16" t="str">
        <f t="shared" si="46"/>
        <v>56540.3915</v>
      </c>
      <c r="H460" s="14">
        <f t="shared" si="47"/>
        <v>8026</v>
      </c>
      <c r="I460" s="62" t="s">
        <v>1518</v>
      </c>
      <c r="J460" s="63" t="s">
        <v>1519</v>
      </c>
      <c r="K460" s="62">
        <v>8026</v>
      </c>
      <c r="L460" s="62" t="s">
        <v>597</v>
      </c>
      <c r="M460" s="63" t="s">
        <v>1403</v>
      </c>
      <c r="N460" s="63" t="s">
        <v>1458</v>
      </c>
      <c r="O460" s="64" t="s">
        <v>917</v>
      </c>
      <c r="P460" s="65" t="s">
        <v>1520</v>
      </c>
    </row>
    <row r="461" spans="1:16" ht="13.5" thickBot="1">
      <c r="A461" s="14" t="str">
        <f t="shared" si="42"/>
        <v>BAVM 238 </v>
      </c>
      <c r="B461" s="4" t="str">
        <f t="shared" si="43"/>
        <v>II</v>
      </c>
      <c r="C461" s="14">
        <f t="shared" si="44"/>
        <v>56782.417399999998</v>
      </c>
      <c r="D461" s="16" t="str">
        <f t="shared" si="45"/>
        <v>vis</v>
      </c>
      <c r="E461" s="61">
        <f>VLOOKUP(C461,A!C$21:E$972,3,FALSE)</f>
        <v>8143.4975363546237</v>
      </c>
      <c r="F461" s="4" t="s">
        <v>167</v>
      </c>
      <c r="G461" s="16" t="str">
        <f t="shared" si="46"/>
        <v>56782.4174</v>
      </c>
      <c r="H461" s="14">
        <f t="shared" si="47"/>
        <v>8143.5</v>
      </c>
      <c r="I461" s="62" t="s">
        <v>1521</v>
      </c>
      <c r="J461" s="63" t="s">
        <v>1522</v>
      </c>
      <c r="K461" s="62">
        <v>8143.5</v>
      </c>
      <c r="L461" s="62" t="s">
        <v>1523</v>
      </c>
      <c r="M461" s="63" t="s">
        <v>1403</v>
      </c>
      <c r="N461" s="63" t="s">
        <v>1458</v>
      </c>
      <c r="O461" s="64" t="s">
        <v>917</v>
      </c>
      <c r="P461" s="65" t="s">
        <v>1524</v>
      </c>
    </row>
    <row r="462" spans="1:16" ht="13.5" thickBot="1">
      <c r="A462" s="14" t="str">
        <f t="shared" si="42"/>
        <v>BAVM 238 </v>
      </c>
      <c r="B462" s="4" t="str">
        <f t="shared" si="43"/>
        <v>I</v>
      </c>
      <c r="C462" s="14">
        <f t="shared" si="44"/>
        <v>56886.439200000001</v>
      </c>
      <c r="D462" s="16" t="str">
        <f t="shared" si="45"/>
        <v>vis</v>
      </c>
      <c r="E462" s="61">
        <f>VLOOKUP(C462,A!C$21:E$972,3,FALSE)</f>
        <v>8193.9982273311653</v>
      </c>
      <c r="F462" s="4" t="s">
        <v>167</v>
      </c>
      <c r="G462" s="16" t="str">
        <f t="shared" si="46"/>
        <v>56886.4392</v>
      </c>
      <c r="H462" s="14">
        <f t="shared" si="47"/>
        <v>8194</v>
      </c>
      <c r="I462" s="62" t="s">
        <v>1525</v>
      </c>
      <c r="J462" s="63" t="s">
        <v>1526</v>
      </c>
      <c r="K462" s="62">
        <v>8194</v>
      </c>
      <c r="L462" s="62" t="s">
        <v>674</v>
      </c>
      <c r="M462" s="63" t="s">
        <v>1403</v>
      </c>
      <c r="N462" s="63" t="s">
        <v>1458</v>
      </c>
      <c r="O462" s="64" t="s">
        <v>917</v>
      </c>
      <c r="P462" s="65" t="s">
        <v>1524</v>
      </c>
    </row>
    <row r="463" spans="1:16" ht="26.25" thickBot="1">
      <c r="A463" s="14" t="str">
        <f t="shared" si="42"/>
        <v>BAVM 241 (=IBVS 6157) </v>
      </c>
      <c r="B463" s="4" t="str">
        <f t="shared" si="43"/>
        <v>II</v>
      </c>
      <c r="C463" s="14">
        <f t="shared" si="44"/>
        <v>57161.422700000003</v>
      </c>
      <c r="D463" s="16" t="str">
        <f t="shared" si="45"/>
        <v>vis</v>
      </c>
      <c r="E463" s="61">
        <f>VLOOKUP(C463,A!C$21:E$972,3,FALSE)</f>
        <v>8327.4977126039394</v>
      </c>
      <c r="F463" s="4" t="s">
        <v>167</v>
      </c>
      <c r="G463" s="16" t="str">
        <f t="shared" si="46"/>
        <v>57161.4227</v>
      </c>
      <c r="H463" s="14">
        <f t="shared" si="47"/>
        <v>8327.5</v>
      </c>
      <c r="I463" s="62" t="s">
        <v>1527</v>
      </c>
      <c r="J463" s="63" t="s">
        <v>1528</v>
      </c>
      <c r="K463" s="62">
        <v>8327.5</v>
      </c>
      <c r="L463" s="62" t="s">
        <v>539</v>
      </c>
      <c r="M463" s="63" t="s">
        <v>1403</v>
      </c>
      <c r="N463" s="63" t="s">
        <v>1458</v>
      </c>
      <c r="O463" s="64" t="s">
        <v>917</v>
      </c>
      <c r="P463" s="65" t="s">
        <v>1529</v>
      </c>
    </row>
    <row r="464" spans="1:1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  <row r="926" spans="2:6">
      <c r="B926" s="4"/>
      <c r="F926" s="4"/>
    </row>
    <row r="927" spans="2:6">
      <c r="B927" s="4"/>
      <c r="F927" s="4"/>
    </row>
    <row r="928" spans="2:6">
      <c r="B928" s="4"/>
      <c r="F928" s="4"/>
    </row>
    <row r="929" spans="2:6">
      <c r="B929" s="4"/>
      <c r="F929" s="4"/>
    </row>
    <row r="930" spans="2:6">
      <c r="B930" s="4"/>
      <c r="F930" s="4"/>
    </row>
    <row r="931" spans="2:6">
      <c r="B931" s="4"/>
      <c r="F931" s="4"/>
    </row>
    <row r="932" spans="2:6">
      <c r="B932" s="4"/>
      <c r="F932" s="4"/>
    </row>
    <row r="933" spans="2:6">
      <c r="B933" s="4"/>
      <c r="F933" s="4"/>
    </row>
    <row r="934" spans="2:6">
      <c r="B934" s="4"/>
      <c r="F934" s="4"/>
    </row>
    <row r="935" spans="2:6">
      <c r="B935" s="4"/>
      <c r="F935" s="4"/>
    </row>
    <row r="936" spans="2:6">
      <c r="B936" s="4"/>
      <c r="F936" s="4"/>
    </row>
    <row r="937" spans="2:6">
      <c r="B937" s="4"/>
      <c r="F937" s="4"/>
    </row>
    <row r="938" spans="2:6">
      <c r="B938" s="4"/>
      <c r="F938" s="4"/>
    </row>
    <row r="939" spans="2:6">
      <c r="B939" s="4"/>
      <c r="F939" s="4"/>
    </row>
    <row r="940" spans="2:6">
      <c r="B940" s="4"/>
      <c r="F940" s="4"/>
    </row>
    <row r="941" spans="2:6">
      <c r="B941" s="4"/>
      <c r="F941" s="4"/>
    </row>
    <row r="942" spans="2:6">
      <c r="B942" s="4"/>
      <c r="F942" s="4"/>
    </row>
    <row r="943" spans="2:6">
      <c r="B943" s="4"/>
      <c r="F943" s="4"/>
    </row>
    <row r="944" spans="2:6">
      <c r="B944" s="4"/>
      <c r="F944" s="4"/>
    </row>
    <row r="945" spans="2:6">
      <c r="B945" s="4"/>
      <c r="F945" s="4"/>
    </row>
    <row r="946" spans="2:6">
      <c r="B946" s="4"/>
      <c r="F946" s="4"/>
    </row>
    <row r="947" spans="2:6">
      <c r="B947" s="4"/>
      <c r="F947" s="4"/>
    </row>
    <row r="948" spans="2:6">
      <c r="B948" s="4"/>
      <c r="F948" s="4"/>
    </row>
    <row r="949" spans="2:6">
      <c r="B949" s="4"/>
      <c r="F949" s="4"/>
    </row>
    <row r="950" spans="2:6">
      <c r="B950" s="4"/>
      <c r="F950" s="4"/>
    </row>
    <row r="951" spans="2:6">
      <c r="B951" s="4"/>
      <c r="F951" s="4"/>
    </row>
    <row r="952" spans="2:6">
      <c r="B952" s="4"/>
      <c r="F952" s="4"/>
    </row>
    <row r="953" spans="2:6">
      <c r="B953" s="4"/>
      <c r="F953" s="4"/>
    </row>
    <row r="954" spans="2:6">
      <c r="B954" s="4"/>
      <c r="F954" s="4"/>
    </row>
    <row r="955" spans="2:6">
      <c r="B955" s="4"/>
      <c r="F955" s="4"/>
    </row>
    <row r="956" spans="2:6">
      <c r="B956" s="4"/>
      <c r="F956" s="4"/>
    </row>
    <row r="957" spans="2:6">
      <c r="B957" s="4"/>
      <c r="F957" s="4"/>
    </row>
    <row r="958" spans="2:6">
      <c r="B958" s="4"/>
      <c r="F958" s="4"/>
    </row>
    <row r="959" spans="2:6">
      <c r="B959" s="4"/>
      <c r="F959" s="4"/>
    </row>
    <row r="960" spans="2:6">
      <c r="B960" s="4"/>
      <c r="F960" s="4"/>
    </row>
    <row r="961" spans="2:6">
      <c r="B961" s="4"/>
      <c r="F961" s="4"/>
    </row>
    <row r="962" spans="2:6">
      <c r="B962" s="4"/>
      <c r="F962" s="4"/>
    </row>
    <row r="963" spans="2:6">
      <c r="B963" s="4"/>
      <c r="F963" s="4"/>
    </row>
    <row r="964" spans="2:6">
      <c r="B964" s="4"/>
      <c r="F964" s="4"/>
    </row>
    <row r="965" spans="2:6">
      <c r="B965" s="4"/>
      <c r="F965" s="4"/>
    </row>
    <row r="966" spans="2:6">
      <c r="B966" s="4"/>
      <c r="F966" s="4"/>
    </row>
    <row r="967" spans="2:6">
      <c r="B967" s="4"/>
      <c r="F967" s="4"/>
    </row>
    <row r="968" spans="2:6">
      <c r="B968" s="4"/>
      <c r="F968" s="4"/>
    </row>
    <row r="969" spans="2:6">
      <c r="B969" s="4"/>
      <c r="F969" s="4"/>
    </row>
    <row r="970" spans="2:6">
      <c r="B970" s="4"/>
      <c r="F970" s="4"/>
    </row>
    <row r="971" spans="2:6">
      <c r="B971" s="4"/>
      <c r="F971" s="4"/>
    </row>
    <row r="972" spans="2:6">
      <c r="B972" s="4"/>
      <c r="F972" s="4"/>
    </row>
    <row r="973" spans="2:6">
      <c r="B973" s="4"/>
      <c r="F973" s="4"/>
    </row>
    <row r="974" spans="2:6">
      <c r="B974" s="4"/>
      <c r="F974" s="4"/>
    </row>
    <row r="975" spans="2:6">
      <c r="B975" s="4"/>
      <c r="F975" s="4"/>
    </row>
    <row r="976" spans="2:6">
      <c r="B976" s="4"/>
      <c r="F976" s="4"/>
    </row>
    <row r="977" spans="2:6">
      <c r="B977" s="4"/>
      <c r="F977" s="4"/>
    </row>
    <row r="978" spans="2:6">
      <c r="B978" s="4"/>
      <c r="F978" s="4"/>
    </row>
    <row r="979" spans="2:6">
      <c r="B979" s="4"/>
      <c r="F979" s="4"/>
    </row>
    <row r="980" spans="2:6">
      <c r="B980" s="4"/>
      <c r="F980" s="4"/>
    </row>
    <row r="981" spans="2:6">
      <c r="B981" s="4"/>
      <c r="F981" s="4"/>
    </row>
    <row r="982" spans="2:6">
      <c r="B982" s="4"/>
      <c r="F982" s="4"/>
    </row>
    <row r="983" spans="2:6">
      <c r="B983" s="4"/>
      <c r="F983" s="4"/>
    </row>
    <row r="984" spans="2:6">
      <c r="B984" s="4"/>
      <c r="F984" s="4"/>
    </row>
    <row r="985" spans="2:6">
      <c r="B985" s="4"/>
      <c r="F985" s="4"/>
    </row>
    <row r="986" spans="2:6">
      <c r="B986" s="4"/>
      <c r="F986" s="4"/>
    </row>
    <row r="987" spans="2:6">
      <c r="B987" s="4"/>
      <c r="F987" s="4"/>
    </row>
    <row r="988" spans="2:6">
      <c r="B988" s="4"/>
      <c r="F988" s="4"/>
    </row>
    <row r="989" spans="2:6">
      <c r="B989" s="4"/>
      <c r="F989" s="4"/>
    </row>
    <row r="990" spans="2:6">
      <c r="B990" s="4"/>
      <c r="F990" s="4"/>
    </row>
    <row r="991" spans="2:6">
      <c r="B991" s="4"/>
      <c r="F991" s="4"/>
    </row>
    <row r="992" spans="2:6">
      <c r="B992" s="4"/>
      <c r="F992" s="4"/>
    </row>
    <row r="993" spans="2:6">
      <c r="B993" s="4"/>
      <c r="F993" s="4"/>
    </row>
    <row r="994" spans="2:6">
      <c r="B994" s="4"/>
      <c r="F994" s="4"/>
    </row>
    <row r="995" spans="2:6">
      <c r="B995" s="4"/>
      <c r="F995" s="4"/>
    </row>
    <row r="996" spans="2:6">
      <c r="B996" s="4"/>
      <c r="F996" s="4"/>
    </row>
    <row r="997" spans="2:6">
      <c r="B997" s="4"/>
      <c r="F997" s="4"/>
    </row>
    <row r="998" spans="2:6">
      <c r="B998" s="4"/>
      <c r="F998" s="4"/>
    </row>
    <row r="999" spans="2:6">
      <c r="B999" s="4"/>
      <c r="F999" s="4"/>
    </row>
    <row r="1000" spans="2:6">
      <c r="B1000" s="4"/>
      <c r="F1000" s="4"/>
    </row>
    <row r="1001" spans="2:6">
      <c r="B1001" s="4"/>
      <c r="F1001" s="4"/>
    </row>
    <row r="1002" spans="2:6">
      <c r="B1002" s="4"/>
      <c r="F1002" s="4"/>
    </row>
    <row r="1003" spans="2:6">
      <c r="B1003" s="4"/>
      <c r="F1003" s="4"/>
    </row>
    <row r="1004" spans="2:6">
      <c r="B1004" s="4"/>
      <c r="F1004" s="4"/>
    </row>
    <row r="1005" spans="2:6">
      <c r="B1005" s="4"/>
      <c r="F1005" s="4"/>
    </row>
    <row r="1006" spans="2:6">
      <c r="B1006" s="4"/>
      <c r="F1006" s="4"/>
    </row>
    <row r="1007" spans="2:6">
      <c r="B1007" s="4"/>
      <c r="F1007" s="4"/>
    </row>
    <row r="1008" spans="2:6">
      <c r="B1008" s="4"/>
      <c r="F1008" s="4"/>
    </row>
    <row r="1009" spans="2:6">
      <c r="B1009" s="4"/>
      <c r="F1009" s="4"/>
    </row>
    <row r="1010" spans="2:6">
      <c r="B1010" s="4"/>
      <c r="F1010" s="4"/>
    </row>
    <row r="1011" spans="2:6">
      <c r="B1011" s="4"/>
      <c r="F1011" s="4"/>
    </row>
    <row r="1012" spans="2:6">
      <c r="B1012" s="4"/>
      <c r="F1012" s="4"/>
    </row>
    <row r="1013" spans="2:6">
      <c r="B1013" s="4"/>
      <c r="F1013" s="4"/>
    </row>
    <row r="1014" spans="2:6">
      <c r="B1014" s="4"/>
      <c r="F1014" s="4"/>
    </row>
    <row r="1015" spans="2:6">
      <c r="B1015" s="4"/>
      <c r="F1015" s="4"/>
    </row>
    <row r="1016" spans="2:6">
      <c r="B1016" s="4"/>
      <c r="F1016" s="4"/>
    </row>
    <row r="1017" spans="2:6">
      <c r="B1017" s="4"/>
      <c r="F1017" s="4"/>
    </row>
    <row r="1018" spans="2:6">
      <c r="B1018" s="4"/>
      <c r="F1018" s="4"/>
    </row>
    <row r="1019" spans="2:6">
      <c r="B1019" s="4"/>
      <c r="F1019" s="4"/>
    </row>
    <row r="1020" spans="2:6">
      <c r="B1020" s="4"/>
      <c r="F1020" s="4"/>
    </row>
    <row r="1021" spans="2:6">
      <c r="B1021" s="4"/>
      <c r="F1021" s="4"/>
    </row>
    <row r="1022" spans="2:6">
      <c r="B1022" s="4"/>
      <c r="F1022" s="4"/>
    </row>
    <row r="1023" spans="2:6">
      <c r="B1023" s="4"/>
      <c r="F1023" s="4"/>
    </row>
    <row r="1024" spans="2:6">
      <c r="B1024" s="4"/>
      <c r="F1024" s="4"/>
    </row>
    <row r="1025" spans="2:6">
      <c r="B1025" s="4"/>
      <c r="F1025" s="4"/>
    </row>
    <row r="1026" spans="2:6">
      <c r="B1026" s="4"/>
      <c r="F1026" s="4"/>
    </row>
    <row r="1027" spans="2:6">
      <c r="B1027" s="4"/>
      <c r="F1027" s="4"/>
    </row>
    <row r="1028" spans="2:6">
      <c r="B1028" s="4"/>
      <c r="F1028" s="4"/>
    </row>
    <row r="1029" spans="2:6">
      <c r="B1029" s="4"/>
      <c r="F1029" s="4"/>
    </row>
    <row r="1030" spans="2:6">
      <c r="B1030" s="4"/>
      <c r="F1030" s="4"/>
    </row>
    <row r="1031" spans="2:6">
      <c r="B1031" s="4"/>
      <c r="F1031" s="4"/>
    </row>
    <row r="1032" spans="2:6">
      <c r="B1032" s="4"/>
      <c r="F1032" s="4"/>
    </row>
    <row r="1033" spans="2:6">
      <c r="B1033" s="4"/>
      <c r="F1033" s="4"/>
    </row>
    <row r="1034" spans="2:6">
      <c r="B1034" s="4"/>
      <c r="F1034" s="4"/>
    </row>
    <row r="1035" spans="2:6">
      <c r="B1035" s="4"/>
      <c r="F1035" s="4"/>
    </row>
    <row r="1036" spans="2:6">
      <c r="B1036" s="4"/>
      <c r="F1036" s="4"/>
    </row>
    <row r="1037" spans="2:6">
      <c r="B1037" s="4"/>
      <c r="F1037" s="4"/>
    </row>
    <row r="1038" spans="2:6">
      <c r="B1038" s="4"/>
      <c r="F1038" s="4"/>
    </row>
    <row r="1039" spans="2:6">
      <c r="B1039" s="4"/>
      <c r="F1039" s="4"/>
    </row>
    <row r="1040" spans="2:6">
      <c r="B1040" s="4"/>
      <c r="F1040" s="4"/>
    </row>
    <row r="1041" spans="2:6">
      <c r="B1041" s="4"/>
      <c r="F1041" s="4"/>
    </row>
    <row r="1042" spans="2:6">
      <c r="B1042" s="4"/>
      <c r="F1042" s="4"/>
    </row>
    <row r="1043" spans="2:6">
      <c r="B1043" s="4"/>
      <c r="F1043" s="4"/>
    </row>
    <row r="1044" spans="2:6">
      <c r="B1044" s="4"/>
      <c r="F1044" s="4"/>
    </row>
    <row r="1045" spans="2:6">
      <c r="B1045" s="4"/>
      <c r="F1045" s="4"/>
    </row>
    <row r="1046" spans="2:6">
      <c r="B1046" s="4"/>
      <c r="F1046" s="4"/>
    </row>
    <row r="1047" spans="2:6">
      <c r="B1047" s="4"/>
      <c r="F1047" s="4"/>
    </row>
    <row r="1048" spans="2:6">
      <c r="B1048" s="4"/>
      <c r="F1048" s="4"/>
    </row>
    <row r="1049" spans="2:6">
      <c r="B1049" s="4"/>
      <c r="F1049" s="4"/>
    </row>
    <row r="1050" spans="2:6">
      <c r="B1050" s="4"/>
      <c r="F1050" s="4"/>
    </row>
    <row r="1051" spans="2:6">
      <c r="B1051" s="4"/>
      <c r="F1051" s="4"/>
    </row>
    <row r="1052" spans="2:6">
      <c r="B1052" s="4"/>
      <c r="F1052" s="4"/>
    </row>
    <row r="1053" spans="2:6">
      <c r="B1053" s="4"/>
      <c r="F1053" s="4"/>
    </row>
    <row r="1054" spans="2:6">
      <c r="B1054" s="4"/>
      <c r="F1054" s="4"/>
    </row>
    <row r="1055" spans="2:6">
      <c r="B1055" s="4"/>
      <c r="F1055" s="4"/>
    </row>
    <row r="1056" spans="2:6">
      <c r="B1056" s="4"/>
      <c r="F1056" s="4"/>
    </row>
    <row r="1057" spans="2:6">
      <c r="B1057" s="4"/>
      <c r="F1057" s="4"/>
    </row>
    <row r="1058" spans="2:6">
      <c r="B1058" s="4"/>
      <c r="F1058" s="4"/>
    </row>
    <row r="1059" spans="2:6">
      <c r="B1059" s="4"/>
      <c r="F1059" s="4"/>
    </row>
    <row r="1060" spans="2:6">
      <c r="B1060" s="4"/>
      <c r="F1060" s="4"/>
    </row>
    <row r="1061" spans="2:6">
      <c r="B1061" s="4"/>
      <c r="F1061" s="4"/>
    </row>
    <row r="1062" spans="2:6">
      <c r="B1062" s="4"/>
      <c r="F1062" s="4"/>
    </row>
    <row r="1063" spans="2:6">
      <c r="B1063" s="4"/>
      <c r="F1063" s="4"/>
    </row>
    <row r="1064" spans="2:6">
      <c r="B1064" s="4"/>
      <c r="F1064" s="4"/>
    </row>
    <row r="1065" spans="2:6">
      <c r="B1065" s="4"/>
      <c r="F1065" s="4"/>
    </row>
    <row r="1066" spans="2:6">
      <c r="B1066" s="4"/>
      <c r="F1066" s="4"/>
    </row>
    <row r="1067" spans="2:6">
      <c r="B1067" s="4"/>
      <c r="F1067" s="4"/>
    </row>
    <row r="1068" spans="2:6">
      <c r="B1068" s="4"/>
      <c r="F1068" s="4"/>
    </row>
    <row r="1069" spans="2:6">
      <c r="B1069" s="4"/>
      <c r="F1069" s="4"/>
    </row>
    <row r="1070" spans="2:6">
      <c r="B1070" s="4"/>
      <c r="F1070" s="4"/>
    </row>
    <row r="1071" spans="2:6">
      <c r="B1071" s="4"/>
      <c r="F1071" s="4"/>
    </row>
    <row r="1072" spans="2:6">
      <c r="B1072" s="4"/>
      <c r="F1072" s="4"/>
    </row>
    <row r="1073" spans="2:6">
      <c r="B1073" s="4"/>
      <c r="F1073" s="4"/>
    </row>
    <row r="1074" spans="2:6">
      <c r="B1074" s="4"/>
      <c r="F1074" s="4"/>
    </row>
    <row r="1075" spans="2:6">
      <c r="B1075" s="4"/>
      <c r="F1075" s="4"/>
    </row>
    <row r="1076" spans="2:6">
      <c r="B1076" s="4"/>
      <c r="F1076" s="4"/>
    </row>
    <row r="1077" spans="2:6">
      <c r="B1077" s="4"/>
      <c r="F1077" s="4"/>
    </row>
    <row r="1078" spans="2:6">
      <c r="B1078" s="4"/>
      <c r="F1078" s="4"/>
    </row>
    <row r="1079" spans="2:6">
      <c r="B1079" s="4"/>
      <c r="F1079" s="4"/>
    </row>
    <row r="1080" spans="2:6">
      <c r="B1080" s="4"/>
      <c r="F1080" s="4"/>
    </row>
    <row r="1081" spans="2:6">
      <c r="B1081" s="4"/>
      <c r="F1081" s="4"/>
    </row>
    <row r="1082" spans="2:6">
      <c r="B1082" s="4"/>
      <c r="F1082" s="4"/>
    </row>
    <row r="1083" spans="2:6">
      <c r="B1083" s="4"/>
      <c r="F1083" s="4"/>
    </row>
    <row r="1084" spans="2:6">
      <c r="B1084" s="4"/>
      <c r="F1084" s="4"/>
    </row>
    <row r="1085" spans="2:6">
      <c r="B1085" s="4"/>
      <c r="F1085" s="4"/>
    </row>
    <row r="1086" spans="2:6">
      <c r="B1086" s="4"/>
      <c r="F1086" s="4"/>
    </row>
    <row r="1087" spans="2:6">
      <c r="B1087" s="4"/>
      <c r="F1087" s="4"/>
    </row>
    <row r="1088" spans="2:6">
      <c r="B1088" s="4"/>
      <c r="F1088" s="4"/>
    </row>
    <row r="1089" spans="2:6">
      <c r="B1089" s="4"/>
      <c r="F1089" s="4"/>
    </row>
    <row r="1090" spans="2:6">
      <c r="B1090" s="4"/>
      <c r="F1090" s="4"/>
    </row>
    <row r="1091" spans="2:6">
      <c r="B1091" s="4"/>
      <c r="F1091" s="4"/>
    </row>
    <row r="1092" spans="2:6">
      <c r="B1092" s="4"/>
      <c r="F1092" s="4"/>
    </row>
    <row r="1093" spans="2:6">
      <c r="B1093" s="4"/>
      <c r="F1093" s="4"/>
    </row>
    <row r="1094" spans="2:6">
      <c r="B1094" s="4"/>
      <c r="F1094" s="4"/>
    </row>
    <row r="1095" spans="2:6">
      <c r="B1095" s="4"/>
      <c r="F1095" s="4"/>
    </row>
    <row r="1096" spans="2:6">
      <c r="B1096" s="4"/>
      <c r="F1096" s="4"/>
    </row>
    <row r="1097" spans="2:6">
      <c r="B1097" s="4"/>
      <c r="F1097" s="4"/>
    </row>
    <row r="1098" spans="2:6">
      <c r="B1098" s="4"/>
      <c r="F1098" s="4"/>
    </row>
    <row r="1099" spans="2:6">
      <c r="B1099" s="4"/>
      <c r="F1099" s="4"/>
    </row>
    <row r="1100" spans="2:6">
      <c r="B1100" s="4"/>
      <c r="F1100" s="4"/>
    </row>
    <row r="1101" spans="2:6">
      <c r="B1101" s="4"/>
      <c r="F1101" s="4"/>
    </row>
    <row r="1102" spans="2:6">
      <c r="B1102" s="4"/>
      <c r="F1102" s="4"/>
    </row>
    <row r="1103" spans="2:6">
      <c r="B1103" s="4"/>
      <c r="F1103" s="4"/>
    </row>
    <row r="1104" spans="2:6">
      <c r="B1104" s="4"/>
      <c r="F1104" s="4"/>
    </row>
    <row r="1105" spans="2:6">
      <c r="B1105" s="4"/>
      <c r="F1105" s="4"/>
    </row>
    <row r="1106" spans="2:6">
      <c r="B1106" s="4"/>
      <c r="F1106" s="4"/>
    </row>
    <row r="1107" spans="2:6">
      <c r="B1107" s="4"/>
      <c r="F1107" s="4"/>
    </row>
    <row r="1108" spans="2:6">
      <c r="B1108" s="4"/>
      <c r="F1108" s="4"/>
    </row>
    <row r="1109" spans="2:6">
      <c r="B1109" s="4"/>
      <c r="F1109" s="4"/>
    </row>
    <row r="1110" spans="2:6">
      <c r="B1110" s="4"/>
      <c r="F1110" s="4"/>
    </row>
    <row r="1111" spans="2:6">
      <c r="B1111" s="4"/>
      <c r="F1111" s="4"/>
    </row>
    <row r="1112" spans="2:6">
      <c r="B1112" s="4"/>
      <c r="F1112" s="4"/>
    </row>
    <row r="1113" spans="2:6">
      <c r="B1113" s="4"/>
      <c r="F1113" s="4"/>
    </row>
    <row r="1114" spans="2:6">
      <c r="B1114" s="4"/>
      <c r="F1114" s="4"/>
    </row>
    <row r="1115" spans="2:6">
      <c r="B1115" s="4"/>
      <c r="F1115" s="4"/>
    </row>
    <row r="1116" spans="2:6">
      <c r="B1116" s="4"/>
      <c r="F1116" s="4"/>
    </row>
    <row r="1117" spans="2:6">
      <c r="B1117" s="4"/>
      <c r="F1117" s="4"/>
    </row>
    <row r="1118" spans="2:6">
      <c r="B1118" s="4"/>
      <c r="F1118" s="4"/>
    </row>
    <row r="1119" spans="2:6">
      <c r="B1119" s="4"/>
      <c r="F1119" s="4"/>
    </row>
    <row r="1120" spans="2:6">
      <c r="B1120" s="4"/>
      <c r="F1120" s="4"/>
    </row>
    <row r="1121" spans="2:6">
      <c r="B1121" s="4"/>
      <c r="F1121" s="4"/>
    </row>
    <row r="1122" spans="2:6">
      <c r="B1122" s="4"/>
      <c r="F1122" s="4"/>
    </row>
    <row r="1123" spans="2:6">
      <c r="B1123" s="4"/>
      <c r="F1123" s="4"/>
    </row>
    <row r="1124" spans="2:6">
      <c r="B1124" s="4"/>
      <c r="F1124" s="4"/>
    </row>
    <row r="1125" spans="2:6">
      <c r="B1125" s="4"/>
      <c r="F1125" s="4"/>
    </row>
    <row r="1126" spans="2:6">
      <c r="B1126" s="4"/>
      <c r="F1126" s="4"/>
    </row>
    <row r="1127" spans="2:6">
      <c r="B1127" s="4"/>
      <c r="F1127" s="4"/>
    </row>
    <row r="1128" spans="2:6">
      <c r="B1128" s="4"/>
      <c r="F1128" s="4"/>
    </row>
    <row r="1129" spans="2:6">
      <c r="B1129" s="4"/>
      <c r="F1129" s="4"/>
    </row>
    <row r="1130" spans="2:6">
      <c r="B1130" s="4"/>
      <c r="F1130" s="4"/>
    </row>
    <row r="1131" spans="2:6">
      <c r="B1131" s="4"/>
      <c r="F1131" s="4"/>
    </row>
    <row r="1132" spans="2:6">
      <c r="B1132" s="4"/>
      <c r="F1132" s="4"/>
    </row>
    <row r="1133" spans="2:6">
      <c r="B1133" s="4"/>
      <c r="F1133" s="4"/>
    </row>
    <row r="1134" spans="2:6">
      <c r="B1134" s="4"/>
      <c r="F1134" s="4"/>
    </row>
    <row r="1135" spans="2:6">
      <c r="B1135" s="4"/>
      <c r="F1135" s="4"/>
    </row>
    <row r="1136" spans="2:6">
      <c r="B1136" s="4"/>
      <c r="F1136" s="4"/>
    </row>
    <row r="1137" spans="2:6">
      <c r="B1137" s="4"/>
      <c r="F1137" s="4"/>
    </row>
    <row r="1138" spans="2:6">
      <c r="B1138" s="4"/>
      <c r="F1138" s="4"/>
    </row>
    <row r="1139" spans="2:6">
      <c r="B1139" s="4"/>
      <c r="F1139" s="4"/>
    </row>
  </sheetData>
  <phoneticPr fontId="8" type="noConversion"/>
  <hyperlinks>
    <hyperlink ref="P277" r:id="rId1" display="http://www.bav-astro.de/sfs/BAVM_link.php?BAVMnr=8" xr:uid="{00000000-0004-0000-0200-000000000000}"/>
    <hyperlink ref="P278" r:id="rId2" display="http://www.bav-astro.de/sfs/BAVM_link.php?BAVMnr=8" xr:uid="{00000000-0004-0000-0200-000001000000}"/>
    <hyperlink ref="P280" r:id="rId3" display="http://www.bav-astro.de/sfs/BAVM_link.php?BAVMnr=8" xr:uid="{00000000-0004-0000-0200-000002000000}"/>
    <hyperlink ref="P281" r:id="rId4" display="http://www.bav-astro.de/sfs/BAVM_link.php?BAVMnr=8" xr:uid="{00000000-0004-0000-0200-000003000000}"/>
    <hyperlink ref="P282" r:id="rId5" display="http://www.bav-astro.de/sfs/BAVM_link.php?BAVMnr=8" xr:uid="{00000000-0004-0000-0200-000004000000}"/>
    <hyperlink ref="P283" r:id="rId6" display="http://www.bav-astro.de/sfs/BAVM_link.php?BAVMnr=8" xr:uid="{00000000-0004-0000-0200-000005000000}"/>
    <hyperlink ref="P284" r:id="rId7" display="http://www.bav-astro.de/sfs/BAVM_link.php?BAVMnr=8" xr:uid="{00000000-0004-0000-0200-000006000000}"/>
    <hyperlink ref="P286" r:id="rId8" display="http://www.bav-astro.de/sfs/BAVM_link.php?BAVMnr=8" xr:uid="{00000000-0004-0000-0200-000007000000}"/>
    <hyperlink ref="P290" r:id="rId9" display="http://www.bav-astro.de/sfs/BAVM_link.php?BAVMnr=10" xr:uid="{00000000-0004-0000-0200-000008000000}"/>
    <hyperlink ref="P291" r:id="rId10" display="http://www.bav-astro.de/sfs/BAVM_link.php?BAVMnr=10" xr:uid="{00000000-0004-0000-0200-000009000000}"/>
    <hyperlink ref="P292" r:id="rId11" display="http://www.bav-astro.de/sfs/BAVM_link.php?BAVMnr=10" xr:uid="{00000000-0004-0000-0200-00000A000000}"/>
    <hyperlink ref="P293" r:id="rId12" display="http://www.bav-astro.de/sfs/BAVM_link.php?BAVMnr=10" xr:uid="{00000000-0004-0000-0200-00000B000000}"/>
    <hyperlink ref="P294" r:id="rId13" display="http://www.bav-astro.de/sfs/BAVM_link.php?BAVMnr=10" xr:uid="{00000000-0004-0000-0200-00000C000000}"/>
    <hyperlink ref="P295" r:id="rId14" display="http://www.bav-astro.de/sfs/BAVM_link.php?BAVMnr=10" xr:uid="{00000000-0004-0000-0200-00000D000000}"/>
    <hyperlink ref="P298" r:id="rId15" display="http://www.bav-astro.de/sfs/BAVM_link.php?BAVMnr=12" xr:uid="{00000000-0004-0000-0200-00000E000000}"/>
    <hyperlink ref="P301" r:id="rId16" display="http://www.bav-astro.de/sfs/BAVM_link.php?BAVMnr=13" xr:uid="{00000000-0004-0000-0200-00000F000000}"/>
    <hyperlink ref="P302" r:id="rId17" display="http://www.bav-astro.de/sfs/BAVM_link.php?BAVMnr=13" xr:uid="{00000000-0004-0000-0200-000010000000}"/>
    <hyperlink ref="P303" r:id="rId18" display="http://www.bav-astro.de/sfs/BAVM_link.php?BAVMnr=13" xr:uid="{00000000-0004-0000-0200-000011000000}"/>
    <hyperlink ref="P304" r:id="rId19" display="http://www.bav-astro.de/sfs/BAVM_link.php?BAVMnr=13" xr:uid="{00000000-0004-0000-0200-000012000000}"/>
    <hyperlink ref="P309" r:id="rId20" display="http://www.bav-astro.de/sfs/BAVM_link.php?BAVMnr=15" xr:uid="{00000000-0004-0000-0200-000013000000}"/>
    <hyperlink ref="P310" r:id="rId21" display="http://www.bav-astro.de/sfs/BAVM_link.php?BAVMnr=15" xr:uid="{00000000-0004-0000-0200-000014000000}"/>
    <hyperlink ref="P311" r:id="rId22" display="http://www.bav-astro.de/sfs/BAVM_link.php?BAVMnr=15" xr:uid="{00000000-0004-0000-0200-000015000000}"/>
    <hyperlink ref="P313" r:id="rId23" display="http://www.bav-astro.de/sfs/BAVM_link.php?BAVMnr=18" xr:uid="{00000000-0004-0000-0200-000016000000}"/>
    <hyperlink ref="P315" r:id="rId24" display="http://www.bav-astro.de/sfs/BAVM_link.php?BAVMnr=18" xr:uid="{00000000-0004-0000-0200-000017000000}"/>
    <hyperlink ref="P316" r:id="rId25" display="http://www.bav-astro.de/sfs/BAVM_link.php?BAVMnr=18" xr:uid="{00000000-0004-0000-0200-000018000000}"/>
    <hyperlink ref="P318" r:id="rId26" display="http://www.bav-astro.de/sfs/BAVM_link.php?BAVMnr=18" xr:uid="{00000000-0004-0000-0200-000019000000}"/>
    <hyperlink ref="P12" r:id="rId27" display="http://www.konkoly.hu/cgi-bin/IBVS?148" xr:uid="{00000000-0004-0000-0200-00001A000000}"/>
    <hyperlink ref="P13" r:id="rId28" display="http://www.konkoly.hu/cgi-bin/IBVS?148" xr:uid="{00000000-0004-0000-0200-00001B000000}"/>
    <hyperlink ref="P14" r:id="rId29" display="http://www.konkoly.hu/cgi-bin/IBVS?456" xr:uid="{00000000-0004-0000-0200-00001C000000}"/>
    <hyperlink ref="P15" r:id="rId30" display="http://www.konkoly.hu/cgi-bin/IBVS?456" xr:uid="{00000000-0004-0000-0200-00001D000000}"/>
    <hyperlink ref="P332" r:id="rId31" display="http://www.bav-astro.de/sfs/BAVM_link.php?BAVMnr=25" xr:uid="{00000000-0004-0000-0200-00001E000000}"/>
    <hyperlink ref="P333" r:id="rId32" display="http://www.bav-astro.de/sfs/BAVM_link.php?BAVMnr=25" xr:uid="{00000000-0004-0000-0200-00001F000000}"/>
    <hyperlink ref="P342" r:id="rId33" display="http://www.konkoly.hu/cgi-bin/IBVS?456" xr:uid="{00000000-0004-0000-0200-000020000000}"/>
    <hyperlink ref="P19" r:id="rId34" display="http://www.konkoly.hu/cgi-bin/IBVS?456" xr:uid="{00000000-0004-0000-0200-000021000000}"/>
    <hyperlink ref="P22" r:id="rId35" display="http://www.konkoly.hu/cgi-bin/IBVS?951" xr:uid="{00000000-0004-0000-0200-000022000000}"/>
    <hyperlink ref="P348" r:id="rId36" display="http://www.bav-astro.de/sfs/BAVM_link.php?BAVMnr=25" xr:uid="{00000000-0004-0000-0200-000023000000}"/>
    <hyperlink ref="P24" r:id="rId37" display="http://www.konkoly.hu/cgi-bin/IBVS?530" xr:uid="{00000000-0004-0000-0200-000024000000}"/>
    <hyperlink ref="P32" r:id="rId38" display="http://www.konkoly.hu/cgi-bin/IBVS?951" xr:uid="{00000000-0004-0000-0200-000025000000}"/>
    <hyperlink ref="P350" r:id="rId39" display="http://www.bav-astro.de/sfs/BAVM_link.php?BAVMnr=26" xr:uid="{00000000-0004-0000-0200-000026000000}"/>
    <hyperlink ref="P33" r:id="rId40" display="http://www.konkoly.hu/cgi-bin/IBVS?937" xr:uid="{00000000-0004-0000-0200-000027000000}"/>
    <hyperlink ref="P36" r:id="rId41" display="http://www.konkoly.hu/cgi-bin/IBVS?931" xr:uid="{00000000-0004-0000-0200-000028000000}"/>
    <hyperlink ref="P37" r:id="rId42" display="http://www.konkoly.hu/cgi-bin/IBVS?937" xr:uid="{00000000-0004-0000-0200-000029000000}"/>
    <hyperlink ref="P351" r:id="rId43" display="http://www.bav-astro.de/sfs/BAVM_link.php?BAVMnr=26" xr:uid="{00000000-0004-0000-0200-00002A000000}"/>
    <hyperlink ref="P44" r:id="rId44" display="http://www.konkoly.hu/cgi-bin/IBVS?937" xr:uid="{00000000-0004-0000-0200-00002B000000}"/>
    <hyperlink ref="P353" r:id="rId45" display="http://www.bav-astro.de/sfs/BAVM_link.php?BAVMnr=28" xr:uid="{00000000-0004-0000-0200-00002C000000}"/>
    <hyperlink ref="P45" r:id="rId46" display="http://www.konkoly.hu/cgi-bin/IBVS?1379" xr:uid="{00000000-0004-0000-0200-00002D000000}"/>
    <hyperlink ref="P354" r:id="rId47" display="http://www.bav-astro.de/sfs/BAVM_link.php?BAVMnr=28" xr:uid="{00000000-0004-0000-0200-00002E000000}"/>
    <hyperlink ref="P47" r:id="rId48" display="http://www.konkoly.hu/cgi-bin/IBVS?1379" xr:uid="{00000000-0004-0000-0200-00002F000000}"/>
    <hyperlink ref="P48" r:id="rId49" display="http://www.konkoly.hu/cgi-bin/IBVS?1053" xr:uid="{00000000-0004-0000-0200-000030000000}"/>
    <hyperlink ref="P49" r:id="rId50" display="http://www.konkoly.hu/cgi-bin/IBVS?1053" xr:uid="{00000000-0004-0000-0200-000031000000}"/>
    <hyperlink ref="P355" r:id="rId51" display="http://www.bav-astro.de/sfs/BAVM_link.php?BAVMnr=28" xr:uid="{00000000-0004-0000-0200-000032000000}"/>
    <hyperlink ref="P356" r:id="rId52" display="http://www.bav-astro.de/sfs/BAVM_link.php?BAVMnr=28" xr:uid="{00000000-0004-0000-0200-000033000000}"/>
    <hyperlink ref="P54" r:id="rId53" display="http://www.konkoly.hu/cgi-bin/IBVS?1163" xr:uid="{00000000-0004-0000-0200-000034000000}"/>
    <hyperlink ref="P55" r:id="rId54" display="http://www.konkoly.hu/cgi-bin/IBVS?1379" xr:uid="{00000000-0004-0000-0200-000035000000}"/>
    <hyperlink ref="P357" r:id="rId55" display="http://www.bav-astro.de/sfs/BAVM_link.php?BAVMnr=29" xr:uid="{00000000-0004-0000-0200-000036000000}"/>
    <hyperlink ref="P73" r:id="rId56" display="http://www.konkoly.hu/cgi-bin/IBVS?1358" xr:uid="{00000000-0004-0000-0200-000037000000}"/>
    <hyperlink ref="P74" r:id="rId57" display="http://www.konkoly.hu/cgi-bin/IBVS?1379" xr:uid="{00000000-0004-0000-0200-000038000000}"/>
    <hyperlink ref="P366" r:id="rId58" display="http://www.bav-astro.de/sfs/BAVM_link.php?BAVMnr=31" xr:uid="{00000000-0004-0000-0200-000039000000}"/>
    <hyperlink ref="P87" r:id="rId59" display="http://www.konkoly.hu/cgi-bin/IBVS?1924" xr:uid="{00000000-0004-0000-0200-00003A000000}"/>
    <hyperlink ref="P90" r:id="rId60" display="http://www.konkoly.hu/cgi-bin/IBVS?2545" xr:uid="{00000000-0004-0000-0200-00003B000000}"/>
    <hyperlink ref="P94" r:id="rId61" display="http://www.konkoly.hu/cgi-bin/IBVS?2545" xr:uid="{00000000-0004-0000-0200-00003C000000}"/>
    <hyperlink ref="P369" r:id="rId62" display="http://www.bav-astro.de/sfs/BAVM_link.php?BAVMnr=36" xr:uid="{00000000-0004-0000-0200-00003D000000}"/>
    <hyperlink ref="P95" r:id="rId63" display="http://www.konkoly.hu/cgi-bin/IBVS?2545" xr:uid="{00000000-0004-0000-0200-00003E000000}"/>
    <hyperlink ref="P96" r:id="rId64" display="http://www.konkoly.hu/cgi-bin/IBVS?2545" xr:uid="{00000000-0004-0000-0200-00003F000000}"/>
    <hyperlink ref="P97" r:id="rId65" display="http://www.bav-astro.de/sfs/BAVM_link.php?BAVMnr=39" xr:uid="{00000000-0004-0000-0200-000040000000}"/>
    <hyperlink ref="P98" r:id="rId66" display="http://www.bav-astro.de/sfs/BAVM_link.php?BAVMnr=39" xr:uid="{00000000-0004-0000-0200-000041000000}"/>
    <hyperlink ref="P101" r:id="rId67" display="http://www.bav-astro.de/sfs/BAVM_link.php?BAVMnr=43" xr:uid="{00000000-0004-0000-0200-000042000000}"/>
    <hyperlink ref="P102" r:id="rId68" display="http://www.bav-astro.de/sfs/BAVM_link.php?BAVMnr=43" xr:uid="{00000000-0004-0000-0200-000043000000}"/>
    <hyperlink ref="P108" r:id="rId69" display="http://www.bav-astro.de/sfs/BAVM_link.php?BAVMnr=43" xr:uid="{00000000-0004-0000-0200-000044000000}"/>
    <hyperlink ref="P415" r:id="rId70" display="http://www.konkoly.hu/cgi-bin/IBVS?3552" xr:uid="{00000000-0004-0000-0200-000045000000}"/>
    <hyperlink ref="P416" r:id="rId71" display="http://www.konkoly.hu/cgi-bin/IBVS?3552" xr:uid="{00000000-0004-0000-0200-000046000000}"/>
    <hyperlink ref="P418" r:id="rId72" display="http://www.konkoly.hu/cgi-bin/IBVS?3552" xr:uid="{00000000-0004-0000-0200-000047000000}"/>
    <hyperlink ref="P419" r:id="rId73" display="http://www.bav-astro.de/sfs/BAVM_link.php?BAVMnr=52" xr:uid="{00000000-0004-0000-0200-000048000000}"/>
    <hyperlink ref="P130" r:id="rId74" display="http://www.bav-astro.de/sfs/BAVM_link.php?BAVMnr=52" xr:uid="{00000000-0004-0000-0200-000049000000}"/>
    <hyperlink ref="P132" r:id="rId75" display="http://www.bav-astro.de/sfs/BAVM_link.php?BAVMnr=52" xr:uid="{00000000-0004-0000-0200-00004A000000}"/>
    <hyperlink ref="P134" r:id="rId76" display="http://www.bav-astro.de/sfs/BAVM_link.php?BAVMnr=52" xr:uid="{00000000-0004-0000-0200-00004B000000}"/>
    <hyperlink ref="P420" r:id="rId77" display="http://www.bav-astro.de/sfs/BAVM_link.php?BAVMnr=52" xr:uid="{00000000-0004-0000-0200-00004C000000}"/>
    <hyperlink ref="P142" r:id="rId78" display="http://www.bav-astro.de/sfs/BAVM_link.php?BAVMnr=52" xr:uid="{00000000-0004-0000-0200-00004D000000}"/>
    <hyperlink ref="P147" r:id="rId79" display="http://www.bav-astro.de/sfs/BAVM_link.php?BAVMnr=56" xr:uid="{00000000-0004-0000-0200-00004E000000}"/>
    <hyperlink ref="P150" r:id="rId80" display="http://www.bav-astro.de/sfs/BAVM_link.php?BAVMnr=56" xr:uid="{00000000-0004-0000-0200-00004F000000}"/>
    <hyperlink ref="P152" r:id="rId81" display="http://www.bav-astro.de/sfs/BAVM_link.php?BAVMnr=56" xr:uid="{00000000-0004-0000-0200-000050000000}"/>
    <hyperlink ref="P153" r:id="rId82" display="http://www.bav-astro.de/sfs/BAVM_link.php?BAVMnr=56" xr:uid="{00000000-0004-0000-0200-000051000000}"/>
    <hyperlink ref="P156" r:id="rId83" display="http://www.bav-astro.de/sfs/BAVM_link.php?BAVMnr=60" xr:uid="{00000000-0004-0000-0200-000052000000}"/>
    <hyperlink ref="P158" r:id="rId84" display="http://www.bav-astro.de/sfs/BAVM_link.php?BAVMnr=60" xr:uid="{00000000-0004-0000-0200-000053000000}"/>
    <hyperlink ref="P172" r:id="rId85" display="http://www.bav-astro.de/sfs/BAVM_link.php?BAVMnr=62" xr:uid="{00000000-0004-0000-0200-000054000000}"/>
    <hyperlink ref="P186" r:id="rId86" display="http://var.astro.cz/oejv/issues/oejv0060.pdf" xr:uid="{00000000-0004-0000-0200-000055000000}"/>
    <hyperlink ref="P187" r:id="rId87" display="http://var.astro.cz/oejv/issues/oejv0060.pdf" xr:uid="{00000000-0004-0000-0200-000056000000}"/>
    <hyperlink ref="P192" r:id="rId88" display="http://var.astro.cz/oejv/issues/oejv0060.pdf" xr:uid="{00000000-0004-0000-0200-000057000000}"/>
    <hyperlink ref="P194" r:id="rId89" display="http://www.konkoly.hu/cgi-bin/IBVS?4380" xr:uid="{00000000-0004-0000-0200-000058000000}"/>
    <hyperlink ref="P195" r:id="rId90" display="http://var.astro.cz/oejv/issues/oejv0060.pdf" xr:uid="{00000000-0004-0000-0200-000059000000}"/>
    <hyperlink ref="P196" r:id="rId91" display="http://www.bav-astro.de/sfs/BAVM_link.php?BAVMnr=90" xr:uid="{00000000-0004-0000-0200-00005A000000}"/>
    <hyperlink ref="P428" r:id="rId92" display="http://www.bav-astro.de/sfs/BAVM_link.php?BAVMnr=122" xr:uid="{00000000-0004-0000-0200-00005B000000}"/>
    <hyperlink ref="P429" r:id="rId93" display="http://www.bav-astro.de/sfs/BAVM_link.php?BAVMnr=122" xr:uid="{00000000-0004-0000-0200-00005C000000}"/>
    <hyperlink ref="P430" r:id="rId94" display="http://www.bav-astro.de/sfs/BAVM_link.php?BAVMnr=122" xr:uid="{00000000-0004-0000-0200-00005D000000}"/>
    <hyperlink ref="P434" r:id="rId95" display="http://www.bav-astro.de/sfs/BAVM_link.php?BAVMnr=131" xr:uid="{00000000-0004-0000-0200-00005E000000}"/>
    <hyperlink ref="P435" r:id="rId96" display="http://www.bav-astro.de/sfs/BAVM_link.php?BAVMnr=143" xr:uid="{00000000-0004-0000-0200-00005F000000}"/>
    <hyperlink ref="P198" r:id="rId97" display="http://var.astro.cz/oejv/issues/oejv0074.pdf" xr:uid="{00000000-0004-0000-0200-000060000000}"/>
    <hyperlink ref="P436" r:id="rId98" display="http://www.bav-astro.de/sfs/BAVM_link.php?BAVMnr=154" xr:uid="{00000000-0004-0000-0200-000061000000}"/>
    <hyperlink ref="P199" r:id="rId99" display="http://www.bav-astro.de/sfs/BAVM_link.php?BAVMnr=158" xr:uid="{00000000-0004-0000-0200-000062000000}"/>
    <hyperlink ref="P437" r:id="rId100" display="http://www.bav-astro.de/sfs/BAVM_link.php?BAVMnr=171" xr:uid="{00000000-0004-0000-0200-000063000000}"/>
    <hyperlink ref="P438" r:id="rId101" display="http://www.bav-astro.de/sfs/BAVM_link.php?BAVMnr=174" xr:uid="{00000000-0004-0000-0200-000064000000}"/>
    <hyperlink ref="P439" r:id="rId102" display="http://var.astro.cz/oejv/issues/oejv0074.pdf" xr:uid="{00000000-0004-0000-0200-000065000000}"/>
    <hyperlink ref="P440" r:id="rId103" display="http://var.astro.cz/oejv/issues/oejv0074.pdf" xr:uid="{00000000-0004-0000-0200-000066000000}"/>
    <hyperlink ref="P441" r:id="rId104" display="http://var.astro.cz/oejv/issues/oejv0074.pdf" xr:uid="{00000000-0004-0000-0200-000067000000}"/>
    <hyperlink ref="P442" r:id="rId105" display="http://var.astro.cz/oejv/issues/oejv0074.pdf" xr:uid="{00000000-0004-0000-0200-000068000000}"/>
    <hyperlink ref="P200" r:id="rId106" display="http://var.astro.cz/oejv/issues/oejv0074.pdf" xr:uid="{00000000-0004-0000-0200-000069000000}"/>
    <hyperlink ref="P443" r:id="rId107" display="http://www.bav-astro.de/sfs/BAVM_link.php?BAVMnr=179" xr:uid="{00000000-0004-0000-0200-00006A000000}"/>
    <hyperlink ref="P201" r:id="rId108" display="http://www.konkoly.hu/cgi-bin/IBVS?5754" xr:uid="{00000000-0004-0000-0200-00006B000000}"/>
    <hyperlink ref="P202" r:id="rId109" display="http://var.astro.cz/oejv/issues/oejv0074.pdf" xr:uid="{00000000-0004-0000-0200-00006C000000}"/>
    <hyperlink ref="P203" r:id="rId110" display="http://var.astro.cz/oejv/issues/oejv0074.pdf" xr:uid="{00000000-0004-0000-0200-00006D000000}"/>
    <hyperlink ref="P204" r:id="rId111" display="http://var.astro.cz/oejv/issues/oejv0074.pdf" xr:uid="{00000000-0004-0000-0200-00006E000000}"/>
    <hyperlink ref="P205" r:id="rId112" display="http://var.astro.cz/oejv/issues/oejv0074.pdf" xr:uid="{00000000-0004-0000-0200-00006F000000}"/>
    <hyperlink ref="P206" r:id="rId113" display="http://var.astro.cz/oejv/issues/oejv0074.pdf" xr:uid="{00000000-0004-0000-0200-000070000000}"/>
    <hyperlink ref="P207" r:id="rId114" display="http://var.astro.cz/oejv/issues/oejv0074.pdf" xr:uid="{00000000-0004-0000-0200-000071000000}"/>
    <hyperlink ref="P208" r:id="rId115" display="http://www.bav-astro.de/sfs/BAVM_link.php?BAVMnr=186" xr:uid="{00000000-0004-0000-0200-000072000000}"/>
    <hyperlink ref="P209" r:id="rId116" display="http://www.konkoly.hu/cgi-bin/IBVS?5801" xr:uid="{00000000-0004-0000-0200-000073000000}"/>
    <hyperlink ref="P444" r:id="rId117" display="http://var.astro.cz/oejv/issues/oejv0094.pdf" xr:uid="{00000000-0004-0000-0200-000074000000}"/>
    <hyperlink ref="P445" r:id="rId118" display="http://var.astro.cz/oejv/issues/oejv0094.pdf" xr:uid="{00000000-0004-0000-0200-000075000000}"/>
    <hyperlink ref="P446" r:id="rId119" display="http://var.astro.cz/oejv/issues/oejv0094.pdf" xr:uid="{00000000-0004-0000-0200-000076000000}"/>
    <hyperlink ref="P447" r:id="rId120" display="http://vsolj.cetus-net.org/no48.pdf" xr:uid="{00000000-0004-0000-0200-000077000000}"/>
    <hyperlink ref="P448" r:id="rId121" display="http://www.bav-astro.de/sfs/BAVM_link.php?BAVMnr=203" xr:uid="{00000000-0004-0000-0200-000078000000}"/>
    <hyperlink ref="P449" r:id="rId122" display="http://www.konkoly.hu/cgi-bin/IBVS?5893" xr:uid="{00000000-0004-0000-0200-000079000000}"/>
    <hyperlink ref="P450" r:id="rId123" display="http://var.astro.cz/oejv/issues/oejv0107.pdf" xr:uid="{00000000-0004-0000-0200-00007A000000}"/>
    <hyperlink ref="P451" r:id="rId124" display="http://var.astro.cz/oejv/issues/oejv0107.pdf" xr:uid="{00000000-0004-0000-0200-00007B000000}"/>
    <hyperlink ref="P452" r:id="rId125" display="http://var.astro.cz/oejv/issues/oejv0107.pdf" xr:uid="{00000000-0004-0000-0200-00007C000000}"/>
    <hyperlink ref="P453" r:id="rId126" display="http://var.astro.cz/oejv/issues/oejv0107.pdf" xr:uid="{00000000-0004-0000-0200-00007D000000}"/>
    <hyperlink ref="P454" r:id="rId127" display="http://www.bav-astro.de/sfs/BAVM_link.php?BAVMnr=212" xr:uid="{00000000-0004-0000-0200-00007E000000}"/>
    <hyperlink ref="P455" r:id="rId128" display="http://www.bav-astro.de/sfs/BAVM_link.php?BAVMnr=212" xr:uid="{00000000-0004-0000-0200-00007F000000}"/>
    <hyperlink ref="P456" r:id="rId129" display="http://www.bav-astro.de/sfs/BAVM_link.php?BAVMnr=214" xr:uid="{00000000-0004-0000-0200-000080000000}"/>
    <hyperlink ref="P457" r:id="rId130" display="http://var.astro.cz/oejv/issues/oejv0137.pdf" xr:uid="{00000000-0004-0000-0200-000081000000}"/>
    <hyperlink ref="P458" r:id="rId131" display="http://www.konkoly.hu/cgi-bin/IBVS?6044" xr:uid="{00000000-0004-0000-0200-000082000000}"/>
    <hyperlink ref="P459" r:id="rId132" display="http://var.astro.cz/oejv/issues/oejv0162.pdf" xr:uid="{00000000-0004-0000-0200-000083000000}"/>
    <hyperlink ref="P460" r:id="rId133" display="http://www.bav-astro.de/sfs/BAVM_link.php?BAVMnr=234" xr:uid="{00000000-0004-0000-0200-000084000000}"/>
    <hyperlink ref="P461" r:id="rId134" display="http://www.bav-astro.de/sfs/BAVM_link.php?BAVMnr=238" xr:uid="{00000000-0004-0000-0200-000085000000}"/>
    <hyperlink ref="P462" r:id="rId135" display="http://www.bav-astro.de/sfs/BAVM_link.php?BAVMnr=238" xr:uid="{00000000-0004-0000-0200-000086000000}"/>
    <hyperlink ref="P463" r:id="rId136" display="http://www.bav-astro.de/sfs/BAVM_link.php?BAVMnr=241" xr:uid="{00000000-0004-0000-0200-00008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2025-01-05T05:31:39Z</dcterms:modified>
</cp:coreProperties>
</file>