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976821-DBF8-46A7-9BA2-801517DB8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724" i="1" l="1"/>
  <c r="F724" i="1" s="1"/>
  <c r="G724" i="1" s="1"/>
  <c r="K724" i="1" s="1"/>
  <c r="Q724" i="1"/>
  <c r="E722" i="1"/>
  <c r="F722" i="1" s="1"/>
  <c r="G722" i="1" s="1"/>
  <c r="K722" i="1" s="1"/>
  <c r="Q722" i="1"/>
  <c r="E723" i="1"/>
  <c r="F723" i="1" s="1"/>
  <c r="G723" i="1" s="1"/>
  <c r="K723" i="1" s="1"/>
  <c r="Q723" i="1"/>
  <c r="F14" i="1"/>
  <c r="E721" i="1"/>
  <c r="F721" i="1" s="1"/>
  <c r="G721" i="1" s="1"/>
  <c r="K721" i="1" s="1"/>
  <c r="Q721" i="1"/>
  <c r="E714" i="1"/>
  <c r="F714" i="1" s="1"/>
  <c r="G714" i="1" s="1"/>
  <c r="K714" i="1" s="1"/>
  <c r="Q714" i="1"/>
  <c r="E717" i="1"/>
  <c r="F717" i="1" s="1"/>
  <c r="G717" i="1" s="1"/>
  <c r="K717" i="1" s="1"/>
  <c r="Q717" i="1"/>
  <c r="E719" i="1"/>
  <c r="F719" i="1" s="1"/>
  <c r="G719" i="1" s="1"/>
  <c r="K719" i="1" s="1"/>
  <c r="Q719" i="1"/>
  <c r="E720" i="1"/>
  <c r="F720" i="1" s="1"/>
  <c r="G720" i="1" s="1"/>
  <c r="K720" i="1" s="1"/>
  <c r="Q720" i="1"/>
  <c r="E711" i="1"/>
  <c r="F711" i="1" s="1"/>
  <c r="G711" i="1" s="1"/>
  <c r="K711" i="1" s="1"/>
  <c r="Q711" i="1"/>
  <c r="E715" i="1"/>
  <c r="F715" i="1" s="1"/>
  <c r="G715" i="1" s="1"/>
  <c r="K715" i="1" s="1"/>
  <c r="Q715" i="1"/>
  <c r="E716" i="1"/>
  <c r="F716" i="1" s="1"/>
  <c r="G716" i="1" s="1"/>
  <c r="K716" i="1" s="1"/>
  <c r="Q716" i="1"/>
  <c r="E718" i="1"/>
  <c r="F718" i="1" s="1"/>
  <c r="G718" i="1" s="1"/>
  <c r="K718" i="1" s="1"/>
  <c r="Q718" i="1"/>
  <c r="E710" i="1"/>
  <c r="F710" i="1" s="1"/>
  <c r="G710" i="1" s="1"/>
  <c r="K710" i="1" s="1"/>
  <c r="Q710" i="1"/>
  <c r="E712" i="1"/>
  <c r="F712" i="1"/>
  <c r="G712" i="1" s="1"/>
  <c r="K712" i="1" s="1"/>
  <c r="Q712" i="1"/>
  <c r="E713" i="1"/>
  <c r="F713" i="1" s="1"/>
  <c r="G713" i="1" s="1"/>
  <c r="K713" i="1" s="1"/>
  <c r="Q713" i="1"/>
  <c r="E707" i="1"/>
  <c r="F707" i="1" s="1"/>
  <c r="G707" i="1" s="1"/>
  <c r="K707" i="1" s="1"/>
  <c r="E708" i="1"/>
  <c r="F708" i="1" s="1"/>
  <c r="G708" i="1" s="1"/>
  <c r="K708" i="1" s="1"/>
  <c r="Q707" i="1"/>
  <c r="Q708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09" i="1"/>
  <c r="F709" i="1" s="1"/>
  <c r="G709" i="1" s="1"/>
  <c r="K709" i="1" s="1"/>
  <c r="Q709" i="1"/>
  <c r="Q703" i="1"/>
  <c r="E702" i="1"/>
  <c r="F702" i="1" s="1"/>
  <c r="G702" i="1" s="1"/>
  <c r="K702" i="1" s="1"/>
  <c r="E703" i="1"/>
  <c r="F703" i="1" s="1"/>
  <c r="G703" i="1" s="1"/>
  <c r="K703" i="1" s="1"/>
  <c r="Q702" i="1"/>
  <c r="E363" i="1"/>
  <c r="F363" i="1"/>
  <c r="G363" i="1" s="1"/>
  <c r="I363" i="1" s="1"/>
  <c r="E675" i="1"/>
  <c r="F675" i="1"/>
  <c r="G675" i="1" s="1"/>
  <c r="K675" i="1" s="1"/>
  <c r="E681" i="1"/>
  <c r="F681" i="1" s="1"/>
  <c r="G681" i="1" s="1"/>
  <c r="K681" i="1" s="1"/>
  <c r="E685" i="1"/>
  <c r="F685" i="1"/>
  <c r="G685" i="1" s="1"/>
  <c r="K685" i="1" s="1"/>
  <c r="E687" i="1"/>
  <c r="F687" i="1" s="1"/>
  <c r="G687" i="1" s="1"/>
  <c r="K687" i="1" s="1"/>
  <c r="E688" i="1"/>
  <c r="F688" i="1" s="1"/>
  <c r="G688" i="1" s="1"/>
  <c r="K688" i="1" s="1"/>
  <c r="E690" i="1"/>
  <c r="F690" i="1" s="1"/>
  <c r="G690" i="1" s="1"/>
  <c r="K690" i="1" s="1"/>
  <c r="E695" i="1"/>
  <c r="F695" i="1"/>
  <c r="G695" i="1" s="1"/>
  <c r="K695" i="1" s="1"/>
  <c r="E492" i="1"/>
  <c r="E463" i="3" s="1"/>
  <c r="E292" i="1"/>
  <c r="F292" i="1"/>
  <c r="G292" i="1" s="1"/>
  <c r="J292" i="1" s="1"/>
  <c r="E293" i="1"/>
  <c r="F293" i="1" s="1"/>
  <c r="G293" i="1" s="1"/>
  <c r="J293" i="1" s="1"/>
  <c r="E294" i="1"/>
  <c r="F294" i="1" s="1"/>
  <c r="G294" i="1" s="1"/>
  <c r="J294" i="1" s="1"/>
  <c r="E295" i="1"/>
  <c r="F295" i="1"/>
  <c r="G295" i="1" s="1"/>
  <c r="J295" i="1" s="1"/>
  <c r="E297" i="1"/>
  <c r="F297" i="1" s="1"/>
  <c r="G297" i="1" s="1"/>
  <c r="J297" i="1" s="1"/>
  <c r="E298" i="1"/>
  <c r="F298" i="1" s="1"/>
  <c r="G298" i="1" s="1"/>
  <c r="J298" i="1" s="1"/>
  <c r="E302" i="1"/>
  <c r="F302" i="1"/>
  <c r="G302" i="1" s="1"/>
  <c r="J302" i="1" s="1"/>
  <c r="E303" i="1"/>
  <c r="F303" i="1"/>
  <c r="G303" i="1" s="1"/>
  <c r="J303" i="1" s="1"/>
  <c r="E503" i="1"/>
  <c r="F503" i="1" s="1"/>
  <c r="G503" i="1" s="1"/>
  <c r="J503" i="1" s="1"/>
  <c r="E516" i="1"/>
  <c r="F516" i="1" s="1"/>
  <c r="G516" i="1" s="1"/>
  <c r="J516" i="1" s="1"/>
  <c r="E519" i="1"/>
  <c r="F519" i="1" s="1"/>
  <c r="G519" i="1" s="1"/>
  <c r="J519" i="1" s="1"/>
  <c r="E517" i="1"/>
  <c r="F517" i="1" s="1"/>
  <c r="G517" i="1" s="1"/>
  <c r="J517" i="1" s="1"/>
  <c r="E520" i="1"/>
  <c r="F520" i="1"/>
  <c r="G520" i="1" s="1"/>
  <c r="J520" i="1" s="1"/>
  <c r="E648" i="1"/>
  <c r="F648" i="1" s="1"/>
  <c r="G648" i="1" s="1"/>
  <c r="J648" i="1" s="1"/>
  <c r="E658" i="1"/>
  <c r="F658" i="1"/>
  <c r="G658" i="1" s="1"/>
  <c r="J658" i="1" s="1"/>
  <c r="E693" i="1"/>
  <c r="F693" i="1"/>
  <c r="G693" i="1" s="1"/>
  <c r="J693" i="1" s="1"/>
  <c r="E395" i="1"/>
  <c r="F395" i="1"/>
  <c r="G395" i="1" s="1"/>
  <c r="I395" i="1" s="1"/>
  <c r="E426" i="1"/>
  <c r="F426" i="1" s="1"/>
  <c r="G426" i="1" s="1"/>
  <c r="I426" i="1" s="1"/>
  <c r="E428" i="1"/>
  <c r="F428" i="1" s="1"/>
  <c r="G428" i="1" s="1"/>
  <c r="I428" i="1" s="1"/>
  <c r="E430" i="1"/>
  <c r="F430" i="1" s="1"/>
  <c r="G430" i="1" s="1"/>
  <c r="I430" i="1" s="1"/>
  <c r="E432" i="1"/>
  <c r="F432" i="1" s="1"/>
  <c r="G432" i="1" s="1"/>
  <c r="I432" i="1" s="1"/>
  <c r="E439" i="1"/>
  <c r="F439" i="1" s="1"/>
  <c r="G439" i="1" s="1"/>
  <c r="I439" i="1" s="1"/>
  <c r="E441" i="1"/>
  <c r="E218" i="3" s="1"/>
  <c r="E443" i="1"/>
  <c r="F443" i="1"/>
  <c r="G443" i="1" s="1"/>
  <c r="I443" i="1" s="1"/>
  <c r="E454" i="1"/>
  <c r="F454" i="1"/>
  <c r="G454" i="1" s="1"/>
  <c r="I454" i="1" s="1"/>
  <c r="E457" i="1"/>
  <c r="F457" i="1" s="1"/>
  <c r="G457" i="1" s="1"/>
  <c r="I457" i="1" s="1"/>
  <c r="E489" i="1"/>
  <c r="F489" i="1"/>
  <c r="G489" i="1" s="1"/>
  <c r="I489" i="1" s="1"/>
  <c r="E497" i="1"/>
  <c r="F497" i="1" s="1"/>
  <c r="G497" i="1" s="1"/>
  <c r="I497" i="1" s="1"/>
  <c r="E498" i="1"/>
  <c r="F498" i="1" s="1"/>
  <c r="G498" i="1" s="1"/>
  <c r="I498" i="1" s="1"/>
  <c r="E506" i="1"/>
  <c r="F506" i="1" s="1"/>
  <c r="G506" i="1" s="1"/>
  <c r="I506" i="1" s="1"/>
  <c r="E518" i="1"/>
  <c r="F518" i="1"/>
  <c r="G518" i="1" s="1"/>
  <c r="I518" i="1" s="1"/>
  <c r="E555" i="1"/>
  <c r="E517" i="3" s="1"/>
  <c r="E61" i="1"/>
  <c r="F61" i="1"/>
  <c r="G61" i="1" s="1"/>
  <c r="I61" i="1" s="1"/>
  <c r="E62" i="1"/>
  <c r="F62" i="1" s="1"/>
  <c r="G62" i="1" s="1"/>
  <c r="I62" i="1" s="1"/>
  <c r="E65" i="1"/>
  <c r="F65" i="1" s="1"/>
  <c r="G65" i="1" s="1"/>
  <c r="I65" i="1" s="1"/>
  <c r="E66" i="1"/>
  <c r="F66" i="1"/>
  <c r="G66" i="1" s="1"/>
  <c r="I66" i="1" s="1"/>
  <c r="E180" i="1"/>
  <c r="F180" i="1" s="1"/>
  <c r="G180" i="1" s="1"/>
  <c r="I180" i="1" s="1"/>
  <c r="E169" i="1"/>
  <c r="F169" i="1" s="1"/>
  <c r="G169" i="1" s="1"/>
  <c r="I169" i="1" s="1"/>
  <c r="E171" i="1"/>
  <c r="F171" i="1"/>
  <c r="G171" i="1" s="1"/>
  <c r="I171" i="1" s="1"/>
  <c r="E172" i="1"/>
  <c r="F172" i="1"/>
  <c r="G172" i="1" s="1"/>
  <c r="I172" i="1" s="1"/>
  <c r="E174" i="1"/>
  <c r="E23" i="3" s="1"/>
  <c r="E178" i="1"/>
  <c r="F178" i="1" s="1"/>
  <c r="G178" i="1" s="1"/>
  <c r="I178" i="1" s="1"/>
  <c r="E181" i="1"/>
  <c r="F181" i="1" s="1"/>
  <c r="G181" i="1" s="1"/>
  <c r="I181" i="1" s="1"/>
  <c r="E183" i="1"/>
  <c r="F183" i="1" s="1"/>
  <c r="G183" i="1" s="1"/>
  <c r="I183" i="1" s="1"/>
  <c r="E184" i="1"/>
  <c r="F184" i="1"/>
  <c r="G184" i="1" s="1"/>
  <c r="I184" i="1" s="1"/>
  <c r="E186" i="1"/>
  <c r="F186" i="1" s="1"/>
  <c r="G186" i="1" s="1"/>
  <c r="I186" i="1" s="1"/>
  <c r="E194" i="1"/>
  <c r="F194" i="1" s="1"/>
  <c r="G194" i="1" s="1"/>
  <c r="I194" i="1" s="1"/>
  <c r="E195" i="1"/>
  <c r="F195" i="1"/>
  <c r="G195" i="1" s="1"/>
  <c r="I195" i="1" s="1"/>
  <c r="E196" i="1"/>
  <c r="F196" i="1"/>
  <c r="G196" i="1" s="1"/>
  <c r="I196" i="1" s="1"/>
  <c r="E197" i="1"/>
  <c r="F197" i="1" s="1"/>
  <c r="G197" i="1" s="1"/>
  <c r="I197" i="1" s="1"/>
  <c r="E198" i="1"/>
  <c r="F198" i="1"/>
  <c r="G198" i="1" s="1"/>
  <c r="I198" i="1" s="1"/>
  <c r="E199" i="1"/>
  <c r="F199" i="1" s="1"/>
  <c r="G199" i="1" s="1"/>
  <c r="I199" i="1" s="1"/>
  <c r="E200" i="1"/>
  <c r="F200" i="1" s="1"/>
  <c r="G200" i="1" s="1"/>
  <c r="I200" i="1" s="1"/>
  <c r="E201" i="1"/>
  <c r="F201" i="1" s="1"/>
  <c r="G201" i="1" s="1"/>
  <c r="I201" i="1" s="1"/>
  <c r="E202" i="1"/>
  <c r="E40" i="3" s="1"/>
  <c r="E203" i="1"/>
  <c r="F203" i="1" s="1"/>
  <c r="G203" i="1" s="1"/>
  <c r="I203" i="1" s="1"/>
  <c r="E206" i="1"/>
  <c r="F206" i="1"/>
  <c r="G206" i="1" s="1"/>
  <c r="I206" i="1" s="1"/>
  <c r="E212" i="1"/>
  <c r="F212" i="1" s="1"/>
  <c r="G212" i="1" s="1"/>
  <c r="I212" i="1" s="1"/>
  <c r="E213" i="1"/>
  <c r="F213" i="1"/>
  <c r="G213" i="1" s="1"/>
  <c r="I213" i="1" s="1"/>
  <c r="E214" i="1"/>
  <c r="F214" i="1"/>
  <c r="G214" i="1" s="1"/>
  <c r="I214" i="1" s="1"/>
  <c r="E215" i="1"/>
  <c r="F215" i="1" s="1"/>
  <c r="G215" i="1" s="1"/>
  <c r="I215" i="1" s="1"/>
  <c r="E217" i="1"/>
  <c r="F217" i="1" s="1"/>
  <c r="G217" i="1" s="1"/>
  <c r="I217" i="1" s="1"/>
  <c r="E216" i="1"/>
  <c r="F216" i="1"/>
  <c r="G216" i="1" s="1"/>
  <c r="I216" i="1" s="1"/>
  <c r="E218" i="1"/>
  <c r="E52" i="3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3" i="1"/>
  <c r="F233" i="1"/>
  <c r="G233" i="1" s="1"/>
  <c r="I233" i="1" s="1"/>
  <c r="E234" i="1"/>
  <c r="F234" i="1"/>
  <c r="G234" i="1" s="1"/>
  <c r="I234" i="1" s="1"/>
  <c r="E232" i="1"/>
  <c r="F232" i="1" s="1"/>
  <c r="G232" i="1" s="1"/>
  <c r="I232" i="1" s="1"/>
  <c r="E235" i="1"/>
  <c r="F235" i="1"/>
  <c r="G235" i="1" s="1"/>
  <c r="I235" i="1" s="1"/>
  <c r="E238" i="1"/>
  <c r="F238" i="1"/>
  <c r="G238" i="1" s="1"/>
  <c r="I238" i="1" s="1"/>
  <c r="E239" i="1"/>
  <c r="F239" i="1" s="1"/>
  <c r="G239" i="1" s="1"/>
  <c r="I239" i="1" s="1"/>
  <c r="E241" i="1"/>
  <c r="F241" i="1" s="1"/>
  <c r="G241" i="1" s="1"/>
  <c r="I241" i="1" s="1"/>
  <c r="E271" i="1"/>
  <c r="F271" i="1" s="1"/>
  <c r="G271" i="1" s="1"/>
  <c r="I271" i="1" s="1"/>
  <c r="E272" i="1"/>
  <c r="F272" i="1" s="1"/>
  <c r="G272" i="1" s="1"/>
  <c r="I272" i="1" s="1"/>
  <c r="E273" i="1"/>
  <c r="F273" i="1"/>
  <c r="G273" i="1" s="1"/>
  <c r="I273" i="1" s="1"/>
  <c r="E275" i="1"/>
  <c r="F275" i="1" s="1"/>
  <c r="G275" i="1" s="1"/>
  <c r="I275" i="1" s="1"/>
  <c r="E276" i="1"/>
  <c r="F276" i="1" s="1"/>
  <c r="G276" i="1" s="1"/>
  <c r="I276" i="1" s="1"/>
  <c r="E277" i="1"/>
  <c r="F277" i="1"/>
  <c r="G277" i="1" s="1"/>
  <c r="I277" i="1" s="1"/>
  <c r="E278" i="1"/>
  <c r="F278" i="1"/>
  <c r="G278" i="1" s="1"/>
  <c r="I278" i="1" s="1"/>
  <c r="E280" i="1"/>
  <c r="F280" i="1" s="1"/>
  <c r="G280" i="1" s="1"/>
  <c r="I280" i="1" s="1"/>
  <c r="E283" i="1"/>
  <c r="F283" i="1"/>
  <c r="G283" i="1" s="1"/>
  <c r="I283" i="1" s="1"/>
  <c r="E284" i="1"/>
  <c r="F284" i="1" s="1"/>
  <c r="G284" i="1" s="1"/>
  <c r="I284" i="1" s="1"/>
  <c r="E285" i="1"/>
  <c r="F285" i="1" s="1"/>
  <c r="G285" i="1" s="1"/>
  <c r="I285" i="1" s="1"/>
  <c r="E286" i="1"/>
  <c r="E287" i="1"/>
  <c r="F287" i="1" s="1"/>
  <c r="G287" i="1" s="1"/>
  <c r="I287" i="1" s="1"/>
  <c r="E288" i="1"/>
  <c r="F288" i="1" s="1"/>
  <c r="G288" i="1" s="1"/>
  <c r="I288" i="1" s="1"/>
  <c r="E290" i="1"/>
  <c r="F290" i="1" s="1"/>
  <c r="G290" i="1" s="1"/>
  <c r="I290" i="1" s="1"/>
  <c r="E291" i="1"/>
  <c r="F291" i="1" s="1"/>
  <c r="G291" i="1" s="1"/>
  <c r="I291" i="1" s="1"/>
  <c r="E299" i="1"/>
  <c r="E237" i="1"/>
  <c r="F237" i="1" s="1"/>
  <c r="G237" i="1" s="1"/>
  <c r="I237" i="1" s="1"/>
  <c r="E242" i="1"/>
  <c r="F242" i="1" s="1"/>
  <c r="G242" i="1" s="1"/>
  <c r="I242" i="1" s="1"/>
  <c r="E305" i="1"/>
  <c r="F305" i="1" s="1"/>
  <c r="G305" i="1" s="1"/>
  <c r="I305" i="1" s="1"/>
  <c r="E306" i="1"/>
  <c r="F306" i="1" s="1"/>
  <c r="G306" i="1" s="1"/>
  <c r="I306" i="1" s="1"/>
  <c r="E307" i="1"/>
  <c r="E308" i="1"/>
  <c r="F308" i="1" s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5" i="1"/>
  <c r="F315" i="1" s="1"/>
  <c r="G315" i="1" s="1"/>
  <c r="I315" i="1" s="1"/>
  <c r="E317" i="1"/>
  <c r="F317" i="1" s="1"/>
  <c r="G317" i="1" s="1"/>
  <c r="I317" i="1" s="1"/>
  <c r="E318" i="1"/>
  <c r="F318" i="1" s="1"/>
  <c r="G318" i="1" s="1"/>
  <c r="I318" i="1" s="1"/>
  <c r="E323" i="1"/>
  <c r="F323" i="1" s="1"/>
  <c r="G323" i="1" s="1"/>
  <c r="I323" i="1" s="1"/>
  <c r="E329" i="1"/>
  <c r="F329" i="1" s="1"/>
  <c r="G329" i="1" s="1"/>
  <c r="I329" i="1" s="1"/>
  <c r="E330" i="1"/>
  <c r="F330" i="1"/>
  <c r="G330" i="1" s="1"/>
  <c r="I330" i="1" s="1"/>
  <c r="E331" i="1"/>
  <c r="E332" i="1"/>
  <c r="F332" i="1" s="1"/>
  <c r="G332" i="1" s="1"/>
  <c r="I332" i="1" s="1"/>
  <c r="E333" i="1"/>
  <c r="F333" i="1" s="1"/>
  <c r="G333" i="1" s="1"/>
  <c r="I333" i="1" s="1"/>
  <c r="E338" i="1"/>
  <c r="F338" i="1"/>
  <c r="G338" i="1" s="1"/>
  <c r="I338" i="1" s="1"/>
  <c r="E340" i="1"/>
  <c r="E342" i="1"/>
  <c r="F342" i="1" s="1"/>
  <c r="G342" i="1" s="1"/>
  <c r="I342" i="1" s="1"/>
  <c r="E346" i="1"/>
  <c r="F346" i="1" s="1"/>
  <c r="G346" i="1" s="1"/>
  <c r="I346" i="1" s="1"/>
  <c r="E348" i="1"/>
  <c r="F348" i="1"/>
  <c r="G348" i="1" s="1"/>
  <c r="I348" i="1" s="1"/>
  <c r="E352" i="1"/>
  <c r="E353" i="1"/>
  <c r="F353" i="1"/>
  <c r="G353" i="1" s="1"/>
  <c r="I353" i="1" s="1"/>
  <c r="E355" i="1"/>
  <c r="F355" i="1" s="1"/>
  <c r="G355" i="1" s="1"/>
  <c r="I355" i="1" s="1"/>
  <c r="E252" i="1"/>
  <c r="F252" i="1"/>
  <c r="G252" i="1" s="1"/>
  <c r="I252" i="1" s="1"/>
  <c r="E253" i="1"/>
  <c r="F253" i="1" s="1"/>
  <c r="G253" i="1" s="1"/>
  <c r="I253" i="1" s="1"/>
  <c r="E362" i="1"/>
  <c r="E364" i="1"/>
  <c r="F364" i="1" s="1"/>
  <c r="G364" i="1" s="1"/>
  <c r="I364" i="1" s="1"/>
  <c r="E365" i="1"/>
  <c r="F365" i="1"/>
  <c r="G365" i="1" s="1"/>
  <c r="I365" i="1" s="1"/>
  <c r="E366" i="1"/>
  <c r="F366" i="1" s="1"/>
  <c r="G366" i="1" s="1"/>
  <c r="I366" i="1" s="1"/>
  <c r="E368" i="1"/>
  <c r="E370" i="1"/>
  <c r="F370" i="1" s="1"/>
  <c r="G370" i="1" s="1"/>
  <c r="I370" i="1" s="1"/>
  <c r="E372" i="1"/>
  <c r="F372" i="1"/>
  <c r="G372" i="1" s="1"/>
  <c r="I372" i="1" s="1"/>
  <c r="E377" i="1"/>
  <c r="F377" i="1" s="1"/>
  <c r="G377" i="1"/>
  <c r="I377" i="1" s="1"/>
  <c r="E378" i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I257" i="1" s="1"/>
  <c r="E380" i="1"/>
  <c r="E383" i="1"/>
  <c r="F383" i="1" s="1"/>
  <c r="G383" i="1" s="1"/>
  <c r="I383" i="1" s="1"/>
  <c r="E379" i="1"/>
  <c r="F379" i="1"/>
  <c r="G379" i="1" s="1"/>
  <c r="I379" i="1" s="1"/>
  <c r="E381" i="1"/>
  <c r="F381" i="1" s="1"/>
  <c r="G381" i="1" s="1"/>
  <c r="I381" i="1" s="1"/>
  <c r="E382" i="1"/>
  <c r="F382" i="1" s="1"/>
  <c r="G382" i="1"/>
  <c r="I382" i="1" s="1"/>
  <c r="E384" i="1"/>
  <c r="F384" i="1" s="1"/>
  <c r="G384" i="1"/>
  <c r="I384" i="1" s="1"/>
  <c r="E386" i="1"/>
  <c r="F386" i="1" s="1"/>
  <c r="G386" i="1" s="1"/>
  <c r="I386" i="1" s="1"/>
  <c r="E387" i="1"/>
  <c r="F387" i="1" s="1"/>
  <c r="G387" i="1" s="1"/>
  <c r="I387" i="1"/>
  <c r="E388" i="1"/>
  <c r="F388" i="1" s="1"/>
  <c r="G388" i="1" s="1"/>
  <c r="I388" i="1" s="1"/>
  <c r="E394" i="1"/>
  <c r="E389" i="1"/>
  <c r="F389" i="1" s="1"/>
  <c r="G389" i="1" s="1"/>
  <c r="I389" i="1" s="1"/>
  <c r="E396" i="1"/>
  <c r="F396" i="1" s="1"/>
  <c r="G396" i="1" s="1"/>
  <c r="I396" i="1" s="1"/>
  <c r="E258" i="1"/>
  <c r="F258" i="1"/>
  <c r="G258" i="1" s="1"/>
  <c r="I258" i="1" s="1"/>
  <c r="E259" i="1"/>
  <c r="F259" i="1" s="1"/>
  <c r="G259" i="1"/>
  <c r="I259" i="1" s="1"/>
  <c r="E261" i="1"/>
  <c r="F261" i="1" s="1"/>
  <c r="G261" i="1" s="1"/>
  <c r="I261" i="1" s="1"/>
  <c r="E262" i="1"/>
  <c r="F262" i="1" s="1"/>
  <c r="G262" i="1" s="1"/>
  <c r="I262" i="1"/>
  <c r="E263" i="1"/>
  <c r="F263" i="1" s="1"/>
  <c r="G263" i="1" s="1"/>
  <c r="I263" i="1" s="1"/>
  <c r="E397" i="1"/>
  <c r="F397" i="1"/>
  <c r="G397" i="1" s="1"/>
  <c r="I397" i="1" s="1"/>
  <c r="E399" i="1"/>
  <c r="F399" i="1" s="1"/>
  <c r="G399" i="1" s="1"/>
  <c r="I399" i="1" s="1"/>
  <c r="E403" i="1"/>
  <c r="E264" i="1"/>
  <c r="F264" i="1" s="1"/>
  <c r="G264" i="1" s="1"/>
  <c r="I264" i="1" s="1"/>
  <c r="E265" i="1"/>
  <c r="F265" i="1" s="1"/>
  <c r="G265" i="1" s="1"/>
  <c r="I265" i="1" s="1"/>
  <c r="E266" i="1"/>
  <c r="E267" i="1"/>
  <c r="F267" i="1" s="1"/>
  <c r="G267" i="1"/>
  <c r="I267" i="1" s="1"/>
  <c r="E268" i="1"/>
  <c r="F268" i="1" s="1"/>
  <c r="G268" i="1" s="1"/>
  <c r="I268" i="1" s="1"/>
  <c r="E269" i="1"/>
  <c r="F269" i="1" s="1"/>
  <c r="G269" i="1" s="1"/>
  <c r="I269" i="1" s="1"/>
  <c r="E458" i="1"/>
  <c r="F458" i="1" s="1"/>
  <c r="G458" i="1" s="1"/>
  <c r="I458" i="1"/>
  <c r="E270" i="1"/>
  <c r="F270" i="1" s="1"/>
  <c r="G270" i="1"/>
  <c r="I270" i="1" s="1"/>
  <c r="E420" i="1"/>
  <c r="F420" i="1" s="1"/>
  <c r="G420" i="1" s="1"/>
  <c r="I420" i="1" s="1"/>
  <c r="E422" i="1"/>
  <c r="F422" i="1" s="1"/>
  <c r="G422" i="1"/>
  <c r="I422" i="1" s="1"/>
  <c r="E423" i="1"/>
  <c r="F423" i="1" s="1"/>
  <c r="G423" i="1" s="1"/>
  <c r="I423" i="1" s="1"/>
  <c r="E424" i="1"/>
  <c r="E442" i="1"/>
  <c r="F442" i="1" s="1"/>
  <c r="G442" i="1" s="1"/>
  <c r="I442" i="1" s="1"/>
  <c r="E444" i="1"/>
  <c r="F444" i="1" s="1"/>
  <c r="G444" i="1" s="1"/>
  <c r="I444" i="1" s="1"/>
  <c r="E445" i="1"/>
  <c r="F445" i="1" s="1"/>
  <c r="G445" i="1" s="1"/>
  <c r="I445" i="1" s="1"/>
  <c r="E446" i="1"/>
  <c r="F446" i="1" s="1"/>
  <c r="G446" i="1" s="1"/>
  <c r="I446" i="1" s="1"/>
  <c r="E447" i="1"/>
  <c r="F447" i="1" s="1"/>
  <c r="G447" i="1" s="1"/>
  <c r="I447" i="1" s="1"/>
  <c r="E448" i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/>
  <c r="I451" i="1" s="1"/>
  <c r="E452" i="1"/>
  <c r="F452" i="1" s="1"/>
  <c r="G452" i="1" s="1"/>
  <c r="I452" i="1" s="1"/>
  <c r="E453" i="1"/>
  <c r="F453" i="1" s="1"/>
  <c r="G453" i="1" s="1"/>
  <c r="I453" i="1" s="1"/>
  <c r="E462" i="1"/>
  <c r="F462" i="1" s="1"/>
  <c r="G462" i="1" s="1"/>
  <c r="I462" i="1" s="1"/>
  <c r="E463" i="1"/>
  <c r="F463" i="1" s="1"/>
  <c r="G463" i="1"/>
  <c r="I463" i="1" s="1"/>
  <c r="E464" i="1"/>
  <c r="F464" i="1" s="1"/>
  <c r="G464" i="1" s="1"/>
  <c r="I464" i="1" s="1"/>
  <c r="E466" i="1"/>
  <c r="F466" i="1" s="1"/>
  <c r="G466" i="1" s="1"/>
  <c r="I466" i="1" s="1"/>
  <c r="E468" i="1"/>
  <c r="F468" i="1" s="1"/>
  <c r="G468" i="1" s="1"/>
  <c r="I468" i="1" s="1"/>
  <c r="E471" i="1"/>
  <c r="F471" i="1" s="1"/>
  <c r="G471" i="1" s="1"/>
  <c r="I471" i="1" s="1"/>
  <c r="E472" i="1"/>
  <c r="F472" i="1" s="1"/>
  <c r="G472" i="1" s="1"/>
  <c r="I472" i="1" s="1"/>
  <c r="E477" i="1"/>
  <c r="F477" i="1" s="1"/>
  <c r="G477" i="1" s="1"/>
  <c r="I477" i="1" s="1"/>
  <c r="E478" i="1"/>
  <c r="F478" i="1" s="1"/>
  <c r="G478" i="1" s="1"/>
  <c r="I478" i="1" s="1"/>
  <c r="E479" i="1"/>
  <c r="F479" i="1" s="1"/>
  <c r="G479" i="1"/>
  <c r="I479" i="1" s="1"/>
  <c r="E480" i="1"/>
  <c r="F480" i="1" s="1"/>
  <c r="G480" i="1" s="1"/>
  <c r="I480" i="1" s="1"/>
  <c r="E482" i="1"/>
  <c r="F482" i="1" s="1"/>
  <c r="G482" i="1" s="1"/>
  <c r="I482" i="1" s="1"/>
  <c r="E484" i="1"/>
  <c r="F484" i="1" s="1"/>
  <c r="G484" i="1"/>
  <c r="I484" i="1" s="1"/>
  <c r="E486" i="1"/>
  <c r="F486" i="1" s="1"/>
  <c r="G486" i="1"/>
  <c r="I486" i="1" s="1"/>
  <c r="E97" i="1"/>
  <c r="F97" i="1" s="1"/>
  <c r="G97" i="1" s="1"/>
  <c r="I97" i="1" s="1"/>
  <c r="E98" i="1"/>
  <c r="E99" i="1"/>
  <c r="F99" i="1" s="1"/>
  <c r="G99" i="1" s="1"/>
  <c r="I99" i="1" s="1"/>
  <c r="E100" i="1"/>
  <c r="F100" i="1" s="1"/>
  <c r="G100" i="1"/>
  <c r="I100" i="1" s="1"/>
  <c r="E101" i="1"/>
  <c r="F101" i="1" s="1"/>
  <c r="G101" i="1"/>
  <c r="I101" i="1" s="1"/>
  <c r="E102" i="1"/>
  <c r="F102" i="1" s="1"/>
  <c r="G102" i="1" s="1"/>
  <c r="I102" i="1" s="1"/>
  <c r="E104" i="1"/>
  <c r="F104" i="1" s="1"/>
  <c r="G104" i="1" s="1"/>
  <c r="I104" i="1" s="1"/>
  <c r="E105" i="1"/>
  <c r="F105" i="1" s="1"/>
  <c r="G105" i="1" s="1"/>
  <c r="I105" i="1" s="1"/>
  <c r="E116" i="1"/>
  <c r="F116" i="1" s="1"/>
  <c r="G116" i="1" s="1"/>
  <c r="I116" i="1" s="1"/>
  <c r="E117" i="1"/>
  <c r="F117" i="1" s="1"/>
  <c r="G117" i="1" s="1"/>
  <c r="I117" i="1" s="1"/>
  <c r="E118" i="1"/>
  <c r="E119" i="1"/>
  <c r="F119" i="1" s="1"/>
  <c r="G119" i="1"/>
  <c r="I119" i="1" s="1"/>
  <c r="E595" i="1"/>
  <c r="F595" i="1" s="1"/>
  <c r="G595" i="1" s="1"/>
  <c r="I595" i="1" s="1"/>
  <c r="E616" i="1"/>
  <c r="F616" i="1" s="1"/>
  <c r="G616" i="1" s="1"/>
  <c r="I616" i="1" s="1"/>
  <c r="E617" i="1"/>
  <c r="F617" i="1" s="1"/>
  <c r="G617" i="1" s="1"/>
  <c r="I617" i="1" s="1"/>
  <c r="E120" i="1"/>
  <c r="F120" i="1" s="1"/>
  <c r="G120" i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/>
  <c r="I125" i="1" s="1"/>
  <c r="E626" i="1"/>
  <c r="F626" i="1" s="1"/>
  <c r="G626" i="1" s="1"/>
  <c r="I626" i="1" s="1"/>
  <c r="E627" i="1"/>
  <c r="F627" i="1" s="1"/>
  <c r="G627" i="1" s="1"/>
  <c r="I627" i="1" s="1"/>
  <c r="E126" i="1"/>
  <c r="F126" i="1" s="1"/>
  <c r="G126" i="1" s="1"/>
  <c r="I126" i="1" s="1"/>
  <c r="E128" i="1"/>
  <c r="F128" i="1" s="1"/>
  <c r="G128" i="1" s="1"/>
  <c r="I128" i="1" s="1"/>
  <c r="E129" i="1"/>
  <c r="E130" i="1"/>
  <c r="F130" i="1" s="1"/>
  <c r="G130" i="1" s="1"/>
  <c r="I130" i="1" s="1"/>
  <c r="E131" i="1"/>
  <c r="F131" i="1" s="1"/>
  <c r="G131" i="1" s="1"/>
  <c r="I131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G136" i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48" i="1"/>
  <c r="F148" i="1" s="1"/>
  <c r="G148" i="1" s="1"/>
  <c r="I148" i="1" s="1"/>
  <c r="E636" i="1"/>
  <c r="F636" i="1" s="1"/>
  <c r="G636" i="1" s="1"/>
  <c r="I636" i="1" s="1"/>
  <c r="E649" i="1"/>
  <c r="E325" i="1"/>
  <c r="F325" i="1" s="1"/>
  <c r="G325" i="1" s="1"/>
  <c r="I325" i="1" s="1"/>
  <c r="E327" i="1"/>
  <c r="F327" i="1" s="1"/>
  <c r="G327" i="1" s="1"/>
  <c r="I327" i="1" s="1"/>
  <c r="E328" i="1"/>
  <c r="F328" i="1" s="1"/>
  <c r="G328" i="1"/>
  <c r="I328" i="1" s="1"/>
  <c r="E336" i="1"/>
  <c r="F336" i="1" s="1"/>
  <c r="G336" i="1" s="1"/>
  <c r="I336" i="1" s="1"/>
  <c r="E339" i="1"/>
  <c r="F339" i="1" s="1"/>
  <c r="G339" i="1"/>
  <c r="I339" i="1" s="1"/>
  <c r="E341" i="1"/>
  <c r="F341" i="1" s="1"/>
  <c r="G341" i="1" s="1"/>
  <c r="I341" i="1" s="1"/>
  <c r="E345" i="1"/>
  <c r="F345" i="1" s="1"/>
  <c r="G345" i="1" s="1"/>
  <c r="I345" i="1" s="1"/>
  <c r="E347" i="1"/>
  <c r="F347" i="1" s="1"/>
  <c r="G347" i="1" s="1"/>
  <c r="I347" i="1" s="1"/>
  <c r="E349" i="1"/>
  <c r="E350" i="1"/>
  <c r="F350" i="1" s="1"/>
  <c r="G350" i="1" s="1"/>
  <c r="I350" i="1" s="1"/>
  <c r="E351" i="1"/>
  <c r="F351" i="1" s="1"/>
  <c r="G351" i="1" s="1"/>
  <c r="I351" i="1" s="1"/>
  <c r="E358" i="1"/>
  <c r="F358" i="1" s="1"/>
  <c r="G358" i="1" s="1"/>
  <c r="I358" i="1" s="1"/>
  <c r="E359" i="1"/>
  <c r="F359" i="1" s="1"/>
  <c r="G359" i="1" s="1"/>
  <c r="I359" i="1" s="1"/>
  <c r="E367" i="1"/>
  <c r="F367" i="1" s="1"/>
  <c r="G367" i="1" s="1"/>
  <c r="I367" i="1" s="1"/>
  <c r="E371" i="1"/>
  <c r="E385" i="1"/>
  <c r="F385" i="1" s="1"/>
  <c r="G385" i="1" s="1"/>
  <c r="I385" i="1" s="1"/>
  <c r="E390" i="1"/>
  <c r="F390" i="1" s="1"/>
  <c r="G390" i="1" s="1"/>
  <c r="I390" i="1" s="1"/>
  <c r="E393" i="1"/>
  <c r="F393" i="1" s="1"/>
  <c r="G393" i="1"/>
  <c r="I393" i="1" s="1"/>
  <c r="E398" i="1"/>
  <c r="F398" i="1" s="1"/>
  <c r="G398" i="1" s="1"/>
  <c r="I398" i="1" s="1"/>
  <c r="E400" i="1"/>
  <c r="E407" i="1"/>
  <c r="F407" i="1" s="1"/>
  <c r="G407" i="1" s="1"/>
  <c r="I407" i="1" s="1"/>
  <c r="E408" i="1"/>
  <c r="F408" i="1" s="1"/>
  <c r="G408" i="1"/>
  <c r="I408" i="1" s="1"/>
  <c r="E409" i="1"/>
  <c r="F409" i="1" s="1"/>
  <c r="G409" i="1" s="1"/>
  <c r="I409" i="1" s="1"/>
  <c r="E414" i="1"/>
  <c r="E417" i="1"/>
  <c r="F417" i="1" s="1"/>
  <c r="G417" i="1" s="1"/>
  <c r="I417" i="1" s="1"/>
  <c r="E419" i="1"/>
  <c r="F419" i="1" s="1"/>
  <c r="G419" i="1"/>
  <c r="I419" i="1" s="1"/>
  <c r="E425" i="1"/>
  <c r="F425" i="1" s="1"/>
  <c r="G425" i="1" s="1"/>
  <c r="I425" i="1"/>
  <c r="E427" i="1"/>
  <c r="F427" i="1" s="1"/>
  <c r="G427" i="1" s="1"/>
  <c r="I427" i="1" s="1"/>
  <c r="E438" i="1"/>
  <c r="F438" i="1" s="1"/>
  <c r="G438" i="1" s="1"/>
  <c r="I438" i="1" s="1"/>
  <c r="E459" i="1"/>
  <c r="F459" i="1" s="1"/>
  <c r="G459" i="1" s="1"/>
  <c r="I459" i="1" s="1"/>
  <c r="E460" i="1"/>
  <c r="F460" i="1" s="1"/>
  <c r="G460" i="1" s="1"/>
  <c r="I460" i="1" s="1"/>
  <c r="E461" i="1"/>
  <c r="F461" i="1" s="1"/>
  <c r="G461" i="1" s="1"/>
  <c r="I461" i="1" s="1"/>
  <c r="E488" i="1"/>
  <c r="F488" i="1" s="1"/>
  <c r="G488" i="1" s="1"/>
  <c r="I488" i="1" s="1"/>
  <c r="E491" i="1"/>
  <c r="F491" i="1" s="1"/>
  <c r="G491" i="1"/>
  <c r="I491" i="1" s="1"/>
  <c r="E495" i="1"/>
  <c r="F495" i="1" s="1"/>
  <c r="G495" i="1" s="1"/>
  <c r="I495" i="1" s="1"/>
  <c r="E500" i="1"/>
  <c r="F500" i="1" s="1"/>
  <c r="G500" i="1" s="1"/>
  <c r="I500" i="1" s="1"/>
  <c r="E522" i="1"/>
  <c r="F522" i="1" s="1"/>
  <c r="G522" i="1" s="1"/>
  <c r="I522" i="1" s="1"/>
  <c r="E524" i="1"/>
  <c r="F524" i="1" s="1"/>
  <c r="G524" i="1"/>
  <c r="I524" i="1" s="1"/>
  <c r="E526" i="1"/>
  <c r="F526" i="1" s="1"/>
  <c r="G526" i="1" s="1"/>
  <c r="I526" i="1" s="1"/>
  <c r="E560" i="1"/>
  <c r="F560" i="1" s="1"/>
  <c r="G560" i="1"/>
  <c r="I560" i="1" s="1"/>
  <c r="E562" i="1"/>
  <c r="F562" i="1" s="1"/>
  <c r="G562" i="1" s="1"/>
  <c r="I562" i="1"/>
  <c r="E564" i="1"/>
  <c r="F564" i="1" s="1"/>
  <c r="G564" i="1" s="1"/>
  <c r="I564" i="1" s="1"/>
  <c r="E573" i="1"/>
  <c r="F573" i="1" s="1"/>
  <c r="G573" i="1" s="1"/>
  <c r="I573" i="1" s="1"/>
  <c r="E580" i="1"/>
  <c r="F580" i="1" s="1"/>
  <c r="G580" i="1" s="1"/>
  <c r="I580" i="1" s="1"/>
  <c r="E582" i="1"/>
  <c r="F582" i="1" s="1"/>
  <c r="G582" i="1" s="1"/>
  <c r="I582" i="1"/>
  <c r="E584" i="1"/>
  <c r="F584" i="1" s="1"/>
  <c r="G584" i="1" s="1"/>
  <c r="I584" i="1" s="1"/>
  <c r="E592" i="1"/>
  <c r="F592" i="1" s="1"/>
  <c r="G592" i="1" s="1"/>
  <c r="I592" i="1" s="1"/>
  <c r="E594" i="1"/>
  <c r="F594" i="1" s="1"/>
  <c r="G594" i="1" s="1"/>
  <c r="I594" i="1" s="1"/>
  <c r="E597" i="1"/>
  <c r="F597" i="1" s="1"/>
  <c r="G597" i="1" s="1"/>
  <c r="I597" i="1" s="1"/>
  <c r="E600" i="1"/>
  <c r="F600" i="1" s="1"/>
  <c r="G600" i="1"/>
  <c r="I600" i="1" s="1"/>
  <c r="E602" i="1"/>
  <c r="F602" i="1" s="1"/>
  <c r="G602" i="1" s="1"/>
  <c r="I602" i="1" s="1"/>
  <c r="E604" i="1"/>
  <c r="F604" i="1" s="1"/>
  <c r="G604" i="1" s="1"/>
  <c r="I604" i="1" s="1"/>
  <c r="E613" i="1"/>
  <c r="F613" i="1" s="1"/>
  <c r="G613" i="1" s="1"/>
  <c r="I613" i="1" s="1"/>
  <c r="E619" i="1"/>
  <c r="F619" i="1" s="1"/>
  <c r="G619" i="1"/>
  <c r="I619" i="1" s="1"/>
  <c r="E621" i="1"/>
  <c r="F621" i="1" s="1"/>
  <c r="G621" i="1" s="1"/>
  <c r="I621" i="1" s="1"/>
  <c r="E623" i="1"/>
  <c r="F623" i="1" s="1"/>
  <c r="G623" i="1" s="1"/>
  <c r="I623" i="1" s="1"/>
  <c r="E625" i="1"/>
  <c r="F625" i="1" s="1"/>
  <c r="G625" i="1" s="1"/>
  <c r="I625" i="1" s="1"/>
  <c r="E21" i="1"/>
  <c r="F21" i="1" s="1"/>
  <c r="G21" i="1" s="1"/>
  <c r="I21" i="1" s="1"/>
  <c r="E22" i="1"/>
  <c r="E23" i="1"/>
  <c r="F23" i="1" s="1"/>
  <c r="G23" i="1" s="1"/>
  <c r="I23" i="1" s="1"/>
  <c r="E24" i="1"/>
  <c r="F24" i="1" s="1"/>
  <c r="G24" i="1"/>
  <c r="E25" i="1"/>
  <c r="F25" i="1" s="1"/>
  <c r="G25" i="1" s="1"/>
  <c r="I25" i="1" s="1"/>
  <c r="E26" i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/>
  <c r="G32" i="1" s="1"/>
  <c r="I32" i="1" s="1"/>
  <c r="E33" i="1"/>
  <c r="E34" i="1"/>
  <c r="F34" i="1" s="1"/>
  <c r="G34" i="1" s="1"/>
  <c r="I34" i="1" s="1"/>
  <c r="E35" i="1"/>
  <c r="F35" i="1" s="1"/>
  <c r="G35" i="1" s="1"/>
  <c r="I35" i="1" s="1"/>
  <c r="E36" i="1"/>
  <c r="F36" i="1"/>
  <c r="G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E40" i="1"/>
  <c r="F40" i="1" s="1"/>
  <c r="G40" i="1" s="1"/>
  <c r="I40" i="1" s="1"/>
  <c r="E41" i="1"/>
  <c r="F41" i="1" s="1"/>
  <c r="G41" i="1" s="1"/>
  <c r="E42" i="1"/>
  <c r="E43" i="1"/>
  <c r="F43" i="1" s="1"/>
  <c r="G43" i="1" s="1"/>
  <c r="I43" i="1" s="1"/>
  <c r="E44" i="1"/>
  <c r="F44" i="1" s="1"/>
  <c r="G44" i="1" s="1"/>
  <c r="E45" i="1"/>
  <c r="E265" i="3" s="1"/>
  <c r="E46" i="1"/>
  <c r="F46" i="1" s="1"/>
  <c r="G46" i="1" s="1"/>
  <c r="I46" i="1" s="1"/>
  <c r="E47" i="1"/>
  <c r="E48" i="1"/>
  <c r="F48" i="1" s="1"/>
  <c r="G48" i="1" s="1"/>
  <c r="E49" i="1"/>
  <c r="F49" i="1" s="1"/>
  <c r="G49" i="1" s="1"/>
  <c r="I49" i="1" s="1"/>
  <c r="E50" i="1"/>
  <c r="F50" i="1" s="1"/>
  <c r="G50" i="1" s="1"/>
  <c r="I50" i="1" s="1"/>
  <c r="E51" i="1"/>
  <c r="E52" i="1"/>
  <c r="F52" i="1" s="1"/>
  <c r="G52" i="1" s="1"/>
  <c r="E53" i="1"/>
  <c r="F53" i="1" s="1"/>
  <c r="G53" i="1" s="1"/>
  <c r="E54" i="1"/>
  <c r="F54" i="1"/>
  <c r="G54" i="1" s="1"/>
  <c r="I54" i="1" s="1"/>
  <c r="E55" i="1"/>
  <c r="F55" i="1"/>
  <c r="G55" i="1" s="1"/>
  <c r="I55" i="1" s="1"/>
  <c r="E56" i="1"/>
  <c r="F56" i="1"/>
  <c r="G56" i="1" s="1"/>
  <c r="I56" i="1" s="1"/>
  <c r="E57" i="1"/>
  <c r="F57" i="1"/>
  <c r="G57" i="1" s="1"/>
  <c r="E58" i="1"/>
  <c r="F58" i="1" s="1"/>
  <c r="G58" i="1" s="1"/>
  <c r="E59" i="1"/>
  <c r="E60" i="1"/>
  <c r="F60" i="1" s="1"/>
  <c r="G60" i="1" s="1"/>
  <c r="I60" i="1" s="1"/>
  <c r="E63" i="1"/>
  <c r="F63" i="1" s="1"/>
  <c r="G63" i="1" s="1"/>
  <c r="I63" i="1" s="1"/>
  <c r="E64" i="1"/>
  <c r="F64" i="1"/>
  <c r="G64" i="1" s="1"/>
  <c r="E67" i="1"/>
  <c r="F67" i="1" s="1"/>
  <c r="G67" i="1" s="1"/>
  <c r="E68" i="1"/>
  <c r="F68" i="1" s="1"/>
  <c r="G68" i="1" s="1"/>
  <c r="I68" i="1" s="1"/>
  <c r="E69" i="1"/>
  <c r="F69" i="1" s="1"/>
  <c r="G69" i="1" s="1"/>
  <c r="I69" i="1" s="1"/>
  <c r="E70" i="1"/>
  <c r="F70" i="1"/>
  <c r="G70" i="1" s="1"/>
  <c r="E71" i="1"/>
  <c r="E72" i="1"/>
  <c r="F72" i="1" s="1"/>
  <c r="G72" i="1" s="1"/>
  <c r="E73" i="1"/>
  <c r="F73" i="1" s="1"/>
  <c r="G73" i="1" s="1"/>
  <c r="I73" i="1" s="1"/>
  <c r="E74" i="1"/>
  <c r="F74" i="1"/>
  <c r="G74" i="1" s="1"/>
  <c r="E75" i="1"/>
  <c r="F75" i="1" s="1"/>
  <c r="G75" i="1" s="1"/>
  <c r="J75" i="1" s="1"/>
  <c r="E78" i="1"/>
  <c r="F78" i="1" s="1"/>
  <c r="G78" i="1" s="1"/>
  <c r="J78" i="1" s="1"/>
  <c r="E80" i="1"/>
  <c r="F80" i="1" s="1"/>
  <c r="G80" i="1" s="1"/>
  <c r="I80" i="1" s="1"/>
  <c r="E81" i="1"/>
  <c r="F81" i="1" s="1"/>
  <c r="G81" i="1"/>
  <c r="E82" i="1"/>
  <c r="F82" i="1"/>
  <c r="G82" i="1" s="1"/>
  <c r="I82" i="1" s="1"/>
  <c r="E83" i="1"/>
  <c r="F83" i="1" s="1"/>
  <c r="G83" i="1" s="1"/>
  <c r="I83" i="1" s="1"/>
  <c r="E85" i="1"/>
  <c r="F85" i="1"/>
  <c r="G85" i="1" s="1"/>
  <c r="I85" i="1" s="1"/>
  <c r="E88" i="1"/>
  <c r="F88" i="1" s="1"/>
  <c r="G88" i="1" s="1"/>
  <c r="J88" i="1" s="1"/>
  <c r="E89" i="1"/>
  <c r="F89" i="1" s="1"/>
  <c r="G89" i="1" s="1"/>
  <c r="E90" i="1"/>
  <c r="E91" i="1"/>
  <c r="F91" i="1" s="1"/>
  <c r="G91" i="1" s="1"/>
  <c r="I91" i="1" s="1"/>
  <c r="E92" i="1"/>
  <c r="F92" i="1" s="1"/>
  <c r="G92" i="1" s="1"/>
  <c r="I92" i="1" s="1"/>
  <c r="E94" i="1"/>
  <c r="F94" i="1" s="1"/>
  <c r="G94" i="1" s="1"/>
  <c r="E95" i="1"/>
  <c r="E96" i="1"/>
  <c r="F96" i="1" s="1"/>
  <c r="G96" i="1"/>
  <c r="E103" i="1"/>
  <c r="F103" i="1"/>
  <c r="G103" i="1"/>
  <c r="I103" i="1" s="1"/>
  <c r="E106" i="1"/>
  <c r="F106" i="1" s="1"/>
  <c r="G106" i="1" s="1"/>
  <c r="I106" i="1" s="1"/>
  <c r="E107" i="1"/>
  <c r="E109" i="1"/>
  <c r="F109" i="1" s="1"/>
  <c r="G109" i="1" s="1"/>
  <c r="I109" i="1" s="1"/>
  <c r="E110" i="1"/>
  <c r="F110" i="1"/>
  <c r="G110" i="1" s="1"/>
  <c r="I110" i="1" s="1"/>
  <c r="E111" i="1"/>
  <c r="E112" i="1"/>
  <c r="F112" i="1" s="1"/>
  <c r="G112" i="1"/>
  <c r="E113" i="1"/>
  <c r="F113" i="1"/>
  <c r="G113" i="1" s="1"/>
  <c r="E114" i="1"/>
  <c r="F114" i="1" s="1"/>
  <c r="G114" i="1" s="1"/>
  <c r="I114" i="1" s="1"/>
  <c r="E115" i="1"/>
  <c r="F115" i="1" s="1"/>
  <c r="G115" i="1" s="1"/>
  <c r="I115" i="1" s="1"/>
  <c r="E127" i="1"/>
  <c r="F127" i="1" s="1"/>
  <c r="G127" i="1" s="1"/>
  <c r="I127" i="1" s="1"/>
  <c r="E132" i="1"/>
  <c r="F132" i="1" s="1"/>
  <c r="G132" i="1" s="1"/>
  <c r="I132" i="1" s="1"/>
  <c r="E133" i="1"/>
  <c r="F133" i="1" s="1"/>
  <c r="G133" i="1" s="1"/>
  <c r="I133" i="1" s="1"/>
  <c r="E149" i="1"/>
  <c r="E150" i="1"/>
  <c r="F150" i="1" s="1"/>
  <c r="G150" i="1" s="1"/>
  <c r="E151" i="1"/>
  <c r="F151" i="1" s="1"/>
  <c r="G151" i="1" s="1"/>
  <c r="E152" i="1"/>
  <c r="F152" i="1" s="1"/>
  <c r="G152" i="1" s="1"/>
  <c r="E153" i="1"/>
  <c r="F153" i="1"/>
  <c r="G153" i="1" s="1"/>
  <c r="I153" i="1" s="1"/>
  <c r="E154" i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E161" i="1"/>
  <c r="F161" i="1" s="1"/>
  <c r="G161" i="1" s="1"/>
  <c r="I161" i="1" s="1"/>
  <c r="E162" i="1"/>
  <c r="F162" i="1" s="1"/>
  <c r="G162" i="1"/>
  <c r="E163" i="1"/>
  <c r="F163" i="1"/>
  <c r="G163" i="1" s="1"/>
  <c r="I163" i="1" s="1"/>
  <c r="E164" i="1"/>
  <c r="F164" i="1" s="1"/>
  <c r="G164" i="1" s="1"/>
  <c r="I164" i="1" s="1"/>
  <c r="E165" i="1"/>
  <c r="F165" i="1"/>
  <c r="G165" i="1" s="1"/>
  <c r="I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73" i="1"/>
  <c r="F173" i="1" s="1"/>
  <c r="G173" i="1"/>
  <c r="I173" i="1" s="1"/>
  <c r="E175" i="1"/>
  <c r="F175" i="1" s="1"/>
  <c r="G175" i="1" s="1"/>
  <c r="I175" i="1" s="1"/>
  <c r="E176" i="1"/>
  <c r="F176" i="1" s="1"/>
  <c r="G176" i="1" s="1"/>
  <c r="I176" i="1" s="1"/>
  <c r="E177" i="1"/>
  <c r="F177" i="1"/>
  <c r="G177" i="1" s="1"/>
  <c r="E179" i="1"/>
  <c r="F179" i="1" s="1"/>
  <c r="G179" i="1" s="1"/>
  <c r="I179" i="1" s="1"/>
  <c r="E185" i="1"/>
  <c r="E187" i="1"/>
  <c r="F187" i="1" s="1"/>
  <c r="G187" i="1" s="1"/>
  <c r="I187" i="1" s="1"/>
  <c r="E188" i="1"/>
  <c r="E388" i="3" s="1"/>
  <c r="E189" i="1"/>
  <c r="F189" i="1"/>
  <c r="G189" i="1" s="1"/>
  <c r="I189" i="1" s="1"/>
  <c r="E190" i="1"/>
  <c r="F190" i="1" s="1"/>
  <c r="G190" i="1" s="1"/>
  <c r="I190" i="1" s="1"/>
  <c r="E192" i="1"/>
  <c r="F192" i="1"/>
  <c r="G192" i="1" s="1"/>
  <c r="I192" i="1" s="1"/>
  <c r="E193" i="1"/>
  <c r="E392" i="3" s="1"/>
  <c r="E205" i="1"/>
  <c r="F205" i="1" s="1"/>
  <c r="G205" i="1" s="1"/>
  <c r="I205" i="1" s="1"/>
  <c r="E208" i="1"/>
  <c r="F208" i="1" s="1"/>
  <c r="G208" i="1" s="1"/>
  <c r="I208" i="1" s="1"/>
  <c r="E210" i="1"/>
  <c r="F210" i="1" s="1"/>
  <c r="G210" i="1" s="1"/>
  <c r="I210" i="1" s="1"/>
  <c r="E211" i="1"/>
  <c r="F211" i="1" s="1"/>
  <c r="G211" i="1"/>
  <c r="E219" i="1"/>
  <c r="E397" i="3" s="1"/>
  <c r="E220" i="1"/>
  <c r="F220" i="1" s="1"/>
  <c r="G220" i="1" s="1"/>
  <c r="I220" i="1" s="1"/>
  <c r="E221" i="1"/>
  <c r="F221" i="1"/>
  <c r="G221" i="1" s="1"/>
  <c r="E222" i="1"/>
  <c r="F222" i="1" s="1"/>
  <c r="G222" i="1" s="1"/>
  <c r="I222" i="1" s="1"/>
  <c r="E223" i="1"/>
  <c r="F223" i="1"/>
  <c r="G223" i="1" s="1"/>
  <c r="I223" i="1" s="1"/>
  <c r="E224" i="1"/>
  <c r="F224" i="1" s="1"/>
  <c r="G224" i="1"/>
  <c r="I224" i="1" s="1"/>
  <c r="E225" i="1"/>
  <c r="F225" i="1" s="1"/>
  <c r="G225" i="1" s="1"/>
  <c r="I225" i="1" s="1"/>
  <c r="E226" i="1"/>
  <c r="F226" i="1" s="1"/>
  <c r="G226" i="1"/>
  <c r="E227" i="1"/>
  <c r="F227" i="1" s="1"/>
  <c r="G227" i="1" s="1"/>
  <c r="I227" i="1" s="1"/>
  <c r="E231" i="1"/>
  <c r="F231" i="1" s="1"/>
  <c r="G231" i="1" s="1"/>
  <c r="I231" i="1" s="1"/>
  <c r="E236" i="1"/>
  <c r="E240" i="1"/>
  <c r="F240" i="1" s="1"/>
  <c r="G240" i="1" s="1"/>
  <c r="I240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49" i="1"/>
  <c r="F249" i="1" s="1"/>
  <c r="G249" i="1" s="1"/>
  <c r="I249" i="1" s="1"/>
  <c r="E250" i="1"/>
  <c r="F250" i="1"/>
  <c r="G250" i="1" s="1"/>
  <c r="I250" i="1" s="1"/>
  <c r="E251" i="1"/>
  <c r="F251" i="1" s="1"/>
  <c r="G251" i="1" s="1"/>
  <c r="I251" i="1" s="1"/>
  <c r="E254" i="1"/>
  <c r="F254" i="1"/>
  <c r="G254" i="1" s="1"/>
  <c r="I254" i="1" s="1"/>
  <c r="E260" i="1"/>
  <c r="F260" i="1"/>
  <c r="G260" i="1" s="1"/>
  <c r="I260" i="1" s="1"/>
  <c r="E281" i="1"/>
  <c r="F281" i="1" s="1"/>
  <c r="G281" i="1" s="1"/>
  <c r="I281" i="1" s="1"/>
  <c r="E282" i="1"/>
  <c r="F282" i="1" s="1"/>
  <c r="G282" i="1"/>
  <c r="I282" i="1" s="1"/>
  <c r="E289" i="1"/>
  <c r="F289" i="1" s="1"/>
  <c r="G289" i="1" s="1"/>
  <c r="I289" i="1" s="1"/>
  <c r="E296" i="1"/>
  <c r="E300" i="1"/>
  <c r="F300" i="1" s="1"/>
  <c r="G300" i="1" s="1"/>
  <c r="I300" i="1" s="1"/>
  <c r="E301" i="1"/>
  <c r="F301" i="1" s="1"/>
  <c r="G301" i="1" s="1"/>
  <c r="I301" i="1" s="1"/>
  <c r="E304" i="1"/>
  <c r="F304" i="1" s="1"/>
  <c r="G304" i="1" s="1"/>
  <c r="I304" i="1" s="1"/>
  <c r="E312" i="1"/>
  <c r="E314" i="1"/>
  <c r="F314" i="1" s="1"/>
  <c r="G314" i="1" s="1"/>
  <c r="I314" i="1" s="1"/>
  <c r="E316" i="1"/>
  <c r="F316" i="1" s="1"/>
  <c r="G316" i="1" s="1"/>
  <c r="E321" i="1"/>
  <c r="F321" i="1" s="1"/>
  <c r="G321" i="1" s="1"/>
  <c r="I321" i="1" s="1"/>
  <c r="E322" i="1"/>
  <c r="F322" i="1"/>
  <c r="G322" i="1" s="1"/>
  <c r="I322" i="1" s="1"/>
  <c r="E334" i="1"/>
  <c r="F334" i="1"/>
  <c r="G334" i="1" s="1"/>
  <c r="E344" i="1"/>
  <c r="F344" i="1" s="1"/>
  <c r="G344" i="1" s="1"/>
  <c r="I344" i="1" s="1"/>
  <c r="E354" i="1"/>
  <c r="F354" i="1" s="1"/>
  <c r="G354" i="1" s="1"/>
  <c r="I354" i="1" s="1"/>
  <c r="E356" i="1"/>
  <c r="F356" i="1" s="1"/>
  <c r="G356" i="1" s="1"/>
  <c r="E360" i="1"/>
  <c r="F360" i="1" s="1"/>
  <c r="G360" i="1" s="1"/>
  <c r="I360" i="1" s="1"/>
  <c r="E361" i="1"/>
  <c r="F361" i="1" s="1"/>
  <c r="G361" i="1" s="1"/>
  <c r="I361" i="1" s="1"/>
  <c r="E401" i="1"/>
  <c r="F401" i="1" s="1"/>
  <c r="G401" i="1" s="1"/>
  <c r="I401" i="1" s="1"/>
  <c r="E402" i="1"/>
  <c r="F402" i="1" s="1"/>
  <c r="G402" i="1" s="1"/>
  <c r="E404" i="1"/>
  <c r="F404" i="1" s="1"/>
  <c r="G404" i="1" s="1"/>
  <c r="I404" i="1" s="1"/>
  <c r="E405" i="1"/>
  <c r="F405" i="1" s="1"/>
  <c r="G405" i="1" s="1"/>
  <c r="E406" i="1"/>
  <c r="E429" i="1"/>
  <c r="F429" i="1" s="1"/>
  <c r="G429" i="1" s="1"/>
  <c r="E431" i="1"/>
  <c r="F431" i="1" s="1"/>
  <c r="G431" i="1" s="1"/>
  <c r="I431" i="1" s="1"/>
  <c r="E433" i="1"/>
  <c r="F433" i="1" s="1"/>
  <c r="G433" i="1" s="1"/>
  <c r="I433" i="1" s="1"/>
  <c r="E434" i="1"/>
  <c r="F434" i="1" s="1"/>
  <c r="G434" i="1" s="1"/>
  <c r="I434" i="1" s="1"/>
  <c r="E436" i="1"/>
  <c r="F436" i="1"/>
  <c r="G436" i="1" s="1"/>
  <c r="I436" i="1" s="1"/>
  <c r="E440" i="1"/>
  <c r="F440" i="1" s="1"/>
  <c r="G440" i="1" s="1"/>
  <c r="I440" i="1" s="1"/>
  <c r="E465" i="1"/>
  <c r="F465" i="1" s="1"/>
  <c r="G465" i="1" s="1"/>
  <c r="I465" i="1" s="1"/>
  <c r="E467" i="1"/>
  <c r="F467" i="1" s="1"/>
  <c r="G467" i="1" s="1"/>
  <c r="I467" i="1" s="1"/>
  <c r="E469" i="1"/>
  <c r="F469" i="1" s="1"/>
  <c r="G469" i="1" s="1"/>
  <c r="I469" i="1"/>
  <c r="E470" i="1"/>
  <c r="F470" i="1" s="1"/>
  <c r="G470" i="1" s="1"/>
  <c r="I470" i="1" s="1"/>
  <c r="E473" i="1"/>
  <c r="F473" i="1" s="1"/>
  <c r="G473" i="1" s="1"/>
  <c r="I473" i="1" s="1"/>
  <c r="E474" i="1"/>
  <c r="F474" i="1" s="1"/>
  <c r="G474" i="1" s="1"/>
  <c r="I474" i="1" s="1"/>
  <c r="E475" i="1"/>
  <c r="F475" i="1" s="1"/>
  <c r="G475" i="1" s="1"/>
  <c r="I475" i="1" s="1"/>
  <c r="E476" i="1"/>
  <c r="F476" i="1" s="1"/>
  <c r="G476" i="1" s="1"/>
  <c r="I476" i="1" s="1"/>
  <c r="E481" i="1"/>
  <c r="F481" i="1"/>
  <c r="G481" i="1" s="1"/>
  <c r="I481" i="1" s="1"/>
  <c r="E483" i="1"/>
  <c r="F483" i="1" s="1"/>
  <c r="G483" i="1" s="1"/>
  <c r="I483" i="1" s="1"/>
  <c r="E485" i="1"/>
  <c r="F485" i="1"/>
  <c r="G485" i="1" s="1"/>
  <c r="I485" i="1" s="1"/>
  <c r="E487" i="1"/>
  <c r="E490" i="1"/>
  <c r="F490" i="1"/>
  <c r="G490" i="1" s="1"/>
  <c r="I490" i="1" s="1"/>
  <c r="E494" i="1"/>
  <c r="F494" i="1" s="1"/>
  <c r="G494" i="1" s="1"/>
  <c r="I494" i="1" s="1"/>
  <c r="E496" i="1"/>
  <c r="F496" i="1" s="1"/>
  <c r="G496" i="1" s="1"/>
  <c r="E499" i="1"/>
  <c r="F499" i="1" s="1"/>
  <c r="G499" i="1" s="1"/>
  <c r="I499" i="1" s="1"/>
  <c r="E501" i="1"/>
  <c r="F501" i="1"/>
  <c r="G501" i="1" s="1"/>
  <c r="I501" i="1" s="1"/>
  <c r="E502" i="1"/>
  <c r="E470" i="3" s="1"/>
  <c r="E504" i="1"/>
  <c r="F504" i="1" s="1"/>
  <c r="G504" i="1" s="1"/>
  <c r="I504" i="1" s="1"/>
  <c r="E505" i="1"/>
  <c r="F505" i="1"/>
  <c r="G505" i="1" s="1"/>
  <c r="I505" i="1" s="1"/>
  <c r="E508" i="1"/>
  <c r="F508" i="1" s="1"/>
  <c r="G508" i="1" s="1"/>
  <c r="I508" i="1" s="1"/>
  <c r="E509" i="1"/>
  <c r="F509" i="1" s="1"/>
  <c r="G509" i="1" s="1"/>
  <c r="I509" i="1" s="1"/>
  <c r="E510" i="1"/>
  <c r="F510" i="1" s="1"/>
  <c r="G510" i="1" s="1"/>
  <c r="I510" i="1" s="1"/>
  <c r="E511" i="1"/>
  <c r="F511" i="1" s="1"/>
  <c r="G511" i="1" s="1"/>
  <c r="I511" i="1" s="1"/>
  <c r="E512" i="1"/>
  <c r="F512" i="1" s="1"/>
  <c r="G512" i="1" s="1"/>
  <c r="I512" i="1" s="1"/>
  <c r="E513" i="1"/>
  <c r="E514" i="1"/>
  <c r="F514" i="1" s="1"/>
  <c r="G514" i="1" s="1"/>
  <c r="I514" i="1" s="1"/>
  <c r="E515" i="1"/>
  <c r="F515" i="1" s="1"/>
  <c r="G515" i="1" s="1"/>
  <c r="I515" i="1" s="1"/>
  <c r="E521" i="1"/>
  <c r="F521" i="1"/>
  <c r="G521" i="1" s="1"/>
  <c r="I521" i="1" s="1"/>
  <c r="E523" i="1"/>
  <c r="F523" i="1" s="1"/>
  <c r="G523" i="1" s="1"/>
  <c r="I523" i="1" s="1"/>
  <c r="E525" i="1"/>
  <c r="F525" i="1" s="1"/>
  <c r="G525" i="1" s="1"/>
  <c r="I525" i="1" s="1"/>
  <c r="E528" i="1"/>
  <c r="F528" i="1" s="1"/>
  <c r="G528" i="1" s="1"/>
  <c r="I528" i="1" s="1"/>
  <c r="E529" i="1"/>
  <c r="F529" i="1" s="1"/>
  <c r="G529" i="1" s="1"/>
  <c r="I529" i="1" s="1"/>
  <c r="E530" i="1"/>
  <c r="F530" i="1" s="1"/>
  <c r="G530" i="1" s="1"/>
  <c r="I530" i="1" s="1"/>
  <c r="E531" i="1"/>
  <c r="E493" i="3" s="1"/>
  <c r="E532" i="1"/>
  <c r="E533" i="1"/>
  <c r="F533" i="1" s="1"/>
  <c r="G533" i="1" s="1"/>
  <c r="I533" i="1"/>
  <c r="E534" i="1"/>
  <c r="F534" i="1" s="1"/>
  <c r="G534" i="1" s="1"/>
  <c r="I534" i="1" s="1"/>
  <c r="E535" i="1"/>
  <c r="F535" i="1" s="1"/>
  <c r="G535" i="1" s="1"/>
  <c r="I535" i="1"/>
  <c r="E536" i="1"/>
  <c r="E498" i="3" s="1"/>
  <c r="E537" i="1"/>
  <c r="F537" i="1" s="1"/>
  <c r="G537" i="1" s="1"/>
  <c r="I537" i="1" s="1"/>
  <c r="E538" i="1"/>
  <c r="F538" i="1" s="1"/>
  <c r="G538" i="1" s="1"/>
  <c r="I538" i="1" s="1"/>
  <c r="E539" i="1"/>
  <c r="F539" i="1" s="1"/>
  <c r="G539" i="1" s="1"/>
  <c r="I539" i="1" s="1"/>
  <c r="E540" i="1"/>
  <c r="F540" i="1"/>
  <c r="G540" i="1" s="1"/>
  <c r="I540" i="1" s="1"/>
  <c r="E541" i="1"/>
  <c r="F541" i="1"/>
  <c r="G541" i="1" s="1"/>
  <c r="I541" i="1" s="1"/>
  <c r="E542" i="1"/>
  <c r="F542" i="1" s="1"/>
  <c r="G542" i="1" s="1"/>
  <c r="I542" i="1" s="1"/>
  <c r="E543" i="1"/>
  <c r="F543" i="1"/>
  <c r="G543" i="1" s="1"/>
  <c r="I543" i="1" s="1"/>
  <c r="E544" i="1"/>
  <c r="F544" i="1" s="1"/>
  <c r="G544" i="1"/>
  <c r="I544" i="1" s="1"/>
  <c r="E545" i="1"/>
  <c r="F545" i="1" s="1"/>
  <c r="G545" i="1" s="1"/>
  <c r="I545" i="1" s="1"/>
  <c r="E546" i="1"/>
  <c r="F546" i="1" s="1"/>
  <c r="G546" i="1" s="1"/>
  <c r="I546" i="1" s="1"/>
  <c r="E547" i="1"/>
  <c r="F547" i="1" s="1"/>
  <c r="G547" i="1" s="1"/>
  <c r="I547" i="1" s="1"/>
  <c r="E548" i="1"/>
  <c r="F548" i="1" s="1"/>
  <c r="G548" i="1" s="1"/>
  <c r="I548" i="1" s="1"/>
  <c r="E549" i="1"/>
  <c r="F549" i="1"/>
  <c r="G549" i="1" s="1"/>
  <c r="I549" i="1" s="1"/>
  <c r="E550" i="1"/>
  <c r="F550" i="1" s="1"/>
  <c r="G550" i="1" s="1"/>
  <c r="I550" i="1" s="1"/>
  <c r="E551" i="1"/>
  <c r="F551" i="1"/>
  <c r="G551" i="1" s="1"/>
  <c r="I551" i="1" s="1"/>
  <c r="E552" i="1"/>
  <c r="F552" i="1" s="1"/>
  <c r="G552" i="1" s="1"/>
  <c r="I552" i="1"/>
  <c r="E553" i="1"/>
  <c r="F553" i="1"/>
  <c r="G553" i="1" s="1"/>
  <c r="I553" i="1" s="1"/>
  <c r="E554" i="1"/>
  <c r="F554" i="1" s="1"/>
  <c r="G554" i="1" s="1"/>
  <c r="I554" i="1" s="1"/>
  <c r="E556" i="1"/>
  <c r="F556" i="1"/>
  <c r="G556" i="1" s="1"/>
  <c r="I556" i="1" s="1"/>
  <c r="E557" i="1"/>
  <c r="F557" i="1" s="1"/>
  <c r="G557" i="1" s="1"/>
  <c r="I557" i="1" s="1"/>
  <c r="E558" i="1"/>
  <c r="F558" i="1" s="1"/>
  <c r="G558" i="1" s="1"/>
  <c r="I558" i="1" s="1"/>
  <c r="E559" i="1"/>
  <c r="F559" i="1" s="1"/>
  <c r="G559" i="1" s="1"/>
  <c r="I559" i="1" s="1"/>
  <c r="E561" i="1"/>
  <c r="F561" i="1" s="1"/>
  <c r="G561" i="1" s="1"/>
  <c r="I561" i="1" s="1"/>
  <c r="E563" i="1"/>
  <c r="F563" i="1" s="1"/>
  <c r="G563" i="1" s="1"/>
  <c r="I563" i="1"/>
  <c r="E565" i="1"/>
  <c r="F565" i="1"/>
  <c r="G565" i="1" s="1"/>
  <c r="I565" i="1" s="1"/>
  <c r="E566" i="1"/>
  <c r="F566" i="1" s="1"/>
  <c r="G566" i="1" s="1"/>
  <c r="I566" i="1" s="1"/>
  <c r="E567" i="1"/>
  <c r="F567" i="1"/>
  <c r="G567" i="1" s="1"/>
  <c r="I567" i="1" s="1"/>
  <c r="E568" i="1"/>
  <c r="F568" i="1" s="1"/>
  <c r="G568" i="1" s="1"/>
  <c r="E569" i="1"/>
  <c r="F569" i="1" s="1"/>
  <c r="G569" i="1" s="1"/>
  <c r="I569" i="1" s="1"/>
  <c r="E570" i="1"/>
  <c r="F570" i="1" s="1"/>
  <c r="G570" i="1" s="1"/>
  <c r="I570" i="1" s="1"/>
  <c r="E571" i="1"/>
  <c r="F571" i="1" s="1"/>
  <c r="G571" i="1" s="1"/>
  <c r="I571" i="1" s="1"/>
  <c r="E572" i="1"/>
  <c r="F572" i="1" s="1"/>
  <c r="G572" i="1" s="1"/>
  <c r="I572" i="1" s="1"/>
  <c r="E574" i="1"/>
  <c r="F574" i="1" s="1"/>
  <c r="G574" i="1" s="1"/>
  <c r="I574" i="1" s="1"/>
  <c r="E575" i="1"/>
  <c r="F575" i="1" s="1"/>
  <c r="G575" i="1" s="1"/>
  <c r="I575" i="1" s="1"/>
  <c r="E576" i="1"/>
  <c r="F576" i="1" s="1"/>
  <c r="G576" i="1" s="1"/>
  <c r="I576" i="1" s="1"/>
  <c r="E577" i="1"/>
  <c r="F577" i="1" s="1"/>
  <c r="G577" i="1" s="1"/>
  <c r="I577" i="1" s="1"/>
  <c r="E578" i="1"/>
  <c r="F578" i="1" s="1"/>
  <c r="G578" i="1" s="1"/>
  <c r="I578" i="1" s="1"/>
  <c r="E579" i="1"/>
  <c r="F579" i="1" s="1"/>
  <c r="G579" i="1" s="1"/>
  <c r="I579" i="1" s="1"/>
  <c r="E581" i="1"/>
  <c r="F581" i="1"/>
  <c r="G581" i="1" s="1"/>
  <c r="I581" i="1" s="1"/>
  <c r="E583" i="1"/>
  <c r="F583" i="1" s="1"/>
  <c r="G583" i="1" s="1"/>
  <c r="I583" i="1" s="1"/>
  <c r="E585" i="1"/>
  <c r="F585" i="1"/>
  <c r="G585" i="1" s="1"/>
  <c r="I585" i="1" s="1"/>
  <c r="E586" i="1"/>
  <c r="F586" i="1" s="1"/>
  <c r="G586" i="1" s="1"/>
  <c r="I586" i="1" s="1"/>
  <c r="E587" i="1"/>
  <c r="F587" i="1"/>
  <c r="G587" i="1" s="1"/>
  <c r="I587" i="1" s="1"/>
  <c r="E588" i="1"/>
  <c r="F588" i="1" s="1"/>
  <c r="G588" i="1" s="1"/>
  <c r="I588" i="1" s="1"/>
  <c r="E589" i="1"/>
  <c r="F589" i="1" s="1"/>
  <c r="G589" i="1" s="1"/>
  <c r="I589" i="1" s="1"/>
  <c r="E590" i="1"/>
  <c r="F590" i="1" s="1"/>
  <c r="G590" i="1" s="1"/>
  <c r="I590" i="1" s="1"/>
  <c r="E591" i="1"/>
  <c r="F591" i="1"/>
  <c r="G591" i="1" s="1"/>
  <c r="I591" i="1" s="1"/>
  <c r="E593" i="1"/>
  <c r="F593" i="1" s="1"/>
  <c r="G593" i="1" s="1"/>
  <c r="I593" i="1" s="1"/>
  <c r="E596" i="1"/>
  <c r="E598" i="1"/>
  <c r="F598" i="1" s="1"/>
  <c r="G598" i="1" s="1"/>
  <c r="I598" i="1" s="1"/>
  <c r="E599" i="1"/>
  <c r="F599" i="1" s="1"/>
  <c r="G599" i="1" s="1"/>
  <c r="I599" i="1" s="1"/>
  <c r="E601" i="1"/>
  <c r="F601" i="1" s="1"/>
  <c r="G601" i="1" s="1"/>
  <c r="I601" i="1" s="1"/>
  <c r="E603" i="1"/>
  <c r="F603" i="1" s="1"/>
  <c r="G603" i="1" s="1"/>
  <c r="I603" i="1" s="1"/>
  <c r="E605" i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I608" i="1" s="1"/>
  <c r="E609" i="1"/>
  <c r="F609" i="1" s="1"/>
  <c r="G609" i="1" s="1"/>
  <c r="I609" i="1" s="1"/>
  <c r="E610" i="1"/>
  <c r="F610" i="1" s="1"/>
  <c r="G610" i="1" s="1"/>
  <c r="I610" i="1" s="1"/>
  <c r="E611" i="1"/>
  <c r="E612" i="1"/>
  <c r="F612" i="1" s="1"/>
  <c r="G612" i="1" s="1"/>
  <c r="I612" i="1" s="1"/>
  <c r="E614" i="1"/>
  <c r="F614" i="1" s="1"/>
  <c r="G614" i="1" s="1"/>
  <c r="I614" i="1" s="1"/>
  <c r="E615" i="1"/>
  <c r="F615" i="1" s="1"/>
  <c r="G615" i="1" s="1"/>
  <c r="I615" i="1" s="1"/>
  <c r="E618" i="1"/>
  <c r="F618" i="1" s="1"/>
  <c r="G618" i="1" s="1"/>
  <c r="I618" i="1" s="1"/>
  <c r="E620" i="1"/>
  <c r="F620" i="1" s="1"/>
  <c r="G620" i="1" s="1"/>
  <c r="I620" i="1" s="1"/>
  <c r="E622" i="1"/>
  <c r="F622" i="1" s="1"/>
  <c r="G622" i="1" s="1"/>
  <c r="I622" i="1" s="1"/>
  <c r="E624" i="1"/>
  <c r="F624" i="1" s="1"/>
  <c r="G624" i="1" s="1"/>
  <c r="I624" i="1" s="1"/>
  <c r="E630" i="1"/>
  <c r="F630" i="1" s="1"/>
  <c r="G630" i="1" s="1"/>
  <c r="I630" i="1"/>
  <c r="E632" i="1"/>
  <c r="F632" i="1"/>
  <c r="G632" i="1" s="1"/>
  <c r="I632" i="1" s="1"/>
  <c r="E633" i="1"/>
  <c r="F633" i="1" s="1"/>
  <c r="G633" i="1" s="1"/>
  <c r="I633" i="1" s="1"/>
  <c r="E634" i="1"/>
  <c r="F634" i="1" s="1"/>
  <c r="G634" i="1" s="1"/>
  <c r="I634" i="1" s="1"/>
  <c r="E635" i="1"/>
  <c r="F635" i="1" s="1"/>
  <c r="G635" i="1" s="1"/>
  <c r="E637" i="1"/>
  <c r="F637" i="1" s="1"/>
  <c r="G637" i="1" s="1"/>
  <c r="I637" i="1" s="1"/>
  <c r="E638" i="1"/>
  <c r="E581" i="3" s="1"/>
  <c r="E639" i="1"/>
  <c r="F639" i="1" s="1"/>
  <c r="G639" i="1" s="1"/>
  <c r="I639" i="1" s="1"/>
  <c r="E640" i="1"/>
  <c r="F640" i="1"/>
  <c r="G640" i="1" s="1"/>
  <c r="I640" i="1" s="1"/>
  <c r="E641" i="1"/>
  <c r="F641" i="1" s="1"/>
  <c r="G641" i="1" s="1"/>
  <c r="I641" i="1" s="1"/>
  <c r="E642" i="1"/>
  <c r="F642" i="1"/>
  <c r="G642" i="1" s="1"/>
  <c r="I642" i="1" s="1"/>
  <c r="E644" i="1"/>
  <c r="F644" i="1" s="1"/>
  <c r="G644" i="1" s="1"/>
  <c r="I644" i="1" s="1"/>
  <c r="E645" i="1"/>
  <c r="F645" i="1" s="1"/>
  <c r="G645" i="1" s="1"/>
  <c r="I645" i="1" s="1"/>
  <c r="E647" i="1"/>
  <c r="F647" i="1" s="1"/>
  <c r="G647" i="1" s="1"/>
  <c r="K647" i="1" s="1"/>
  <c r="E650" i="1"/>
  <c r="F650" i="1" s="1"/>
  <c r="G650" i="1" s="1"/>
  <c r="K650" i="1" s="1"/>
  <c r="E652" i="1"/>
  <c r="E655" i="1"/>
  <c r="F655" i="1" s="1"/>
  <c r="G655" i="1" s="1"/>
  <c r="K655" i="1" s="1"/>
  <c r="E656" i="1"/>
  <c r="E595" i="3" s="1"/>
  <c r="E657" i="1"/>
  <c r="F657" i="1" s="1"/>
  <c r="G657" i="1" s="1"/>
  <c r="I657" i="1" s="1"/>
  <c r="E660" i="1"/>
  <c r="E661" i="1"/>
  <c r="F661" i="1" s="1"/>
  <c r="G661" i="1" s="1"/>
  <c r="K661" i="1" s="1"/>
  <c r="E662" i="1"/>
  <c r="F662" i="1"/>
  <c r="G662" i="1" s="1"/>
  <c r="K662" i="1"/>
  <c r="E663" i="1"/>
  <c r="F663" i="1" s="1"/>
  <c r="G663" i="1" s="1"/>
  <c r="K663" i="1" s="1"/>
  <c r="E664" i="1"/>
  <c r="E665" i="1"/>
  <c r="F665" i="1" s="1"/>
  <c r="G665" i="1" s="1"/>
  <c r="E667" i="1"/>
  <c r="F667" i="1"/>
  <c r="G667" i="1" s="1"/>
  <c r="K667" i="1" s="1"/>
  <c r="E668" i="1"/>
  <c r="F668" i="1" s="1"/>
  <c r="G668" i="1" s="1"/>
  <c r="I668" i="1" s="1"/>
  <c r="E670" i="1"/>
  <c r="E671" i="1"/>
  <c r="F671" i="1" s="1"/>
  <c r="G671" i="1" s="1"/>
  <c r="K671" i="1" s="1"/>
  <c r="E672" i="1"/>
  <c r="F672" i="1" s="1"/>
  <c r="G672" i="1" s="1"/>
  <c r="K672" i="1" s="1"/>
  <c r="E674" i="1"/>
  <c r="F674" i="1" s="1"/>
  <c r="G674" i="1" s="1"/>
  <c r="K674" i="1" s="1"/>
  <c r="E678" i="1"/>
  <c r="E680" i="1"/>
  <c r="F680" i="1" s="1"/>
  <c r="G680" i="1" s="1"/>
  <c r="I680" i="1" s="1"/>
  <c r="E684" i="1"/>
  <c r="E615" i="3" s="1"/>
  <c r="E686" i="1"/>
  <c r="F686" i="1" s="1"/>
  <c r="G686" i="1" s="1"/>
  <c r="I686" i="1" s="1"/>
  <c r="E689" i="1"/>
  <c r="E691" i="1"/>
  <c r="F691" i="1" s="1"/>
  <c r="G691" i="1" s="1"/>
  <c r="I691" i="1" s="1"/>
  <c r="E692" i="1"/>
  <c r="F692" i="1"/>
  <c r="G692" i="1"/>
  <c r="K692" i="1" s="1"/>
  <c r="E694" i="1"/>
  <c r="F694" i="1"/>
  <c r="G694" i="1" s="1"/>
  <c r="I694" i="1" s="1"/>
  <c r="E696" i="1"/>
  <c r="F696" i="1"/>
  <c r="G696" i="1" s="1"/>
  <c r="K696" i="1" s="1"/>
  <c r="E698" i="1"/>
  <c r="F698" i="1" s="1"/>
  <c r="G698" i="1" s="1"/>
  <c r="I698" i="1" s="1"/>
  <c r="E700" i="1"/>
  <c r="F700" i="1"/>
  <c r="G700" i="1"/>
  <c r="I700" i="1" s="1"/>
  <c r="E669" i="1"/>
  <c r="F669" i="1"/>
  <c r="G669" i="1" s="1"/>
  <c r="K669" i="1" s="1"/>
  <c r="E319" i="1"/>
  <c r="F319" i="1" s="1"/>
  <c r="G319" i="1"/>
  <c r="I319" i="1" s="1"/>
  <c r="E324" i="1"/>
  <c r="F324" i="1" s="1"/>
  <c r="G324" i="1" s="1"/>
  <c r="I324" i="1" s="1"/>
  <c r="E76" i="1"/>
  <c r="F76" i="1" s="1"/>
  <c r="G76" i="1"/>
  <c r="E77" i="1"/>
  <c r="E12" i="3" s="1"/>
  <c r="E79" i="1"/>
  <c r="F79" i="1" s="1"/>
  <c r="G79" i="1" s="1"/>
  <c r="I79" i="1" s="1"/>
  <c r="E84" i="1"/>
  <c r="F84" i="1"/>
  <c r="G84" i="1" s="1"/>
  <c r="E86" i="1"/>
  <c r="F86" i="1" s="1"/>
  <c r="G86" i="1" s="1"/>
  <c r="E87" i="1"/>
  <c r="E93" i="1"/>
  <c r="F93" i="1" s="1"/>
  <c r="G93" i="1" s="1"/>
  <c r="I93" i="1" s="1"/>
  <c r="E108" i="1"/>
  <c r="F108" i="1" s="1"/>
  <c r="G108" i="1"/>
  <c r="E369" i="1"/>
  <c r="F369" i="1" s="1"/>
  <c r="G369" i="1" s="1"/>
  <c r="E412" i="1"/>
  <c r="E413" i="1"/>
  <c r="F413" i="1" s="1"/>
  <c r="G413" i="1" s="1"/>
  <c r="I413" i="1" s="1"/>
  <c r="E415" i="1"/>
  <c r="F415" i="1"/>
  <c r="G415" i="1" s="1"/>
  <c r="E416" i="1"/>
  <c r="E199" i="3" s="1"/>
  <c r="E418" i="1"/>
  <c r="F418" i="1" s="1"/>
  <c r="G418" i="1" s="1"/>
  <c r="I418" i="1" s="1"/>
  <c r="E421" i="1"/>
  <c r="F421" i="1" s="1"/>
  <c r="G421" i="1" s="1"/>
  <c r="I421" i="1" s="1"/>
  <c r="E437" i="1"/>
  <c r="F437" i="1" s="1"/>
  <c r="G437" i="1" s="1"/>
  <c r="I437" i="1" s="1"/>
  <c r="C435" i="1"/>
  <c r="E170" i="1"/>
  <c r="E182" i="1"/>
  <c r="F182" i="1" s="1"/>
  <c r="G182" i="1" s="1"/>
  <c r="J182" i="1" s="1"/>
  <c r="E191" i="1"/>
  <c r="F191" i="1" s="1"/>
  <c r="G191" i="1" s="1"/>
  <c r="J191" i="1" s="1"/>
  <c r="E204" i="1"/>
  <c r="F204" i="1" s="1"/>
  <c r="G204" i="1" s="1"/>
  <c r="J204" i="1" s="1"/>
  <c r="E207" i="1"/>
  <c r="F207" i="1" s="1"/>
  <c r="G207" i="1" s="1"/>
  <c r="J207" i="1" s="1"/>
  <c r="E209" i="1"/>
  <c r="F209" i="1" s="1"/>
  <c r="G209" i="1" s="1"/>
  <c r="J209" i="1" s="1"/>
  <c r="E320" i="1"/>
  <c r="F320" i="1"/>
  <c r="G320" i="1" s="1"/>
  <c r="H320" i="1" s="1"/>
  <c r="E313" i="1"/>
  <c r="F313" i="1"/>
  <c r="G313" i="1" s="1"/>
  <c r="J313" i="1" s="1"/>
  <c r="E274" i="1"/>
  <c r="F274" i="1" s="1"/>
  <c r="G274" i="1" s="1"/>
  <c r="E279" i="1"/>
  <c r="E311" i="1"/>
  <c r="F311" i="1" s="1"/>
  <c r="G311" i="1" s="1"/>
  <c r="J311" i="1" s="1"/>
  <c r="E326" i="1"/>
  <c r="F326" i="1" s="1"/>
  <c r="G326" i="1" s="1"/>
  <c r="J326" i="1" s="1"/>
  <c r="E335" i="1"/>
  <c r="F335" i="1" s="1"/>
  <c r="G335" i="1" s="1"/>
  <c r="J335" i="1" s="1"/>
  <c r="E337" i="1"/>
  <c r="F337" i="1" s="1"/>
  <c r="G337" i="1" s="1"/>
  <c r="J337" i="1" s="1"/>
  <c r="E373" i="1"/>
  <c r="E374" i="1"/>
  <c r="F374" i="1" s="1"/>
  <c r="G374" i="1" s="1"/>
  <c r="J374" i="1" s="1"/>
  <c r="E375" i="1"/>
  <c r="F375" i="1" s="1"/>
  <c r="G375" i="1"/>
  <c r="E376" i="1"/>
  <c r="F376" i="1" s="1"/>
  <c r="G376" i="1" s="1"/>
  <c r="J376" i="1" s="1"/>
  <c r="E391" i="1"/>
  <c r="E392" i="1"/>
  <c r="F392" i="1" s="1"/>
  <c r="G392" i="1" s="1"/>
  <c r="J392" i="1" s="1"/>
  <c r="E410" i="1"/>
  <c r="E194" i="3" s="1"/>
  <c r="E411" i="1"/>
  <c r="F411" i="1" s="1"/>
  <c r="G411" i="1" s="1"/>
  <c r="J411" i="1" s="1"/>
  <c r="E455" i="1"/>
  <c r="F455" i="1" s="1"/>
  <c r="G455" i="1" s="1"/>
  <c r="J455" i="1" s="1"/>
  <c r="E456" i="1"/>
  <c r="F456" i="1" s="1"/>
  <c r="G456" i="1" s="1"/>
  <c r="J456" i="1" s="1"/>
  <c r="E493" i="1"/>
  <c r="F493" i="1" s="1"/>
  <c r="G493" i="1" s="1"/>
  <c r="J493" i="1" s="1"/>
  <c r="E643" i="1"/>
  <c r="F643" i="1"/>
  <c r="G643" i="1" s="1"/>
  <c r="K643" i="1" s="1"/>
  <c r="E507" i="1"/>
  <c r="F507" i="1"/>
  <c r="G507" i="1" s="1"/>
  <c r="E527" i="1"/>
  <c r="E489" i="3" s="1"/>
  <c r="E679" i="1"/>
  <c r="F679" i="1" s="1"/>
  <c r="G679" i="1" s="1"/>
  <c r="K679" i="1" s="1"/>
  <c r="E682" i="1"/>
  <c r="F682" i="1" s="1"/>
  <c r="G682" i="1" s="1"/>
  <c r="K682" i="1" s="1"/>
  <c r="E683" i="1"/>
  <c r="F683" i="1" s="1"/>
  <c r="G683" i="1" s="1"/>
  <c r="K683" i="1" s="1"/>
  <c r="E697" i="1"/>
  <c r="F697" i="1"/>
  <c r="G697" i="1" s="1"/>
  <c r="J697" i="1" s="1"/>
  <c r="E699" i="1"/>
  <c r="F699" i="1"/>
  <c r="G699" i="1" s="1"/>
  <c r="J699" i="1" s="1"/>
  <c r="E701" i="1"/>
  <c r="F701" i="1" s="1"/>
  <c r="G701" i="1" s="1"/>
  <c r="J701" i="1" s="1"/>
  <c r="E646" i="1"/>
  <c r="F646" i="1" s="1"/>
  <c r="G646" i="1" s="1"/>
  <c r="K646" i="1" s="1"/>
  <c r="E651" i="1"/>
  <c r="F651" i="1" s="1"/>
  <c r="G651" i="1" s="1"/>
  <c r="K651" i="1" s="1"/>
  <c r="E654" i="1"/>
  <c r="F654" i="1" s="1"/>
  <c r="G654" i="1" s="1"/>
  <c r="K654" i="1" s="1"/>
  <c r="E673" i="1"/>
  <c r="F673" i="1" s="1"/>
  <c r="G673" i="1" s="1"/>
  <c r="K673" i="1" s="1"/>
  <c r="E676" i="1"/>
  <c r="F676" i="1" s="1"/>
  <c r="G676" i="1" s="1"/>
  <c r="E677" i="1"/>
  <c r="F677" i="1"/>
  <c r="G677" i="1" s="1"/>
  <c r="K677" i="1" s="1"/>
  <c r="E343" i="1"/>
  <c r="F343" i="1"/>
  <c r="E357" i="1"/>
  <c r="F357" i="1"/>
  <c r="E666" i="1"/>
  <c r="F666" i="1" s="1"/>
  <c r="E628" i="1"/>
  <c r="F628" i="1" s="1"/>
  <c r="E629" i="1"/>
  <c r="F629" i="1" s="1"/>
  <c r="E631" i="1"/>
  <c r="F631" i="1"/>
  <c r="E653" i="1"/>
  <c r="F653" i="1" s="1"/>
  <c r="E659" i="1"/>
  <c r="F659" i="1" s="1"/>
  <c r="D9" i="1"/>
  <c r="C9" i="1"/>
  <c r="Q22" i="1"/>
  <c r="Q23" i="1"/>
  <c r="I24" i="1"/>
  <c r="Q24" i="1"/>
  <c r="Q25" i="1"/>
  <c r="Q26" i="1"/>
  <c r="Q27" i="1"/>
  <c r="Q28" i="1"/>
  <c r="Q29" i="1"/>
  <c r="Q30" i="1"/>
  <c r="Q31" i="1"/>
  <c r="Q32" i="1"/>
  <c r="Q33" i="1"/>
  <c r="Q34" i="1"/>
  <c r="Q35" i="1"/>
  <c r="I36" i="1"/>
  <c r="Q36" i="1"/>
  <c r="Q37" i="1"/>
  <c r="Q38" i="1"/>
  <c r="H39" i="1"/>
  <c r="Q39" i="1"/>
  <c r="Q40" i="1"/>
  <c r="I41" i="1"/>
  <c r="Q41" i="1"/>
  <c r="Q42" i="1"/>
  <c r="Q43" i="1"/>
  <c r="I44" i="1"/>
  <c r="Q44" i="1"/>
  <c r="Q45" i="1"/>
  <c r="Q46" i="1"/>
  <c r="Q47" i="1"/>
  <c r="I48" i="1"/>
  <c r="Q48" i="1"/>
  <c r="Q49" i="1"/>
  <c r="Q50" i="1"/>
  <c r="Q51" i="1"/>
  <c r="I52" i="1"/>
  <c r="Q52" i="1"/>
  <c r="I53" i="1"/>
  <c r="Q53" i="1"/>
  <c r="Q54" i="1"/>
  <c r="Q55" i="1"/>
  <c r="Q56" i="1"/>
  <c r="I57" i="1"/>
  <c r="Q57" i="1"/>
  <c r="I58" i="1"/>
  <c r="Q58" i="1"/>
  <c r="Q59" i="1"/>
  <c r="Q60" i="1"/>
  <c r="Q61" i="1"/>
  <c r="Q62" i="1"/>
  <c r="Q63" i="1"/>
  <c r="I64" i="1"/>
  <c r="Q64" i="1"/>
  <c r="Q65" i="1"/>
  <c r="Q66" i="1"/>
  <c r="I67" i="1"/>
  <c r="Q67" i="1"/>
  <c r="Q68" i="1"/>
  <c r="Q69" i="1"/>
  <c r="I70" i="1"/>
  <c r="Q70" i="1"/>
  <c r="Q71" i="1"/>
  <c r="I72" i="1"/>
  <c r="Q72" i="1"/>
  <c r="Q73" i="1"/>
  <c r="J74" i="1"/>
  <c r="Q74" i="1"/>
  <c r="Q75" i="1"/>
  <c r="Q78" i="1"/>
  <c r="Q80" i="1"/>
  <c r="I81" i="1"/>
  <c r="Q81" i="1"/>
  <c r="Q82" i="1"/>
  <c r="Q83" i="1"/>
  <c r="Q85" i="1"/>
  <c r="Q88" i="1"/>
  <c r="I89" i="1"/>
  <c r="Q89" i="1"/>
  <c r="Q90" i="1"/>
  <c r="Q91" i="1"/>
  <c r="Q92" i="1"/>
  <c r="I94" i="1"/>
  <c r="Q94" i="1"/>
  <c r="Q95" i="1"/>
  <c r="I96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I112" i="1"/>
  <c r="Q112" i="1"/>
  <c r="I113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I150" i="1"/>
  <c r="Q150" i="1"/>
  <c r="I151" i="1"/>
  <c r="Q151" i="1"/>
  <c r="I152" i="1"/>
  <c r="Q152" i="1"/>
  <c r="Q153" i="1"/>
  <c r="Q154" i="1"/>
  <c r="Q155" i="1"/>
  <c r="Q156" i="1"/>
  <c r="Q157" i="1"/>
  <c r="Q158" i="1"/>
  <c r="Q159" i="1"/>
  <c r="I160" i="1"/>
  <c r="Q160" i="1"/>
  <c r="Q161" i="1"/>
  <c r="I162" i="1"/>
  <c r="Q162" i="1"/>
  <c r="Q163" i="1"/>
  <c r="Q164" i="1"/>
  <c r="Q165" i="1"/>
  <c r="Q166" i="1"/>
  <c r="Q167" i="1"/>
  <c r="Q168" i="1"/>
  <c r="Q173" i="1"/>
  <c r="Q175" i="1"/>
  <c r="Q176" i="1"/>
  <c r="I177" i="1"/>
  <c r="Q177" i="1"/>
  <c r="Q179" i="1"/>
  <c r="Q185" i="1"/>
  <c r="Q187" i="1"/>
  <c r="Q188" i="1"/>
  <c r="Q189" i="1"/>
  <c r="Q190" i="1"/>
  <c r="Q192" i="1"/>
  <c r="Q193" i="1"/>
  <c r="Q205" i="1"/>
  <c r="Q208" i="1"/>
  <c r="Q210" i="1"/>
  <c r="I211" i="1"/>
  <c r="Q211" i="1"/>
  <c r="Q219" i="1"/>
  <c r="Q220" i="1"/>
  <c r="I221" i="1"/>
  <c r="Q221" i="1"/>
  <c r="Q222" i="1"/>
  <c r="Q223" i="1"/>
  <c r="Q224" i="1"/>
  <c r="Q225" i="1"/>
  <c r="I226" i="1"/>
  <c r="Q226" i="1"/>
  <c r="Q227" i="1"/>
  <c r="Q231" i="1"/>
  <c r="Q236" i="1"/>
  <c r="Q240" i="1"/>
  <c r="Q243" i="1"/>
  <c r="Q244" i="1"/>
  <c r="Q245" i="1"/>
  <c r="Q246" i="1"/>
  <c r="Q247" i="1"/>
  <c r="Q248" i="1"/>
  <c r="Q249" i="1"/>
  <c r="Q250" i="1"/>
  <c r="Q251" i="1"/>
  <c r="Q254" i="1"/>
  <c r="Q260" i="1"/>
  <c r="Q281" i="1"/>
  <c r="Q282" i="1"/>
  <c r="Q289" i="1"/>
  <c r="Q296" i="1"/>
  <c r="Q300" i="1"/>
  <c r="Q301" i="1"/>
  <c r="Q304" i="1"/>
  <c r="Q312" i="1"/>
  <c r="Q314" i="1"/>
  <c r="I316" i="1"/>
  <c r="Q316" i="1"/>
  <c r="Q321" i="1"/>
  <c r="Q322" i="1"/>
  <c r="J334" i="1"/>
  <c r="Q334" i="1"/>
  <c r="Q344" i="1"/>
  <c r="Q354" i="1"/>
  <c r="I356" i="1"/>
  <c r="Q356" i="1"/>
  <c r="Q360" i="1"/>
  <c r="Q361" i="1"/>
  <c r="Q401" i="1"/>
  <c r="I402" i="1"/>
  <c r="Q402" i="1"/>
  <c r="Q404" i="1"/>
  <c r="I405" i="1"/>
  <c r="Q405" i="1"/>
  <c r="Q406" i="1"/>
  <c r="I429" i="1"/>
  <c r="Q429" i="1"/>
  <c r="Q431" i="1"/>
  <c r="Q433" i="1"/>
  <c r="Q434" i="1"/>
  <c r="Q436" i="1"/>
  <c r="Q440" i="1"/>
  <c r="Q465" i="1"/>
  <c r="Q467" i="1"/>
  <c r="Q469" i="1"/>
  <c r="Q470" i="1"/>
  <c r="Q473" i="1"/>
  <c r="Q474" i="1"/>
  <c r="Q475" i="1"/>
  <c r="Q476" i="1"/>
  <c r="Q481" i="1"/>
  <c r="Q483" i="1"/>
  <c r="Q485" i="1"/>
  <c r="Q487" i="1"/>
  <c r="Q489" i="1"/>
  <c r="Q490" i="1"/>
  <c r="Q492" i="1"/>
  <c r="Q494" i="1"/>
  <c r="I496" i="1"/>
  <c r="Q496" i="1"/>
  <c r="Q497" i="1"/>
  <c r="Q498" i="1"/>
  <c r="Q499" i="1"/>
  <c r="Q501" i="1"/>
  <c r="Q502" i="1"/>
  <c r="Q504" i="1"/>
  <c r="Q505" i="1"/>
  <c r="Q506" i="1"/>
  <c r="Q508" i="1"/>
  <c r="Q509" i="1"/>
  <c r="Q510" i="1"/>
  <c r="Q511" i="1"/>
  <c r="Q512" i="1"/>
  <c r="Q513" i="1"/>
  <c r="Q514" i="1"/>
  <c r="Q515" i="1"/>
  <c r="Q517" i="1"/>
  <c r="Q518" i="1"/>
  <c r="Q520" i="1"/>
  <c r="Q521" i="1"/>
  <c r="Q523" i="1"/>
  <c r="Q525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1" i="1"/>
  <c r="Q563" i="1"/>
  <c r="Q565" i="1"/>
  <c r="Q566" i="1"/>
  <c r="Q567" i="1"/>
  <c r="I568" i="1"/>
  <c r="Q568" i="1"/>
  <c r="Q569" i="1"/>
  <c r="Q570" i="1"/>
  <c r="Q571" i="1"/>
  <c r="Q572" i="1"/>
  <c r="Q574" i="1"/>
  <c r="Q575" i="1"/>
  <c r="Q576" i="1"/>
  <c r="Q577" i="1"/>
  <c r="Q578" i="1"/>
  <c r="Q579" i="1"/>
  <c r="Q581" i="1"/>
  <c r="Q583" i="1"/>
  <c r="Q585" i="1"/>
  <c r="Q586" i="1"/>
  <c r="Q587" i="1"/>
  <c r="Q588" i="1"/>
  <c r="Q589" i="1"/>
  <c r="Q590" i="1"/>
  <c r="Q591" i="1"/>
  <c r="Q593" i="1"/>
  <c r="Q595" i="1"/>
  <c r="Q596" i="1"/>
  <c r="Q598" i="1"/>
  <c r="Q599" i="1"/>
  <c r="Q601" i="1"/>
  <c r="Q603" i="1"/>
  <c r="Q605" i="1"/>
  <c r="Q606" i="1"/>
  <c r="Q607" i="1"/>
  <c r="Q608" i="1"/>
  <c r="Q609" i="1"/>
  <c r="Q610" i="1"/>
  <c r="Q611" i="1"/>
  <c r="Q612" i="1"/>
  <c r="Q614" i="1"/>
  <c r="Q615" i="1"/>
  <c r="Q616" i="1"/>
  <c r="Q617" i="1"/>
  <c r="Q618" i="1"/>
  <c r="Q620" i="1"/>
  <c r="Q622" i="1"/>
  <c r="Q624" i="1"/>
  <c r="Q626" i="1"/>
  <c r="Q627" i="1"/>
  <c r="Q630" i="1"/>
  <c r="Q632" i="1"/>
  <c r="Q633" i="1"/>
  <c r="Q634" i="1"/>
  <c r="I635" i="1"/>
  <c r="Q635" i="1"/>
  <c r="Q636" i="1"/>
  <c r="Q637" i="1"/>
  <c r="Q638" i="1"/>
  <c r="Q639" i="1"/>
  <c r="Q640" i="1"/>
  <c r="Q641" i="1"/>
  <c r="Q642" i="1"/>
  <c r="Q644" i="1"/>
  <c r="Q645" i="1"/>
  <c r="Q647" i="1"/>
  <c r="Q649" i="1"/>
  <c r="Q650" i="1"/>
  <c r="Q652" i="1"/>
  <c r="Q655" i="1"/>
  <c r="Q656" i="1"/>
  <c r="Q657" i="1"/>
  <c r="Q660" i="1"/>
  <c r="Q661" i="1"/>
  <c r="Q662" i="1"/>
  <c r="Q663" i="1"/>
  <c r="Q664" i="1"/>
  <c r="K665" i="1"/>
  <c r="Q665" i="1"/>
  <c r="Q667" i="1"/>
  <c r="Q668" i="1"/>
  <c r="Q670" i="1"/>
  <c r="Q671" i="1"/>
  <c r="Q672" i="1"/>
  <c r="Q674" i="1"/>
  <c r="Q678" i="1"/>
  <c r="Q680" i="1"/>
  <c r="Q684" i="1"/>
  <c r="Q686" i="1"/>
  <c r="Q689" i="1"/>
  <c r="Q691" i="1"/>
  <c r="Q692" i="1"/>
  <c r="Q694" i="1"/>
  <c r="Q696" i="1"/>
  <c r="Q698" i="1"/>
  <c r="Q700" i="1"/>
  <c r="G240" i="3"/>
  <c r="C240" i="3"/>
  <c r="E240" i="3"/>
  <c r="G239" i="3"/>
  <c r="C239" i="3"/>
  <c r="E239" i="3"/>
  <c r="G238" i="3"/>
  <c r="C238" i="3"/>
  <c r="G237" i="3"/>
  <c r="C237" i="3"/>
  <c r="E237" i="3"/>
  <c r="G236" i="3"/>
  <c r="C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G224" i="3"/>
  <c r="C224" i="3"/>
  <c r="E224" i="3"/>
  <c r="G223" i="3"/>
  <c r="C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G448" i="3"/>
  <c r="C448" i="3"/>
  <c r="G217" i="3"/>
  <c r="C217" i="3"/>
  <c r="E217" i="3"/>
  <c r="G216" i="3"/>
  <c r="C216" i="3"/>
  <c r="E216" i="3"/>
  <c r="G215" i="3"/>
  <c r="C215" i="3"/>
  <c r="E215" i="3"/>
  <c r="G447" i="3"/>
  <c r="C447" i="3"/>
  <c r="E447" i="3"/>
  <c r="G446" i="3"/>
  <c r="C446" i="3"/>
  <c r="E446" i="3"/>
  <c r="G445" i="3"/>
  <c r="C445" i="3"/>
  <c r="E445" i="3"/>
  <c r="G214" i="3"/>
  <c r="C214" i="3"/>
  <c r="E214" i="3"/>
  <c r="G444" i="3"/>
  <c r="C444" i="3"/>
  <c r="E444" i="3"/>
  <c r="G213" i="3"/>
  <c r="C213" i="3"/>
  <c r="E213" i="3"/>
  <c r="G212" i="3"/>
  <c r="C212" i="3"/>
  <c r="E212" i="3"/>
  <c r="G443" i="3"/>
  <c r="C443" i="3"/>
  <c r="E443" i="3"/>
  <c r="G211" i="3"/>
  <c r="C211" i="3"/>
  <c r="E211" i="3"/>
  <c r="G210" i="3"/>
  <c r="C210" i="3"/>
  <c r="E210" i="3"/>
  <c r="G209" i="3"/>
  <c r="C209" i="3"/>
  <c r="G208" i="3"/>
  <c r="C208" i="3"/>
  <c r="E208" i="3"/>
  <c r="G207" i="3"/>
  <c r="C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G199" i="3"/>
  <c r="C199" i="3"/>
  <c r="G198" i="3"/>
  <c r="C198" i="3"/>
  <c r="E198" i="3"/>
  <c r="G197" i="3"/>
  <c r="C197" i="3"/>
  <c r="G196" i="3"/>
  <c r="C196" i="3"/>
  <c r="G195" i="3"/>
  <c r="C195" i="3"/>
  <c r="G194" i="3"/>
  <c r="C194" i="3"/>
  <c r="G193" i="3"/>
  <c r="C193" i="3"/>
  <c r="E193" i="3"/>
  <c r="G192" i="3"/>
  <c r="C192" i="3"/>
  <c r="E192" i="3"/>
  <c r="G191" i="3"/>
  <c r="C191" i="3"/>
  <c r="E191" i="3"/>
  <c r="G442" i="3"/>
  <c r="C442" i="3"/>
  <c r="G441" i="3"/>
  <c r="C441" i="3"/>
  <c r="E441" i="3"/>
  <c r="G440" i="3"/>
  <c r="C440" i="3"/>
  <c r="E440" i="3"/>
  <c r="G190" i="3"/>
  <c r="C190" i="3"/>
  <c r="G439" i="3"/>
  <c r="C439" i="3"/>
  <c r="E439" i="3"/>
  <c r="G438" i="3"/>
  <c r="C438" i="3"/>
  <c r="G189" i="3"/>
  <c r="C189" i="3"/>
  <c r="G188" i="3"/>
  <c r="C188" i="3"/>
  <c r="E188" i="3"/>
  <c r="G187" i="3"/>
  <c r="C187" i="3"/>
  <c r="G186" i="3"/>
  <c r="C186" i="3"/>
  <c r="E186" i="3"/>
  <c r="G185" i="3"/>
  <c r="C185" i="3"/>
  <c r="E185" i="3"/>
  <c r="G184" i="3"/>
  <c r="C184" i="3"/>
  <c r="E184" i="3"/>
  <c r="G183" i="3"/>
  <c r="C183" i="3"/>
  <c r="G182" i="3"/>
  <c r="C182" i="3"/>
  <c r="E182" i="3"/>
  <c r="G181" i="3"/>
  <c r="C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G170" i="3"/>
  <c r="C170" i="3"/>
  <c r="G169" i="3"/>
  <c r="C169" i="3"/>
  <c r="E169" i="3"/>
  <c r="G168" i="3"/>
  <c r="C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G162" i="3"/>
  <c r="C162" i="3"/>
  <c r="E162" i="3"/>
  <c r="G161" i="3"/>
  <c r="C161" i="3"/>
  <c r="E161" i="3"/>
  <c r="G160" i="3"/>
  <c r="C160" i="3"/>
  <c r="G159" i="3"/>
  <c r="C159" i="3"/>
  <c r="E159" i="3"/>
  <c r="G158" i="3"/>
  <c r="C158" i="3"/>
  <c r="E158" i="3"/>
  <c r="G157" i="3"/>
  <c r="C157" i="3"/>
  <c r="E157" i="3"/>
  <c r="G156" i="3"/>
  <c r="C156" i="3"/>
  <c r="G155" i="3"/>
  <c r="C155" i="3"/>
  <c r="E155" i="3"/>
  <c r="G154" i="3"/>
  <c r="C154" i="3"/>
  <c r="G437" i="3"/>
  <c r="C437" i="3"/>
  <c r="E437" i="3"/>
  <c r="G436" i="3"/>
  <c r="C436" i="3"/>
  <c r="G153" i="3"/>
  <c r="C153" i="3"/>
  <c r="E153" i="3"/>
  <c r="G152" i="3"/>
  <c r="C152" i="3"/>
  <c r="G435" i="3"/>
  <c r="C435" i="3"/>
  <c r="E435" i="3"/>
  <c r="G151" i="3"/>
  <c r="C151" i="3"/>
  <c r="E151" i="3"/>
  <c r="G434" i="3"/>
  <c r="C434" i="3"/>
  <c r="G150" i="3"/>
  <c r="C150" i="3"/>
  <c r="E150" i="3"/>
  <c r="G149" i="3"/>
  <c r="C149" i="3"/>
  <c r="G148" i="3"/>
  <c r="C148" i="3"/>
  <c r="E148" i="3"/>
  <c r="G147" i="3"/>
  <c r="C147" i="3"/>
  <c r="E147" i="3"/>
  <c r="G146" i="3"/>
  <c r="C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433" i="3"/>
  <c r="C433" i="3"/>
  <c r="E433" i="3"/>
  <c r="G140" i="3"/>
  <c r="C140" i="3"/>
  <c r="E140" i="3"/>
  <c r="G139" i="3"/>
  <c r="C139" i="3"/>
  <c r="E139" i="3"/>
  <c r="G138" i="3"/>
  <c r="C138" i="3"/>
  <c r="G137" i="3"/>
  <c r="C137" i="3"/>
  <c r="E137" i="3"/>
  <c r="G136" i="3"/>
  <c r="C136" i="3"/>
  <c r="E136" i="3"/>
  <c r="G135" i="3"/>
  <c r="C135" i="3"/>
  <c r="G134" i="3"/>
  <c r="C134" i="3"/>
  <c r="E134" i="3"/>
  <c r="G432" i="3"/>
  <c r="C432" i="3"/>
  <c r="E432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G125" i="3"/>
  <c r="C125" i="3"/>
  <c r="E125" i="3"/>
  <c r="G124" i="3"/>
  <c r="C124" i="3"/>
  <c r="E124" i="3"/>
  <c r="G123" i="3"/>
  <c r="C123" i="3"/>
  <c r="E123" i="3"/>
  <c r="G431" i="3"/>
  <c r="C431" i="3"/>
  <c r="E431" i="3"/>
  <c r="G430" i="3"/>
  <c r="C430" i="3"/>
  <c r="G122" i="3"/>
  <c r="C122" i="3"/>
  <c r="E122" i="3"/>
  <c r="G121" i="3"/>
  <c r="C121" i="3"/>
  <c r="E121" i="3"/>
  <c r="G120" i="3"/>
  <c r="C120" i="3"/>
  <c r="G119" i="3"/>
  <c r="C119" i="3"/>
  <c r="G429" i="3"/>
  <c r="C429" i="3"/>
  <c r="E429" i="3"/>
  <c r="G118" i="3"/>
  <c r="C118" i="3"/>
  <c r="E118" i="3"/>
  <c r="G428" i="3"/>
  <c r="C428" i="3"/>
  <c r="E428" i="3"/>
  <c r="G117" i="3"/>
  <c r="C117" i="3"/>
  <c r="E117" i="3"/>
  <c r="G427" i="3"/>
  <c r="C42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G111" i="3"/>
  <c r="C111" i="3"/>
  <c r="E111" i="3"/>
  <c r="G110" i="3"/>
  <c r="C110" i="3"/>
  <c r="G426" i="3"/>
  <c r="C426" i="3"/>
  <c r="E426" i="3"/>
  <c r="G109" i="3"/>
  <c r="C109" i="3"/>
  <c r="E109" i="3"/>
  <c r="G108" i="3"/>
  <c r="C108" i="3"/>
  <c r="E108" i="3"/>
  <c r="G107" i="3"/>
  <c r="C107" i="3"/>
  <c r="E107" i="3"/>
  <c r="G425" i="3"/>
  <c r="C425" i="3"/>
  <c r="E425" i="3"/>
  <c r="G424" i="3"/>
  <c r="C424" i="3"/>
  <c r="E424" i="3"/>
  <c r="G106" i="3"/>
  <c r="C106" i="3"/>
  <c r="G105" i="3"/>
  <c r="C105" i="3"/>
  <c r="E105" i="3"/>
  <c r="G104" i="3"/>
  <c r="C104" i="3"/>
  <c r="E104" i="3"/>
  <c r="G423" i="3"/>
  <c r="C423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422" i="3"/>
  <c r="C422" i="3"/>
  <c r="G97" i="3"/>
  <c r="C97" i="3"/>
  <c r="E97" i="3"/>
  <c r="G96" i="3"/>
  <c r="C96" i="3"/>
  <c r="G95" i="3"/>
  <c r="C95" i="3"/>
  <c r="G94" i="3"/>
  <c r="C94" i="3"/>
  <c r="E94" i="3"/>
  <c r="G93" i="3"/>
  <c r="C93" i="3"/>
  <c r="E93" i="3"/>
  <c r="G92" i="3"/>
  <c r="C92" i="3"/>
  <c r="E92" i="3"/>
  <c r="G421" i="3"/>
  <c r="C421" i="3"/>
  <c r="E421" i="3"/>
  <c r="G420" i="3"/>
  <c r="C420" i="3"/>
  <c r="E420" i="3"/>
  <c r="G91" i="3"/>
  <c r="C91" i="3"/>
  <c r="E91" i="3"/>
  <c r="G90" i="3"/>
  <c r="C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G76" i="3"/>
  <c r="C76" i="3"/>
  <c r="E76" i="3"/>
  <c r="G75" i="3"/>
  <c r="C75" i="3"/>
  <c r="G74" i="3"/>
  <c r="C74" i="3"/>
  <c r="E74" i="3"/>
  <c r="G73" i="3"/>
  <c r="C73" i="3"/>
  <c r="E73" i="3"/>
  <c r="G72" i="3"/>
  <c r="C72" i="3"/>
  <c r="E72" i="3"/>
  <c r="G71" i="3"/>
  <c r="C71" i="3"/>
  <c r="G419" i="3"/>
  <c r="C419" i="3"/>
  <c r="E419" i="3"/>
  <c r="G70" i="3"/>
  <c r="C70" i="3"/>
  <c r="E70" i="3"/>
  <c r="G69" i="3"/>
  <c r="C69" i="3"/>
  <c r="E69" i="3"/>
  <c r="G68" i="3"/>
  <c r="C68" i="3"/>
  <c r="G67" i="3"/>
  <c r="C67" i="3"/>
  <c r="E67" i="3"/>
  <c r="G66" i="3"/>
  <c r="C66" i="3"/>
  <c r="E66" i="3"/>
  <c r="G418" i="3"/>
  <c r="C418" i="3"/>
  <c r="E418" i="3"/>
  <c r="G65" i="3"/>
  <c r="C65" i="3"/>
  <c r="E65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412" i="3"/>
  <c r="C412" i="3"/>
  <c r="G411" i="3"/>
  <c r="C411" i="3"/>
  <c r="E411" i="3"/>
  <c r="G410" i="3"/>
  <c r="C410" i="3"/>
  <c r="E410" i="3"/>
  <c r="G409" i="3"/>
  <c r="C409" i="3"/>
  <c r="E409" i="3"/>
  <c r="G64" i="3"/>
  <c r="C64" i="3"/>
  <c r="E64" i="3"/>
  <c r="G63" i="3"/>
  <c r="C63" i="3"/>
  <c r="E63" i="3"/>
  <c r="G408" i="3"/>
  <c r="C408" i="3"/>
  <c r="E408" i="3"/>
  <c r="G62" i="3"/>
  <c r="C62" i="3"/>
  <c r="E62" i="3"/>
  <c r="G61" i="3"/>
  <c r="C61" i="3"/>
  <c r="E61" i="3"/>
  <c r="G60" i="3"/>
  <c r="C60" i="3"/>
  <c r="E60" i="3"/>
  <c r="G407" i="3"/>
  <c r="C407" i="3"/>
  <c r="G59" i="3"/>
  <c r="C59" i="3"/>
  <c r="E59" i="3"/>
  <c r="G58" i="3"/>
  <c r="C58" i="3"/>
  <c r="E58" i="3"/>
  <c r="G57" i="3"/>
  <c r="C57" i="3"/>
  <c r="E57" i="3"/>
  <c r="G56" i="3"/>
  <c r="C56" i="3"/>
  <c r="E56" i="3"/>
  <c r="G406" i="3"/>
  <c r="C406" i="3"/>
  <c r="E406" i="3"/>
  <c r="G55" i="3"/>
  <c r="C55" i="3"/>
  <c r="E55" i="3"/>
  <c r="G54" i="3"/>
  <c r="C54" i="3"/>
  <c r="E54" i="3"/>
  <c r="G53" i="3"/>
  <c r="C53" i="3"/>
  <c r="E53" i="3"/>
  <c r="G405" i="3"/>
  <c r="C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396" i="3"/>
  <c r="C396" i="3"/>
  <c r="E396" i="3"/>
  <c r="G395" i="3"/>
  <c r="C395" i="3"/>
  <c r="E395" i="3"/>
  <c r="G45" i="3"/>
  <c r="C45" i="3"/>
  <c r="E45" i="3"/>
  <c r="G394" i="3"/>
  <c r="C394" i="3"/>
  <c r="E394" i="3"/>
  <c r="G44" i="3"/>
  <c r="C44" i="3"/>
  <c r="G43" i="3"/>
  <c r="C43" i="3"/>
  <c r="E43" i="3"/>
  <c r="G393" i="3"/>
  <c r="C393" i="3"/>
  <c r="G42" i="3"/>
  <c r="C42" i="3"/>
  <c r="G41" i="3"/>
  <c r="C41" i="3"/>
  <c r="E41" i="3"/>
  <c r="G40" i="3"/>
  <c r="C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G34" i="3"/>
  <c r="C34" i="3"/>
  <c r="E34" i="3"/>
  <c r="G33" i="3"/>
  <c r="C33" i="3"/>
  <c r="E33" i="3"/>
  <c r="G32" i="3"/>
  <c r="C32" i="3"/>
  <c r="E32" i="3"/>
  <c r="G392" i="3"/>
  <c r="C392" i="3"/>
  <c r="G391" i="3"/>
  <c r="C391" i="3"/>
  <c r="E391" i="3"/>
  <c r="G31" i="3"/>
  <c r="C31" i="3"/>
  <c r="E31" i="3"/>
  <c r="G390" i="3"/>
  <c r="C390" i="3"/>
  <c r="E390" i="3"/>
  <c r="G389" i="3"/>
  <c r="C389" i="3"/>
  <c r="E389" i="3"/>
  <c r="G388" i="3"/>
  <c r="C388" i="3"/>
  <c r="G387" i="3"/>
  <c r="C387" i="3"/>
  <c r="E387" i="3"/>
  <c r="G386" i="3"/>
  <c r="C386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385" i="3"/>
  <c r="C385" i="3"/>
  <c r="E385" i="3"/>
  <c r="G25" i="3"/>
  <c r="C25" i="3"/>
  <c r="E25" i="3"/>
  <c r="G24" i="3"/>
  <c r="C24" i="3"/>
  <c r="E24" i="3"/>
  <c r="G384" i="3"/>
  <c r="C384" i="3"/>
  <c r="E384" i="3"/>
  <c r="G383" i="3"/>
  <c r="C383" i="3"/>
  <c r="E383" i="3"/>
  <c r="G382" i="3"/>
  <c r="C382" i="3"/>
  <c r="G23" i="3"/>
  <c r="C23" i="3"/>
  <c r="G381" i="3"/>
  <c r="C381" i="3"/>
  <c r="E381" i="3"/>
  <c r="G22" i="3"/>
  <c r="C22" i="3"/>
  <c r="E22" i="3"/>
  <c r="G21" i="3"/>
  <c r="C21" i="3"/>
  <c r="E21" i="3"/>
  <c r="G20" i="3"/>
  <c r="C20" i="3"/>
  <c r="G19" i="3"/>
  <c r="C19" i="3"/>
  <c r="E19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G375" i="3"/>
  <c r="C375" i="3"/>
  <c r="E375" i="3"/>
  <c r="G374" i="3"/>
  <c r="C374" i="3"/>
  <c r="E374" i="3"/>
  <c r="G373" i="3"/>
  <c r="C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G366" i="3"/>
  <c r="C366" i="3"/>
  <c r="G365" i="3"/>
  <c r="C365" i="3"/>
  <c r="E365" i="3"/>
  <c r="G364" i="3"/>
  <c r="C364" i="3"/>
  <c r="E364" i="3"/>
  <c r="G363" i="3"/>
  <c r="C363" i="3"/>
  <c r="G362" i="3"/>
  <c r="C362" i="3"/>
  <c r="E362" i="3"/>
  <c r="G361" i="3"/>
  <c r="C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G329" i="3"/>
  <c r="C329" i="3"/>
  <c r="E329" i="3"/>
  <c r="G328" i="3"/>
  <c r="C328" i="3"/>
  <c r="E328" i="3"/>
  <c r="G327" i="3"/>
  <c r="C327" i="3"/>
  <c r="E327" i="3"/>
  <c r="G326" i="3"/>
  <c r="C326" i="3"/>
  <c r="G325" i="3"/>
  <c r="C325" i="3"/>
  <c r="E325" i="3"/>
  <c r="G324" i="3"/>
  <c r="C324" i="3"/>
  <c r="E324" i="3"/>
  <c r="G323" i="3"/>
  <c r="C323" i="3"/>
  <c r="G322" i="3"/>
  <c r="C322" i="3"/>
  <c r="E322" i="3"/>
  <c r="G321" i="3"/>
  <c r="C321" i="3"/>
  <c r="G18" i="3"/>
  <c r="C18" i="3"/>
  <c r="E18" i="3"/>
  <c r="G320" i="3"/>
  <c r="C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E314" i="3"/>
  <c r="G313" i="3"/>
  <c r="C313" i="3"/>
  <c r="E313" i="3"/>
  <c r="G312" i="3"/>
  <c r="C312" i="3"/>
  <c r="E312" i="3"/>
  <c r="G311" i="3"/>
  <c r="C311" i="3"/>
  <c r="G310" i="3"/>
  <c r="C310" i="3"/>
  <c r="E310" i="3"/>
  <c r="G309" i="3"/>
  <c r="C309" i="3"/>
  <c r="E309" i="3"/>
  <c r="G308" i="3"/>
  <c r="C308" i="3"/>
  <c r="G307" i="3"/>
  <c r="C307" i="3"/>
  <c r="E307" i="3"/>
  <c r="G17" i="3"/>
  <c r="C1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E302" i="3"/>
  <c r="G16" i="3"/>
  <c r="C16" i="3"/>
  <c r="G15" i="3"/>
  <c r="C15" i="3"/>
  <c r="E15" i="3"/>
  <c r="G301" i="3"/>
  <c r="C301" i="3"/>
  <c r="E301" i="3"/>
  <c r="G14" i="3"/>
  <c r="C14" i="3"/>
  <c r="E14" i="3"/>
  <c r="G300" i="3"/>
  <c r="C300" i="3"/>
  <c r="E300" i="3"/>
  <c r="G299" i="3"/>
  <c r="C299" i="3"/>
  <c r="E299" i="3"/>
  <c r="G298" i="3"/>
  <c r="C298" i="3"/>
  <c r="E298" i="3"/>
  <c r="G297" i="3"/>
  <c r="C297" i="3"/>
  <c r="G13" i="3"/>
  <c r="C13" i="3"/>
  <c r="E13" i="3"/>
  <c r="G296" i="3"/>
  <c r="C296" i="3"/>
  <c r="E296" i="3"/>
  <c r="G12" i="3"/>
  <c r="C12" i="3"/>
  <c r="G11" i="3"/>
  <c r="C11" i="3"/>
  <c r="E11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G282" i="3"/>
  <c r="C282" i="3"/>
  <c r="E282" i="3"/>
  <c r="G281" i="3"/>
  <c r="C281" i="3"/>
  <c r="E281" i="3"/>
  <c r="G280" i="3"/>
  <c r="C280" i="3"/>
  <c r="E280" i="3"/>
  <c r="G279" i="3"/>
  <c r="C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G270" i="3"/>
  <c r="C270" i="3"/>
  <c r="E270" i="3"/>
  <c r="G269" i="3"/>
  <c r="C269" i="3"/>
  <c r="E269" i="3"/>
  <c r="G268" i="3"/>
  <c r="C268" i="3"/>
  <c r="E268" i="3"/>
  <c r="G267" i="3"/>
  <c r="C267" i="3"/>
  <c r="G266" i="3"/>
  <c r="C266" i="3"/>
  <c r="E266" i="3"/>
  <c r="G265" i="3"/>
  <c r="C265" i="3"/>
  <c r="G264" i="3"/>
  <c r="C264" i="3"/>
  <c r="E264" i="3"/>
  <c r="G263" i="3"/>
  <c r="C263" i="3"/>
  <c r="E263" i="3"/>
  <c r="G262" i="3"/>
  <c r="C262" i="3"/>
  <c r="G261" i="3"/>
  <c r="C261" i="3"/>
  <c r="E261" i="3"/>
  <c r="G260" i="3"/>
  <c r="C260" i="3"/>
  <c r="E260" i="3"/>
  <c r="G259" i="3"/>
  <c r="C259" i="3"/>
  <c r="E259" i="3"/>
  <c r="G258" i="3"/>
  <c r="C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G247" i="3"/>
  <c r="C247" i="3"/>
  <c r="G246" i="3"/>
  <c r="C246" i="3"/>
  <c r="G245" i="3"/>
  <c r="C245" i="3"/>
  <c r="E245" i="3"/>
  <c r="G244" i="3"/>
  <c r="C244" i="3"/>
  <c r="E244" i="3"/>
  <c r="G243" i="3"/>
  <c r="C243" i="3"/>
  <c r="E243" i="3"/>
  <c r="G242" i="3"/>
  <c r="C242" i="3"/>
  <c r="G241" i="3"/>
  <c r="C241" i="3"/>
  <c r="E241" i="3"/>
  <c r="A37" i="3"/>
  <c r="H37" i="3"/>
  <c r="B37" i="3"/>
  <c r="D37" i="3"/>
  <c r="A38" i="3"/>
  <c r="H38" i="3"/>
  <c r="B38" i="3"/>
  <c r="D38" i="3"/>
  <c r="A39" i="3"/>
  <c r="H39" i="3"/>
  <c r="B39" i="3"/>
  <c r="D39" i="3"/>
  <c r="A40" i="3"/>
  <c r="H40" i="3"/>
  <c r="B40" i="3"/>
  <c r="D40" i="3"/>
  <c r="A41" i="3"/>
  <c r="H41" i="3"/>
  <c r="B41" i="3"/>
  <c r="D41" i="3"/>
  <c r="A42" i="3"/>
  <c r="H42" i="3"/>
  <c r="B42" i="3"/>
  <c r="D42" i="3"/>
  <c r="A393" i="3"/>
  <c r="H393" i="3"/>
  <c r="B393" i="3"/>
  <c r="D393" i="3"/>
  <c r="A43" i="3"/>
  <c r="H43" i="3"/>
  <c r="B43" i="3"/>
  <c r="D43" i="3"/>
  <c r="A44" i="3"/>
  <c r="H44" i="3"/>
  <c r="B44" i="3"/>
  <c r="D44" i="3"/>
  <c r="A394" i="3"/>
  <c r="H394" i="3"/>
  <c r="B394" i="3"/>
  <c r="D394" i="3"/>
  <c r="A45" i="3"/>
  <c r="H45" i="3"/>
  <c r="B45" i="3"/>
  <c r="D45" i="3"/>
  <c r="A395" i="3"/>
  <c r="H395" i="3"/>
  <c r="B395" i="3"/>
  <c r="D395" i="3"/>
  <c r="A396" i="3"/>
  <c r="H396" i="3"/>
  <c r="B396" i="3"/>
  <c r="D396" i="3"/>
  <c r="A46" i="3"/>
  <c r="H46" i="3"/>
  <c r="B46" i="3"/>
  <c r="D46" i="3"/>
  <c r="A47" i="3"/>
  <c r="H47" i="3"/>
  <c r="B47" i="3"/>
  <c r="D47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52" i="3"/>
  <c r="H52" i="3"/>
  <c r="B52" i="3"/>
  <c r="D52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53" i="3"/>
  <c r="H53" i="3"/>
  <c r="B53" i="3"/>
  <c r="D53" i="3"/>
  <c r="A54" i="3"/>
  <c r="H54" i="3"/>
  <c r="B54" i="3"/>
  <c r="D54" i="3"/>
  <c r="A55" i="3"/>
  <c r="H55" i="3"/>
  <c r="B55" i="3"/>
  <c r="D55" i="3"/>
  <c r="A406" i="3"/>
  <c r="H406" i="3"/>
  <c r="B406" i="3"/>
  <c r="D406" i="3"/>
  <c r="A56" i="3"/>
  <c r="H56" i="3"/>
  <c r="B56" i="3"/>
  <c r="D56" i="3"/>
  <c r="A57" i="3"/>
  <c r="H57" i="3"/>
  <c r="B57" i="3"/>
  <c r="D57" i="3"/>
  <c r="A58" i="3"/>
  <c r="H58" i="3"/>
  <c r="B58" i="3"/>
  <c r="D58" i="3"/>
  <c r="A59" i="3"/>
  <c r="H59" i="3"/>
  <c r="B59" i="3"/>
  <c r="D59" i="3"/>
  <c r="A407" i="3"/>
  <c r="H407" i="3"/>
  <c r="B407" i="3"/>
  <c r="D407" i="3"/>
  <c r="A60" i="3"/>
  <c r="H60" i="3"/>
  <c r="B60" i="3"/>
  <c r="D60" i="3"/>
  <c r="A61" i="3"/>
  <c r="H61" i="3"/>
  <c r="B61" i="3"/>
  <c r="D61" i="3"/>
  <c r="A62" i="3"/>
  <c r="H62" i="3"/>
  <c r="B62" i="3"/>
  <c r="D62" i="3"/>
  <c r="A408" i="3"/>
  <c r="H408" i="3"/>
  <c r="B408" i="3"/>
  <c r="D408" i="3"/>
  <c r="A63" i="3"/>
  <c r="H63" i="3"/>
  <c r="B63" i="3"/>
  <c r="D63" i="3"/>
  <c r="A64" i="3"/>
  <c r="H64" i="3"/>
  <c r="B64" i="3"/>
  <c r="D64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65" i="3"/>
  <c r="H65" i="3"/>
  <c r="B65" i="3"/>
  <c r="D65" i="3"/>
  <c r="A418" i="3"/>
  <c r="H418" i="3"/>
  <c r="B418" i="3"/>
  <c r="D418" i="3"/>
  <c r="A66" i="3"/>
  <c r="H66" i="3"/>
  <c r="B66" i="3"/>
  <c r="D66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419" i="3"/>
  <c r="H419" i="3"/>
  <c r="B419" i="3"/>
  <c r="D419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79" i="3"/>
  <c r="H79" i="3"/>
  <c r="B79" i="3"/>
  <c r="D79" i="3"/>
  <c r="A80" i="3"/>
  <c r="H80" i="3"/>
  <c r="B80" i="3"/>
  <c r="D80" i="3"/>
  <c r="A81" i="3"/>
  <c r="H81" i="3"/>
  <c r="B81" i="3"/>
  <c r="D81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420" i="3"/>
  <c r="H420" i="3"/>
  <c r="B420" i="3"/>
  <c r="D420" i="3"/>
  <c r="A421" i="3"/>
  <c r="H421" i="3"/>
  <c r="B421" i="3"/>
  <c r="D421" i="3"/>
  <c r="A92" i="3"/>
  <c r="H92" i="3"/>
  <c r="B92" i="3"/>
  <c r="D9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422" i="3"/>
  <c r="H422" i="3"/>
  <c r="B422" i="3"/>
  <c r="D422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423" i="3"/>
  <c r="H423" i="3"/>
  <c r="B423" i="3"/>
  <c r="D42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424" i="3"/>
  <c r="H424" i="3"/>
  <c r="B424" i="3"/>
  <c r="D424" i="3"/>
  <c r="A425" i="3"/>
  <c r="H425" i="3"/>
  <c r="B425" i="3"/>
  <c r="D425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426" i="3"/>
  <c r="H426" i="3"/>
  <c r="B426" i="3"/>
  <c r="D426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427" i="3"/>
  <c r="H427" i="3"/>
  <c r="B427" i="3"/>
  <c r="D427" i="3"/>
  <c r="A117" i="3"/>
  <c r="H117" i="3"/>
  <c r="B117" i="3"/>
  <c r="D117" i="3"/>
  <c r="A428" i="3"/>
  <c r="H428" i="3"/>
  <c r="B428" i="3"/>
  <c r="D428" i="3"/>
  <c r="A118" i="3"/>
  <c r="H118" i="3"/>
  <c r="B118" i="3"/>
  <c r="D118" i="3"/>
  <c r="A429" i="3"/>
  <c r="H429" i="3"/>
  <c r="B429" i="3"/>
  <c r="D429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430" i="3"/>
  <c r="H430" i="3"/>
  <c r="B430" i="3"/>
  <c r="D430" i="3"/>
  <c r="A431" i="3"/>
  <c r="H431" i="3"/>
  <c r="B431" i="3"/>
  <c r="D431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432" i="3"/>
  <c r="H432" i="3"/>
  <c r="B432" i="3"/>
  <c r="D432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433" i="3"/>
  <c r="H433" i="3"/>
  <c r="B433" i="3"/>
  <c r="D433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434" i="3"/>
  <c r="H434" i="3"/>
  <c r="B434" i="3"/>
  <c r="D434" i="3"/>
  <c r="A151" i="3"/>
  <c r="H151" i="3"/>
  <c r="B151" i="3"/>
  <c r="D151" i="3"/>
  <c r="A435" i="3"/>
  <c r="H435" i="3"/>
  <c r="B435" i="3"/>
  <c r="D435" i="3"/>
  <c r="A152" i="3"/>
  <c r="H152" i="3"/>
  <c r="B152" i="3"/>
  <c r="D152" i="3"/>
  <c r="A153" i="3"/>
  <c r="H153" i="3"/>
  <c r="B153" i="3"/>
  <c r="D153" i="3"/>
  <c r="A436" i="3"/>
  <c r="H436" i="3"/>
  <c r="B436" i="3"/>
  <c r="D436" i="3"/>
  <c r="A437" i="3"/>
  <c r="H437" i="3"/>
  <c r="B437" i="3"/>
  <c r="D437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438" i="3"/>
  <c r="H438" i="3"/>
  <c r="B438" i="3"/>
  <c r="D438" i="3"/>
  <c r="A439" i="3"/>
  <c r="H439" i="3"/>
  <c r="B439" i="3"/>
  <c r="D439" i="3"/>
  <c r="A190" i="3"/>
  <c r="H190" i="3"/>
  <c r="B190" i="3"/>
  <c r="D190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443" i="3"/>
  <c r="H443" i="3"/>
  <c r="B443" i="3"/>
  <c r="D443" i="3"/>
  <c r="A212" i="3"/>
  <c r="H212" i="3"/>
  <c r="B212" i="3"/>
  <c r="D212" i="3"/>
  <c r="A213" i="3"/>
  <c r="H213" i="3"/>
  <c r="B213" i="3"/>
  <c r="D213" i="3"/>
  <c r="A444" i="3"/>
  <c r="H444" i="3"/>
  <c r="B444" i="3"/>
  <c r="D444" i="3"/>
  <c r="A214" i="3"/>
  <c r="H214" i="3"/>
  <c r="B214" i="3"/>
  <c r="D21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448" i="3"/>
  <c r="H448" i="3"/>
  <c r="B448" i="3"/>
  <c r="D448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449" i="3"/>
  <c r="H449" i="3"/>
  <c r="B449" i="3"/>
  <c r="G449" i="3"/>
  <c r="C449" i="3"/>
  <c r="E449" i="3"/>
  <c r="D449" i="3"/>
  <c r="A450" i="3"/>
  <c r="H450" i="3"/>
  <c r="B450" i="3"/>
  <c r="G450" i="3"/>
  <c r="C450" i="3"/>
  <c r="E450" i="3"/>
  <c r="D450" i="3"/>
  <c r="A451" i="3"/>
  <c r="H451" i="3"/>
  <c r="B451" i="3"/>
  <c r="G451" i="3"/>
  <c r="C451" i="3"/>
  <c r="E451" i="3"/>
  <c r="D451" i="3"/>
  <c r="A452" i="3"/>
  <c r="H452" i="3"/>
  <c r="B452" i="3"/>
  <c r="G452" i="3"/>
  <c r="C452" i="3"/>
  <c r="E452" i="3"/>
  <c r="D452" i="3"/>
  <c r="A453" i="3"/>
  <c r="H453" i="3"/>
  <c r="B453" i="3"/>
  <c r="G453" i="3"/>
  <c r="C453" i="3"/>
  <c r="E453" i="3"/>
  <c r="D453" i="3"/>
  <c r="A454" i="3"/>
  <c r="H454" i="3"/>
  <c r="B454" i="3"/>
  <c r="G454" i="3"/>
  <c r="C454" i="3"/>
  <c r="E454" i="3"/>
  <c r="D454" i="3"/>
  <c r="A455" i="3"/>
  <c r="H455" i="3"/>
  <c r="B455" i="3"/>
  <c r="G455" i="3"/>
  <c r="C455" i="3"/>
  <c r="E455" i="3"/>
  <c r="D455" i="3"/>
  <c r="A456" i="3"/>
  <c r="H456" i="3"/>
  <c r="B456" i="3"/>
  <c r="G456" i="3"/>
  <c r="C456" i="3"/>
  <c r="E456" i="3"/>
  <c r="D456" i="3"/>
  <c r="A457" i="3"/>
  <c r="H457" i="3"/>
  <c r="B457" i="3"/>
  <c r="G457" i="3"/>
  <c r="C457" i="3"/>
  <c r="E457" i="3"/>
  <c r="D457" i="3"/>
  <c r="A458" i="3"/>
  <c r="H458" i="3"/>
  <c r="B458" i="3"/>
  <c r="G458" i="3"/>
  <c r="C458" i="3"/>
  <c r="D458" i="3"/>
  <c r="A459" i="3"/>
  <c r="H459" i="3"/>
  <c r="B459" i="3"/>
  <c r="G459" i="3"/>
  <c r="C459" i="3"/>
  <c r="E459" i="3"/>
  <c r="D459" i="3"/>
  <c r="A460" i="3"/>
  <c r="H460" i="3"/>
  <c r="B460" i="3"/>
  <c r="G460" i="3"/>
  <c r="C460" i="3"/>
  <c r="D460" i="3"/>
  <c r="A461" i="3"/>
  <c r="H461" i="3"/>
  <c r="B461" i="3"/>
  <c r="G461" i="3"/>
  <c r="C461" i="3"/>
  <c r="E461" i="3"/>
  <c r="D461" i="3"/>
  <c r="A462" i="3"/>
  <c r="H462" i="3"/>
  <c r="B462" i="3"/>
  <c r="G462" i="3"/>
  <c r="C462" i="3"/>
  <c r="E462" i="3"/>
  <c r="D462" i="3"/>
  <c r="A463" i="3"/>
  <c r="H463" i="3"/>
  <c r="B463" i="3"/>
  <c r="G463" i="3"/>
  <c r="C463" i="3"/>
  <c r="D463" i="3"/>
  <c r="A464" i="3"/>
  <c r="H464" i="3"/>
  <c r="B464" i="3"/>
  <c r="G464" i="3"/>
  <c r="C464" i="3"/>
  <c r="D464" i="3"/>
  <c r="A465" i="3"/>
  <c r="H465" i="3"/>
  <c r="B465" i="3"/>
  <c r="G465" i="3"/>
  <c r="C465" i="3"/>
  <c r="E465" i="3"/>
  <c r="D465" i="3"/>
  <c r="A466" i="3"/>
  <c r="H466" i="3"/>
  <c r="B466" i="3"/>
  <c r="G466" i="3"/>
  <c r="C466" i="3"/>
  <c r="E466" i="3"/>
  <c r="D466" i="3"/>
  <c r="A467" i="3"/>
  <c r="H467" i="3"/>
  <c r="B467" i="3"/>
  <c r="G467" i="3"/>
  <c r="C467" i="3"/>
  <c r="E467" i="3"/>
  <c r="D467" i="3"/>
  <c r="A468" i="3"/>
  <c r="H468" i="3"/>
  <c r="B468" i="3"/>
  <c r="G468" i="3"/>
  <c r="C468" i="3"/>
  <c r="E468" i="3"/>
  <c r="D468" i="3"/>
  <c r="A469" i="3"/>
  <c r="H469" i="3"/>
  <c r="B469" i="3"/>
  <c r="G469" i="3"/>
  <c r="C469" i="3"/>
  <c r="E469" i="3"/>
  <c r="D469" i="3"/>
  <c r="A470" i="3"/>
  <c r="H470" i="3"/>
  <c r="B470" i="3"/>
  <c r="G470" i="3"/>
  <c r="C470" i="3"/>
  <c r="D470" i="3"/>
  <c r="A471" i="3"/>
  <c r="H471" i="3"/>
  <c r="B471" i="3"/>
  <c r="G471" i="3"/>
  <c r="C471" i="3"/>
  <c r="D471" i="3"/>
  <c r="A472" i="3"/>
  <c r="H472" i="3"/>
  <c r="B472" i="3"/>
  <c r="G472" i="3"/>
  <c r="C472" i="3"/>
  <c r="E472" i="3"/>
  <c r="D472" i="3"/>
  <c r="A473" i="3"/>
  <c r="H473" i="3"/>
  <c r="B473" i="3"/>
  <c r="G473" i="3"/>
  <c r="C473" i="3"/>
  <c r="E473" i="3"/>
  <c r="D473" i="3"/>
  <c r="A474" i="3"/>
  <c r="H474" i="3"/>
  <c r="B474" i="3"/>
  <c r="G474" i="3"/>
  <c r="C474" i="3"/>
  <c r="E474" i="3"/>
  <c r="D474" i="3"/>
  <c r="A475" i="3"/>
  <c r="H475" i="3"/>
  <c r="B475" i="3"/>
  <c r="G475" i="3"/>
  <c r="C475" i="3"/>
  <c r="E475" i="3"/>
  <c r="D475" i="3"/>
  <c r="A476" i="3"/>
  <c r="H476" i="3"/>
  <c r="B476" i="3"/>
  <c r="G476" i="3"/>
  <c r="C476" i="3"/>
  <c r="E476" i="3"/>
  <c r="D476" i="3"/>
  <c r="A477" i="3"/>
  <c r="H477" i="3"/>
  <c r="B477" i="3"/>
  <c r="G477" i="3"/>
  <c r="C477" i="3"/>
  <c r="D477" i="3"/>
  <c r="A478" i="3"/>
  <c r="H478" i="3"/>
  <c r="B478" i="3"/>
  <c r="G478" i="3"/>
  <c r="C478" i="3"/>
  <c r="E478" i="3"/>
  <c r="D478" i="3"/>
  <c r="A479" i="3"/>
  <c r="H479" i="3"/>
  <c r="B479" i="3"/>
  <c r="G479" i="3"/>
  <c r="C479" i="3"/>
  <c r="E479" i="3"/>
  <c r="D479" i="3"/>
  <c r="A480" i="3"/>
  <c r="H480" i="3"/>
  <c r="B480" i="3"/>
  <c r="G480" i="3"/>
  <c r="C480" i="3"/>
  <c r="D480" i="3"/>
  <c r="A481" i="3"/>
  <c r="H481" i="3"/>
  <c r="B481" i="3"/>
  <c r="G481" i="3"/>
  <c r="C481" i="3"/>
  <c r="E481" i="3"/>
  <c r="D481" i="3"/>
  <c r="A482" i="3"/>
  <c r="H482" i="3"/>
  <c r="B482" i="3"/>
  <c r="G482" i="3"/>
  <c r="C482" i="3"/>
  <c r="E482" i="3"/>
  <c r="D482" i="3"/>
  <c r="A483" i="3"/>
  <c r="H483" i="3"/>
  <c r="B483" i="3"/>
  <c r="G483" i="3"/>
  <c r="C483" i="3"/>
  <c r="E483" i="3"/>
  <c r="D483" i="3"/>
  <c r="A484" i="3"/>
  <c r="H484" i="3"/>
  <c r="B484" i="3"/>
  <c r="G484" i="3"/>
  <c r="C484" i="3"/>
  <c r="E484" i="3"/>
  <c r="D484" i="3"/>
  <c r="A485" i="3"/>
  <c r="H485" i="3"/>
  <c r="B485" i="3"/>
  <c r="G485" i="3"/>
  <c r="C485" i="3"/>
  <c r="E485" i="3"/>
  <c r="D485" i="3"/>
  <c r="A486" i="3"/>
  <c r="H486" i="3"/>
  <c r="B486" i="3"/>
  <c r="G486" i="3"/>
  <c r="C486" i="3"/>
  <c r="E486" i="3"/>
  <c r="D486" i="3"/>
  <c r="A487" i="3"/>
  <c r="H487" i="3"/>
  <c r="B487" i="3"/>
  <c r="G487" i="3"/>
  <c r="C487" i="3"/>
  <c r="E487" i="3"/>
  <c r="D487" i="3"/>
  <c r="A488" i="3"/>
  <c r="H488" i="3"/>
  <c r="B488" i="3"/>
  <c r="G488" i="3"/>
  <c r="C488" i="3"/>
  <c r="E488" i="3"/>
  <c r="D488" i="3"/>
  <c r="A489" i="3"/>
  <c r="H489" i="3"/>
  <c r="B489" i="3"/>
  <c r="G489" i="3"/>
  <c r="C489" i="3"/>
  <c r="D489" i="3"/>
  <c r="A490" i="3"/>
  <c r="H490" i="3"/>
  <c r="B490" i="3"/>
  <c r="G490" i="3"/>
  <c r="C490" i="3"/>
  <c r="E490" i="3"/>
  <c r="D490" i="3"/>
  <c r="A491" i="3"/>
  <c r="H491" i="3"/>
  <c r="B491" i="3"/>
  <c r="G491" i="3"/>
  <c r="C491" i="3"/>
  <c r="E491" i="3"/>
  <c r="D491" i="3"/>
  <c r="A492" i="3"/>
  <c r="H492" i="3"/>
  <c r="B492" i="3"/>
  <c r="G492" i="3"/>
  <c r="C492" i="3"/>
  <c r="E492" i="3"/>
  <c r="D492" i="3"/>
  <c r="A493" i="3"/>
  <c r="H493" i="3"/>
  <c r="B493" i="3"/>
  <c r="G493" i="3"/>
  <c r="C493" i="3"/>
  <c r="D493" i="3"/>
  <c r="A494" i="3"/>
  <c r="H494" i="3"/>
  <c r="B494" i="3"/>
  <c r="G494" i="3"/>
  <c r="C494" i="3"/>
  <c r="D494" i="3"/>
  <c r="A495" i="3"/>
  <c r="H495" i="3"/>
  <c r="B495" i="3"/>
  <c r="G495" i="3"/>
  <c r="C495" i="3"/>
  <c r="E495" i="3"/>
  <c r="D495" i="3"/>
  <c r="A496" i="3"/>
  <c r="H496" i="3"/>
  <c r="B496" i="3"/>
  <c r="G496" i="3"/>
  <c r="C496" i="3"/>
  <c r="E496" i="3"/>
  <c r="D496" i="3"/>
  <c r="A497" i="3"/>
  <c r="H497" i="3"/>
  <c r="B497" i="3"/>
  <c r="G497" i="3"/>
  <c r="C497" i="3"/>
  <c r="E497" i="3"/>
  <c r="D497" i="3"/>
  <c r="A498" i="3"/>
  <c r="H498" i="3"/>
  <c r="B498" i="3"/>
  <c r="G498" i="3"/>
  <c r="C498" i="3"/>
  <c r="D498" i="3"/>
  <c r="A499" i="3"/>
  <c r="H499" i="3"/>
  <c r="B499" i="3"/>
  <c r="G499" i="3"/>
  <c r="C499" i="3"/>
  <c r="E499" i="3"/>
  <c r="D499" i="3"/>
  <c r="A500" i="3"/>
  <c r="H500" i="3"/>
  <c r="B500" i="3"/>
  <c r="G500" i="3"/>
  <c r="C500" i="3"/>
  <c r="E500" i="3"/>
  <c r="D500" i="3"/>
  <c r="A501" i="3"/>
  <c r="H501" i="3"/>
  <c r="B501" i="3"/>
  <c r="G501" i="3"/>
  <c r="C501" i="3"/>
  <c r="E501" i="3"/>
  <c r="D501" i="3"/>
  <c r="A502" i="3"/>
  <c r="H502" i="3"/>
  <c r="B502" i="3"/>
  <c r="G502" i="3"/>
  <c r="C502" i="3"/>
  <c r="E502" i="3"/>
  <c r="D502" i="3"/>
  <c r="A503" i="3"/>
  <c r="H503" i="3"/>
  <c r="B503" i="3"/>
  <c r="G503" i="3"/>
  <c r="C503" i="3"/>
  <c r="E503" i="3"/>
  <c r="D503" i="3"/>
  <c r="A504" i="3"/>
  <c r="H504" i="3"/>
  <c r="B504" i="3"/>
  <c r="G504" i="3"/>
  <c r="C504" i="3"/>
  <c r="E504" i="3"/>
  <c r="D504" i="3"/>
  <c r="A505" i="3"/>
  <c r="H505" i="3"/>
  <c r="B505" i="3"/>
  <c r="G505" i="3"/>
  <c r="C505" i="3"/>
  <c r="E505" i="3"/>
  <c r="D505" i="3"/>
  <c r="A506" i="3"/>
  <c r="H506" i="3"/>
  <c r="B506" i="3"/>
  <c r="G506" i="3"/>
  <c r="C506" i="3"/>
  <c r="E506" i="3"/>
  <c r="D506" i="3"/>
  <c r="A507" i="3"/>
  <c r="H507" i="3"/>
  <c r="B507" i="3"/>
  <c r="G507" i="3"/>
  <c r="C507" i="3"/>
  <c r="E507" i="3"/>
  <c r="D507" i="3"/>
  <c r="A508" i="3"/>
  <c r="H508" i="3"/>
  <c r="B508" i="3"/>
  <c r="G508" i="3"/>
  <c r="C508" i="3"/>
  <c r="E508" i="3"/>
  <c r="D508" i="3"/>
  <c r="A509" i="3"/>
  <c r="H509" i="3"/>
  <c r="B509" i="3"/>
  <c r="G509" i="3"/>
  <c r="C509" i="3"/>
  <c r="E509" i="3"/>
  <c r="D509" i="3"/>
  <c r="A510" i="3"/>
  <c r="H510" i="3"/>
  <c r="B510" i="3"/>
  <c r="G510" i="3"/>
  <c r="C510" i="3"/>
  <c r="E510" i="3"/>
  <c r="D510" i="3"/>
  <c r="A511" i="3"/>
  <c r="H511" i="3"/>
  <c r="B511" i="3"/>
  <c r="G511" i="3"/>
  <c r="C511" i="3"/>
  <c r="E511" i="3"/>
  <c r="D511" i="3"/>
  <c r="A512" i="3"/>
  <c r="H512" i="3"/>
  <c r="B512" i="3"/>
  <c r="G512" i="3"/>
  <c r="C512" i="3"/>
  <c r="E512" i="3"/>
  <c r="D512" i="3"/>
  <c r="A513" i="3"/>
  <c r="H513" i="3"/>
  <c r="B513" i="3"/>
  <c r="G513" i="3"/>
  <c r="C513" i="3"/>
  <c r="E513" i="3"/>
  <c r="D513" i="3"/>
  <c r="A514" i="3"/>
  <c r="H514" i="3"/>
  <c r="B514" i="3"/>
  <c r="G514" i="3"/>
  <c r="C514" i="3"/>
  <c r="E514" i="3"/>
  <c r="D514" i="3"/>
  <c r="A515" i="3"/>
  <c r="H515" i="3"/>
  <c r="B515" i="3"/>
  <c r="G515" i="3"/>
  <c r="C515" i="3"/>
  <c r="E515" i="3"/>
  <c r="D515" i="3"/>
  <c r="A516" i="3"/>
  <c r="H516" i="3"/>
  <c r="B516" i="3"/>
  <c r="G516" i="3"/>
  <c r="C516" i="3"/>
  <c r="E516" i="3"/>
  <c r="D516" i="3"/>
  <c r="A517" i="3"/>
  <c r="H517" i="3"/>
  <c r="B517" i="3"/>
  <c r="G517" i="3"/>
  <c r="C517" i="3"/>
  <c r="D517" i="3"/>
  <c r="A518" i="3"/>
  <c r="H518" i="3"/>
  <c r="B518" i="3"/>
  <c r="G518" i="3"/>
  <c r="C518" i="3"/>
  <c r="E518" i="3"/>
  <c r="D518" i="3"/>
  <c r="A519" i="3"/>
  <c r="H519" i="3"/>
  <c r="B519" i="3"/>
  <c r="G519" i="3"/>
  <c r="C519" i="3"/>
  <c r="D519" i="3"/>
  <c r="A520" i="3"/>
  <c r="H520" i="3"/>
  <c r="B520" i="3"/>
  <c r="G520" i="3"/>
  <c r="C520" i="3"/>
  <c r="E520" i="3"/>
  <c r="D520" i="3"/>
  <c r="A521" i="3"/>
  <c r="H521" i="3"/>
  <c r="B521" i="3"/>
  <c r="G521" i="3"/>
  <c r="C521" i="3"/>
  <c r="E521" i="3"/>
  <c r="D521" i="3"/>
  <c r="A522" i="3"/>
  <c r="H522" i="3"/>
  <c r="B522" i="3"/>
  <c r="G522" i="3"/>
  <c r="C522" i="3"/>
  <c r="E522" i="3"/>
  <c r="D522" i="3"/>
  <c r="A523" i="3"/>
  <c r="H523" i="3"/>
  <c r="B523" i="3"/>
  <c r="G523" i="3"/>
  <c r="C523" i="3"/>
  <c r="E523" i="3"/>
  <c r="D523" i="3"/>
  <c r="A524" i="3"/>
  <c r="H524" i="3"/>
  <c r="B524" i="3"/>
  <c r="G524" i="3"/>
  <c r="C524" i="3"/>
  <c r="E524" i="3"/>
  <c r="D524" i="3"/>
  <c r="A525" i="3"/>
  <c r="H525" i="3"/>
  <c r="B525" i="3"/>
  <c r="G525" i="3"/>
  <c r="C525" i="3"/>
  <c r="E525" i="3"/>
  <c r="D525" i="3"/>
  <c r="A526" i="3"/>
  <c r="H526" i="3"/>
  <c r="B526" i="3"/>
  <c r="G526" i="3"/>
  <c r="C526" i="3"/>
  <c r="E526" i="3"/>
  <c r="D526" i="3"/>
  <c r="A527" i="3"/>
  <c r="H527" i="3"/>
  <c r="B527" i="3"/>
  <c r="G527" i="3"/>
  <c r="C527" i="3"/>
  <c r="E527" i="3"/>
  <c r="D527" i="3"/>
  <c r="A528" i="3"/>
  <c r="H528" i="3"/>
  <c r="B528" i="3"/>
  <c r="G528" i="3"/>
  <c r="C528" i="3"/>
  <c r="E528" i="3"/>
  <c r="D528" i="3"/>
  <c r="A529" i="3"/>
  <c r="H529" i="3"/>
  <c r="B529" i="3"/>
  <c r="G529" i="3"/>
  <c r="C529" i="3"/>
  <c r="E529" i="3"/>
  <c r="D529" i="3"/>
  <c r="A530" i="3"/>
  <c r="H530" i="3"/>
  <c r="B530" i="3"/>
  <c r="G530" i="3"/>
  <c r="C530" i="3"/>
  <c r="E530" i="3"/>
  <c r="D530" i="3"/>
  <c r="A531" i="3"/>
  <c r="H531" i="3"/>
  <c r="B531" i="3"/>
  <c r="G531" i="3"/>
  <c r="C531" i="3"/>
  <c r="E531" i="3"/>
  <c r="D531" i="3"/>
  <c r="A532" i="3"/>
  <c r="H532" i="3"/>
  <c r="B532" i="3"/>
  <c r="G532" i="3"/>
  <c r="C532" i="3"/>
  <c r="E532" i="3"/>
  <c r="D532" i="3"/>
  <c r="A533" i="3"/>
  <c r="H533" i="3"/>
  <c r="B533" i="3"/>
  <c r="G533" i="3"/>
  <c r="C533" i="3"/>
  <c r="E533" i="3"/>
  <c r="D533" i="3"/>
  <c r="A534" i="3"/>
  <c r="H534" i="3"/>
  <c r="B534" i="3"/>
  <c r="G534" i="3"/>
  <c r="C534" i="3"/>
  <c r="E534" i="3"/>
  <c r="D534" i="3"/>
  <c r="A535" i="3"/>
  <c r="H535" i="3"/>
  <c r="B535" i="3"/>
  <c r="G535" i="3"/>
  <c r="C535" i="3"/>
  <c r="D535" i="3"/>
  <c r="A536" i="3"/>
  <c r="H536" i="3"/>
  <c r="B536" i="3"/>
  <c r="G536" i="3"/>
  <c r="C536" i="3"/>
  <c r="D536" i="3"/>
  <c r="A537" i="3"/>
  <c r="H537" i="3"/>
  <c r="B537" i="3"/>
  <c r="G537" i="3"/>
  <c r="C537" i="3"/>
  <c r="E537" i="3"/>
  <c r="D537" i="3"/>
  <c r="A538" i="3"/>
  <c r="H538" i="3"/>
  <c r="B538" i="3"/>
  <c r="G538" i="3"/>
  <c r="C538" i="3"/>
  <c r="E538" i="3"/>
  <c r="D538" i="3"/>
  <c r="A539" i="3"/>
  <c r="H539" i="3"/>
  <c r="B539" i="3"/>
  <c r="G539" i="3"/>
  <c r="C539" i="3"/>
  <c r="E539" i="3"/>
  <c r="D539" i="3"/>
  <c r="A540" i="3"/>
  <c r="H540" i="3"/>
  <c r="B540" i="3"/>
  <c r="G540" i="3"/>
  <c r="C540" i="3"/>
  <c r="E540" i="3"/>
  <c r="D540" i="3"/>
  <c r="A541" i="3"/>
  <c r="H541" i="3"/>
  <c r="B541" i="3"/>
  <c r="G541" i="3"/>
  <c r="C541" i="3"/>
  <c r="D541" i="3"/>
  <c r="A542" i="3"/>
  <c r="H542" i="3"/>
  <c r="B542" i="3"/>
  <c r="G542" i="3"/>
  <c r="C542" i="3"/>
  <c r="E542" i="3"/>
  <c r="D542" i="3"/>
  <c r="A543" i="3"/>
  <c r="H543" i="3"/>
  <c r="B543" i="3"/>
  <c r="G543" i="3"/>
  <c r="C543" i="3"/>
  <c r="D543" i="3"/>
  <c r="A544" i="3"/>
  <c r="H544" i="3"/>
  <c r="B544" i="3"/>
  <c r="G544" i="3"/>
  <c r="C544" i="3"/>
  <c r="E544" i="3"/>
  <c r="D544" i="3"/>
  <c r="A545" i="3"/>
  <c r="H545" i="3"/>
  <c r="B545" i="3"/>
  <c r="G545" i="3"/>
  <c r="C545" i="3"/>
  <c r="E545" i="3"/>
  <c r="D545" i="3"/>
  <c r="A546" i="3"/>
  <c r="H546" i="3"/>
  <c r="B546" i="3"/>
  <c r="G546" i="3"/>
  <c r="C546" i="3"/>
  <c r="E546" i="3"/>
  <c r="D546" i="3"/>
  <c r="A547" i="3"/>
  <c r="H547" i="3"/>
  <c r="B547" i="3"/>
  <c r="G547" i="3"/>
  <c r="C547" i="3"/>
  <c r="D547" i="3"/>
  <c r="A548" i="3"/>
  <c r="H548" i="3"/>
  <c r="B548" i="3"/>
  <c r="G548" i="3"/>
  <c r="C548" i="3"/>
  <c r="E548" i="3"/>
  <c r="D548" i="3"/>
  <c r="A549" i="3"/>
  <c r="H549" i="3"/>
  <c r="B549" i="3"/>
  <c r="G549" i="3"/>
  <c r="C549" i="3"/>
  <c r="D549" i="3"/>
  <c r="A550" i="3"/>
  <c r="H550" i="3"/>
  <c r="B550" i="3"/>
  <c r="G550" i="3"/>
  <c r="C550" i="3"/>
  <c r="E550" i="3"/>
  <c r="D550" i="3"/>
  <c r="A551" i="3"/>
  <c r="H551" i="3"/>
  <c r="B551" i="3"/>
  <c r="G551" i="3"/>
  <c r="C551" i="3"/>
  <c r="E551" i="3"/>
  <c r="D551" i="3"/>
  <c r="A552" i="3"/>
  <c r="H552" i="3"/>
  <c r="B552" i="3"/>
  <c r="G552" i="3"/>
  <c r="C552" i="3"/>
  <c r="D552" i="3"/>
  <c r="A553" i="3"/>
  <c r="H553" i="3"/>
  <c r="B553" i="3"/>
  <c r="G553" i="3"/>
  <c r="C553" i="3"/>
  <c r="E553" i="3"/>
  <c r="D553" i="3"/>
  <c r="A554" i="3"/>
  <c r="H554" i="3"/>
  <c r="B554" i="3"/>
  <c r="G554" i="3"/>
  <c r="C554" i="3"/>
  <c r="D554" i="3"/>
  <c r="A555" i="3"/>
  <c r="H555" i="3"/>
  <c r="B555" i="3"/>
  <c r="G555" i="3"/>
  <c r="C555" i="3"/>
  <c r="E555" i="3"/>
  <c r="D555" i="3"/>
  <c r="A556" i="3"/>
  <c r="H556" i="3"/>
  <c r="B556" i="3"/>
  <c r="G556" i="3"/>
  <c r="C556" i="3"/>
  <c r="D556" i="3"/>
  <c r="A557" i="3"/>
  <c r="H557" i="3"/>
  <c r="B557" i="3"/>
  <c r="G557" i="3"/>
  <c r="C557" i="3"/>
  <c r="E557" i="3"/>
  <c r="D557" i="3"/>
  <c r="A558" i="3"/>
  <c r="H558" i="3"/>
  <c r="B558" i="3"/>
  <c r="G558" i="3"/>
  <c r="C558" i="3"/>
  <c r="E558" i="3"/>
  <c r="D558" i="3"/>
  <c r="A559" i="3"/>
  <c r="H559" i="3"/>
  <c r="B559" i="3"/>
  <c r="G559" i="3"/>
  <c r="C559" i="3"/>
  <c r="E559" i="3"/>
  <c r="D559" i="3"/>
  <c r="A560" i="3"/>
  <c r="H560" i="3"/>
  <c r="B560" i="3"/>
  <c r="G560" i="3"/>
  <c r="C560" i="3"/>
  <c r="D560" i="3"/>
  <c r="A561" i="3"/>
  <c r="H561" i="3"/>
  <c r="B561" i="3"/>
  <c r="G561" i="3"/>
  <c r="C561" i="3"/>
  <c r="E561" i="3"/>
  <c r="D561" i="3"/>
  <c r="A562" i="3"/>
  <c r="H562" i="3"/>
  <c r="B562" i="3"/>
  <c r="G562" i="3"/>
  <c r="C562" i="3"/>
  <c r="E562" i="3"/>
  <c r="D562" i="3"/>
  <c r="A563" i="3"/>
  <c r="H563" i="3"/>
  <c r="B563" i="3"/>
  <c r="G563" i="3"/>
  <c r="C563" i="3"/>
  <c r="D563" i="3"/>
  <c r="A564" i="3"/>
  <c r="H564" i="3"/>
  <c r="B564" i="3"/>
  <c r="G564" i="3"/>
  <c r="C564" i="3"/>
  <c r="E564" i="3"/>
  <c r="D564" i="3"/>
  <c r="A565" i="3"/>
  <c r="H565" i="3"/>
  <c r="B565" i="3"/>
  <c r="G565" i="3"/>
  <c r="C565" i="3"/>
  <c r="E565" i="3"/>
  <c r="D565" i="3"/>
  <c r="A566" i="3"/>
  <c r="H566" i="3"/>
  <c r="B566" i="3"/>
  <c r="G566" i="3"/>
  <c r="C566" i="3"/>
  <c r="E566" i="3"/>
  <c r="D566" i="3"/>
  <c r="A567" i="3"/>
  <c r="H567" i="3"/>
  <c r="B567" i="3"/>
  <c r="G567" i="3"/>
  <c r="C567" i="3"/>
  <c r="E567" i="3"/>
  <c r="D567" i="3"/>
  <c r="A568" i="3"/>
  <c r="H568" i="3"/>
  <c r="B568" i="3"/>
  <c r="G568" i="3"/>
  <c r="C568" i="3"/>
  <c r="E568" i="3"/>
  <c r="D568" i="3"/>
  <c r="A569" i="3"/>
  <c r="H569" i="3"/>
  <c r="B569" i="3"/>
  <c r="G569" i="3"/>
  <c r="C569" i="3"/>
  <c r="E569" i="3"/>
  <c r="D569" i="3"/>
  <c r="A570" i="3"/>
  <c r="H570" i="3"/>
  <c r="B570" i="3"/>
  <c r="G570" i="3"/>
  <c r="C570" i="3"/>
  <c r="E570" i="3"/>
  <c r="D570" i="3"/>
  <c r="A571" i="3"/>
  <c r="H571" i="3"/>
  <c r="B571" i="3"/>
  <c r="G571" i="3"/>
  <c r="C571" i="3"/>
  <c r="E571" i="3"/>
  <c r="D571" i="3"/>
  <c r="A572" i="3"/>
  <c r="H572" i="3"/>
  <c r="B572" i="3"/>
  <c r="G572" i="3"/>
  <c r="C572" i="3"/>
  <c r="E572" i="3"/>
  <c r="D572" i="3"/>
  <c r="A573" i="3"/>
  <c r="H573" i="3"/>
  <c r="B573" i="3"/>
  <c r="G573" i="3"/>
  <c r="C573" i="3"/>
  <c r="E573" i="3"/>
  <c r="D573" i="3"/>
  <c r="A574" i="3"/>
  <c r="H574" i="3"/>
  <c r="B574" i="3"/>
  <c r="G574" i="3"/>
  <c r="C574" i="3"/>
  <c r="E574" i="3"/>
  <c r="D574" i="3"/>
  <c r="A575" i="3"/>
  <c r="H575" i="3"/>
  <c r="B575" i="3"/>
  <c r="G575" i="3"/>
  <c r="C575" i="3"/>
  <c r="E575" i="3"/>
  <c r="D575" i="3"/>
  <c r="A576" i="3"/>
  <c r="H576" i="3"/>
  <c r="B576" i="3"/>
  <c r="G576" i="3"/>
  <c r="C576" i="3"/>
  <c r="E576" i="3"/>
  <c r="D576" i="3"/>
  <c r="A577" i="3"/>
  <c r="H577" i="3"/>
  <c r="B577" i="3"/>
  <c r="G577" i="3"/>
  <c r="C577" i="3"/>
  <c r="E577" i="3"/>
  <c r="D577" i="3"/>
  <c r="A578" i="3"/>
  <c r="H578" i="3"/>
  <c r="B578" i="3"/>
  <c r="G578" i="3"/>
  <c r="C578" i="3"/>
  <c r="E578" i="3"/>
  <c r="D578" i="3"/>
  <c r="A579" i="3"/>
  <c r="H579" i="3"/>
  <c r="B579" i="3"/>
  <c r="G579" i="3"/>
  <c r="C579" i="3"/>
  <c r="D579" i="3"/>
  <c r="A580" i="3"/>
  <c r="H580" i="3"/>
  <c r="B580" i="3"/>
  <c r="G580" i="3"/>
  <c r="C580" i="3"/>
  <c r="D580" i="3"/>
  <c r="A581" i="3"/>
  <c r="H581" i="3"/>
  <c r="B581" i="3"/>
  <c r="G581" i="3"/>
  <c r="C581" i="3"/>
  <c r="D581" i="3"/>
  <c r="A582" i="3"/>
  <c r="H582" i="3"/>
  <c r="B582" i="3"/>
  <c r="G582" i="3"/>
  <c r="C582" i="3"/>
  <c r="E582" i="3"/>
  <c r="D582" i="3"/>
  <c r="A583" i="3"/>
  <c r="H583" i="3"/>
  <c r="B583" i="3"/>
  <c r="G583" i="3"/>
  <c r="C583" i="3"/>
  <c r="E583" i="3"/>
  <c r="D583" i="3"/>
  <c r="A584" i="3"/>
  <c r="H584" i="3"/>
  <c r="B584" i="3"/>
  <c r="G584" i="3"/>
  <c r="C584" i="3"/>
  <c r="D584" i="3"/>
  <c r="A585" i="3"/>
  <c r="H585" i="3"/>
  <c r="B585" i="3"/>
  <c r="G585" i="3"/>
  <c r="C585" i="3"/>
  <c r="E585" i="3"/>
  <c r="D585" i="3"/>
  <c r="A586" i="3"/>
  <c r="H586" i="3"/>
  <c r="B586" i="3"/>
  <c r="G586" i="3"/>
  <c r="C586" i="3"/>
  <c r="E586" i="3"/>
  <c r="D586" i="3"/>
  <c r="A587" i="3"/>
  <c r="H587" i="3"/>
  <c r="B587" i="3"/>
  <c r="G587" i="3"/>
  <c r="C587" i="3"/>
  <c r="D587" i="3"/>
  <c r="A588" i="3"/>
  <c r="H588" i="3"/>
  <c r="B588" i="3"/>
  <c r="G588" i="3"/>
  <c r="C588" i="3"/>
  <c r="E588" i="3"/>
  <c r="D588" i="3"/>
  <c r="A589" i="3"/>
  <c r="H589" i="3"/>
  <c r="B589" i="3"/>
  <c r="G589" i="3"/>
  <c r="C589" i="3"/>
  <c r="E589" i="3"/>
  <c r="D589" i="3"/>
  <c r="A590" i="3"/>
  <c r="H590" i="3"/>
  <c r="B590" i="3"/>
  <c r="G590" i="3"/>
  <c r="C590" i="3"/>
  <c r="D590" i="3"/>
  <c r="A591" i="3"/>
  <c r="H591" i="3"/>
  <c r="B591" i="3"/>
  <c r="G591" i="3"/>
  <c r="C591" i="3"/>
  <c r="E591" i="3"/>
  <c r="D591" i="3"/>
  <c r="A592" i="3"/>
  <c r="H592" i="3"/>
  <c r="B592" i="3"/>
  <c r="G592" i="3"/>
  <c r="C592" i="3"/>
  <c r="D592" i="3"/>
  <c r="A593" i="3"/>
  <c r="H593" i="3"/>
  <c r="B593" i="3"/>
  <c r="G593" i="3"/>
  <c r="C593" i="3"/>
  <c r="E593" i="3"/>
  <c r="D593" i="3"/>
  <c r="A594" i="3"/>
  <c r="H594" i="3"/>
  <c r="B594" i="3"/>
  <c r="G594" i="3"/>
  <c r="C594" i="3"/>
  <c r="E594" i="3"/>
  <c r="D594" i="3"/>
  <c r="A595" i="3"/>
  <c r="H595" i="3"/>
  <c r="B595" i="3"/>
  <c r="G595" i="3"/>
  <c r="C595" i="3"/>
  <c r="D595" i="3"/>
  <c r="A596" i="3"/>
  <c r="H596" i="3"/>
  <c r="B596" i="3"/>
  <c r="G596" i="3"/>
  <c r="C596" i="3"/>
  <c r="E596" i="3"/>
  <c r="D596" i="3"/>
  <c r="A597" i="3"/>
  <c r="H597" i="3"/>
  <c r="B597" i="3"/>
  <c r="G597" i="3"/>
  <c r="C597" i="3"/>
  <c r="E597" i="3"/>
  <c r="D597" i="3"/>
  <c r="A598" i="3"/>
  <c r="H598" i="3"/>
  <c r="B598" i="3"/>
  <c r="G598" i="3"/>
  <c r="C598" i="3"/>
  <c r="D598" i="3"/>
  <c r="A599" i="3"/>
  <c r="H599" i="3"/>
  <c r="B599" i="3"/>
  <c r="G599" i="3"/>
  <c r="C599" i="3"/>
  <c r="E599" i="3"/>
  <c r="D599" i="3"/>
  <c r="A600" i="3"/>
  <c r="H600" i="3"/>
  <c r="B600" i="3"/>
  <c r="G600" i="3"/>
  <c r="C600" i="3"/>
  <c r="E600" i="3"/>
  <c r="D600" i="3"/>
  <c r="A601" i="3"/>
  <c r="H601" i="3"/>
  <c r="B601" i="3"/>
  <c r="G601" i="3"/>
  <c r="C601" i="3"/>
  <c r="E601" i="3"/>
  <c r="D601" i="3"/>
  <c r="A602" i="3"/>
  <c r="H602" i="3"/>
  <c r="B602" i="3"/>
  <c r="G602" i="3"/>
  <c r="C602" i="3"/>
  <c r="D602" i="3"/>
  <c r="A603" i="3"/>
  <c r="H603" i="3"/>
  <c r="B603" i="3"/>
  <c r="G603" i="3"/>
  <c r="C603" i="3"/>
  <c r="E603" i="3"/>
  <c r="D603" i="3"/>
  <c r="A604" i="3"/>
  <c r="H604" i="3"/>
  <c r="B604" i="3"/>
  <c r="G604" i="3"/>
  <c r="C604" i="3"/>
  <c r="E604" i="3"/>
  <c r="D604" i="3"/>
  <c r="A605" i="3"/>
  <c r="H605" i="3"/>
  <c r="B605" i="3"/>
  <c r="G605" i="3"/>
  <c r="C605" i="3"/>
  <c r="E605" i="3"/>
  <c r="D605" i="3"/>
  <c r="A606" i="3"/>
  <c r="H606" i="3"/>
  <c r="B606" i="3"/>
  <c r="G606" i="3"/>
  <c r="C606" i="3"/>
  <c r="D606" i="3"/>
  <c r="A607" i="3"/>
  <c r="H607" i="3"/>
  <c r="B607" i="3"/>
  <c r="G607" i="3"/>
  <c r="C607" i="3"/>
  <c r="E607" i="3"/>
  <c r="D607" i="3"/>
  <c r="A608" i="3"/>
  <c r="H608" i="3"/>
  <c r="B608" i="3"/>
  <c r="G608" i="3"/>
  <c r="C608" i="3"/>
  <c r="E608" i="3"/>
  <c r="D608" i="3"/>
  <c r="A609" i="3"/>
  <c r="H609" i="3"/>
  <c r="B609" i="3"/>
  <c r="G609" i="3"/>
  <c r="C609" i="3"/>
  <c r="E609" i="3"/>
  <c r="D609" i="3"/>
  <c r="A610" i="3"/>
  <c r="H610" i="3"/>
  <c r="B610" i="3"/>
  <c r="G610" i="3"/>
  <c r="C610" i="3"/>
  <c r="D610" i="3"/>
  <c r="A611" i="3"/>
  <c r="H611" i="3"/>
  <c r="B611" i="3"/>
  <c r="G611" i="3"/>
  <c r="C611" i="3"/>
  <c r="E611" i="3"/>
  <c r="D611" i="3"/>
  <c r="A612" i="3"/>
  <c r="H612" i="3"/>
  <c r="B612" i="3"/>
  <c r="G612" i="3"/>
  <c r="C612" i="3"/>
  <c r="E612" i="3"/>
  <c r="D612" i="3"/>
  <c r="A613" i="3"/>
  <c r="H613" i="3"/>
  <c r="B613" i="3"/>
  <c r="G613" i="3"/>
  <c r="C613" i="3"/>
  <c r="E613" i="3"/>
  <c r="D613" i="3"/>
  <c r="A614" i="3"/>
  <c r="H614" i="3"/>
  <c r="B614" i="3"/>
  <c r="G614" i="3"/>
  <c r="C614" i="3"/>
  <c r="E614" i="3"/>
  <c r="D614" i="3"/>
  <c r="A615" i="3"/>
  <c r="H615" i="3"/>
  <c r="B615" i="3"/>
  <c r="G615" i="3"/>
  <c r="C615" i="3"/>
  <c r="D615" i="3"/>
  <c r="A616" i="3"/>
  <c r="H616" i="3"/>
  <c r="B616" i="3"/>
  <c r="G616" i="3"/>
  <c r="C616" i="3"/>
  <c r="E616" i="3"/>
  <c r="D616" i="3"/>
  <c r="A617" i="3"/>
  <c r="H617" i="3"/>
  <c r="B617" i="3"/>
  <c r="G617" i="3"/>
  <c r="C617" i="3"/>
  <c r="D617" i="3"/>
  <c r="A618" i="3"/>
  <c r="H618" i="3"/>
  <c r="B618" i="3"/>
  <c r="G618" i="3"/>
  <c r="C618" i="3"/>
  <c r="E618" i="3"/>
  <c r="D618" i="3"/>
  <c r="A619" i="3"/>
  <c r="H619" i="3"/>
  <c r="B619" i="3"/>
  <c r="G619" i="3"/>
  <c r="C619" i="3"/>
  <c r="E619" i="3"/>
  <c r="D619" i="3"/>
  <c r="A620" i="3"/>
  <c r="H620" i="3"/>
  <c r="B620" i="3"/>
  <c r="G620" i="3"/>
  <c r="C620" i="3"/>
  <c r="E620" i="3"/>
  <c r="D620" i="3"/>
  <c r="A621" i="3"/>
  <c r="H621" i="3"/>
  <c r="B621" i="3"/>
  <c r="G621" i="3"/>
  <c r="C621" i="3"/>
  <c r="E621" i="3"/>
  <c r="D621" i="3"/>
  <c r="A622" i="3"/>
  <c r="H622" i="3"/>
  <c r="B622" i="3"/>
  <c r="G622" i="3"/>
  <c r="C622" i="3"/>
  <c r="D622" i="3"/>
  <c r="A623" i="3"/>
  <c r="H623" i="3"/>
  <c r="B623" i="3"/>
  <c r="G623" i="3"/>
  <c r="C623" i="3"/>
  <c r="E623" i="3"/>
  <c r="D623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92" i="3"/>
  <c r="B392" i="3"/>
  <c r="D392" i="3"/>
  <c r="A392" i="3"/>
  <c r="H391" i="3"/>
  <c r="B391" i="3"/>
  <c r="D391" i="3"/>
  <c r="A391" i="3"/>
  <c r="H31" i="3"/>
  <c r="B31" i="3"/>
  <c r="D31" i="3"/>
  <c r="A31" i="3"/>
  <c r="H390" i="3"/>
  <c r="B390" i="3"/>
  <c r="D390" i="3"/>
  <c r="A390" i="3"/>
  <c r="H389" i="3"/>
  <c r="B389" i="3"/>
  <c r="D389" i="3"/>
  <c r="A389" i="3"/>
  <c r="H388" i="3"/>
  <c r="B388" i="3"/>
  <c r="D388" i="3"/>
  <c r="A388" i="3"/>
  <c r="H387" i="3"/>
  <c r="B387" i="3"/>
  <c r="D387" i="3"/>
  <c r="A387" i="3"/>
  <c r="H386" i="3"/>
  <c r="B386" i="3"/>
  <c r="D386" i="3"/>
  <c r="A386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385" i="3"/>
  <c r="B385" i="3"/>
  <c r="D385" i="3"/>
  <c r="A385" i="3"/>
  <c r="H25" i="3"/>
  <c r="B25" i="3"/>
  <c r="D25" i="3"/>
  <c r="A25" i="3"/>
  <c r="H24" i="3"/>
  <c r="B24" i="3"/>
  <c r="D24" i="3"/>
  <c r="A24" i="3"/>
  <c r="H384" i="3"/>
  <c r="B384" i="3"/>
  <c r="D384" i="3"/>
  <c r="A384" i="3"/>
  <c r="H383" i="3"/>
  <c r="B383" i="3"/>
  <c r="D383" i="3"/>
  <c r="A383" i="3"/>
  <c r="H382" i="3"/>
  <c r="B382" i="3"/>
  <c r="D382" i="3"/>
  <c r="A382" i="3"/>
  <c r="H23" i="3"/>
  <c r="B23" i="3"/>
  <c r="D23" i="3"/>
  <c r="A23" i="3"/>
  <c r="H381" i="3"/>
  <c r="B381" i="3"/>
  <c r="D381" i="3"/>
  <c r="A381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380" i="3"/>
  <c r="B380" i="3"/>
  <c r="D380" i="3"/>
  <c r="A380" i="3"/>
  <c r="H379" i="3"/>
  <c r="B379" i="3"/>
  <c r="D379" i="3"/>
  <c r="A379" i="3"/>
  <c r="H378" i="3"/>
  <c r="B378" i="3"/>
  <c r="D378" i="3"/>
  <c r="A378" i="3"/>
  <c r="H377" i="3"/>
  <c r="B377" i="3"/>
  <c r="D377" i="3"/>
  <c r="A377" i="3"/>
  <c r="H376" i="3"/>
  <c r="B376" i="3"/>
  <c r="D376" i="3"/>
  <c r="A376" i="3"/>
  <c r="H375" i="3"/>
  <c r="B375" i="3"/>
  <c r="D375" i="3"/>
  <c r="A375" i="3"/>
  <c r="H374" i="3"/>
  <c r="B374" i="3"/>
  <c r="D374" i="3"/>
  <c r="A374" i="3"/>
  <c r="H373" i="3"/>
  <c r="B373" i="3"/>
  <c r="D373" i="3"/>
  <c r="A373" i="3"/>
  <c r="H372" i="3"/>
  <c r="B372" i="3"/>
  <c r="D372" i="3"/>
  <c r="A372" i="3"/>
  <c r="H371" i="3"/>
  <c r="B371" i="3"/>
  <c r="D371" i="3"/>
  <c r="A371" i="3"/>
  <c r="H370" i="3"/>
  <c r="B370" i="3"/>
  <c r="D370" i="3"/>
  <c r="A370" i="3"/>
  <c r="H369" i="3"/>
  <c r="B369" i="3"/>
  <c r="D369" i="3"/>
  <c r="A36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365" i="3"/>
  <c r="B365" i="3"/>
  <c r="D365" i="3"/>
  <c r="A365" i="3"/>
  <c r="H364" i="3"/>
  <c r="B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18" i="3"/>
  <c r="B18" i="3"/>
  <c r="D18" i="3"/>
  <c r="A18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315" i="3"/>
  <c r="B315" i="3"/>
  <c r="D315" i="3"/>
  <c r="A315" i="3"/>
  <c r="H314" i="3"/>
  <c r="B314" i="3"/>
  <c r="D314" i="3"/>
  <c r="A314" i="3"/>
  <c r="H313" i="3"/>
  <c r="B313" i="3"/>
  <c r="D313" i="3"/>
  <c r="A313" i="3"/>
  <c r="H312" i="3"/>
  <c r="B312" i="3"/>
  <c r="D312" i="3"/>
  <c r="A312" i="3"/>
  <c r="H311" i="3"/>
  <c r="B311" i="3"/>
  <c r="D311" i="3"/>
  <c r="A311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17" i="3"/>
  <c r="B17" i="3"/>
  <c r="D17" i="3"/>
  <c r="A17" i="3"/>
  <c r="H306" i="3"/>
  <c r="B306" i="3"/>
  <c r="F306" i="3"/>
  <c r="D306" i="3"/>
  <c r="A306" i="3"/>
  <c r="H305" i="3"/>
  <c r="B305" i="3"/>
  <c r="F305" i="3"/>
  <c r="D305" i="3"/>
  <c r="A305" i="3"/>
  <c r="H304" i="3"/>
  <c r="B304" i="3"/>
  <c r="F304" i="3"/>
  <c r="D304" i="3"/>
  <c r="A304" i="3"/>
  <c r="H303" i="3"/>
  <c r="B303" i="3"/>
  <c r="F303" i="3"/>
  <c r="D303" i="3"/>
  <c r="A303" i="3"/>
  <c r="H302" i="3"/>
  <c r="B302" i="3"/>
  <c r="F302" i="3"/>
  <c r="D302" i="3"/>
  <c r="A302" i="3"/>
  <c r="H16" i="3"/>
  <c r="B16" i="3"/>
  <c r="D16" i="3"/>
  <c r="A16" i="3"/>
  <c r="H15" i="3"/>
  <c r="B15" i="3"/>
  <c r="D15" i="3"/>
  <c r="A15" i="3"/>
  <c r="H301" i="3"/>
  <c r="B301" i="3"/>
  <c r="D301" i="3"/>
  <c r="A301" i="3"/>
  <c r="H14" i="3"/>
  <c r="B14" i="3"/>
  <c r="D14" i="3"/>
  <c r="A14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H13" i="3"/>
  <c r="B13" i="3"/>
  <c r="D13" i="3"/>
  <c r="A13" i="3"/>
  <c r="H296" i="3"/>
  <c r="B296" i="3"/>
  <c r="D296" i="3"/>
  <c r="A296" i="3"/>
  <c r="H12" i="3"/>
  <c r="B12" i="3"/>
  <c r="D12" i="3"/>
  <c r="A12" i="3"/>
  <c r="H11" i="3"/>
  <c r="B11" i="3"/>
  <c r="D11" i="3"/>
  <c r="A11" i="3"/>
  <c r="H295" i="3"/>
  <c r="B295" i="3"/>
  <c r="D295" i="3"/>
  <c r="A295" i="3"/>
  <c r="H294" i="3"/>
  <c r="B294" i="3"/>
  <c r="D294" i="3"/>
  <c r="A294" i="3"/>
  <c r="H293" i="3"/>
  <c r="B293" i="3"/>
  <c r="D293" i="3"/>
  <c r="A293" i="3"/>
  <c r="H292" i="3"/>
  <c r="B292" i="3"/>
  <c r="D292" i="3"/>
  <c r="A292" i="3"/>
  <c r="H291" i="3"/>
  <c r="B291" i="3"/>
  <c r="D291" i="3"/>
  <c r="A291" i="3"/>
  <c r="H290" i="3"/>
  <c r="B290" i="3"/>
  <c r="D290" i="3"/>
  <c r="A290" i="3"/>
  <c r="H289" i="3"/>
  <c r="B289" i="3"/>
  <c r="D289" i="3"/>
  <c r="A289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85" i="3"/>
  <c r="B285" i="3"/>
  <c r="D285" i="3"/>
  <c r="A285" i="3"/>
  <c r="H284" i="3"/>
  <c r="B284" i="3"/>
  <c r="D284" i="3"/>
  <c r="A284" i="3"/>
  <c r="H283" i="3"/>
  <c r="B283" i="3"/>
  <c r="D283" i="3"/>
  <c r="A28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Q699" i="1"/>
  <c r="Q701" i="1"/>
  <c r="Q697" i="1"/>
  <c r="Q693" i="1"/>
  <c r="Q669" i="1"/>
  <c r="Q688" i="1"/>
  <c r="Q690" i="1"/>
  <c r="Q695" i="1"/>
  <c r="Q681" i="1"/>
  <c r="Q685" i="1"/>
  <c r="Q687" i="1"/>
  <c r="Q675" i="1"/>
  <c r="Q170" i="1"/>
  <c r="Q182" i="1"/>
  <c r="Q191" i="1"/>
  <c r="Q335" i="1"/>
  <c r="C17" i="1"/>
  <c r="Q683" i="1"/>
  <c r="Q682" i="1"/>
  <c r="Q679" i="1"/>
  <c r="Q666" i="1"/>
  <c r="Q628" i="1"/>
  <c r="Q631" i="1"/>
  <c r="Q653" i="1"/>
  <c r="Q659" i="1"/>
  <c r="Q629" i="1"/>
  <c r="Q646" i="1"/>
  <c r="Q651" i="1"/>
  <c r="Q654" i="1"/>
  <c r="K676" i="1"/>
  <c r="Q676" i="1"/>
  <c r="Q677" i="1"/>
  <c r="Q673" i="1"/>
  <c r="K507" i="1"/>
  <c r="Q507" i="1"/>
  <c r="Q527" i="1"/>
  <c r="Q658" i="1"/>
  <c r="J375" i="1"/>
  <c r="Q648" i="1"/>
  <c r="Q374" i="1"/>
  <c r="Q376" i="1"/>
  <c r="Q392" i="1"/>
  <c r="Q411" i="1"/>
  <c r="Q169" i="1"/>
  <c r="Q171" i="1"/>
  <c r="Q172" i="1"/>
  <c r="Q174" i="1"/>
  <c r="Q178" i="1"/>
  <c r="Q180" i="1"/>
  <c r="Q181" i="1"/>
  <c r="Q183" i="1"/>
  <c r="Q184" i="1"/>
  <c r="Q186" i="1"/>
  <c r="Q194" i="1"/>
  <c r="Q195" i="1"/>
  <c r="Q196" i="1"/>
  <c r="Q197" i="1"/>
  <c r="Q198" i="1"/>
  <c r="Q199" i="1"/>
  <c r="Q200" i="1"/>
  <c r="Q201" i="1"/>
  <c r="Q202" i="1"/>
  <c r="Q203" i="1"/>
  <c r="Q204" i="1"/>
  <c r="Q206" i="1"/>
  <c r="Q207" i="1"/>
  <c r="Q209" i="1"/>
  <c r="Q212" i="1"/>
  <c r="Q213" i="1"/>
  <c r="Q214" i="1"/>
  <c r="Q215" i="1"/>
  <c r="Q216" i="1"/>
  <c r="Q217" i="1"/>
  <c r="Q218" i="1"/>
  <c r="Q228" i="1"/>
  <c r="Q229" i="1"/>
  <c r="Q230" i="1"/>
  <c r="Q232" i="1"/>
  <c r="Q233" i="1"/>
  <c r="Q234" i="1"/>
  <c r="Q235" i="1"/>
  <c r="Q237" i="1"/>
  <c r="Q238" i="1"/>
  <c r="Q239" i="1"/>
  <c r="Q241" i="1"/>
  <c r="Q242" i="1"/>
  <c r="Q252" i="1"/>
  <c r="Q253" i="1"/>
  <c r="Q255" i="1"/>
  <c r="Q256" i="1"/>
  <c r="Q257" i="1"/>
  <c r="Q258" i="1"/>
  <c r="Q259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3" i="1"/>
  <c r="Q284" i="1"/>
  <c r="Q285" i="1"/>
  <c r="Q286" i="1"/>
  <c r="Q287" i="1"/>
  <c r="Q288" i="1"/>
  <c r="Q290" i="1"/>
  <c r="Q291" i="1"/>
  <c r="Q292" i="1"/>
  <c r="Q293" i="1"/>
  <c r="Q294" i="1"/>
  <c r="Q295" i="1"/>
  <c r="Q297" i="1"/>
  <c r="Q298" i="1"/>
  <c r="Q299" i="1"/>
  <c r="Q302" i="1"/>
  <c r="Q303" i="1"/>
  <c r="Q305" i="1"/>
  <c r="Q306" i="1"/>
  <c r="Q307" i="1"/>
  <c r="Q308" i="1"/>
  <c r="Q309" i="1"/>
  <c r="Q310" i="1"/>
  <c r="Q311" i="1"/>
  <c r="Q313" i="1"/>
  <c r="Q315" i="1"/>
  <c r="Q317" i="1"/>
  <c r="Q318" i="1"/>
  <c r="Q319" i="1"/>
  <c r="Q320" i="1"/>
  <c r="Q323" i="1"/>
  <c r="Q324" i="1"/>
  <c r="Q325" i="1"/>
  <c r="Q326" i="1"/>
  <c r="Q327" i="1"/>
  <c r="Q328" i="1"/>
  <c r="Q329" i="1"/>
  <c r="Q330" i="1"/>
  <c r="Q331" i="1"/>
  <c r="Q332" i="1"/>
  <c r="Q333" i="1"/>
  <c r="Q336" i="1"/>
  <c r="Q337" i="1"/>
  <c r="Q338" i="1"/>
  <c r="Q339" i="1"/>
  <c r="Q340" i="1"/>
  <c r="Q341" i="1"/>
  <c r="Q342" i="1"/>
  <c r="Q343" i="1"/>
  <c r="Q345" i="1"/>
  <c r="Q346" i="1"/>
  <c r="Q347" i="1"/>
  <c r="Q348" i="1"/>
  <c r="Q349" i="1"/>
  <c r="Q350" i="1"/>
  <c r="Q351" i="1"/>
  <c r="Q352" i="1"/>
  <c r="Q353" i="1"/>
  <c r="Q355" i="1"/>
  <c r="Q357" i="1"/>
  <c r="Q358" i="1"/>
  <c r="Q359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5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3" i="1"/>
  <c r="Q394" i="1"/>
  <c r="Q395" i="1"/>
  <c r="Q396" i="1"/>
  <c r="Q397" i="1"/>
  <c r="Q398" i="1"/>
  <c r="Q399" i="1"/>
  <c r="Q400" i="1"/>
  <c r="Q403" i="1"/>
  <c r="Q407" i="1"/>
  <c r="Q408" i="1"/>
  <c r="Q409" i="1"/>
  <c r="Q410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30" i="1"/>
  <c r="Q432" i="1"/>
  <c r="Q437" i="1"/>
  <c r="Q438" i="1"/>
  <c r="Q439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6" i="1"/>
  <c r="Q468" i="1"/>
  <c r="Q471" i="1"/>
  <c r="Q472" i="1"/>
  <c r="Q477" i="1"/>
  <c r="Q478" i="1"/>
  <c r="Q479" i="1"/>
  <c r="Q480" i="1"/>
  <c r="Q482" i="1"/>
  <c r="Q484" i="1"/>
  <c r="Q486" i="1"/>
  <c r="Q488" i="1"/>
  <c r="Q491" i="1"/>
  <c r="Q493" i="1"/>
  <c r="Q495" i="1"/>
  <c r="Q500" i="1"/>
  <c r="Q503" i="1"/>
  <c r="Q516" i="1"/>
  <c r="Q519" i="1"/>
  <c r="Q522" i="1"/>
  <c r="Q524" i="1"/>
  <c r="Q526" i="1"/>
  <c r="Q560" i="1"/>
  <c r="Q562" i="1"/>
  <c r="Q564" i="1"/>
  <c r="Q573" i="1"/>
  <c r="Q580" i="1"/>
  <c r="Q582" i="1"/>
  <c r="Q584" i="1"/>
  <c r="Q592" i="1"/>
  <c r="Q594" i="1"/>
  <c r="Q597" i="1"/>
  <c r="Q600" i="1"/>
  <c r="Q602" i="1"/>
  <c r="Q604" i="1"/>
  <c r="Q613" i="1"/>
  <c r="Q619" i="1"/>
  <c r="Q621" i="1"/>
  <c r="Q623" i="1"/>
  <c r="Q625" i="1"/>
  <c r="Q643" i="1"/>
  <c r="I415" i="1"/>
  <c r="I369" i="1"/>
  <c r="J274" i="1"/>
  <c r="I84" i="1"/>
  <c r="I86" i="1"/>
  <c r="I108" i="1"/>
  <c r="I76" i="1"/>
  <c r="Q76" i="1"/>
  <c r="Q77" i="1"/>
  <c r="Q79" i="1"/>
  <c r="Q84" i="1"/>
  <c r="Q86" i="1"/>
  <c r="Q87" i="1"/>
  <c r="Q93" i="1"/>
  <c r="Q108" i="1"/>
  <c r="Q435" i="1"/>
  <c r="E435" i="1"/>
  <c r="F435" i="1" s="1"/>
  <c r="G435" i="1" s="1"/>
  <c r="H435" i="1" s="1"/>
  <c r="E382" i="3"/>
  <c r="E248" i="3"/>
  <c r="E438" i="3"/>
  <c r="F403" i="1"/>
  <c r="G403" i="1" s="1"/>
  <c r="I403" i="1" s="1"/>
  <c r="E190" i="3"/>
  <c r="F286" i="1"/>
  <c r="G286" i="1" s="1"/>
  <c r="I286" i="1" s="1"/>
  <c r="E95" i="3"/>
  <c r="E171" i="3"/>
  <c r="F307" i="1"/>
  <c r="G307" i="1" s="1"/>
  <c r="I307" i="1" s="1"/>
  <c r="E112" i="3"/>
  <c r="E120" i="3"/>
  <c r="E223" i="3"/>
  <c r="E196" i="3"/>
  <c r="E247" i="3" l="1"/>
  <c r="E297" i="3"/>
  <c r="E326" i="3"/>
  <c r="F410" i="1"/>
  <c r="G410" i="1" s="1"/>
  <c r="J410" i="1" s="1"/>
  <c r="F416" i="1"/>
  <c r="G416" i="1" s="1"/>
  <c r="I416" i="1" s="1"/>
  <c r="F77" i="1"/>
  <c r="G77" i="1" s="1"/>
  <c r="I77" i="1" s="1"/>
  <c r="F684" i="1"/>
  <c r="G684" i="1" s="1"/>
  <c r="I684" i="1" s="1"/>
  <c r="F656" i="1"/>
  <c r="G656" i="1" s="1"/>
  <c r="K656" i="1" s="1"/>
  <c r="F638" i="1"/>
  <c r="G638" i="1" s="1"/>
  <c r="I638" i="1" s="1"/>
  <c r="F536" i="1"/>
  <c r="G536" i="1" s="1"/>
  <c r="I536" i="1" s="1"/>
  <c r="F531" i="1"/>
  <c r="G531" i="1" s="1"/>
  <c r="I531" i="1" s="1"/>
  <c r="F502" i="1"/>
  <c r="G502" i="1" s="1"/>
  <c r="J502" i="1" s="1"/>
  <c r="F219" i="1"/>
  <c r="G219" i="1" s="1"/>
  <c r="I219" i="1" s="1"/>
  <c r="F193" i="1"/>
  <c r="G193" i="1" s="1"/>
  <c r="I193" i="1" s="1"/>
  <c r="F188" i="1"/>
  <c r="G188" i="1" s="1"/>
  <c r="I188" i="1" s="1"/>
  <c r="F45" i="1"/>
  <c r="G45" i="1" s="1"/>
  <c r="I45" i="1" s="1"/>
  <c r="F218" i="1"/>
  <c r="G218" i="1" s="1"/>
  <c r="I218" i="1" s="1"/>
  <c r="F202" i="1"/>
  <c r="G202" i="1" s="1"/>
  <c r="I202" i="1" s="1"/>
  <c r="F174" i="1"/>
  <c r="G174" i="1" s="1"/>
  <c r="I174" i="1" s="1"/>
  <c r="F555" i="1"/>
  <c r="G555" i="1" s="1"/>
  <c r="I555" i="1" s="1"/>
  <c r="F441" i="1"/>
  <c r="G441" i="1" s="1"/>
  <c r="I441" i="1" s="1"/>
  <c r="F492" i="1"/>
  <c r="G492" i="1" s="1"/>
  <c r="J492" i="1" s="1"/>
  <c r="E579" i="3"/>
  <c r="E563" i="3"/>
  <c r="E556" i="3"/>
  <c r="E477" i="3"/>
  <c r="E321" i="3"/>
  <c r="E422" i="3"/>
  <c r="E135" i="3"/>
  <c r="E152" i="3"/>
  <c r="E156" i="3"/>
  <c r="E373" i="3"/>
  <c r="E238" i="3"/>
  <c r="E68" i="3"/>
  <c r="E75" i="3"/>
  <c r="E587" i="3"/>
  <c r="E119" i="3"/>
  <c r="E17" i="3"/>
  <c r="E355" i="3"/>
  <c r="E200" i="3"/>
  <c r="E436" i="3"/>
  <c r="E547" i="3"/>
  <c r="E283" i="3"/>
  <c r="E405" i="3"/>
  <c r="E541" i="3"/>
  <c r="E519" i="3"/>
  <c r="E258" i="3"/>
  <c r="E35" i="3"/>
  <c r="E71" i="3"/>
  <c r="E430" i="3"/>
  <c r="E187" i="3"/>
  <c r="E209" i="3"/>
  <c r="E236" i="3"/>
  <c r="F15" i="1"/>
  <c r="F670" i="1"/>
  <c r="G670" i="1" s="1"/>
  <c r="K670" i="1" s="1"/>
  <c r="E606" i="3"/>
  <c r="F596" i="1"/>
  <c r="G596" i="1" s="1"/>
  <c r="I596" i="1" s="1"/>
  <c r="E549" i="3"/>
  <c r="F513" i="1"/>
  <c r="G513" i="1" s="1"/>
  <c r="I513" i="1" s="1"/>
  <c r="E480" i="3"/>
  <c r="F129" i="1"/>
  <c r="G129" i="1" s="1"/>
  <c r="I129" i="1" s="1"/>
  <c r="E341" i="3"/>
  <c r="F331" i="1"/>
  <c r="G331" i="1" s="1"/>
  <c r="I331" i="1" s="1"/>
  <c r="E131" i="3"/>
  <c r="F87" i="1"/>
  <c r="G87" i="1" s="1"/>
  <c r="I87" i="1" s="1"/>
  <c r="E16" i="3"/>
  <c r="F532" i="1"/>
  <c r="G532" i="1" s="1"/>
  <c r="I532" i="1" s="1"/>
  <c r="E494" i="3"/>
  <c r="F236" i="1"/>
  <c r="G236" i="1" s="1"/>
  <c r="I236" i="1" s="1"/>
  <c r="E407" i="3"/>
  <c r="F111" i="1"/>
  <c r="G111" i="1" s="1"/>
  <c r="I111" i="1" s="1"/>
  <c r="E323" i="3"/>
  <c r="F90" i="1"/>
  <c r="G90" i="1" s="1"/>
  <c r="I90" i="1" s="1"/>
  <c r="E304" i="3"/>
  <c r="F47" i="1"/>
  <c r="G47" i="1" s="1"/>
  <c r="I47" i="1" s="1"/>
  <c r="E267" i="3"/>
  <c r="F349" i="1"/>
  <c r="G349" i="1" s="1"/>
  <c r="I349" i="1" s="1"/>
  <c r="E146" i="3"/>
  <c r="F368" i="1"/>
  <c r="G368" i="1" s="1"/>
  <c r="I368" i="1" s="1"/>
  <c r="E160" i="3"/>
  <c r="F391" i="1"/>
  <c r="G391" i="1" s="1"/>
  <c r="J391" i="1" s="1"/>
  <c r="E181" i="3"/>
  <c r="F678" i="1"/>
  <c r="G678" i="1" s="1"/>
  <c r="I678" i="1" s="1"/>
  <c r="E610" i="3"/>
  <c r="F652" i="1"/>
  <c r="G652" i="1" s="1"/>
  <c r="K652" i="1" s="1"/>
  <c r="E592" i="3"/>
  <c r="F296" i="1"/>
  <c r="G296" i="1" s="1"/>
  <c r="I296" i="1" s="1"/>
  <c r="E423" i="3"/>
  <c r="F98" i="1"/>
  <c r="G98" i="1" s="1"/>
  <c r="I98" i="1" s="1"/>
  <c r="E311" i="3"/>
  <c r="F299" i="1"/>
  <c r="G299" i="1" s="1"/>
  <c r="I299" i="1" s="1"/>
  <c r="E106" i="3"/>
  <c r="F170" i="1"/>
  <c r="G170" i="1" s="1"/>
  <c r="I170" i="1" s="1"/>
  <c r="E20" i="3"/>
  <c r="F605" i="1"/>
  <c r="G605" i="1" s="1"/>
  <c r="I605" i="1" s="1"/>
  <c r="E554" i="3"/>
  <c r="F487" i="1"/>
  <c r="G487" i="1" s="1"/>
  <c r="I487" i="1" s="1"/>
  <c r="E460" i="3"/>
  <c r="F406" i="1"/>
  <c r="G406" i="1" s="1"/>
  <c r="I406" i="1" s="1"/>
  <c r="E442" i="3"/>
  <c r="F51" i="1"/>
  <c r="G51" i="1" s="1"/>
  <c r="I51" i="1" s="1"/>
  <c r="E271" i="3"/>
  <c r="F33" i="1"/>
  <c r="G33" i="1" s="1"/>
  <c r="I33" i="1" s="1"/>
  <c r="E253" i="3"/>
  <c r="F22" i="1"/>
  <c r="G22" i="1" s="1"/>
  <c r="I22" i="1" s="1"/>
  <c r="E242" i="3"/>
  <c r="F371" i="1"/>
  <c r="G371" i="1" s="1"/>
  <c r="I371" i="1" s="1"/>
  <c r="E163" i="3"/>
  <c r="F266" i="1"/>
  <c r="G266" i="1" s="1"/>
  <c r="I266" i="1" s="1"/>
  <c r="E77" i="3"/>
  <c r="F378" i="1"/>
  <c r="G378" i="1" s="1"/>
  <c r="I378" i="1" s="1"/>
  <c r="E168" i="3"/>
  <c r="F340" i="1"/>
  <c r="G340" i="1" s="1"/>
  <c r="I340" i="1" s="1"/>
  <c r="E138" i="3"/>
  <c r="F279" i="1"/>
  <c r="G279" i="1" s="1"/>
  <c r="J279" i="1" s="1"/>
  <c r="E90" i="3"/>
  <c r="F412" i="1"/>
  <c r="G412" i="1" s="1"/>
  <c r="I412" i="1" s="1"/>
  <c r="E195" i="3"/>
  <c r="F689" i="1"/>
  <c r="G689" i="1" s="1"/>
  <c r="I689" i="1" s="1"/>
  <c r="E617" i="3"/>
  <c r="F660" i="1"/>
  <c r="G660" i="1" s="1"/>
  <c r="I660" i="1" s="1"/>
  <c r="E598" i="3"/>
  <c r="F611" i="1"/>
  <c r="G611" i="1" s="1"/>
  <c r="I611" i="1" s="1"/>
  <c r="E560" i="3"/>
  <c r="F149" i="1"/>
  <c r="G149" i="1" s="1"/>
  <c r="I149" i="1" s="1"/>
  <c r="E361" i="3"/>
  <c r="F95" i="1"/>
  <c r="G95" i="1" s="1"/>
  <c r="I95" i="1" s="1"/>
  <c r="E308" i="3"/>
  <c r="F71" i="1"/>
  <c r="G71" i="1" s="1"/>
  <c r="I71" i="1" s="1"/>
  <c r="E291" i="3"/>
  <c r="F424" i="1"/>
  <c r="G424" i="1" s="1"/>
  <c r="I424" i="1" s="1"/>
  <c r="E207" i="3"/>
  <c r="F185" i="1"/>
  <c r="G185" i="1" s="1"/>
  <c r="I185" i="1" s="1"/>
  <c r="E386" i="3"/>
  <c r="F154" i="1"/>
  <c r="G154" i="1" s="1"/>
  <c r="I154" i="1" s="1"/>
  <c r="E366" i="3"/>
  <c r="F107" i="1"/>
  <c r="G107" i="1" s="1"/>
  <c r="I107" i="1" s="1"/>
  <c r="E320" i="3"/>
  <c r="F400" i="1"/>
  <c r="G400" i="1" s="1"/>
  <c r="I400" i="1" s="1"/>
  <c r="E189" i="3"/>
  <c r="F649" i="1"/>
  <c r="G649" i="1" s="1"/>
  <c r="E590" i="3"/>
  <c r="F380" i="1"/>
  <c r="G380" i="1" s="1"/>
  <c r="I380" i="1" s="1"/>
  <c r="E170" i="3"/>
  <c r="F664" i="1"/>
  <c r="G664" i="1" s="1"/>
  <c r="K664" i="1" s="1"/>
  <c r="E602" i="3"/>
  <c r="F312" i="1"/>
  <c r="G312" i="1" s="1"/>
  <c r="I312" i="1" s="1"/>
  <c r="E427" i="3"/>
  <c r="F59" i="1"/>
  <c r="G59" i="1" s="1"/>
  <c r="I59" i="1" s="1"/>
  <c r="E279" i="3"/>
  <c r="F26" i="1"/>
  <c r="G26" i="1" s="1"/>
  <c r="I26" i="1" s="1"/>
  <c r="E246" i="3"/>
  <c r="F118" i="1"/>
  <c r="G118" i="1" s="1"/>
  <c r="I118" i="1" s="1"/>
  <c r="E330" i="3"/>
  <c r="F448" i="1"/>
  <c r="G448" i="1" s="1"/>
  <c r="I448" i="1" s="1"/>
  <c r="E225" i="3"/>
  <c r="F352" i="1"/>
  <c r="G352" i="1" s="1"/>
  <c r="I352" i="1" s="1"/>
  <c r="E149" i="3"/>
  <c r="F373" i="1"/>
  <c r="G373" i="1" s="1"/>
  <c r="J373" i="1" s="1"/>
  <c r="E165" i="3"/>
  <c r="F42" i="1"/>
  <c r="G42" i="1" s="1"/>
  <c r="I42" i="1" s="1"/>
  <c r="E262" i="3"/>
  <c r="F414" i="1"/>
  <c r="G414" i="1" s="1"/>
  <c r="I414" i="1" s="1"/>
  <c r="E197" i="3"/>
  <c r="F394" i="1"/>
  <c r="G394" i="1" s="1"/>
  <c r="I394" i="1" s="1"/>
  <c r="E183" i="3"/>
  <c r="F362" i="1"/>
  <c r="G362" i="1" s="1"/>
  <c r="I362" i="1" s="1"/>
  <c r="E154" i="3"/>
  <c r="E580" i="3"/>
  <c r="E363" i="3"/>
  <c r="E393" i="3"/>
  <c r="F527" i="1"/>
  <c r="G527" i="1" s="1"/>
  <c r="K527" i="1" s="1"/>
  <c r="E448" i="3"/>
  <c r="E622" i="3"/>
  <c r="E543" i="3"/>
  <c r="E535" i="3"/>
  <c r="E471" i="3"/>
  <c r="E412" i="3"/>
  <c r="E126" i="3"/>
  <c r="E584" i="3"/>
  <c r="E552" i="3"/>
  <c r="E536" i="3"/>
  <c r="E464" i="3"/>
  <c r="E367" i="3"/>
  <c r="E434" i="3"/>
  <c r="E42" i="3"/>
  <c r="E96" i="3"/>
  <c r="E458" i="3"/>
  <c r="E44" i="3"/>
  <c r="E110" i="3"/>
  <c r="C11" i="1"/>
  <c r="C12" i="1"/>
  <c r="O724" i="1" l="1"/>
  <c r="O723" i="1"/>
  <c r="O722" i="1"/>
  <c r="O721" i="1"/>
  <c r="C16" i="1"/>
  <c r="D18" i="1" s="1"/>
  <c r="O717" i="1"/>
  <c r="O421" i="1"/>
  <c r="O413" i="1"/>
  <c r="O511" i="1"/>
  <c r="O108" i="1"/>
  <c r="O668" i="1"/>
  <c r="O685" i="1"/>
  <c r="O62" i="1"/>
  <c r="O251" i="1"/>
  <c r="O719" i="1"/>
  <c r="O605" i="1"/>
  <c r="O109" i="1"/>
  <c r="O289" i="1"/>
  <c r="O573" i="1"/>
  <c r="O646" i="1"/>
  <c r="O390" i="1"/>
  <c r="O292" i="1"/>
  <c r="O93" i="1"/>
  <c r="O509" i="1"/>
  <c r="O204" i="1"/>
  <c r="O84" i="1"/>
  <c r="O243" i="1"/>
  <c r="O669" i="1"/>
  <c r="O564" i="1"/>
  <c r="O432" i="1"/>
  <c r="O647" i="1"/>
  <c r="O449" i="1"/>
  <c r="O694" i="1"/>
  <c r="O532" i="1"/>
  <c r="O513" i="1"/>
  <c r="O139" i="1"/>
  <c r="O450" i="1"/>
  <c r="O272" i="1"/>
  <c r="O606" i="1"/>
  <c r="O137" i="1"/>
  <c r="O48" i="1"/>
  <c r="O355" i="1"/>
  <c r="O464" i="1"/>
  <c r="O307" i="1"/>
  <c r="O514" i="1"/>
  <c r="O501" i="1"/>
  <c r="O431" i="1"/>
  <c r="O103" i="1"/>
  <c r="O335" i="1"/>
  <c r="O711" i="1"/>
  <c r="O660" i="1"/>
  <c r="O197" i="1"/>
  <c r="O209" i="1"/>
  <c r="O95" i="1"/>
  <c r="O663" i="1"/>
  <c r="O548" i="1"/>
  <c r="O221" i="1"/>
  <c r="O144" i="1"/>
  <c r="O671" i="1"/>
  <c r="O693" i="1"/>
  <c r="O418" i="1"/>
  <c r="O183" i="1"/>
  <c r="O481" i="1"/>
  <c r="O215" i="1"/>
  <c r="O473" i="1"/>
  <c r="O136" i="1"/>
  <c r="O539" i="1"/>
  <c r="O293" i="1"/>
  <c r="O455" i="1"/>
  <c r="O436" i="1"/>
  <c r="O71" i="1"/>
  <c r="O301" i="1"/>
  <c r="O461" i="1"/>
  <c r="O120" i="1"/>
  <c r="O467" i="1"/>
  <c r="O557" i="1"/>
  <c r="O566" i="1"/>
  <c r="O475" i="1"/>
  <c r="O635" i="1"/>
  <c r="O415" i="1"/>
  <c r="O562" i="1"/>
  <c r="O152" i="1"/>
  <c r="O624" i="1"/>
  <c r="O423" i="1"/>
  <c r="O133" i="1"/>
  <c r="O240" i="1"/>
  <c r="O38" i="1"/>
  <c r="O124" i="1"/>
  <c r="O626" i="1"/>
  <c r="O702" i="1"/>
  <c r="O304" i="1"/>
  <c r="O365" i="1"/>
  <c r="O400" i="1"/>
  <c r="O658" i="1"/>
  <c r="O594" i="1"/>
  <c r="O625" i="1"/>
  <c r="O228" i="1"/>
  <c r="O649" i="1"/>
  <c r="O256" i="1"/>
  <c r="O714" i="1"/>
  <c r="O375" i="1"/>
  <c r="O716" i="1"/>
  <c r="O319" i="1"/>
  <c r="O211" i="1"/>
  <c r="O589" i="1"/>
  <c r="O269" i="1"/>
  <c r="O64" i="1"/>
  <c r="O579" i="1"/>
  <c r="O670" i="1"/>
  <c r="O69" i="1"/>
  <c r="O571" i="1"/>
  <c r="O441" i="1"/>
  <c r="O171" i="1"/>
  <c r="O112" i="1"/>
  <c r="O503" i="1"/>
  <c r="O196" i="1"/>
  <c r="O56" i="1"/>
  <c r="O21" i="1"/>
  <c r="O147" i="1"/>
  <c r="O132" i="1"/>
  <c r="O26" i="1"/>
  <c r="O334" i="1"/>
  <c r="O492" i="1"/>
  <c r="O148" i="1"/>
  <c r="O463" i="1"/>
  <c r="O402" i="1"/>
  <c r="O366" i="1"/>
  <c r="O656" i="1"/>
  <c r="O581" i="1"/>
  <c r="O641" i="1"/>
  <c r="O33" i="1"/>
  <c r="O348" i="1"/>
  <c r="O542" i="1"/>
  <c r="O388" i="1"/>
  <c r="O499" i="1"/>
  <c r="O446" i="1"/>
  <c r="O471" i="1"/>
  <c r="O460" i="1"/>
  <c r="O369" i="1"/>
  <c r="O340" i="1"/>
  <c r="O491" i="1"/>
  <c r="O118" i="1"/>
  <c r="O609" i="1"/>
  <c r="O645" i="1"/>
  <c r="O25" i="1"/>
  <c r="O300" i="1"/>
  <c r="O193" i="1"/>
  <c r="O205" i="1"/>
  <c r="O623" i="1"/>
  <c r="O534" i="1"/>
  <c r="O55" i="1"/>
  <c r="O604" i="1"/>
  <c r="O303" i="1"/>
  <c r="O194" i="1"/>
  <c r="O495" i="1"/>
  <c r="O422" i="1"/>
  <c r="O583" i="1"/>
  <c r="O486" i="1"/>
  <c r="O189" i="1"/>
  <c r="O462" i="1"/>
  <c r="O706" i="1"/>
  <c r="O448" i="1"/>
  <c r="O231" i="1"/>
  <c r="O274" i="1"/>
  <c r="O468" i="1"/>
  <c r="O178" i="1"/>
  <c r="O60" i="1"/>
  <c r="O445" i="1"/>
  <c r="O538" i="1"/>
  <c r="O595" i="1"/>
  <c r="O297" i="1"/>
  <c r="O578" i="1"/>
  <c r="O267" i="1"/>
  <c r="O526" i="1"/>
  <c r="O247" i="1"/>
  <c r="O632" i="1"/>
  <c r="O131" i="1"/>
  <c r="O519" i="1"/>
  <c r="O570" i="1"/>
  <c r="O65" i="1"/>
  <c r="O44" i="1"/>
  <c r="O659" i="1"/>
  <c r="O343" i="1"/>
  <c r="O518" i="1"/>
  <c r="O129" i="1"/>
  <c r="O88" i="1"/>
  <c r="O409" i="1"/>
  <c r="O466" i="1"/>
  <c r="O426" i="1"/>
  <c r="O216" i="1"/>
  <c r="O41" i="1"/>
  <c r="O396" i="1"/>
  <c r="O537" i="1"/>
  <c r="O78" i="1"/>
  <c r="O24" i="1"/>
  <c r="O336" i="1"/>
  <c r="O713" i="1"/>
  <c r="O154" i="1"/>
  <c r="O567" i="1"/>
  <c r="O709" i="1"/>
  <c r="O173" i="1"/>
  <c r="O219" i="1"/>
  <c r="O111" i="1"/>
  <c r="O697" i="1"/>
  <c r="O584" i="1"/>
  <c r="O425" i="1"/>
  <c r="O524" i="1"/>
  <c r="O559" i="1"/>
  <c r="O290" i="1"/>
  <c r="O370" i="1"/>
  <c r="O549" i="1"/>
  <c r="O89" i="1"/>
  <c r="O101" i="1"/>
  <c r="O145" i="1"/>
  <c r="O543" i="1"/>
  <c r="O81" i="1"/>
  <c r="O434" i="1"/>
  <c r="O162" i="1"/>
  <c r="O392" i="1"/>
  <c r="O677" i="1"/>
  <c r="O283" i="1"/>
  <c r="O720" i="1"/>
  <c r="O629" i="1"/>
  <c r="O161" i="1"/>
  <c r="O47" i="1"/>
  <c r="O684" i="1"/>
  <c r="O662" i="1"/>
  <c r="O574" i="1"/>
  <c r="O585" i="1"/>
  <c r="O92" i="1"/>
  <c r="O207" i="1"/>
  <c r="O316" i="1"/>
  <c r="O611" i="1"/>
  <c r="O141" i="1"/>
  <c r="O689" i="1"/>
  <c r="O363" i="1"/>
  <c r="O510" i="1"/>
  <c r="O177" i="1"/>
  <c r="O146" i="1"/>
  <c r="O68" i="1"/>
  <c r="O360" i="1"/>
  <c r="O380" i="1"/>
  <c r="O517" i="1"/>
  <c r="O270" i="1"/>
  <c r="O580" i="1"/>
  <c r="O640" i="1"/>
  <c r="O260" i="1"/>
  <c r="O49" i="1"/>
  <c r="O443" i="1"/>
  <c r="O707" i="1"/>
  <c r="O587" i="1"/>
  <c r="O558" i="1"/>
  <c r="O394" i="1"/>
  <c r="O97" i="1"/>
  <c r="O560" i="1"/>
  <c r="O679" i="1"/>
  <c r="O592" i="1"/>
  <c r="O123" i="1"/>
  <c r="O457" i="1"/>
  <c r="O116" i="1"/>
  <c r="O299" i="1"/>
  <c r="O275" i="1"/>
  <c r="O408" i="1"/>
  <c r="O479" i="1"/>
  <c r="O159" i="1"/>
  <c r="O406" i="1"/>
  <c r="O695" i="1"/>
  <c r="O372" i="1"/>
  <c r="O170" i="1"/>
  <c r="O126" i="1"/>
  <c r="O718" i="1"/>
  <c r="O637" i="1"/>
  <c r="O555" i="1"/>
  <c r="O323" i="1"/>
  <c r="O439" i="1"/>
  <c r="O54" i="1"/>
  <c r="O271" i="1"/>
  <c r="O317" i="1"/>
  <c r="O490" i="1"/>
  <c r="O678" i="1"/>
  <c r="O31" i="1"/>
  <c r="O277" i="1"/>
  <c r="O504" i="1"/>
  <c r="O114" i="1"/>
  <c r="O576" i="1"/>
  <c r="O224" i="1"/>
  <c r="O140" i="1"/>
  <c r="O106" i="1"/>
  <c r="O416" i="1"/>
  <c r="O321" i="1"/>
  <c r="O356" i="1"/>
  <c r="O553" i="1"/>
  <c r="O429" i="1"/>
  <c r="O238" i="1"/>
  <c r="O488" i="1"/>
  <c r="O181" i="1"/>
  <c r="O452" i="1"/>
  <c r="O419" i="1"/>
  <c r="O568" i="1"/>
  <c r="O565" i="1"/>
  <c r="O157" i="1"/>
  <c r="O339" i="1"/>
  <c r="O295" i="1"/>
  <c r="O590" i="1"/>
  <c r="O263" i="1"/>
  <c r="O234" i="1"/>
  <c r="O279" i="1"/>
  <c r="O163" i="1"/>
  <c r="O218" i="1"/>
  <c r="O229" i="1"/>
  <c r="O142" i="1"/>
  <c r="O541" i="1"/>
  <c r="O333" i="1"/>
  <c r="O664" i="1"/>
  <c r="O61" i="1"/>
  <c r="O239" i="1"/>
  <c r="O102" i="1"/>
  <c r="O405" i="1"/>
  <c r="O266" i="1"/>
  <c r="O666" i="1"/>
  <c r="O51" i="1"/>
  <c r="O168" i="1"/>
  <c r="O176" i="1"/>
  <c r="O308" i="1"/>
  <c r="O653" i="1"/>
  <c r="O599" i="1"/>
  <c r="O633" i="1"/>
  <c r="O665" i="1"/>
  <c r="O286" i="1"/>
  <c r="O614" i="1"/>
  <c r="O217" i="1"/>
  <c r="O91" i="1"/>
  <c r="O110" i="1"/>
  <c r="O213" i="1"/>
  <c r="O326" i="1"/>
  <c r="O672" i="1"/>
  <c r="O597" i="1"/>
  <c r="C15" i="1"/>
  <c r="O314" i="1"/>
  <c r="O241" i="1"/>
  <c r="O257" i="1"/>
  <c r="O302" i="1"/>
  <c r="O287" i="1"/>
  <c r="O572" i="1"/>
  <c r="O414" i="1"/>
  <c r="O337" i="1"/>
  <c r="O280" i="1"/>
  <c r="O184" i="1"/>
  <c r="O556" i="1"/>
  <c r="O119" i="1"/>
  <c r="O309" i="1"/>
  <c r="O42" i="1"/>
  <c r="O497" i="1"/>
  <c r="O313" i="1"/>
  <c r="O200" i="1"/>
  <c r="O536" i="1"/>
  <c r="O107" i="1"/>
  <c r="O153" i="1"/>
  <c r="O690" i="1"/>
  <c r="O121" i="1"/>
  <c r="O379" i="1"/>
  <c r="O117" i="1"/>
  <c r="O74" i="1"/>
  <c r="O577" i="1"/>
  <c r="O417" i="1"/>
  <c r="O327" i="1"/>
  <c r="O619" i="1"/>
  <c r="O682" i="1"/>
  <c r="O528" i="1"/>
  <c r="O113" i="1"/>
  <c r="O651" i="1"/>
  <c r="O458" i="1"/>
  <c r="O100" i="1"/>
  <c r="O329" i="1"/>
  <c r="O192" i="1"/>
  <c r="O680" i="1"/>
  <c r="O411" i="1"/>
  <c r="O80" i="1"/>
  <c r="O237" i="1"/>
  <c r="O79" i="1"/>
  <c r="O485" i="1"/>
  <c r="O545" i="1"/>
  <c r="O164" i="1"/>
  <c r="O32" i="1"/>
  <c r="O223" i="1"/>
  <c r="O505" i="1"/>
  <c r="O58" i="1"/>
  <c r="O220" i="1"/>
  <c r="O226" i="1"/>
  <c r="O550" i="1"/>
  <c r="O675" i="1"/>
  <c r="O588" i="1"/>
  <c r="O531" i="1"/>
  <c r="O376" i="1"/>
  <c r="O643" i="1"/>
  <c r="O235" i="1"/>
  <c r="O85" i="1"/>
  <c r="O621" i="1"/>
  <c r="O232" i="1"/>
  <c r="O476" i="1"/>
  <c r="O128" i="1"/>
  <c r="O506" i="1"/>
  <c r="O438" i="1"/>
  <c r="O634" i="1"/>
  <c r="O350" i="1"/>
  <c r="O377" i="1"/>
  <c r="O437" i="1"/>
  <c r="O410" i="1"/>
  <c r="O575" i="1"/>
  <c r="O508" i="1"/>
  <c r="O525" i="1"/>
  <c r="O688" i="1"/>
  <c r="O386" i="1"/>
  <c r="O344" i="1"/>
  <c r="O602" i="1"/>
  <c r="O166" i="1"/>
  <c r="O160" i="1"/>
  <c r="O591" i="1"/>
  <c r="O208" i="1"/>
  <c r="O167" i="1"/>
  <c r="O285" i="1"/>
  <c r="O23" i="1"/>
  <c r="O612" i="1"/>
  <c r="O569" i="1"/>
  <c r="O427" i="1"/>
  <c r="O521" i="1"/>
  <c r="O655" i="1"/>
  <c r="O500" i="1"/>
  <c r="O246" i="1"/>
  <c r="O322" i="1"/>
  <c r="O483" i="1"/>
  <c r="O150" i="1"/>
  <c r="O273" i="1"/>
  <c r="O598" i="1"/>
  <c r="O63" i="1"/>
  <c r="O244" i="1"/>
  <c r="O202" i="1"/>
  <c r="O328" i="1"/>
  <c r="O393" i="1"/>
  <c r="O440" i="1"/>
  <c r="O428" i="1"/>
  <c r="O403" i="1"/>
  <c r="O22" i="1"/>
  <c r="O96" i="1"/>
  <c r="O502" i="1"/>
  <c r="O601" i="1"/>
  <c r="O616" i="1"/>
  <c r="O383" i="1"/>
  <c r="O174" i="1"/>
  <c r="O516" i="1"/>
  <c r="O195" i="1"/>
  <c r="O686" i="1"/>
  <c r="O45" i="1"/>
  <c r="O530" i="1"/>
  <c r="O384" i="1"/>
  <c r="O551" i="1"/>
  <c r="O389" i="1"/>
  <c r="O596" i="1"/>
  <c r="O382" i="1"/>
  <c r="O627" i="1"/>
  <c r="O338" i="1"/>
  <c r="O43" i="1"/>
  <c r="O687" i="1"/>
  <c r="O378" i="1"/>
  <c r="O325" i="1"/>
  <c r="O187" i="1"/>
  <c r="O391" i="1"/>
  <c r="O259" i="1"/>
  <c r="O533" i="1"/>
  <c r="O487" i="1"/>
  <c r="O704" i="1"/>
  <c r="O622" i="1"/>
  <c r="O433" i="1"/>
  <c r="O210" i="1"/>
  <c r="O358" i="1"/>
  <c r="O540" i="1"/>
  <c r="O474" i="1"/>
  <c r="O156" i="1"/>
  <c r="O535" i="1"/>
  <c r="O311" i="1"/>
  <c r="O451" i="1"/>
  <c r="O172" i="1"/>
  <c r="O83" i="1"/>
  <c r="O673" i="1"/>
  <c r="O250" i="1"/>
  <c r="O401" i="1"/>
  <c r="O320" i="1"/>
  <c r="O155" i="1"/>
  <c r="O72" i="1"/>
  <c r="O600" i="1"/>
  <c r="O552" i="1"/>
  <c r="O310" i="1"/>
  <c r="O610" i="1"/>
  <c r="O642" i="1"/>
  <c r="O442" i="1"/>
  <c r="O482" i="1"/>
  <c r="O638" i="1"/>
  <c r="O582" i="1"/>
  <c r="O364" i="1"/>
  <c r="O258" i="1"/>
  <c r="O296" i="1"/>
  <c r="O435" i="1"/>
  <c r="O489" i="1"/>
  <c r="O362" i="1"/>
  <c r="O34" i="1"/>
  <c r="O291" i="1"/>
  <c r="O361" i="1"/>
  <c r="O222" i="1"/>
  <c r="O330" i="1"/>
  <c r="O354" i="1"/>
  <c r="O201" i="1"/>
  <c r="O86" i="1"/>
  <c r="O27" i="1"/>
  <c r="O648" i="1"/>
  <c r="O248" i="1"/>
  <c r="O227" i="1"/>
  <c r="O371" i="1"/>
  <c r="O507" i="1"/>
  <c r="O618" i="1"/>
  <c r="O454" i="1"/>
  <c r="O59" i="1"/>
  <c r="O30" i="1"/>
  <c r="O342" i="1"/>
  <c r="O527" i="1"/>
  <c r="O82" i="1"/>
  <c r="O294" i="1"/>
  <c r="O57" i="1"/>
  <c r="O654" i="1"/>
  <c r="O149" i="1"/>
  <c r="O615" i="1"/>
  <c r="O478" i="1"/>
  <c r="O453" i="1"/>
  <c r="O345" i="1"/>
  <c r="O242" i="1"/>
  <c r="O470" i="1"/>
  <c r="O424" i="1"/>
  <c r="O522" i="1"/>
  <c r="O712" i="1"/>
  <c r="O631" i="1"/>
  <c r="O179" i="1"/>
  <c r="O135" i="1"/>
  <c r="O134" i="1"/>
  <c r="O563" i="1"/>
  <c r="O477" i="1"/>
  <c r="O331" i="1"/>
  <c r="O284" i="1"/>
  <c r="O281" i="1"/>
  <c r="O36" i="1"/>
  <c r="O122" i="1"/>
  <c r="O352" i="1"/>
  <c r="O75" i="1"/>
  <c r="O710" i="1"/>
  <c r="O347" i="1"/>
  <c r="O254" i="1"/>
  <c r="O77" i="1"/>
  <c r="O387" i="1"/>
  <c r="O151" i="1"/>
  <c r="O701" i="1"/>
  <c r="O661" i="1"/>
  <c r="O349" i="1"/>
  <c r="O67" i="1"/>
  <c r="O73" i="1"/>
  <c r="O397" i="1"/>
  <c r="O125" i="1"/>
  <c r="O138" i="1"/>
  <c r="O698" i="1"/>
  <c r="O29" i="1"/>
  <c r="O53" i="1"/>
  <c r="O298" i="1"/>
  <c r="O523" i="1"/>
  <c r="O52" i="1"/>
  <c r="O225" i="1"/>
  <c r="O353" i="1"/>
  <c r="O76" i="1"/>
  <c r="O447" i="1"/>
  <c r="O98" i="1"/>
  <c r="O603" i="1"/>
  <c r="O544" i="1"/>
  <c r="O212" i="1"/>
  <c r="O236" i="1"/>
  <c r="O399" i="1"/>
  <c r="O705" i="1"/>
  <c r="O252" i="1"/>
  <c r="O312" i="1"/>
  <c r="O268" i="1"/>
  <c r="O39" i="1"/>
  <c r="O430" i="1"/>
  <c r="O230" i="1"/>
  <c r="O306" i="1"/>
  <c r="O667" i="1"/>
  <c r="O529" i="1"/>
  <c r="O318" i="1"/>
  <c r="O652" i="1"/>
  <c r="O278" i="1"/>
  <c r="O586" i="1"/>
  <c r="O346" i="1"/>
  <c r="O324" i="1"/>
  <c r="O143" i="1"/>
  <c r="O465" i="1"/>
  <c r="O561" i="1"/>
  <c r="O214" i="1"/>
  <c r="O180" i="1"/>
  <c r="O493" i="1"/>
  <c r="O265" i="1"/>
  <c r="O407" i="1"/>
  <c r="O703" i="1"/>
  <c r="O520" i="1"/>
  <c r="O515" i="1"/>
  <c r="O99" i="1"/>
  <c r="O249" i="1"/>
  <c r="O351" i="1"/>
  <c r="O512" i="1"/>
  <c r="O459" i="1"/>
  <c r="O264" i="1"/>
  <c r="O115" i="1"/>
  <c r="O385" i="1"/>
  <c r="O190" i="1"/>
  <c r="O50" i="1"/>
  <c r="O404" i="1"/>
  <c r="O233" i="1"/>
  <c r="O87" i="1"/>
  <c r="O676" i="1"/>
  <c r="O554" i="1"/>
  <c r="O341" i="1"/>
  <c r="O186" i="1"/>
  <c r="O191" i="1"/>
  <c r="O593" i="1"/>
  <c r="O636" i="1"/>
  <c r="O70" i="1"/>
  <c r="O105" i="1"/>
  <c r="O245" i="1"/>
  <c r="O484" i="1"/>
  <c r="O546" i="1"/>
  <c r="O199" i="1"/>
  <c r="O683" i="1"/>
  <c r="O188" i="1"/>
  <c r="O282" i="1"/>
  <c r="O696" i="1"/>
  <c r="O305" i="1"/>
  <c r="O639" i="1"/>
  <c r="O368" i="1"/>
  <c r="O165" i="1"/>
  <c r="O253" i="1"/>
  <c r="O613" i="1"/>
  <c r="O444" i="1"/>
  <c r="O276" i="1"/>
  <c r="O185" i="1"/>
  <c r="O628" i="1"/>
  <c r="O494" i="1"/>
  <c r="O398" i="1"/>
  <c r="O104" i="1"/>
  <c r="O35" i="1"/>
  <c r="O420" i="1"/>
  <c r="O37" i="1"/>
  <c r="O395" i="1"/>
  <c r="O547" i="1"/>
  <c r="O657" i="1"/>
  <c r="O708" i="1"/>
  <c r="O496" i="1"/>
  <c r="O359" i="1"/>
  <c r="O90" i="1"/>
  <c r="O498" i="1"/>
  <c r="O261" i="1"/>
  <c r="O412" i="1"/>
  <c r="O46" i="1"/>
  <c r="O374" i="1"/>
  <c r="O674" i="1"/>
  <c r="O630" i="1"/>
  <c r="O169" i="1"/>
  <c r="O198" i="1"/>
  <c r="O262" i="1"/>
  <c r="O315" i="1"/>
  <c r="O699" i="1"/>
  <c r="O367" i="1"/>
  <c r="O620" i="1"/>
  <c r="O127" i="1"/>
  <c r="O692" i="1"/>
  <c r="O480" i="1"/>
  <c r="O255" i="1"/>
  <c r="O691" i="1"/>
  <c r="O681" i="1"/>
  <c r="O28" i="1"/>
  <c r="O607" i="1"/>
  <c r="O206" i="1"/>
  <c r="O158" i="1"/>
  <c r="O288" i="1"/>
  <c r="O357" i="1"/>
  <c r="O715" i="1"/>
  <c r="O456" i="1"/>
  <c r="O700" i="1"/>
  <c r="O472" i="1"/>
  <c r="O373" i="1"/>
  <c r="O175" i="1"/>
  <c r="O94" i="1"/>
  <c r="O40" i="1"/>
  <c r="O617" i="1"/>
  <c r="O381" i="1"/>
  <c r="O182" i="1"/>
  <c r="O644" i="1"/>
  <c r="O650" i="1"/>
  <c r="O130" i="1"/>
  <c r="O203" i="1"/>
  <c r="O332" i="1"/>
  <c r="O66" i="1"/>
  <c r="O469" i="1"/>
  <c r="O608" i="1"/>
  <c r="I649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<sst xmlns="http://schemas.openxmlformats.org/spreadsheetml/2006/main" count="6398" uniqueCount="1888">
  <si>
    <t>2449214.397 </t>
  </si>
  <si>
    <t> 14.08.1993 21:31 </t>
  </si>
  <si>
    <t>2449214.401 </t>
  </si>
  <si>
    <t> 14.08.1993 21:37 </t>
  </si>
  <si>
    <t>2449214.403 </t>
  </si>
  <si>
    <t> 14.08.1993 21:40 </t>
  </si>
  <si>
    <t>2449225.626 </t>
  </si>
  <si>
    <t> 26.08.1993 03:01 </t>
  </si>
  <si>
    <t> S.Cook </t>
  </si>
  <si>
    <t>2449241.665 </t>
  </si>
  <si>
    <t> 11.09.1993 03:57 </t>
  </si>
  <si>
    <t>2449241.677 </t>
  </si>
  <si>
    <t> 11.09.1993 04:14 </t>
  </si>
  <si>
    <t>2449567.412 </t>
  </si>
  <si>
    <t> 02.08.1994 21:53 </t>
  </si>
  <si>
    <t> K.Mokry </t>
  </si>
  <si>
    <t>2449567.414 </t>
  </si>
  <si>
    <t> 02.08.1994 21:56 </t>
  </si>
  <si>
    <t> P.Sobotka </t>
  </si>
  <si>
    <t>2449567.418 </t>
  </si>
  <si>
    <t> 02.08.1994 22:01 </t>
  </si>
  <si>
    <t>2449567.419 </t>
  </si>
  <si>
    <t> 02.08.1994 22:03 </t>
  </si>
  <si>
    <t> P.Skalak </t>
  </si>
  <si>
    <t> M.Tichy </t>
  </si>
  <si>
    <t>2449567.421 </t>
  </si>
  <si>
    <t> 02.08.1994 22:06 </t>
  </si>
  <si>
    <t>2449567.422 </t>
  </si>
  <si>
    <t> 02.08.1994 22:07 </t>
  </si>
  <si>
    <t>2449602.724 </t>
  </si>
  <si>
    <t> 07.09.1994 05:22 </t>
  </si>
  <si>
    <t>2449928.4704 </t>
  </si>
  <si>
    <t> 29.07.1995 23:17 </t>
  </si>
  <si>
    <t> -0.0041 </t>
  </si>
  <si>
    <t> BRNO 32 </t>
  </si>
  <si>
    <t>2449928.4718 </t>
  </si>
  <si>
    <t> 29.07.1995 23:19 </t>
  </si>
  <si>
    <t> -0.0027 </t>
  </si>
  <si>
    <t> M.Zibar </t>
  </si>
  <si>
    <t>2449928.4780 </t>
  </si>
  <si>
    <t> 29.07.1995 23:28 </t>
  </si>
  <si>
    <t> 0.0035 </t>
  </si>
  <si>
    <t> M.Vetrovcova </t>
  </si>
  <si>
    <t>2449928.4822 </t>
  </si>
  <si>
    <t> 29.07.1995 23:34 </t>
  </si>
  <si>
    <t> 0.0077 </t>
  </si>
  <si>
    <t> M.Kral </t>
  </si>
  <si>
    <t> L.Smahel </t>
  </si>
  <si>
    <t>2449963.776 </t>
  </si>
  <si>
    <t> 03.09.1995 06:37 </t>
  </si>
  <si>
    <t> AOEB 6 </t>
  </si>
  <si>
    <t>2449984.635 </t>
  </si>
  <si>
    <t> 24.09.1995 03:14 </t>
  </si>
  <si>
    <t>2450053.652 </t>
  </si>
  <si>
    <t> 02.12.1995 03:38 </t>
  </si>
  <si>
    <t>2450281.4996 </t>
  </si>
  <si>
    <t> 16.07.1996 23:59 </t>
  </si>
  <si>
    <t> -0.0071 </t>
  </si>
  <si>
    <t> M.Rusnak </t>
  </si>
  <si>
    <t>2450281.5073 </t>
  </si>
  <si>
    <t> 17.07.1996 00:10 </t>
  </si>
  <si>
    <t> J.Rusinko </t>
  </si>
  <si>
    <t>2450281.5115 </t>
  </si>
  <si>
    <t> 17.07.1996 00:16 </t>
  </si>
  <si>
    <t> 0.0048 </t>
  </si>
  <si>
    <t> J.Fedorisin </t>
  </si>
  <si>
    <t>2450307.182 </t>
  </si>
  <si>
    <t> 11.08.1996 16:22 </t>
  </si>
  <si>
    <t>C </t>
  </si>
  <si>
    <t>2450318.4199 </t>
  </si>
  <si>
    <t> 22.08.1996 22:04 </t>
  </si>
  <si>
    <t> 0.0053 </t>
  </si>
  <si>
    <t>2450318.4254 </t>
  </si>
  <si>
    <t> 22.08.1996 22:12 </t>
  </si>
  <si>
    <t> 0.0108 </t>
  </si>
  <si>
    <t> J.Cechal </t>
  </si>
  <si>
    <t>2450321.625 </t>
  </si>
  <si>
    <t> 26.08.1996 03:00 </t>
  </si>
  <si>
    <t>2450337.666 </t>
  </si>
  <si>
    <t>JAVSO..46..184</t>
  </si>
  <si>
    <t>JAVSO..48…87</t>
  </si>
  <si>
    <t>IBVS 6244</t>
  </si>
  <si>
    <t> 11.09.1996 03:59 </t>
  </si>
  <si>
    <t>ns</t>
  </si>
  <si>
    <t>2450363.350 </t>
  </si>
  <si>
    <t> 06.10.1996 20:24 </t>
  </si>
  <si>
    <t>BAVM 122 </t>
  </si>
  <si>
    <t>2450427.537 </t>
  </si>
  <si>
    <t> 10.12.1996 00:53 </t>
  </si>
  <si>
    <t> R.Schmude </t>
  </si>
  <si>
    <t>2450671.4507 </t>
  </si>
  <si>
    <t> 10.08.1997 22:49 </t>
  </si>
  <si>
    <t> 0.0040 </t>
  </si>
  <si>
    <t> J.Minar </t>
  </si>
  <si>
    <t>2450698.731 </t>
  </si>
  <si>
    <t> 07.09.1997 05:32 </t>
  </si>
  <si>
    <t>2450719.584 </t>
  </si>
  <si>
    <t> 28.09.1997 02:00 </t>
  </si>
  <si>
    <t>2450796.610 </t>
  </si>
  <si>
    <t> 14.12.1997 02:38 </t>
  </si>
  <si>
    <t> R.Hays </t>
  </si>
  <si>
    <t>2451016.4512 </t>
  </si>
  <si>
    <t> 21.07.1998 22:49 </t>
  </si>
  <si>
    <t> -0.0042 </t>
  </si>
  <si>
    <t> D.Motl </t>
  </si>
  <si>
    <t>2451016.4533 </t>
  </si>
  <si>
    <t> 21.07.1998 22:52 </t>
  </si>
  <si>
    <t> -0.0021 </t>
  </si>
  <si>
    <t>2451016.4561 </t>
  </si>
  <si>
    <t> 21.07.1998 22:56 </t>
  </si>
  <si>
    <t> 0.0007 </t>
  </si>
  <si>
    <t> R.Kucerova </t>
  </si>
  <si>
    <t>2451016.4575 </t>
  </si>
  <si>
    <t> 21.07.1998 22:58 </t>
  </si>
  <si>
    <t> 0.0021 </t>
  </si>
  <si>
    <t> L.Brat </t>
  </si>
  <si>
    <t>2451016.4589 </t>
  </si>
  <si>
    <t> 21.07.1998 23:00 </t>
  </si>
  <si>
    <t> P.Fedorova </t>
  </si>
  <si>
    <t>2451016.4637 </t>
  </si>
  <si>
    <t> 21.07.1998 23:07 </t>
  </si>
  <si>
    <t> 0.0083 </t>
  </si>
  <si>
    <t>2451016.4644 </t>
  </si>
  <si>
    <t> 21.07.1998 23:08 </t>
  </si>
  <si>
    <t> 0.0090 </t>
  </si>
  <si>
    <t> V.Nemcova </t>
  </si>
  <si>
    <t>2451027.684 </t>
  </si>
  <si>
    <t> 02.08.1998 04:24 </t>
  </si>
  <si>
    <t>2451032.4992 </t>
  </si>
  <si>
    <t> 06.08.1998 23:58 </t>
  </si>
  <si>
    <t> L.Kral </t>
  </si>
  <si>
    <t>2451042.129 </t>
  </si>
  <si>
    <t> 16.08.1998 15:05 </t>
  </si>
  <si>
    <t> H.Maehara </t>
  </si>
  <si>
    <t>2451053.360 </t>
  </si>
  <si>
    <t> 27.08.1998 20:38 </t>
  </si>
  <si>
    <t> R.Meyer </t>
  </si>
  <si>
    <t>2451138.399 </t>
  </si>
  <si>
    <t> 20.11.1998 21:34 </t>
  </si>
  <si>
    <t>2451425.650 </t>
  </si>
  <si>
    <t> 04.09.1999 03:36 </t>
  </si>
  <si>
    <t>2451433.678 </t>
  </si>
  <si>
    <t> 12.09.1999 04:16 </t>
  </si>
  <si>
    <t>2451433.689 </t>
  </si>
  <si>
    <t> 12.09.1999 04:32 </t>
  </si>
  <si>
    <t> R.Berg </t>
  </si>
  <si>
    <t>2451462.561 </t>
  </si>
  <si>
    <t> 11.10.1999 01:27 </t>
  </si>
  <si>
    <t>2451483.426 </t>
  </si>
  <si>
    <t> 31.10.1999 22:13 </t>
  </si>
  <si>
    <t> D.Bannuscher </t>
  </si>
  <si>
    <t>BAVM 131 </t>
  </si>
  <si>
    <t> M.Schabacher </t>
  </si>
  <si>
    <t>2451759.424 </t>
  </si>
  <si>
    <t> 02.08.2000 22:10 </t>
  </si>
  <si>
    <t> S.Stano </t>
  </si>
  <si>
    <t>OEJV 0074 </t>
  </si>
  <si>
    <t>2451839.671 </t>
  </si>
  <si>
    <t>JAVSO..44..164</t>
  </si>
  <si>
    <t>JAVSO..45..121</t>
  </si>
  <si>
    <t>JAVSO..46…79 (2018)</t>
  </si>
  <si>
    <t> 22.10.2000 04:06 </t>
  </si>
  <si>
    <t> AOEB 8 </t>
  </si>
  <si>
    <t>2451841.273 </t>
  </si>
  <si>
    <t> 23.10.2000 18:33 </t>
  </si>
  <si>
    <t> P.Fidler </t>
  </si>
  <si>
    <t>2451868.549 </t>
  </si>
  <si>
    <t> 20.11.2000 01:10 </t>
  </si>
  <si>
    <t>2451871.760 </t>
  </si>
  <si>
    <t> 23.11.2000 06:14 </t>
  </si>
  <si>
    <t>2451876.569 </t>
  </si>
  <si>
    <t> 28.11.2000 01:39 </t>
  </si>
  <si>
    <t>2452041.8504 </t>
  </si>
  <si>
    <t> 12.05.2001 08:24 </t>
  </si>
  <si>
    <t> S.Dvorak </t>
  </si>
  <si>
    <t>2452112.458 </t>
  </si>
  <si>
    <t> 21.07.2001 22:59 </t>
  </si>
  <si>
    <t>BAVM 154 </t>
  </si>
  <si>
    <t>2452115.667 </t>
  </si>
  <si>
    <t> 25.07.2001 04:00 </t>
  </si>
  <si>
    <t>2452168.622 </t>
  </si>
  <si>
    <t> 16.09.2001 02:55 </t>
  </si>
  <si>
    <t>2452184.665 </t>
  </si>
  <si>
    <t> 02.10.2001 03:57 </t>
  </si>
  <si>
    <t>2452221.573 </t>
  </si>
  <si>
    <t> 08.11.2001 01:45 </t>
  </si>
  <si>
    <t>2452266.5073 </t>
  </si>
  <si>
    <t> 23.12.2001 00:10 </t>
  </si>
  <si>
    <t>2452521.659 </t>
  </si>
  <si>
    <t> 04.09.2002 03:48 </t>
  </si>
  <si>
    <t>2452537.6998 </t>
  </si>
  <si>
    <t> 20.09.2002 04:47 </t>
  </si>
  <si>
    <t> R.Nelson </t>
  </si>
  <si>
    <t>IBVS 5371 </t>
  </si>
  <si>
    <t>2452619.539 </t>
  </si>
  <si>
    <t> 11.12.2002 00:56 </t>
  </si>
  <si>
    <t>2452627.5640 </t>
  </si>
  <si>
    <t> 19.12.2002 01:32 </t>
  </si>
  <si>
    <t>2452855.4288 </t>
  </si>
  <si>
    <t> 03.08.2003 22:17 </t>
  </si>
  <si>
    <t> -0.0032 </t>
  </si>
  <si>
    <t>BAVM 172 </t>
  </si>
  <si>
    <t>2452855.431 </t>
  </si>
  <si>
    <t> 03.08.2003 22:20 </t>
  </si>
  <si>
    <t>BAVM 171 </t>
  </si>
  <si>
    <t>2452996.647 </t>
  </si>
  <si>
    <t> 23.12.2003 03:31 </t>
  </si>
  <si>
    <t> AOEB 12 </t>
  </si>
  <si>
    <t>2453189.2044 </t>
  </si>
  <si>
    <t> 02.07.2004 16:54 </t>
  </si>
  <si>
    <t> Nakajima </t>
  </si>
  <si>
    <t>VSB 43 </t>
  </si>
  <si>
    <t>2453208.451 </t>
  </si>
  <si>
    <t> 21.07.2004 22:49 </t>
  </si>
  <si>
    <t>2453264.6244 </t>
  </si>
  <si>
    <t> 16.09.2004 02:59 </t>
  </si>
  <si>
    <t>2453288.700 </t>
  </si>
  <si>
    <t> 10.10.2004 04:48 </t>
  </si>
  <si>
    <t>2453301.5361 </t>
  </si>
  <si>
    <t> 23.10.2004 00:51 </t>
  </si>
  <si>
    <t>o</t>
  </si>
  <si>
    <t> U.Schmidt </t>
  </si>
  <si>
    <t>BAVM 173 </t>
  </si>
  <si>
    <t>2453614.443 </t>
  </si>
  <si>
    <t> 31.08.2005 22:37 </t>
  </si>
  <si>
    <t> J.Polster </t>
  </si>
  <si>
    <t>2453614.449 </t>
  </si>
  <si>
    <t> 31.08.2005 22:46 </t>
  </si>
  <si>
    <t> G.-U.Flechsig </t>
  </si>
  <si>
    <t>BAVM 179 </t>
  </si>
  <si>
    <t>2453617.656 </t>
  </si>
  <si>
    <t>OEJV 0179</t>
  </si>
  <si>
    <t>IBVS 6196</t>
  </si>
  <si>
    <t> 04.09.2005 03:44 </t>
  </si>
  <si>
    <t>2453617.659 </t>
  </si>
  <si>
    <t> 04.09.2005 03:48 </t>
  </si>
  <si>
    <t>2453625.6799 </t>
  </si>
  <si>
    <t> 12.09.2005 04:19 </t>
  </si>
  <si>
    <t>2453707.5209 </t>
  </si>
  <si>
    <t> 03.12.2005 00:30 </t>
  </si>
  <si>
    <t>2453723.568 </t>
  </si>
  <si>
    <t> 19.12.2005 01:37 </t>
  </si>
  <si>
    <t>2453965.8745 </t>
  </si>
  <si>
    <t> 18.08.2006 08:59 </t>
  </si>
  <si>
    <t> V.Petriew </t>
  </si>
  <si>
    <t>2453999.5747 </t>
  </si>
  <si>
    <t> 21.09.2006 01:47 </t>
  </si>
  <si>
    <t> -0.0024 </t>
  </si>
  <si>
    <t> G.Lubcke </t>
  </si>
  <si>
    <t> JAAVSO 41;328 </t>
  </si>
  <si>
    <t>2454015.620 </t>
  </si>
  <si>
    <t> 07.10.2006 02:52 </t>
  </si>
  <si>
    <t>2454023.646 </t>
  </si>
  <si>
    <t> 15.10.2006 03:30 </t>
  </si>
  <si>
    <t>2454278.7900 </t>
  </si>
  <si>
    <t> 27.06.2007 06:57 </t>
  </si>
  <si>
    <t> J.Bialozynski </t>
  </si>
  <si>
    <t>2454652.6832 </t>
  </si>
  <si>
    <t> 05.07.2008 04:23 </t>
  </si>
  <si>
    <t>JAAVSO 36(2);186 </t>
  </si>
  <si>
    <t>2455051.4490 </t>
  </si>
  <si>
    <t> 07.08.2009 22:46 </t>
  </si>
  <si>
    <t>-I</t>
  </si>
  <si>
    <t>BAVM 212 </t>
  </si>
  <si>
    <t>2455063.4844 </t>
  </si>
  <si>
    <t> 19.08.2009 23:37 </t>
  </si>
  <si>
    <t>17472</t>
  </si>
  <si>
    <t>m</t>
  </si>
  <si>
    <t> A.Liakos &amp; P.Niarchos </t>
  </si>
  <si>
    <t>IBVS 5943 </t>
  </si>
  <si>
    <t>2455066.6948 </t>
  </si>
  <si>
    <t> 23.08.2009 04:40 </t>
  </si>
  <si>
    <t>17474</t>
  </si>
  <si>
    <t> JAAVSO 38;85 </t>
  </si>
  <si>
    <t>2455068.2982 </t>
  </si>
  <si>
    <t> 24.08.2009 19:09 </t>
  </si>
  <si>
    <t>17475</t>
  </si>
  <si>
    <t> -0.0035 </t>
  </si>
  <si>
    <t>2455072.3081 </t>
  </si>
  <si>
    <t> 28.08.2009 19:23 </t>
  </si>
  <si>
    <t>17477.5</t>
  </si>
  <si>
    <t> -0.0053 </t>
  </si>
  <si>
    <t>2455074.7168 </t>
  </si>
  <si>
    <t> 31.08.2009 05:12 </t>
  </si>
  <si>
    <t>17479</t>
  </si>
  <si>
    <t> -0.0037 </t>
  </si>
  <si>
    <t> K.Menzies </t>
  </si>
  <si>
    <t>2455907.5513 </t>
  </si>
  <si>
    <t> 12.12.2011 01:13 </t>
  </si>
  <si>
    <t>17998</t>
  </si>
  <si>
    <t> JAAVSO 40;975 </t>
  </si>
  <si>
    <t>2456183.5583 </t>
  </si>
  <si>
    <t> 13.09.2012 01:23 </t>
  </si>
  <si>
    <t>18170</t>
  </si>
  <si>
    <t> JAAVSO 41;122 </t>
  </si>
  <si>
    <t>2456252.561 </t>
  </si>
  <si>
    <t> 21.11.2012 01:27 </t>
  </si>
  <si>
    <t>18213</t>
  </si>
  <si>
    <t>VSB 55 </t>
  </si>
  <si>
    <t>2456496.4733 </t>
  </si>
  <si>
    <t> 22.07.2013 23:21 </t>
  </si>
  <si>
    <t>18365</t>
  </si>
  <si>
    <t> -0.0039 </t>
  </si>
  <si>
    <t> F.Agerer </t>
  </si>
  <si>
    <t>BAVM 234 </t>
  </si>
  <si>
    <t>2456552.6377 </t>
  </si>
  <si>
    <t> 17.09.2013 03:18 </t>
  </si>
  <si>
    <t>18400</t>
  </si>
  <si>
    <t>2456590.3504 </t>
  </si>
  <si>
    <t> 24.10.2013 20:24 </t>
  </si>
  <si>
    <t>18423.5</t>
  </si>
  <si>
    <t> -0.0013 </t>
  </si>
  <si>
    <t>2456841.4817 </t>
  </si>
  <si>
    <t> 02.07.2014 23:33 </t>
  </si>
  <si>
    <t>18580</t>
  </si>
  <si>
    <t>BAVM 238 </t>
  </si>
  <si>
    <t>2456886.4136 </t>
  </si>
  <si>
    <t> 16.08.2014 21:55 </t>
  </si>
  <si>
    <t>18608</t>
  </si>
  <si>
    <t>s5</t>
  </si>
  <si>
    <t>s6</t>
  </si>
  <si>
    <t>s7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</si>
  <si>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</si>
  <si>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</si>
  <si>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</si>
  <si>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</si>
  <si>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</si>
  <si>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</si>
  <si>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</si>
  <si>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</si>
  <si>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</si>
  <si>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</si>
  <si>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</si>
  <si>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</si>
  <si>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</si>
  <si>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</si>
  <si>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</si>
  <si>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</si>
  <si>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</si>
  <si>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</si>
  <si>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</si>
  <si>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</si>
  <si>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</si>
  <si>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</si>
  <si>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</si>
  <si>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</si>
  <si>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</si>
  <si>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</si>
  <si>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Sp:  A2</t>
  </si>
  <si>
    <t>IBVS 3762</t>
  </si>
  <si>
    <t>p</t>
  </si>
  <si>
    <t>s</t>
  </si>
  <si>
    <t>IBVS 3552</t>
  </si>
  <si>
    <t>IBVS 2545</t>
  </si>
  <si>
    <t>1980A&amp;A....81..336S</t>
  </si>
  <si>
    <t>IBVS 1379</t>
  </si>
  <si>
    <t>IBVS 1449</t>
  </si>
  <si>
    <t>IBVS 1249</t>
  </si>
  <si>
    <t>IBVS 1190</t>
  </si>
  <si>
    <t>Alexander 1958</t>
  </si>
  <si>
    <t>1958AJ.....63..106A</t>
  </si>
  <si>
    <t>D.</t>
  </si>
  <si>
    <t>Ruokonen</t>
  </si>
  <si>
    <t>G.</t>
  </si>
  <si>
    <t>Samolyk</t>
  </si>
  <si>
    <t>M.</t>
  </si>
  <si>
    <t>Baldwin</t>
  </si>
  <si>
    <t>E.</t>
  </si>
  <si>
    <t>Halbach</t>
  </si>
  <si>
    <t>Williams</t>
  </si>
  <si>
    <t>P.</t>
  </si>
  <si>
    <t>Atwood</t>
  </si>
  <si>
    <t>R.</t>
  </si>
  <si>
    <t>Hill</t>
  </si>
  <si>
    <t>Smith</t>
  </si>
  <si>
    <t>C.</t>
  </si>
  <si>
    <t>Stephan</t>
  </si>
  <si>
    <t>S.</t>
  </si>
  <si>
    <t>Cook</t>
  </si>
  <si>
    <t>Cook (CCD)</t>
  </si>
  <si>
    <t>Schmude</t>
  </si>
  <si>
    <t>Hays</t>
  </si>
  <si>
    <t>Berg</t>
  </si>
  <si>
    <t>Locher K</t>
  </si>
  <si>
    <t>B</t>
  </si>
  <si>
    <t>Peter H</t>
  </si>
  <si>
    <t>Diethelm R</t>
  </si>
  <si>
    <t>Germann R</t>
  </si>
  <si>
    <t>Raeuber N</t>
  </si>
  <si>
    <t>Heusser U</t>
  </si>
  <si>
    <t>Oberhaensli R</t>
  </si>
  <si>
    <t>Gough T</t>
  </si>
  <si>
    <t>K</t>
  </si>
  <si>
    <t>Mavrofridis G</t>
  </si>
  <si>
    <t>V</t>
  </si>
  <si>
    <t>BBSAG Bull....5</t>
  </si>
  <si>
    <t>BBSAG Bull....6</t>
  </si>
  <si>
    <t>BBSAG Bull....8</t>
  </si>
  <si>
    <t>BBSAG Bull....9</t>
  </si>
  <si>
    <t>BBSAG Bull.</t>
  </si>
  <si>
    <t>BBSAG Bull...13</t>
  </si>
  <si>
    <t>BBSAG Bull...14</t>
  </si>
  <si>
    <t>BBSAG Bull...20</t>
  </si>
  <si>
    <t>BBSAG Bull...21</t>
  </si>
  <si>
    <t>BBSAG Bull...25</t>
  </si>
  <si>
    <t>BBSAG Bull...26</t>
  </si>
  <si>
    <t>BBSAG Bull...27</t>
  </si>
  <si>
    <t>BBSAG Bull...28</t>
  </si>
  <si>
    <t>BBSAG Bull...29</t>
  </si>
  <si>
    <t>BBSAG Bull...31</t>
  </si>
  <si>
    <t>BBSAG Bull...32</t>
  </si>
  <si>
    <t>BBSAG Bull...33</t>
  </si>
  <si>
    <t>BBSAG Bull.2</t>
  </si>
  <si>
    <t>BBSAG Bull.1</t>
  </si>
  <si>
    <t>BBSAG Bull.4</t>
  </si>
  <si>
    <t>BBSAG Bull.5</t>
  </si>
  <si>
    <t>BBSAG Bull.6</t>
  </si>
  <si>
    <t>BBSAG Bull.7</t>
  </si>
  <si>
    <t>BBSAG Bull.9</t>
  </si>
  <si>
    <t>BBSAG Bull.10</t>
  </si>
  <si>
    <t>BBSAG Bull.11</t>
  </si>
  <si>
    <t>BBSAG Bull.12</t>
  </si>
  <si>
    <t>BBSAG Bull.13</t>
  </si>
  <si>
    <t>BBSAG Bull.15</t>
  </si>
  <si>
    <t>BBSAG Bull.17</t>
  </si>
  <si>
    <t>BBSAG Bull.20</t>
  </si>
  <si>
    <t>BBSAG Bull.22</t>
  </si>
  <si>
    <t>BBSAG Bull.23</t>
  </si>
  <si>
    <t>BBSAG Bull.24</t>
  </si>
  <si>
    <t>BBSAG Bull.29</t>
  </si>
  <si>
    <t>BBSAG Bull.31</t>
  </si>
  <si>
    <t>BBSAG Bull.32</t>
  </si>
  <si>
    <t>BBSAG Bull.33</t>
  </si>
  <si>
    <t>BBSAG Bull.34</t>
  </si>
  <si>
    <t>BBSAG Bull.35</t>
  </si>
  <si>
    <t>BBSAG Bull.36</t>
  </si>
  <si>
    <t>BBSAG Bull.37</t>
  </si>
  <si>
    <t>BBSAG Bull.38</t>
  </si>
  <si>
    <t>BBSAG Bull.39</t>
  </si>
  <si>
    <t>BBSAG Bull.40</t>
  </si>
  <si>
    <t>BBSAG Bull.44</t>
  </si>
  <si>
    <t>MVS 9,192</t>
  </si>
  <si>
    <t>BBSAG Bull.45</t>
  </si>
  <si>
    <t>BAAVSS 59,16</t>
  </si>
  <si>
    <t>BBSAG Bull.49</t>
  </si>
  <si>
    <t>BBSAG Bull.51</t>
  </si>
  <si>
    <t>BBSAG Bull.50</t>
  </si>
  <si>
    <t>BBSAG Bull.52</t>
  </si>
  <si>
    <t>BBSAG Bull.57</t>
  </si>
  <si>
    <t>BBSAG Bull.56</t>
  </si>
  <si>
    <t>BAV-M 34</t>
  </si>
  <si>
    <t>BBSAG Bull.61</t>
  </si>
  <si>
    <t>BBSAG Bull.62</t>
  </si>
  <si>
    <t>BAAVSS 60,15</t>
  </si>
  <si>
    <t>BAAVSS 61,14</t>
  </si>
  <si>
    <t>BRNO 27</t>
  </si>
  <si>
    <t>BAAVSS 64,21</t>
  </si>
  <si>
    <t>BAV-M 43</t>
  </si>
  <si>
    <t>BAV-M 46</t>
  </si>
  <si>
    <t>BAAVSS 67,7</t>
  </si>
  <si>
    <t>BRNO 30</t>
  </si>
  <si>
    <t>BAV-M 50</t>
  </si>
  <si>
    <t>BBSAG Bull.86</t>
  </si>
  <si>
    <t>IBVS 5371</t>
  </si>
  <si>
    <t>AAVSO 2</t>
  </si>
  <si>
    <t>AAVSO 6</t>
  </si>
  <si>
    <t>IBVS 5643</t>
  </si>
  <si>
    <t>IBVS 0530</t>
  </si>
  <si>
    <t>I</t>
  </si>
  <si>
    <t>II</t>
  </si>
  <si>
    <t>CM Lac / GSC 03210-00905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</si>
  <si>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</si>
  <si>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</si>
  <si>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</si>
  <si>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</si>
  <si>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</si>
  <si>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</si>
  <si>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IBVS 5745</t>
  </si>
  <si>
    <t>Start of linear fit &gt;&gt;&gt;&gt;&gt;&gt;&gt;&gt;&gt;&gt;&gt;&gt;&gt;&gt;&gt;&gt;&gt;&gt;&gt;&gt;&gt;</t>
  </si>
  <si>
    <t>IBVS 5796</t>
  </si>
  <si>
    <t>OEJV 0074</t>
  </si>
  <si>
    <t>vis</t>
  </si>
  <si>
    <t>OEJV 0094</t>
  </si>
  <si>
    <t>IBVS 5943</t>
  </si>
  <si>
    <t>Add cycle</t>
  </si>
  <si>
    <t>Old Cycle</t>
  </si>
  <si>
    <t>IBVS 0154</t>
  </si>
  <si>
    <t>IBVS 0456</t>
  </si>
  <si>
    <t>PE</t>
  </si>
  <si>
    <t>JAVSO..38...85</t>
  </si>
  <si>
    <t>JAVSO..40....1</t>
  </si>
  <si>
    <t>JAVSO..36..186</t>
  </si>
  <si>
    <t>2013JAVSO..41..328</t>
  </si>
  <si>
    <t>JAVSO..40..975</t>
  </si>
  <si>
    <t>JAVSO..41..122</t>
  </si>
  <si>
    <t>JAVSO..41..328</t>
  </si>
  <si>
    <t>IBVS 6118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</si>
  <si>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</si>
  <si>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</si>
  <si>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</si>
  <si>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</si>
  <si>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</si>
  <si>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</si>
  <si>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</si>
  <si>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</si>
  <si>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</si>
  <si>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</si>
  <si>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F </t>
  </si>
  <si>
    <t>2415007.171 </t>
  </si>
  <si>
    <t> 18.12.1899 16:06 </t>
  </si>
  <si>
    <t> -0.005 </t>
  </si>
  <si>
    <t> Dugan &amp; Wright </t>
  </si>
  <si>
    <t> CPRI 19.57 </t>
  </si>
  <si>
    <t>2416996.995 </t>
  </si>
  <si>
    <t> 31.05.1905 11:52 </t>
  </si>
  <si>
    <t> 0.001 </t>
  </si>
  <si>
    <t>2417499.26 </t>
  </si>
  <si>
    <t> 15.10.1906 18:14 </t>
  </si>
  <si>
    <t> -0.00 </t>
  </si>
  <si>
    <t>P </t>
  </si>
  <si>
    <t> P.Parenago </t>
  </si>
  <si>
    <t> PZ 4.314 </t>
  </si>
  <si>
    <t>2417806.39 </t>
  </si>
  <si>
    <t> 18.08.1907 21:21 </t>
  </si>
  <si>
    <t> -0.17 </t>
  </si>
  <si>
    <t>2419002.858 </t>
  </si>
  <si>
    <t> 27.11.1910 08:35 </t>
  </si>
  <si>
    <t> -0.000 </t>
  </si>
  <si>
    <t>2420992.675 </t>
  </si>
  <si>
    <t> 09.05.1916 04:12 </t>
  </si>
  <si>
    <t> -0.001 </t>
  </si>
  <si>
    <t>2422998.538 </t>
  </si>
  <si>
    <t> 05.11.1921 00:54 </t>
  </si>
  <si>
    <t> -0.002 </t>
  </si>
  <si>
    <t>2425004.406 </t>
  </si>
  <si>
    <t> 03.05.1927 21:44 </t>
  </si>
  <si>
    <t>2425734.540 </t>
  </si>
  <si>
    <t> 03.05.1929 00:57 </t>
  </si>
  <si>
    <t> A.A.Wachmann </t>
  </si>
  <si>
    <t> AN 255.364 </t>
  </si>
  <si>
    <t>2425922.284 </t>
  </si>
  <si>
    <t> 06.11.1929 18:48 </t>
  </si>
  <si>
    <t> -0.004 </t>
  </si>
  <si>
    <t> AN 244.303 </t>
  </si>
  <si>
    <t>2426267.299 </t>
  </si>
  <si>
    <t> 17.10.1930 19:10 </t>
  </si>
  <si>
    <t> 0.002 </t>
  </si>
  <si>
    <t>2426275.322 </t>
  </si>
  <si>
    <t> 25.10.1930 19:43 </t>
  </si>
  <si>
    <t>2426440.603 </t>
  </si>
  <si>
    <t> 09.04.1931 02:28 </t>
  </si>
  <si>
    <t>2426567.375 </t>
  </si>
  <si>
    <t> 13.08.1931 21:00 </t>
  </si>
  <si>
    <t>2426649.210 </t>
  </si>
  <si>
    <t> 03.11.1931 17:02 </t>
  </si>
  <si>
    <t>2426944.473 </t>
  </si>
  <si>
    <t> 24.08.1932 23:21 </t>
  </si>
  <si>
    <t>2426976.571 </t>
  </si>
  <si>
    <t> 26.09.1932 01:42 </t>
  </si>
  <si>
    <t> 0.000 </t>
  </si>
  <si>
    <t>2426994.222 </t>
  </si>
  <si>
    <t> 13.10.1932 17:19 </t>
  </si>
  <si>
    <t>2427026.316 </t>
  </si>
  <si>
    <t> 14.11.1932 19:35 </t>
  </si>
  <si>
    <t>2427265.415 </t>
  </si>
  <si>
    <t> 11.07.1933 21:57 </t>
  </si>
  <si>
    <t>V </t>
  </si>
  <si>
    <t> L.Hadik </t>
  </si>
  <si>
    <t> BZ 15.64 </t>
  </si>
  <si>
    <t>2427273.439 </t>
  </si>
  <si>
    <t> 19.07.1933 22:32 </t>
  </si>
  <si>
    <t>2427281.463 </t>
  </si>
  <si>
    <t> 27.07.1933 23:06 </t>
  </si>
  <si>
    <t>2427289.484 </t>
  </si>
  <si>
    <t> 04.08.1933 23:36 </t>
  </si>
  <si>
    <t>2427565.493 </t>
  </si>
  <si>
    <t> 07.05.1934 23:49 </t>
  </si>
  <si>
    <t> J.Masnauskas </t>
  </si>
  <si>
    <t> BAOV 1.5 </t>
  </si>
  <si>
    <t>2427658.565 </t>
  </si>
  <si>
    <t> 09.08.1934 01:33 </t>
  </si>
  <si>
    <t> AN 259.323 </t>
  </si>
  <si>
    <t>2427695.477 </t>
  </si>
  <si>
    <t> 14.09.1934 23:26 </t>
  </si>
  <si>
    <t> 0.005 </t>
  </si>
  <si>
    <t>2427963.457 </t>
  </si>
  <si>
    <t> 09.06.1935 22:58 </t>
  </si>
  <si>
    <t> K.Himpel </t>
  </si>
  <si>
    <t> AN 261.256 </t>
  </si>
  <si>
    <t>2428069.365 </t>
  </si>
  <si>
    <t> 23.09.1935 20:45 </t>
  </si>
  <si>
    <t>2428122.323 </t>
  </si>
  <si>
    <t> 15.11.1935 19:45 </t>
  </si>
  <si>
    <t> 0.003 </t>
  </si>
  <si>
    <t>2429128.458 </t>
  </si>
  <si>
    <t> 17.08.1938 22:59 </t>
  </si>
  <si>
    <t> V.A.Krat </t>
  </si>
  <si>
    <t> BKZ 25.16 </t>
  </si>
  <si>
    <t>2429298.560 </t>
  </si>
  <si>
    <t> 04.02.1939 01:26 </t>
  </si>
  <si>
    <t> I.M.Istchenko </t>
  </si>
  <si>
    <t> TTAO 9.35 </t>
  </si>
  <si>
    <t>2429574.573 </t>
  </si>
  <si>
    <t> 07.11.1939 01:45 </t>
  </si>
  <si>
    <t> 0.007 </t>
  </si>
  <si>
    <t> S.Gaposchkin </t>
  </si>
  <si>
    <t> HA 113.74 </t>
  </si>
  <si>
    <t>2429582.590 </t>
  </si>
  <si>
    <t> 15.11.1939 02:09 </t>
  </si>
  <si>
    <t> B.N.Kadomskij </t>
  </si>
  <si>
    <t>2432753.472 </t>
  </si>
  <si>
    <t> 20.07.1948 23:19 </t>
  </si>
  <si>
    <t> 0.012 </t>
  </si>
  <si>
    <t> G.Chis </t>
  </si>
  <si>
    <t> SCA 2.419 </t>
  </si>
  <si>
    <t>2432761.489 </t>
  </si>
  <si>
    <t> 28.07.1948 23:44 </t>
  </si>
  <si>
    <t>2432806.417 </t>
  </si>
  <si>
    <t> 11.09.1948 22:00 </t>
  </si>
  <si>
    <t>2432827.273 </t>
  </si>
  <si>
    <t> 02.10.1948 18:33 </t>
  </si>
  <si>
    <t>2433183.515 </t>
  </si>
  <si>
    <t> 24.09.1949 00:21 </t>
  </si>
  <si>
    <t>2433488.419 </t>
  </si>
  <si>
    <t> 25.07.1950 22:03 </t>
  </si>
  <si>
    <t> 0.010 </t>
  </si>
  <si>
    <t>2433520.509 </t>
  </si>
  <si>
    <t> 27.08.1950 00:12 </t>
  </si>
  <si>
    <t> 0.006 </t>
  </si>
  <si>
    <t>2433663.319 </t>
  </si>
  <si>
    <t> 16.01.1951 19:39 </t>
  </si>
  <si>
    <t> E.Pohl </t>
  </si>
  <si>
    <t>BAVM 8 </t>
  </si>
  <si>
    <t>2433663.323 </t>
  </si>
  <si>
    <t> 16.01.1951 19:45 </t>
  </si>
  <si>
    <t> K.Domke </t>
  </si>
  <si>
    <t>2433828.603 </t>
  </si>
  <si>
    <t> 01.07.1951 02:28 </t>
  </si>
  <si>
    <t>2433849.463 </t>
  </si>
  <si>
    <t> 21.07.1951 23:06 </t>
  </si>
  <si>
    <t> H.Busch </t>
  </si>
  <si>
    <t> MVS 243 </t>
  </si>
  <si>
    <t>2433849.470 </t>
  </si>
  <si>
    <t> 21.07.1951 23:16 </t>
  </si>
  <si>
    <t>2433849.471 </t>
  </si>
  <si>
    <t> 21.07.1951 23:18 </t>
  </si>
  <si>
    <t>2433871.9286 </t>
  </si>
  <si>
    <t> 13.08.1951 10:17 </t>
  </si>
  <si>
    <t> -0.0018 </t>
  </si>
  <si>
    <t>E </t>
  </si>
  <si>
    <t>?</t>
  </si>
  <si>
    <t> D.M.Popper </t>
  </si>
  <si>
    <t> APJS 3.107 </t>
  </si>
  <si>
    <t>2433892.7886 </t>
  </si>
  <si>
    <t> 03.09.1951 06:55 </t>
  </si>
  <si>
    <t> -0.0028 </t>
  </si>
  <si>
    <t>2433894.393 </t>
  </si>
  <si>
    <t> 04.09.1951 21:25 </t>
  </si>
  <si>
    <t>2433897.614 </t>
  </si>
  <si>
    <t> 08.09.1951 02:44 </t>
  </si>
  <si>
    <t> 0.009 </t>
  </si>
  <si>
    <t>2433902.426 </t>
  </si>
  <si>
    <t> 12.09.1951 22:13 </t>
  </si>
  <si>
    <t>2433910.441 </t>
  </si>
  <si>
    <t> 20.09.1951 22:35 </t>
  </si>
  <si>
    <t>2433931.317 </t>
  </si>
  <si>
    <t> 11.10.1951 19:36 </t>
  </si>
  <si>
    <t> 0.013 </t>
  </si>
  <si>
    <t>2434294.7615 </t>
  </si>
  <si>
    <t> 09.10.1952 06:16 </t>
  </si>
  <si>
    <t> -0.0051 </t>
  </si>
  <si>
    <t> R.S.Alexander </t>
  </si>
  <si>
    <t> AJ 63.108 </t>
  </si>
  <si>
    <t>2434315.6278 </t>
  </si>
  <si>
    <t> 30.10.1952 03:04 </t>
  </si>
  <si>
    <t> 0.0002 </t>
  </si>
  <si>
    <t>2434327.6626 </t>
  </si>
  <si>
    <t> 11.11.1952 03:54 </t>
  </si>
  <si>
    <t> -0.0002 </t>
  </si>
  <si>
    <t>2434343.7103 </t>
  </si>
  <si>
    <t> 27.11.1952 05:02 </t>
  </si>
  <si>
    <t> 0.0006 </t>
  </si>
  <si>
    <t>2434352.5348 </t>
  </si>
  <si>
    <t> 06.12.1952 00:50 </t>
  </si>
  <si>
    <t> -0.0007 </t>
  </si>
  <si>
    <t>2434356.5434 </t>
  </si>
  <si>
    <t> 10.12.1952 01:02 </t>
  </si>
  <si>
    <t> -0.0038 </t>
  </si>
  <si>
    <t>2434594.8425 </t>
  </si>
  <si>
    <t> 05.08.1953 08:13 </t>
  </si>
  <si>
    <t> -0.0014 </t>
  </si>
  <si>
    <t> R.Barnes et al. </t>
  </si>
  <si>
    <t> PASP 80.73 </t>
  </si>
  <si>
    <t>2434606.8788 </t>
  </si>
  <si>
    <t> 17.08.1953 09:05 </t>
  </si>
  <si>
    <t> -0.0003 </t>
  </si>
  <si>
    <t>2434610.8892 </t>
  </si>
  <si>
    <t> 21.08.1953 09:20 </t>
  </si>
  <si>
    <t> -0.0016 </t>
  </si>
  <si>
    <t>2434643.7859 </t>
  </si>
  <si>
    <t> 23.09.1953 06:51 </t>
  </si>
  <si>
    <t> -0.0011 </t>
  </si>
  <si>
    <t>2434656.6221 </t>
  </si>
  <si>
    <t> 06.10.1953 02:55 </t>
  </si>
  <si>
    <t> -0.0025 </t>
  </si>
  <si>
    <t>2434660.635 </t>
  </si>
  <si>
    <t> 10.10.1953 03:14 </t>
  </si>
  <si>
    <t>2434664.6440 </t>
  </si>
  <si>
    <t> 14.10.1953 03:27 </t>
  </si>
  <si>
    <t> -0.0040 </t>
  </si>
  <si>
    <t>2434680.6950 </t>
  </si>
  <si>
    <t> 30.10.1953 04:40 </t>
  </si>
  <si>
    <t> 0.0001 </t>
  </si>
  <si>
    <t>2434729.6390 </t>
  </si>
  <si>
    <t> 18.12.1953 03:20 </t>
  </si>
  <si>
    <t> 0.0010 </t>
  </si>
  <si>
    <t>2434990.402 </t>
  </si>
  <si>
    <t> 04.09.1954 21:38 </t>
  </si>
  <si>
    <t> I.Todoran </t>
  </si>
  <si>
    <t>2434993.613 </t>
  </si>
  <si>
    <t> 08.09.1954 02:42 </t>
  </si>
  <si>
    <t>2434998.424 </t>
  </si>
  <si>
    <t> 12.09.1954 22:10 </t>
  </si>
  <si>
    <t>2435006.460 </t>
  </si>
  <si>
    <t> 20.09.1954 23:02 </t>
  </si>
  <si>
    <t>2435070.6358 </t>
  </si>
  <si>
    <t> 24.11.1954 03:15 </t>
  </si>
  <si>
    <t> 0.0008 </t>
  </si>
  <si>
    <t>2435229.496 </t>
  </si>
  <si>
    <t> 01.05.1955 23:54 </t>
  </si>
  <si>
    <t>2435237.526 </t>
  </si>
  <si>
    <t> 10.05.1955 00:37 </t>
  </si>
  <si>
    <t>2435266.413 </t>
  </si>
  <si>
    <t> 07.06.1955 21:54 </t>
  </si>
  <si>
    <t>2435290.477 </t>
  </si>
  <si>
    <t> 01.07.1955 23:26 </t>
  </si>
  <si>
    <t> R.Rudolph </t>
  </si>
  <si>
    <t>BAVM 12 </t>
  </si>
  <si>
    <t>2435290.478 </t>
  </si>
  <si>
    <t> 01.07.1955 23:28 </t>
  </si>
  <si>
    <t> J.Müller </t>
  </si>
  <si>
    <t>2435335.402 </t>
  </si>
  <si>
    <t> 15.08.1955 21:38 </t>
  </si>
  <si>
    <t> -0.007 </t>
  </si>
  <si>
    <t>2435335.408 </t>
  </si>
  <si>
    <t> 15.08.1955 21:47 </t>
  </si>
  <si>
    <t> F.Dörr </t>
  </si>
  <si>
    <t>2435372.314 </t>
  </si>
  <si>
    <t> 21.09.1955 19:32 </t>
  </si>
  <si>
    <t>2435372.316 </t>
  </si>
  <si>
    <t> 21.09.1955 19:35 </t>
  </si>
  <si>
    <t>2435372.324 </t>
  </si>
  <si>
    <t> 21.09.1955 19:46 </t>
  </si>
  <si>
    <t>2435380.332 </t>
  </si>
  <si>
    <t> 29.09.1955 19:58 </t>
  </si>
  <si>
    <t> -0.008 </t>
  </si>
  <si>
    <t>2435380.337 </t>
  </si>
  <si>
    <t> 29.09.1955 20:05 </t>
  </si>
  <si>
    <t>2435401.199 </t>
  </si>
  <si>
    <t> 20.10.1955 16:46 </t>
  </si>
  <si>
    <t>2435419.6408 </t>
  </si>
  <si>
    <t> 08.11.1955 03:22 </t>
  </si>
  <si>
    <t> -0.0146 </t>
  </si>
  <si>
    <t>2435423.6670 </t>
  </si>
  <si>
    <t> 12.11.1955 04:00 </t>
  </si>
  <si>
    <t> -0.0001 </t>
  </si>
  <si>
    <t>2435440.5131 </t>
  </si>
  <si>
    <t> 29.11.1955 00:18 </t>
  </si>
  <si>
    <t> -0.0033 </t>
  </si>
  <si>
    <t>2435664.377 </t>
  </si>
  <si>
    <t> 09.07.1956 21:02 </t>
  </si>
  <si>
    <t>2435688.444 </t>
  </si>
  <si>
    <t> 02.08.1956 22:39 </t>
  </si>
  <si>
    <t>2435749.424 </t>
  </si>
  <si>
    <t> 02.10.1956 22:10 </t>
  </si>
  <si>
    <t> 0.004 </t>
  </si>
  <si>
    <t>2435754.234 </t>
  </si>
  <si>
    <t> 07.10.1956 17:36 </t>
  </si>
  <si>
    <t>2435762.256 </t>
  </si>
  <si>
    <t> 15.10.1956 18:08 </t>
  </si>
  <si>
    <t>2435770.281 </t>
  </si>
  <si>
    <t> 23.10.1956 18:44 </t>
  </si>
  <si>
    <t>2435988.511 </t>
  </si>
  <si>
    <t> 30.05.1957 00:15 </t>
  </si>
  <si>
    <t> W.Quester </t>
  </si>
  <si>
    <t>2436073.564 </t>
  </si>
  <si>
    <t> 23.08.1957 01:32 </t>
  </si>
  <si>
    <t>2436073.567 </t>
  </si>
  <si>
    <t> 23.08.1957 01:36 </t>
  </si>
  <si>
    <t>2436288.584 </t>
  </si>
  <si>
    <t> 26.03.1958 02:00 </t>
  </si>
  <si>
    <t> -0.012 </t>
  </si>
  <si>
    <t> W.Grauenhorst </t>
  </si>
  <si>
    <t>BAVM 13 </t>
  </si>
  <si>
    <t>2436288.588 </t>
  </si>
  <si>
    <t> 26.03.1958 02:06 </t>
  </si>
  <si>
    <t>2436288.590 </t>
  </si>
  <si>
    <t> 26.03.1958 02:09 </t>
  </si>
  <si>
    <t> -0.006 </t>
  </si>
  <si>
    <t>2436476.341 </t>
  </si>
  <si>
    <t> 29.09.1958 20:11 </t>
  </si>
  <si>
    <t> W.Braune </t>
  </si>
  <si>
    <t>2436476.343 </t>
  </si>
  <si>
    <t> 29.09.1958 20:13 </t>
  </si>
  <si>
    <t>2437588.402 </t>
  </si>
  <si>
    <t> 15.10.1961 21:38 </t>
  </si>
  <si>
    <t> R.Mende </t>
  </si>
  <si>
    <t>BAVM 15 </t>
  </si>
  <si>
    <t>2437636.529 </t>
  </si>
  <si>
    <t> 03.12.1961 00:41 </t>
  </si>
  <si>
    <t> P.Ahnert </t>
  </si>
  <si>
    <t> MVS 714 </t>
  </si>
  <si>
    <t>2437649.376 </t>
  </si>
  <si>
    <t> 15.12.1961 21:01 </t>
  </si>
  <si>
    <t>2437819.467 </t>
  </si>
  <si>
    <t> 03.06.1962 23:12 </t>
  </si>
  <si>
    <t> H.Jungbluth </t>
  </si>
  <si>
    <t>2437819.470 </t>
  </si>
  <si>
    <t> 03.06.1962 23:16 </t>
  </si>
  <si>
    <t> J.Reichert </t>
  </si>
  <si>
    <t> J.Reimann </t>
  </si>
  <si>
    <t>2437880.456 </t>
  </si>
  <si>
    <t> 03.08.1962 22:56 </t>
  </si>
  <si>
    <t> S.Pohlena </t>
  </si>
  <si>
    <t> BRNO 6 </t>
  </si>
  <si>
    <t>2437880.470 </t>
  </si>
  <si>
    <t> 03.08.1962 23:16 </t>
  </si>
  <si>
    <t> 0.020 </t>
  </si>
  <si>
    <t> L.Konecny </t>
  </si>
  <si>
    <t>2437888.475 </t>
  </si>
  <si>
    <t> 11.08.1962 23:24 </t>
  </si>
  <si>
    <t>2437896.499 </t>
  </si>
  <si>
    <t> 19.08.1962 23:58 </t>
  </si>
  <si>
    <t> N.Bohning </t>
  </si>
  <si>
    <t>2437896.500 </t>
  </si>
  <si>
    <t> 20.08.1962 00:00 </t>
  </si>
  <si>
    <t>2437904.524 </t>
  </si>
  <si>
    <t> 28.08.1962 00:34 </t>
  </si>
  <si>
    <t>2437917.359 </t>
  </si>
  <si>
    <t> 09.09.1962 20:36 </t>
  </si>
  <si>
    <t>2437917.362 </t>
  </si>
  <si>
    <t> 09.09.1962 20:41 </t>
  </si>
  <si>
    <t>2437925.380 </t>
  </si>
  <si>
    <t> 17.09.1962 21:07 </t>
  </si>
  <si>
    <t>2437933.396 </t>
  </si>
  <si>
    <t> 25.09.1962 21:30 </t>
  </si>
  <si>
    <t> -0.009 </t>
  </si>
  <si>
    <t> K.Klocke </t>
  </si>
  <si>
    <t>2437933.399 </t>
  </si>
  <si>
    <t> 25.09.1962 21:34 </t>
  </si>
  <si>
    <t> P.Hoffmann </t>
  </si>
  <si>
    <t>2437933.403 </t>
  </si>
  <si>
    <t> 25.09.1962 21:40 </t>
  </si>
  <si>
    <t> J.Masuch </t>
  </si>
  <si>
    <t>2437933.405 </t>
  </si>
  <si>
    <t> 25.09.1962 21:43 </t>
  </si>
  <si>
    <t>2437933.406 </t>
  </si>
  <si>
    <t> 25.09.1962 21:44 </t>
  </si>
  <si>
    <t>2437941.427 </t>
  </si>
  <si>
    <t> 03.10.1962 22:14 </t>
  </si>
  <si>
    <t> J.Düball </t>
  </si>
  <si>
    <t>2437941.428 </t>
  </si>
  <si>
    <t> 03.10.1962 22:16 </t>
  </si>
  <si>
    <t>2437941.434 </t>
  </si>
  <si>
    <t> 03.10.1962 22:24 </t>
  </si>
  <si>
    <t> P.B.Lehmann </t>
  </si>
  <si>
    <t>2437941.440 </t>
  </si>
  <si>
    <t> 03.10.1962 22:33 </t>
  </si>
  <si>
    <t> P.Frank </t>
  </si>
  <si>
    <t> AN 288.71 </t>
  </si>
  <si>
    <t>2437962.295 </t>
  </si>
  <si>
    <t> 24.10.1962 19:04 </t>
  </si>
  <si>
    <t>2438180.531 </t>
  </si>
  <si>
    <t> 31.05.1963 00:44 </t>
  </si>
  <si>
    <t>BAVM 18 </t>
  </si>
  <si>
    <t>2438180.535 </t>
  </si>
  <si>
    <t> 31.05.1963 00:50 </t>
  </si>
  <si>
    <t> 0.008 </t>
  </si>
  <si>
    <t>2438225.453 </t>
  </si>
  <si>
    <t> 14.07.1963 22:52 </t>
  </si>
  <si>
    <t> R.Cihal </t>
  </si>
  <si>
    <t>2438233.422 </t>
  </si>
  <si>
    <t> 22.07.1963 22:07 </t>
  </si>
  <si>
    <t> -0.060 </t>
  </si>
  <si>
    <t> K.Carbol </t>
  </si>
  <si>
    <t>2438270.390 </t>
  </si>
  <si>
    <t> 28.08.1963 21:21 </t>
  </si>
  <si>
    <t> S.S.Vikhristjuk </t>
  </si>
  <si>
    <t> PZ 15.219 </t>
  </si>
  <si>
    <t>2438323.347 </t>
  </si>
  <si>
    <t> 20.10.1963 20:19 </t>
  </si>
  <si>
    <t> I.Solc </t>
  </si>
  <si>
    <t>2438323.358 </t>
  </si>
  <si>
    <t> 20.10.1963 20:35 </t>
  </si>
  <si>
    <t> J.Polach </t>
  </si>
  <si>
    <t>2438652.304 </t>
  </si>
  <si>
    <t> 13.09.1964 19:17 </t>
  </si>
  <si>
    <t> S.Müller </t>
  </si>
  <si>
    <t> AN 289.192 </t>
  </si>
  <si>
    <t>2438652.314 </t>
  </si>
  <si>
    <t> 13.09.1964 19:32 </t>
  </si>
  <si>
    <t> MVS 2.173 </t>
  </si>
  <si>
    <t>2438663.535 </t>
  </si>
  <si>
    <t> 25.09.1964 00:50 </t>
  </si>
  <si>
    <t>2438915.475 </t>
  </si>
  <si>
    <t> 03.06.1965 23:24 </t>
  </si>
  <si>
    <t>2438944.357 </t>
  </si>
  <si>
    <t> 02.07.1965 20:34 </t>
  </si>
  <si>
    <t> R.Kizilirmak </t>
  </si>
  <si>
    <t> AN 289.193 </t>
  </si>
  <si>
    <t> A.Kizilirmak </t>
  </si>
  <si>
    <t>2438944.361 </t>
  </si>
  <si>
    <t> 02.07.1965 20:39 </t>
  </si>
  <si>
    <t> M.Gültez </t>
  </si>
  <si>
    <t> B.Öztürk </t>
  </si>
  <si>
    <t>2439058.2938 </t>
  </si>
  <si>
    <t> 24.10.1965 19:03 </t>
  </si>
  <si>
    <t>2439058.296 </t>
  </si>
  <si>
    <t> 24.10.1965 19:06 </t>
  </si>
  <si>
    <t> MVS 4.137 </t>
  </si>
  <si>
    <t>2439260.488 </t>
  </si>
  <si>
    <t> 14.05.1966 23:42 </t>
  </si>
  <si>
    <t>2439276.528 </t>
  </si>
  <si>
    <t> 31.05.1966 00:40 </t>
  </si>
  <si>
    <t> K.Locher </t>
  </si>
  <si>
    <t> ORI 98 </t>
  </si>
  <si>
    <t>2439295.788 </t>
  </si>
  <si>
    <t> 19.06.1966 06:54 </t>
  </si>
  <si>
    <t> D.Williams </t>
  </si>
  <si>
    <t>IBVS 154 </t>
  </si>
  <si>
    <t>2439350.349 </t>
  </si>
  <si>
    <t> 12.08.1966 20:22 </t>
  </si>
  <si>
    <t> H.Peter </t>
  </si>
  <si>
    <t>2439403.310 </t>
  </si>
  <si>
    <t> 04.10.1966 19:26 </t>
  </si>
  <si>
    <t> ORI 100 </t>
  </si>
  <si>
    <t>2439677.701 </t>
  </si>
  <si>
    <t> 06.07.1967 04:49 </t>
  </si>
  <si>
    <t> M.Baldwin </t>
  </si>
  <si>
    <t> AVSJ 3.63 </t>
  </si>
  <si>
    <t>2439690.536 </t>
  </si>
  <si>
    <t> 19.07.1967 00:51 </t>
  </si>
  <si>
    <t> ORI 103 </t>
  </si>
  <si>
    <t>2439701.774 </t>
  </si>
  <si>
    <t> 30.07.1967 06:34 </t>
  </si>
  <si>
    <t>2439711.407 </t>
  </si>
  <si>
    <t> 08.08.1967 21:46 </t>
  </si>
  <si>
    <t> M.Kurutac </t>
  </si>
  <si>
    <t> AN 291.113 </t>
  </si>
  <si>
    <t>2439711.409 </t>
  </si>
  <si>
    <t> 08.08.1967 21:48 </t>
  </si>
  <si>
    <t>2439767.567 </t>
  </si>
  <si>
    <t> 04.10.1967 01:36 </t>
  </si>
  <si>
    <t> ORI 104 </t>
  </si>
  <si>
    <t> M.Lowder </t>
  </si>
  <si>
    <t>2439801.2640 </t>
  </si>
  <si>
    <t> 06.11.1967 18:20 </t>
  </si>
  <si>
    <t> K.Held </t>
  </si>
  <si>
    <t> AN 291.112 </t>
  </si>
  <si>
    <t>2439833.355 </t>
  </si>
  <si>
    <t> 08.12.1967 20:31 </t>
  </si>
  <si>
    <t> ORI 105 </t>
  </si>
  <si>
    <t>2440035.542 </t>
  </si>
  <si>
    <t> 28.06.1968 01:00 </t>
  </si>
  <si>
    <t> R.Diethelm </t>
  </si>
  <si>
    <t> ORI 108 </t>
  </si>
  <si>
    <t>2440048.386 </t>
  </si>
  <si>
    <t> 10.07.1968 21:15 </t>
  </si>
  <si>
    <t> C.Ibanoglu </t>
  </si>
  <si>
    <t>IBVS 456 </t>
  </si>
  <si>
    <t>2440088.506 </t>
  </si>
  <si>
    <t> 20.08.1968 00:08 </t>
  </si>
  <si>
    <t> ORI 109 </t>
  </si>
  <si>
    <t>2440101.349 </t>
  </si>
  <si>
    <t> 01.09.1968 20:22 </t>
  </si>
  <si>
    <t>2440109.373 </t>
  </si>
  <si>
    <t> 09.09.1968 20:57 </t>
  </si>
  <si>
    <t>BAVM 23 </t>
  </si>
  <si>
    <t>2440112.578 </t>
  </si>
  <si>
    <t> 13.09.1968 01:52 </t>
  </si>
  <si>
    <t> J.Bortle </t>
  </si>
  <si>
    <t>2440128.636 </t>
  </si>
  <si>
    <t> 29.09.1968 03:15 </t>
  </si>
  <si>
    <t>2440181.582 </t>
  </si>
  <si>
    <t> 21.11.1968 01:58 </t>
  </si>
  <si>
    <t>2440197.628 </t>
  </si>
  <si>
    <t> 07.12.1968 03:04 </t>
  </si>
  <si>
    <t>2440401.4195 </t>
  </si>
  <si>
    <t> 28.06.1969 22:04 </t>
  </si>
  <si>
    <t> -0.0010 </t>
  </si>
  <si>
    <t>2440412.654 </t>
  </si>
  <si>
    <t> 10.07.1969 03:41 </t>
  </si>
  <si>
    <t>2440470.436 </t>
  </si>
  <si>
    <t> 05.09.1969 22:27 </t>
  </si>
  <si>
    <t> 0.014 </t>
  </si>
  <si>
    <t> Z.Zemanek </t>
  </si>
  <si>
    <t> BRNO 9 </t>
  </si>
  <si>
    <t>2440478.443 </t>
  </si>
  <si>
    <t> 13.09.1969 22:37 </t>
  </si>
  <si>
    <t> R.Germann </t>
  </si>
  <si>
    <t> ORI 115 </t>
  </si>
  <si>
    <t>2440499.307 </t>
  </si>
  <si>
    <t> 04.10.1969 19:22 </t>
  </si>
  <si>
    <t> ORI 116 </t>
  </si>
  <si>
    <t>2440507.328 </t>
  </si>
  <si>
    <t> 12.10.1969 19:52 </t>
  </si>
  <si>
    <t>2440515.352 </t>
  </si>
  <si>
    <t> 20.10.1969 20:26 </t>
  </si>
  <si>
    <t>2440515.357 </t>
  </si>
  <si>
    <t> 20.10.1969 20:34 </t>
  </si>
  <si>
    <t>2440523.370 </t>
  </si>
  <si>
    <t> 28.10.1969 20:52 </t>
  </si>
  <si>
    <t>2440523.377 </t>
  </si>
  <si>
    <t> 28.10.1969 21:02 </t>
  </si>
  <si>
    <t>2440531.393 </t>
  </si>
  <si>
    <t> 05.11.1969 21:25 </t>
  </si>
  <si>
    <t>2440778.513 </t>
  </si>
  <si>
    <t> 11.07.1970 00:18 </t>
  </si>
  <si>
    <t> -0.010 </t>
  </si>
  <si>
    <t> ORI 120 </t>
  </si>
  <si>
    <t>2440778.523 </t>
  </si>
  <si>
    <t> 11.07.1970 00:33 </t>
  </si>
  <si>
    <t> N.Räuber </t>
  </si>
  <si>
    <t>2440787.3442 </t>
  </si>
  <si>
    <t> 19.07.1970 20:15 </t>
  </si>
  <si>
    <t> -0.0046 </t>
  </si>
  <si>
    <t> O.Demircan </t>
  </si>
  <si>
    <t>IBVS 530 </t>
  </si>
  <si>
    <t>2440807.407 </t>
  </si>
  <si>
    <t> 08.08.1970 21:46 </t>
  </si>
  <si>
    <t> BRNO 12 </t>
  </si>
  <si>
    <t>2440839.503 </t>
  </si>
  <si>
    <t> 10.09.1970 00:04 </t>
  </si>
  <si>
    <t> ORI 121 </t>
  </si>
  <si>
    <t>2440848.328 </t>
  </si>
  <si>
    <t> 18.09.1970 19:52 </t>
  </si>
  <si>
    <t> D.Hölzl </t>
  </si>
  <si>
    <t>2440852.341 </t>
  </si>
  <si>
    <t> 22.09.1970 20:11 </t>
  </si>
  <si>
    <t> AVSJ 4.90 </t>
  </si>
  <si>
    <t>2440856.3501 </t>
  </si>
  <si>
    <t> 26.09.1970 20:24 </t>
  </si>
  <si>
    <t> -0.0005 </t>
  </si>
  <si>
    <t> I.Yildiran </t>
  </si>
  <si>
    <t>2440868.394 </t>
  </si>
  <si>
    <t> 08.10.1970 21:27 </t>
  </si>
  <si>
    <t> J.Silhan </t>
  </si>
  <si>
    <t>2440868.396 </t>
  </si>
  <si>
    <t> 08.10.1970 21:30 </t>
  </si>
  <si>
    <t> V.Necas </t>
  </si>
  <si>
    <t>2440876.407 </t>
  </si>
  <si>
    <t> 16.10.1970 21:46 </t>
  </si>
  <si>
    <t> ORI 122 </t>
  </si>
  <si>
    <t>2440876.412 </t>
  </si>
  <si>
    <t> 16.10.1970 21:53 </t>
  </si>
  <si>
    <t>2440889.250 </t>
  </si>
  <si>
    <t> 29.10.1970 18:00 </t>
  </si>
  <si>
    <t>2440958.241 </t>
  </si>
  <si>
    <t> 06.01.1971 17:47 </t>
  </si>
  <si>
    <t> ORI 123 </t>
  </si>
  <si>
    <t>2440958.255 </t>
  </si>
  <si>
    <t> 06.01.1971 18:07 </t>
  </si>
  <si>
    <t> ORI 124 </t>
  </si>
  <si>
    <t>2440966.265 </t>
  </si>
  <si>
    <t> 14.01.1971 18:21 </t>
  </si>
  <si>
    <t>2441144.399 </t>
  </si>
  <si>
    <t> 11.07.1971 21:34 </t>
  </si>
  <si>
    <t> ORI 126 </t>
  </si>
  <si>
    <t>2441160.440 </t>
  </si>
  <si>
    <t> 27.07.1971 22:33 </t>
  </si>
  <si>
    <t>BAVM 25 </t>
  </si>
  <si>
    <t>2441160.441 </t>
  </si>
  <si>
    <t> 27.07.1971 22:35 </t>
  </si>
  <si>
    <t> J.Keprtova </t>
  </si>
  <si>
    <t> BRNO 14 </t>
  </si>
  <si>
    <t>2441160.449 </t>
  </si>
  <si>
    <t> 27.07.1971 22:46 </t>
  </si>
  <si>
    <t> P.Kocarek </t>
  </si>
  <si>
    <t> Z.Kudrnova </t>
  </si>
  <si>
    <t>2441160.450 </t>
  </si>
  <si>
    <t> 27.07.1971 22:48 </t>
  </si>
  <si>
    <t> A.Bohmova </t>
  </si>
  <si>
    <t> K.Brancik </t>
  </si>
  <si>
    <t>2441160.453 </t>
  </si>
  <si>
    <t> 27.07.1971 22:52 </t>
  </si>
  <si>
    <t> J.Mazanec </t>
  </si>
  <si>
    <t>2441160.456 </t>
  </si>
  <si>
    <t> 27.07.1971 22:56 </t>
  </si>
  <si>
    <t> 0.016 </t>
  </si>
  <si>
    <t> M.Sustek </t>
  </si>
  <si>
    <t>2441184.505 </t>
  </si>
  <si>
    <t> 21.08.1971 00:07 </t>
  </si>
  <si>
    <t>2441208.591 </t>
  </si>
  <si>
    <t> 14.09.1971 02:11 </t>
  </si>
  <si>
    <t> 0.011 </t>
  </si>
  <si>
    <t> U.Heusser </t>
  </si>
  <si>
    <t> ORI 127 </t>
  </si>
  <si>
    <t>2441208.592 </t>
  </si>
  <si>
    <t> 14.09.1971 02:12 </t>
  </si>
  <si>
    <t> R.Oberhänsli </t>
  </si>
  <si>
    <t>2441213.385 </t>
  </si>
  <si>
    <t> 18.09.1971 21:14 </t>
  </si>
  <si>
    <t>2441213.403 </t>
  </si>
  <si>
    <t> 18.09.1971 21:40 </t>
  </si>
  <si>
    <t> AVSJ 5.36 </t>
  </si>
  <si>
    <t>2441213.406 </t>
  </si>
  <si>
    <t> 18.09.1971 21:44 </t>
  </si>
  <si>
    <t> ORI 129 </t>
  </si>
  <si>
    <t>2441229.444 </t>
  </si>
  <si>
    <t> 04.10.1971 22:39 </t>
  </si>
  <si>
    <t>2441234.260 </t>
  </si>
  <si>
    <t> 09.10.1971 18:14 </t>
  </si>
  <si>
    <t>2441250.312 </t>
  </si>
  <si>
    <t> 25.10.1971 19:29 </t>
  </si>
  <si>
    <t>2441266.354 </t>
  </si>
  <si>
    <t> 10.11.1971 20:29 </t>
  </si>
  <si>
    <t> W.Bischof </t>
  </si>
  <si>
    <t>2441274.376 </t>
  </si>
  <si>
    <t> 18.11.1971 21:01 </t>
  </si>
  <si>
    <t> T.Gough </t>
  </si>
  <si>
    <t> BBS 2 </t>
  </si>
  <si>
    <t>2441303.256 </t>
  </si>
  <si>
    <t> 17.12.1971 18:08 </t>
  </si>
  <si>
    <t> BBS 1 </t>
  </si>
  <si>
    <t>2441303.257 </t>
  </si>
  <si>
    <t> 17.12.1971 18:10 </t>
  </si>
  <si>
    <t>2441303.260 </t>
  </si>
  <si>
    <t> 17.12.1971 18:14 </t>
  </si>
  <si>
    <t>2441319.306 </t>
  </si>
  <si>
    <t> 02.01.1972 19:20 </t>
  </si>
  <si>
    <t>2441335.351 </t>
  </si>
  <si>
    <t> 18.01.1972 20:25 </t>
  </si>
  <si>
    <t>2441505.453 </t>
  </si>
  <si>
    <t> 06.07.1972 22:52 </t>
  </si>
  <si>
    <t> Z.Rozlivka </t>
  </si>
  <si>
    <t> BRNO 17 </t>
  </si>
  <si>
    <t>2441505.456 </t>
  </si>
  <si>
    <t> 06.07.1972 22:56 </t>
  </si>
  <si>
    <t> K.Vokurka </t>
  </si>
  <si>
    <t>2441505.457 </t>
  </si>
  <si>
    <t> 06.07.1972 22:58 </t>
  </si>
  <si>
    <t> K.Skrbek </t>
  </si>
  <si>
    <t>2441505.460 </t>
  </si>
  <si>
    <t> 06.07.1972 23:02 </t>
  </si>
  <si>
    <t> A.Pliska </t>
  </si>
  <si>
    <t>2441505.461 </t>
  </si>
  <si>
    <t> 06.07.1972 23:03 </t>
  </si>
  <si>
    <t> N.Werner </t>
  </si>
  <si>
    <t>2441505.462 </t>
  </si>
  <si>
    <t> 06.07.1972 23:05 </t>
  </si>
  <si>
    <t> S.Jancivic </t>
  </si>
  <si>
    <t> S.Kereces </t>
  </si>
  <si>
    <t> L.Kulcar </t>
  </si>
  <si>
    <t>2441513.472 </t>
  </si>
  <si>
    <t> 14.07.1972 23:19 </t>
  </si>
  <si>
    <t> BBS 4 </t>
  </si>
  <si>
    <t>2441521.496 </t>
  </si>
  <si>
    <t> 22.07.1972 23:54 </t>
  </si>
  <si>
    <t>2441558.400 </t>
  </si>
  <si>
    <t> 28.08.1972 21:36 </t>
  </si>
  <si>
    <t> BBS 5 </t>
  </si>
  <si>
    <t>2441558.404 </t>
  </si>
  <si>
    <t> 28.08.1972 21:41 </t>
  </si>
  <si>
    <t>2441566.417 </t>
  </si>
  <si>
    <t> 05.09.1972 22:00 </t>
  </si>
  <si>
    <t>2441595.305 </t>
  </si>
  <si>
    <t> 04.10.1972 19:19 </t>
  </si>
  <si>
    <t> BBS 6 </t>
  </si>
  <si>
    <t>2441595.310 </t>
  </si>
  <si>
    <t> 04.10.1972 19:26 </t>
  </si>
  <si>
    <t>2441603.335 </t>
  </si>
  <si>
    <t> 12.10.1972 20:02 </t>
  </si>
  <si>
    <t>BAVM 28 </t>
  </si>
  <si>
    <t>2441603.346 </t>
  </si>
  <si>
    <t> 12.10.1972 20:18 </t>
  </si>
  <si>
    <t>2441627.404 </t>
  </si>
  <si>
    <t> 05.11.1972 21:41 </t>
  </si>
  <si>
    <t>2441648.262 </t>
  </si>
  <si>
    <t> 26.11.1972 18:17 </t>
  </si>
  <si>
    <t>2441664.300 </t>
  </si>
  <si>
    <t> 12.12.1972 19:12 </t>
  </si>
  <si>
    <t> -0.013 </t>
  </si>
  <si>
    <t> BBS 7 </t>
  </si>
  <si>
    <t>2441664.312 </t>
  </si>
  <si>
    <t> 12.12.1972 19:29 </t>
  </si>
  <si>
    <t>2441664.318 </t>
  </si>
  <si>
    <t> 12.12.1972 19:37 </t>
  </si>
  <si>
    <t>2441680.354 </t>
  </si>
  <si>
    <t> 28.12.1972 20:29 </t>
  </si>
  <si>
    <t>2441688.377 </t>
  </si>
  <si>
    <t> 05.01.1973 21:02 </t>
  </si>
  <si>
    <t>2441709.242 </t>
  </si>
  <si>
    <t> 26.01.1973 17:48 </t>
  </si>
  <si>
    <t>2441829.590 </t>
  </si>
  <si>
    <t> 27.05.1973 02:09 </t>
  </si>
  <si>
    <t> BBS 9 </t>
  </si>
  <si>
    <t>2441850.441 </t>
  </si>
  <si>
    <t> 16.06.1973 22:35 </t>
  </si>
  <si>
    <t> -0.016 </t>
  </si>
  <si>
    <t> BBS 10 </t>
  </si>
  <si>
    <t>2441850.461 </t>
  </si>
  <si>
    <t> 16.06.1973 23:03 </t>
  </si>
  <si>
    <t>2441850.462 </t>
  </si>
  <si>
    <t> 16.06.1973 23:05 </t>
  </si>
  <si>
    <t>2441893.7814 </t>
  </si>
  <si>
    <t> 30.07.1973 06:45 </t>
  </si>
  <si>
    <t> -0.0023 </t>
  </si>
  <si>
    <t> D.J.Barlow </t>
  </si>
  <si>
    <t>IBVS 1379 </t>
  </si>
  <si>
    <t>2441895.382 </t>
  </si>
  <si>
    <t> 31.07.1973 21:10 </t>
  </si>
  <si>
    <t>2441895.391 </t>
  </si>
  <si>
    <t> 31.07.1973 21:23 </t>
  </si>
  <si>
    <t>2441903.410 </t>
  </si>
  <si>
    <t> 08.08.1973 21:50 </t>
  </si>
  <si>
    <t> BBS 11 </t>
  </si>
  <si>
    <t>2441903.414 </t>
  </si>
  <si>
    <t> 08.08.1973 21:56 </t>
  </si>
  <si>
    <t>2441905.8139 </t>
  </si>
  <si>
    <t> 11.08.1973 07:32 </t>
  </si>
  <si>
    <t> -0.0050 </t>
  </si>
  <si>
    <t>2441911.434 </t>
  </si>
  <si>
    <t> 16.08.1973 22:24 </t>
  </si>
  <si>
    <t>2441925.887 </t>
  </si>
  <si>
    <t> 31.08.1973 09:17 </t>
  </si>
  <si>
    <t> T.T.Gough </t>
  </si>
  <si>
    <t> JBAA 85.446 </t>
  </si>
  <si>
    <t>2441927.485 </t>
  </si>
  <si>
    <t> 01.09.1973 23:38 </t>
  </si>
  <si>
    <t>2441932.292 </t>
  </si>
  <si>
    <t> 06.09.1973 19:00 </t>
  </si>
  <si>
    <t>2441980.438 </t>
  </si>
  <si>
    <t> 24.10.1973 22:30 </t>
  </si>
  <si>
    <t> BBS 12 </t>
  </si>
  <si>
    <t>2441985.250 </t>
  </si>
  <si>
    <t> 29.10.1973 18:00 </t>
  </si>
  <si>
    <t>2441985.260 </t>
  </si>
  <si>
    <t> 29.10.1973 18:14 </t>
  </si>
  <si>
    <t>2442009.319 </t>
  </si>
  <si>
    <t> 22.11.1973 19:39 </t>
  </si>
  <si>
    <t>2442009.320 </t>
  </si>
  <si>
    <t> 22.11.1973 19:40 </t>
  </si>
  <si>
    <t>2442020.553 </t>
  </si>
  <si>
    <t> 04.12.1973 01:16 </t>
  </si>
  <si>
    <t> AVSJ 5.87 </t>
  </si>
  <si>
    <t>2442046.229 </t>
  </si>
  <si>
    <t> 29.12.1973 17:29 </t>
  </si>
  <si>
    <t> BBS 13 </t>
  </si>
  <si>
    <t>2442158.557 </t>
  </si>
  <si>
    <t> 21.04.1974 01:22 </t>
  </si>
  <si>
    <t> BBS 15 </t>
  </si>
  <si>
    <t>2442276.5020 </t>
  </si>
  <si>
    <t> 17.08.1974 00:02 </t>
  </si>
  <si>
    <t> -0.0006 </t>
  </si>
  <si>
    <t> Wolf &amp; Diethelm </t>
  </si>
  <si>
    <t>IBVS 3762 </t>
  </si>
  <si>
    <t>2442276.5021 </t>
  </si>
  <si>
    <t> 17.08.1974 00:03 </t>
  </si>
  <si>
    <t>G</t>
  </si>
  <si>
    <t>2442280.5123 </t>
  </si>
  <si>
    <t> 21.08.1974 00:17 </t>
  </si>
  <si>
    <t> -0.0020 </t>
  </si>
  <si>
    <t>2442280.5129 </t>
  </si>
  <si>
    <t> 21.08.1974 00:18 </t>
  </si>
  <si>
    <t> V.P.Murnikova </t>
  </si>
  <si>
    <t> PZ 21.600 </t>
  </si>
  <si>
    <t>2442284.524 </t>
  </si>
  <si>
    <t> 25.08.1974 00:34 </t>
  </si>
  <si>
    <t>2442284.5258 </t>
  </si>
  <si>
    <t> 25.08.1974 00:37 </t>
  </si>
  <si>
    <t>2442285.333 </t>
  </si>
  <si>
    <t> 25.08.1974 19:59 </t>
  </si>
  <si>
    <t> BBS 17 </t>
  </si>
  <si>
    <t>2442301.377 </t>
  </si>
  <si>
    <t> 10.09.1974 21:02 </t>
  </si>
  <si>
    <t> J.Zlatuska </t>
  </si>
  <si>
    <t> BRNO 20 </t>
  </si>
  <si>
    <t>2442301.381 </t>
  </si>
  <si>
    <t> 10.09.1974 21:08 </t>
  </si>
  <si>
    <t> P.Novak </t>
  </si>
  <si>
    <t>2442309.3972 </t>
  </si>
  <si>
    <t> 18.09.1974 21:31 </t>
  </si>
  <si>
    <t>2442309.3973 </t>
  </si>
  <si>
    <t> 18.09.1974 21:32 </t>
  </si>
  <si>
    <t> -0.0015 </t>
  </si>
  <si>
    <t>2442309.402 </t>
  </si>
  <si>
    <t> 18.09.1974 21:38 </t>
  </si>
  <si>
    <t>BAVM 29 </t>
  </si>
  <si>
    <t>2442415.300 </t>
  </si>
  <si>
    <t> 02.01.1975 19:12 </t>
  </si>
  <si>
    <t> BBS 20 </t>
  </si>
  <si>
    <t>2442423.323 </t>
  </si>
  <si>
    <t> 10.01.1975 19:45 </t>
  </si>
  <si>
    <t>2442540.471 </t>
  </si>
  <si>
    <t> 07.05.1975 23:18 </t>
  </si>
  <si>
    <t> BBS 22 </t>
  </si>
  <si>
    <t>2442556.524 </t>
  </si>
  <si>
    <t> 24.05.1975 00:34 </t>
  </si>
  <si>
    <t>2442601.451 </t>
  </si>
  <si>
    <t> 07.07.1975 22:49 </t>
  </si>
  <si>
    <t> BBS 23 </t>
  </si>
  <si>
    <t>2442617.496 </t>
  </si>
  <si>
    <t> 23.07.1975 23:54 </t>
  </si>
  <si>
    <t>2442636.7537 </t>
  </si>
  <si>
    <t> 12.08.1975 06:05 </t>
  </si>
  <si>
    <t> -0.0022 </t>
  </si>
  <si>
    <t>2442660.821 </t>
  </si>
  <si>
    <t> 05.09.1975 07:42 </t>
  </si>
  <si>
    <t> AVSJ 7.36 </t>
  </si>
  <si>
    <t>2442665.632 </t>
  </si>
  <si>
    <t> 10.09.1975 03:10 </t>
  </si>
  <si>
    <t> A.Mallama </t>
  </si>
  <si>
    <t>IBVS 1249 </t>
  </si>
  <si>
    <t>2442665.647 </t>
  </si>
  <si>
    <t> 10.09.1975 03:31 </t>
  </si>
  <si>
    <t>2442673.656 </t>
  </si>
  <si>
    <t> 18.09.1975 03:44 </t>
  </si>
  <si>
    <t> BBS 24 </t>
  </si>
  <si>
    <t>2442689.705 </t>
  </si>
  <si>
    <t> 04.10.1975 04:55 </t>
  </si>
  <si>
    <t>2442739.448 </t>
  </si>
  <si>
    <t> 22.11.1975 22:45 </t>
  </si>
  <si>
    <t>2442744.263 </t>
  </si>
  <si>
    <t> 27.11.1975 18:18 </t>
  </si>
  <si>
    <t>2442949.675 </t>
  </si>
  <si>
    <t> 20.06.1976 04:12 </t>
  </si>
  <si>
    <t> D.Ruokonen </t>
  </si>
  <si>
    <t> AOEB 2 </t>
  </si>
  <si>
    <t>2442954.491 </t>
  </si>
  <si>
    <t> 24.06.1976 23:47 </t>
  </si>
  <si>
    <t> MVS 7.197 </t>
  </si>
  <si>
    <t>2442962.503 </t>
  </si>
  <si>
    <t> 03.07.1976 00:04 </t>
  </si>
  <si>
    <t> BRNO 21 </t>
  </si>
  <si>
    <t>2442962.507 </t>
  </si>
  <si>
    <t> 03.07.1976 00:10 </t>
  </si>
  <si>
    <t> H.Marx </t>
  </si>
  <si>
    <t>2442975.344 </t>
  </si>
  <si>
    <t> 15.07.1976 20:15 </t>
  </si>
  <si>
    <t> BBS 29 </t>
  </si>
  <si>
    <t>2442981.756 </t>
  </si>
  <si>
    <t> 22.07.1976 06:08 </t>
  </si>
  <si>
    <t>2442981.764 </t>
  </si>
  <si>
    <t> 22.07.1976 06:20 </t>
  </si>
  <si>
    <t> G.Samolyk </t>
  </si>
  <si>
    <t>2442989.7850 </t>
  </si>
  <si>
    <t> 30.07.1976 06:50 </t>
  </si>
  <si>
    <t> -0.0030 </t>
  </si>
  <si>
    <t>2443034.711 </t>
  </si>
  <si>
    <t> 13.09.1976 05:03 </t>
  </si>
  <si>
    <t>2443042.746 </t>
  </si>
  <si>
    <t> 21.09.1976 05:54 </t>
  </si>
  <si>
    <t>2443134.212 </t>
  </si>
  <si>
    <t> 21.12.1976 17:05 </t>
  </si>
  <si>
    <t> BBS 31 </t>
  </si>
  <si>
    <t>2443150.251 </t>
  </si>
  <si>
    <t> 06.01.1977 18:01 </t>
  </si>
  <si>
    <t> BBS 32 </t>
  </si>
  <si>
    <t>2443291.460 </t>
  </si>
  <si>
    <t> 27.05.1977 23:02 </t>
  </si>
  <si>
    <t> BBS 33 </t>
  </si>
  <si>
    <t>2443336.396 </t>
  </si>
  <si>
    <t> 11.07.1977 21:30 </t>
  </si>
  <si>
    <t> BBS 34 </t>
  </si>
  <si>
    <t>2443344.419 </t>
  </si>
  <si>
    <t> 19.07.1977 22:03 </t>
  </si>
  <si>
    <t>2443368.4957 </t>
  </si>
  <si>
    <t> 12.08.1977 23:53 </t>
  </si>
  <si>
    <t> 0.0004 </t>
  </si>
  <si>
    <t> R.Groebel </t>
  </si>
  <si>
    <t>IBVS 1449 </t>
  </si>
  <si>
    <t>2443371.707 </t>
  </si>
  <si>
    <t> 16.08.1977 04:58 </t>
  </si>
  <si>
    <t>2443389.3542 </t>
  </si>
  <si>
    <t> 02.09.1977 20:30 </t>
  </si>
  <si>
    <t> O.Tümer </t>
  </si>
  <si>
    <t>2443397.372 </t>
  </si>
  <si>
    <t> 10.09.1977 20:55 </t>
  </si>
  <si>
    <t> BBS 35 </t>
  </si>
  <si>
    <t>2443416.641 </t>
  </si>
  <si>
    <t> 30.09.1977 03:23 </t>
  </si>
  <si>
    <t>2443458.360 </t>
  </si>
  <si>
    <t> 10.11.1977 20:38 </t>
  </si>
  <si>
    <t>2443469.588 </t>
  </si>
  <si>
    <t> 22.11.1977 02:06 </t>
  </si>
  <si>
    <t>2443495.258 </t>
  </si>
  <si>
    <t> 17.12.1977 18:11 </t>
  </si>
  <si>
    <t> BBS 36 </t>
  </si>
  <si>
    <t>2443689.431 </t>
  </si>
  <si>
    <t> 29.06.1978 22:20 </t>
  </si>
  <si>
    <t> BBS 37 </t>
  </si>
  <si>
    <t>2443700.663 </t>
  </si>
  <si>
    <t> 11.07.1978 03:54 </t>
  </si>
  <si>
    <t>2443705.481 </t>
  </si>
  <si>
    <t> 15.07.1978 23:32 </t>
  </si>
  <si>
    <t> BBS 38 </t>
  </si>
  <si>
    <t>2443724.733 </t>
  </si>
  <si>
    <t> 04.08.1978 05:35 </t>
  </si>
  <si>
    <t>2443742.382 </t>
  </si>
  <si>
    <t> 21.08.1978 21:10 </t>
  </si>
  <si>
    <t> W.Ihle </t>
  </si>
  <si>
    <t> MVS 8.136 </t>
  </si>
  <si>
    <t>2443753.621 </t>
  </si>
  <si>
    <t> 02.09.1978 02:54 </t>
  </si>
  <si>
    <t>2443777.693 </t>
  </si>
  <si>
    <t> 26.09.1978 04:37 </t>
  </si>
  <si>
    <t>2443777.695 </t>
  </si>
  <si>
    <t> 26.09.1978 04:40 </t>
  </si>
  <si>
    <t>2443787.316 </t>
  </si>
  <si>
    <t> 05.10.1978 19:35 </t>
  </si>
  <si>
    <t> BBS 39 </t>
  </si>
  <si>
    <t>2443795.338 </t>
  </si>
  <si>
    <t> 13.10.1978 20:06 </t>
  </si>
  <si>
    <t>2443795.351 </t>
  </si>
  <si>
    <t> 13.10.1978 20:25 </t>
  </si>
  <si>
    <t>BAVM 31 </t>
  </si>
  <si>
    <t>2443795.356 </t>
  </si>
  <si>
    <t> 13.10.1978 20:32 </t>
  </si>
  <si>
    <t>2443819.418 </t>
  </si>
  <si>
    <t> 06.11.1978 22:01 </t>
  </si>
  <si>
    <t> D.Lichtenknecker </t>
  </si>
  <si>
    <t>2443822.617 </t>
  </si>
  <si>
    <t> 10.11.1978 02:48 </t>
  </si>
  <si>
    <t>2443822.624 </t>
  </si>
  <si>
    <t> 10.11.1978 02:58 </t>
  </si>
  <si>
    <t>2443832.250 </t>
  </si>
  <si>
    <t> 19.11.1978 18:00 </t>
  </si>
  <si>
    <t> BBS 40 </t>
  </si>
  <si>
    <t>2443848.294 </t>
  </si>
  <si>
    <t> 05.12.1978 19:03 </t>
  </si>
  <si>
    <t>2444034.438 </t>
  </si>
  <si>
    <t> 09.06.1979 22:30 </t>
  </si>
  <si>
    <t> BBS 44 </t>
  </si>
  <si>
    <t>2444111.459 </t>
  </si>
  <si>
    <t> 25.08.1979 23:00 </t>
  </si>
  <si>
    <t> MVS 8.192 </t>
  </si>
  <si>
    <t>2444124.311 </t>
  </si>
  <si>
    <t> 07.09.1979 19:27 </t>
  </si>
  <si>
    <t> BBS 45 </t>
  </si>
  <si>
    <t>2444148.377 </t>
  </si>
  <si>
    <t> 01.10.1979 21:02 </t>
  </si>
  <si>
    <t>2444164.425 </t>
  </si>
  <si>
    <t> 17.10.1979 22:12 </t>
  </si>
  <si>
    <t>2444191.704 </t>
  </si>
  <si>
    <t> 14.11.1979 04:53 </t>
  </si>
  <si>
    <t>2444201.326 </t>
  </si>
  <si>
    <t> 23.11.1979 19:49 </t>
  </si>
  <si>
    <t>2444201.331 </t>
  </si>
  <si>
    <t> 23.11.1979 19:56 </t>
  </si>
  <si>
    <t> T.Brelstaff </t>
  </si>
  <si>
    <t> VSSC 59.18 </t>
  </si>
  <si>
    <t>2444201.338 </t>
  </si>
  <si>
    <t> 23.11.1979 20:06 </t>
  </si>
  <si>
    <t>2444228.605 </t>
  </si>
  <si>
    <t> 21.12.1979 02:31 </t>
  </si>
  <si>
    <t>2444435.613 </t>
  </si>
  <si>
    <t> 15.07.1980 02:42 </t>
  </si>
  <si>
    <t> BBS 49 </t>
  </si>
  <si>
    <t>2444446.8435 </t>
  </si>
  <si>
    <t> 26.07.1980 08:14 </t>
  </si>
  <si>
    <t> -0.0045 </t>
  </si>
  <si>
    <t> D.W.Forbes </t>
  </si>
  <si>
    <t>IBVS 2545 </t>
  </si>
  <si>
    <t>2444458.8775 </t>
  </si>
  <si>
    <t> 07.08.1980 09:03 </t>
  </si>
  <si>
    <t> -0.0057 </t>
  </si>
  <si>
    <t>2444469.327 </t>
  </si>
  <si>
    <t> 17.08.1980 19:50 </t>
  </si>
  <si>
    <t> G.Mavrofridis </t>
  </si>
  <si>
    <t>2444477.346 </t>
  </si>
  <si>
    <t> 25.08.1980 20:18 </t>
  </si>
  <si>
    <t>2444485.348 </t>
  </si>
  <si>
    <t> 02.09.1980 20:21 </t>
  </si>
  <si>
    <t> BBS 51 </t>
  </si>
  <si>
    <t>2444485.361 </t>
  </si>
  <si>
    <t> 02.09.1980 20:39 </t>
  </si>
  <si>
    <t> BBS 50 </t>
  </si>
  <si>
    <t>2444493.372 </t>
  </si>
  <si>
    <t> 10.09.1980 20:55 </t>
  </si>
  <si>
    <t>2444501.410 </t>
  </si>
  <si>
    <t> 18.09.1980 21:50 </t>
  </si>
  <si>
    <t>2444509.427 </t>
  </si>
  <si>
    <t> 26.09.1980 22:14 </t>
  </si>
  <si>
    <t>2444517.450 </t>
  </si>
  <si>
    <t> 04.10.1980 22:48 </t>
  </si>
  <si>
    <t>2444520.657 </t>
  </si>
  <si>
    <t> 08.10.1980 03:46 </t>
  </si>
  <si>
    <t>2444525.473 </t>
  </si>
  <si>
    <t> 12.10.1980 23:21 </t>
  </si>
  <si>
    <t>2444567.210 </t>
  </si>
  <si>
    <t> 23.11.1980 17:02 </t>
  </si>
  <si>
    <t>2444607.315 </t>
  </si>
  <si>
    <t> 02.01.1981 19:33 </t>
  </si>
  <si>
    <t> BBS 52 </t>
  </si>
  <si>
    <t>2444724.458 </t>
  </si>
  <si>
    <t> 29.04.1981 22:59 </t>
  </si>
  <si>
    <t> BBS 57 </t>
  </si>
  <si>
    <t>2444791.860 </t>
  </si>
  <si>
    <t> 06.07.1981 08:38 </t>
  </si>
  <si>
    <t> E.Halbach </t>
  </si>
  <si>
    <t>2444828.7630 </t>
  </si>
  <si>
    <t> 12.08.1981 06:18 </t>
  </si>
  <si>
    <t>2444828.769 </t>
  </si>
  <si>
    <t> 12.08.1981 06:27 </t>
  </si>
  <si>
    <t>2444838.401 </t>
  </si>
  <si>
    <t> 21.08.1981 21:37 </t>
  </si>
  <si>
    <t> BBS 56 </t>
  </si>
  <si>
    <t>2444854.434 </t>
  </si>
  <si>
    <t> 06.09.1981 22:24 </t>
  </si>
  <si>
    <t>BAVM 34 </t>
  </si>
  <si>
    <t>2444883.315 </t>
  </si>
  <si>
    <t> 05.10.1981 19:33 </t>
  </si>
  <si>
    <t>2445167.362 </t>
  </si>
  <si>
    <t> 16.07.1982 20:41 </t>
  </si>
  <si>
    <t> BBS 61 </t>
  </si>
  <si>
    <t>2445173.783 </t>
  </si>
  <si>
    <t> 23.07.1982 06:47 </t>
  </si>
  <si>
    <t>2445175.362 </t>
  </si>
  <si>
    <t> 24.07.1982 20:41 </t>
  </si>
  <si>
    <t>2445202.661 </t>
  </si>
  <si>
    <t> 21.08.1982 03:51 </t>
  </si>
  <si>
    <t>2445207.466 </t>
  </si>
  <si>
    <t> 25.08.1982 23:11 </t>
  </si>
  <si>
    <t> H.Bohutinska </t>
  </si>
  <si>
    <t> BRNO 26 </t>
  </si>
  <si>
    <t>2445207.474 </t>
  </si>
  <si>
    <t> 25.08.1982 23:22 </t>
  </si>
  <si>
    <t> P.Neugebauer </t>
  </si>
  <si>
    <t>2445207.476 </t>
  </si>
  <si>
    <t> 25.08.1982 23:25 </t>
  </si>
  <si>
    <t> BBS 62 </t>
  </si>
  <si>
    <t>2445207.477 </t>
  </si>
  <si>
    <t> 25.08.1982 23:26 </t>
  </si>
  <si>
    <t> P.Troubil </t>
  </si>
  <si>
    <t>2445207.480 </t>
  </si>
  <si>
    <t> 25.08.1982 23:31 </t>
  </si>
  <si>
    <t> K.Dolak </t>
  </si>
  <si>
    <t>2445207.482 </t>
  </si>
  <si>
    <t> 25.08.1982 23:34 </t>
  </si>
  <si>
    <t> V.Svoboda </t>
  </si>
  <si>
    <t>2445494.717 </t>
  </si>
  <si>
    <t> 09.06.1983 05:12 </t>
  </si>
  <si>
    <t>2445510.757 </t>
  </si>
  <si>
    <t> 25.06.1983 06:10 </t>
  </si>
  <si>
    <t>2445555.691 </t>
  </si>
  <si>
    <t> 09.08.1983 04:35 </t>
  </si>
  <si>
    <t>2445571.7352 </t>
  </si>
  <si>
    <t> 25.08.1983 05:38 </t>
  </si>
  <si>
    <t> J.Gagne </t>
  </si>
  <si>
    <t>2445671.228 </t>
  </si>
  <si>
    <t> 02.12.1983 17:28 </t>
  </si>
  <si>
    <t> VSSC 60.21 </t>
  </si>
  <si>
    <t>2445674.438 </t>
  </si>
  <si>
    <t> 05.12.1983 22:30 </t>
  </si>
  <si>
    <t>2445900.702 </t>
  </si>
  <si>
    <t> 19.07.1984 04:50 </t>
  </si>
  <si>
    <t>2445934.397 </t>
  </si>
  <si>
    <t> 21.08.1984 21:31 </t>
  </si>
  <si>
    <t> VSSC 61.18 </t>
  </si>
  <si>
    <t>2445942.420 </t>
  </si>
  <si>
    <t> 29.08.1984 22:04 </t>
  </si>
  <si>
    <t>2445945.629 </t>
  </si>
  <si>
    <t> 02.09.1984 03:05 </t>
  </si>
  <si>
    <t>2445983.336 </t>
  </si>
  <si>
    <t> 09.10.1984 20:03 </t>
  </si>
  <si>
    <t> M.Taylor </t>
  </si>
  <si>
    <t>2446030.673 </t>
  </si>
  <si>
    <t> 26.11.1984 04:09 </t>
  </si>
  <si>
    <t> P.Atwood </t>
  </si>
  <si>
    <t>2446048.325 </t>
  </si>
  <si>
    <t> 13.12.1984 19:48 </t>
  </si>
  <si>
    <t> BRNO 27 </t>
  </si>
  <si>
    <t>2446109.309 </t>
  </si>
  <si>
    <t> 12.02.1985 19:24 </t>
  </si>
  <si>
    <t> VSSC 64.24 </t>
  </si>
  <si>
    <t>2446295.455 </t>
  </si>
  <si>
    <t> 17.08.1985 22:55 </t>
  </si>
  <si>
    <t> S.Gajdic </t>
  </si>
  <si>
    <t>2446327.541 </t>
  </si>
  <si>
    <t> 19.09.1985 00:59 </t>
  </si>
  <si>
    <t>2446327.547 </t>
  </si>
  <si>
    <t> 19.09.1985 01:07 </t>
  </si>
  <si>
    <t>2446330.764 </t>
  </si>
  <si>
    <t> 22.09.1985 06:20 </t>
  </si>
  <si>
    <t>2446340.384 </t>
  </si>
  <si>
    <t> 01.10.1985 21:12 </t>
  </si>
  <si>
    <t> J.Schmidt </t>
  </si>
  <si>
    <t>BAVM 43 </t>
  </si>
  <si>
    <t>2446375.687 </t>
  </si>
  <si>
    <t> 06.11.1985 04:29 </t>
  </si>
  <si>
    <t>2446640.444 </t>
  </si>
  <si>
    <t> 28.07.1986 22:39 </t>
  </si>
  <si>
    <t> -0.017 </t>
  </si>
  <si>
    <t> J.Pietz </t>
  </si>
  <si>
    <t>BAVM 46 </t>
  </si>
  <si>
    <t>2446640.457 </t>
  </si>
  <si>
    <t> 28.07.1986 22:58 </t>
  </si>
  <si>
    <t> P.Kucera </t>
  </si>
  <si>
    <t> BRNO 28 </t>
  </si>
  <si>
    <t>2446640.461 </t>
  </si>
  <si>
    <t> 28.07.1986 23:03 </t>
  </si>
  <si>
    <t> R.Schertler </t>
  </si>
  <si>
    <t> R.Vystavel </t>
  </si>
  <si>
    <t>2446640.470 </t>
  </si>
  <si>
    <t> 28.07.1986 23:16 </t>
  </si>
  <si>
    <t> M.Zejda </t>
  </si>
  <si>
    <t>2446656.491 </t>
  </si>
  <si>
    <t> 13.08.1986 23:47 </t>
  </si>
  <si>
    <t> B.Koch </t>
  </si>
  <si>
    <t>2446669.344 </t>
  </si>
  <si>
    <t> 26.08.1986 20:15 </t>
  </si>
  <si>
    <t>2446669.348 </t>
  </si>
  <si>
    <t> 26.08.1986 20:21 </t>
  </si>
  <si>
    <t> JH.Kucera </t>
  </si>
  <si>
    <t>2446669.354 </t>
  </si>
  <si>
    <t> 26.08.1986 20:29 </t>
  </si>
  <si>
    <t> R.Brazda </t>
  </si>
  <si>
    <t>2446677.368 </t>
  </si>
  <si>
    <t> 03.09.1986 20:49 </t>
  </si>
  <si>
    <t> VSSC 67.10 </t>
  </si>
  <si>
    <t>2446683.791 </t>
  </si>
  <si>
    <t> 10.09.1986 06:59 </t>
  </si>
  <si>
    <t>2446685.390 </t>
  </si>
  <si>
    <t> 11.09.1986 21:21 </t>
  </si>
  <si>
    <t> M.Möller </t>
  </si>
  <si>
    <t>2446693.413 </t>
  </si>
  <si>
    <t> 19.09.1986 21:54 </t>
  </si>
  <si>
    <t> J.Csipes </t>
  </si>
  <si>
    <t>2446746.375 </t>
  </si>
  <si>
    <t> 11.11.1986 21:00 </t>
  </si>
  <si>
    <t> W.Blendin </t>
  </si>
  <si>
    <t>2446977.440 </t>
  </si>
  <si>
    <t> 30.06.1987 22:33 </t>
  </si>
  <si>
    <t> BRNO 30 </t>
  </si>
  <si>
    <t>2446977.447 </t>
  </si>
  <si>
    <t> 30.06.1987 22:43 </t>
  </si>
  <si>
    <t>BAVM 50 </t>
  </si>
  <si>
    <t>2447014.352 </t>
  </si>
  <si>
    <t> 06.08.1987 20:26 </t>
  </si>
  <si>
    <t> F.Hroch </t>
  </si>
  <si>
    <t>2447030.394 </t>
  </si>
  <si>
    <t> 22.08.1987 21:27 </t>
  </si>
  <si>
    <t> L.Havlak </t>
  </si>
  <si>
    <t>2447030.398 </t>
  </si>
  <si>
    <t> 22.08.1987 21:33 </t>
  </si>
  <si>
    <t> D.Musil </t>
  </si>
  <si>
    <t>2447030.401 </t>
  </si>
  <si>
    <t> 22.08.1987 21:37 </t>
  </si>
  <si>
    <t> J.Mladek </t>
  </si>
  <si>
    <t>2447030.409 </t>
  </si>
  <si>
    <t> 22.08.1987 21:48 </t>
  </si>
  <si>
    <t> M.Lenz </t>
  </si>
  <si>
    <t>2447030.412 </t>
  </si>
  <si>
    <t> 22.08.1987 21:53 </t>
  </si>
  <si>
    <t>2447030.414 </t>
  </si>
  <si>
    <t> 22.08.1987 21:56 </t>
  </si>
  <si>
    <t> L.Prokesova </t>
  </si>
  <si>
    <t>2447038.417 </t>
  </si>
  <si>
    <t> 30.08.1987 22:00 </t>
  </si>
  <si>
    <t>2447038.418 </t>
  </si>
  <si>
    <t> 30.08.1987 22:01 </t>
  </si>
  <si>
    <t>2447038.421 </t>
  </si>
  <si>
    <t> 30.08.1987 22:06 </t>
  </si>
  <si>
    <t> P.Krivanek </t>
  </si>
  <si>
    <t>2447038.423 </t>
  </si>
  <si>
    <t> 30.08.1987 22:09 </t>
  </si>
  <si>
    <t> A.Epple </t>
  </si>
  <si>
    <t>2447073.7259 </t>
  </si>
  <si>
    <t> 05.10.1987 05:25 </t>
  </si>
  <si>
    <t> D.B.Caton et al. </t>
  </si>
  <si>
    <t>IBVS 3552 </t>
  </si>
  <si>
    <t>2447083.353 </t>
  </si>
  <si>
    <t> 14.10.1987 20:28 </t>
  </si>
  <si>
    <t> D.Sámann </t>
  </si>
  <si>
    <t>2447083.364 </t>
  </si>
  <si>
    <t> 14.10.1987 20:44 </t>
  </si>
  <si>
    <t> BBS 86 </t>
  </si>
  <si>
    <t>2447118.663 </t>
  </si>
  <si>
    <t> 19.11.1987 03:54 </t>
  </si>
  <si>
    <t>2447118.664 </t>
  </si>
  <si>
    <t> 19.11.1987 03:56 </t>
  </si>
  <si>
    <t> R.Hill </t>
  </si>
  <si>
    <t>2447126.678 </t>
  </si>
  <si>
    <t> 27.11.1987 04:16 </t>
  </si>
  <si>
    <t>2447391.441 </t>
  </si>
  <si>
    <t> 17.08.1988 22:35 </t>
  </si>
  <si>
    <t> M.Koch </t>
  </si>
  <si>
    <t>2447391.443 </t>
  </si>
  <si>
    <t> 17.08.1988 22:37 </t>
  </si>
  <si>
    <t> -0.014 </t>
  </si>
  <si>
    <t> A.Umlauf </t>
  </si>
  <si>
    <t>2447391.446 </t>
  </si>
  <si>
    <t> 17.08.1988 22:42 </t>
  </si>
  <si>
    <t> -0.011 </t>
  </si>
  <si>
    <t> P.Adamek </t>
  </si>
  <si>
    <t>2447391.448 </t>
  </si>
  <si>
    <t> 17.08.1988 22:45 </t>
  </si>
  <si>
    <t> J.Skubal </t>
  </si>
  <si>
    <t>2447391.449 </t>
  </si>
  <si>
    <t> 17.08.1988 22:46 </t>
  </si>
  <si>
    <t> R.Slatinska </t>
  </si>
  <si>
    <t>2447391.454 </t>
  </si>
  <si>
    <t> 17.08.1988 22:53 </t>
  </si>
  <si>
    <t> P.Lutcha </t>
  </si>
  <si>
    <t>2447391.459 </t>
  </si>
  <si>
    <t> 17.08.1988 23:00 </t>
  </si>
  <si>
    <t> Z.Egyhazi </t>
  </si>
  <si>
    <t> P.Hajek </t>
  </si>
  <si>
    <t> Z.Henzl </t>
  </si>
  <si>
    <t> V.Wagner </t>
  </si>
  <si>
    <t>2447391.463 </t>
  </si>
  <si>
    <t> 17.08.1988 23:06 </t>
  </si>
  <si>
    <t> M.Petruf </t>
  </si>
  <si>
    <t>2447391.468 </t>
  </si>
  <si>
    <t> 17.08.1988 23:13 </t>
  </si>
  <si>
    <t> P.Svoboda T. </t>
  </si>
  <si>
    <t>2447391.471 </t>
  </si>
  <si>
    <t> 17.08.1988 23:18 </t>
  </si>
  <si>
    <t> E.Liska </t>
  </si>
  <si>
    <t>2447465.278 </t>
  </si>
  <si>
    <t> 30.10.1988 18:40 </t>
  </si>
  <si>
    <t>2447473.305 </t>
  </si>
  <si>
    <t> 07.11.1988 19:19 </t>
  </si>
  <si>
    <t>BAVM 52 </t>
  </si>
  <si>
    <t>2447481.321 </t>
  </si>
  <si>
    <t> 15.11.1988 19:42 </t>
  </si>
  <si>
    <t>2447508.5965 </t>
  </si>
  <si>
    <t> 13.12.1988 02:18 </t>
  </si>
  <si>
    <t> -0.0031 </t>
  </si>
  <si>
    <t>2447532.664 </t>
  </si>
  <si>
    <t> 06.01.1989 03:56 </t>
  </si>
  <si>
    <t> M.Smith </t>
  </si>
  <si>
    <t>2447744.485 </t>
  </si>
  <si>
    <t> 05.08.1989 23:38 </t>
  </si>
  <si>
    <t> T.Marek </t>
  </si>
  <si>
    <t>2447760.537 </t>
  </si>
  <si>
    <t> 22.08.1989 00:53 </t>
  </si>
  <si>
    <t> W.Kriebel </t>
  </si>
  <si>
    <t>BAVM 56 </t>
  </si>
  <si>
    <t>2447805.462 </t>
  </si>
  <si>
    <t> 05.10.1989 23:05 </t>
  </si>
  <si>
    <t> K.Seifert </t>
  </si>
  <si>
    <t>2447861.635 </t>
  </si>
  <si>
    <t> 01.12.1989 03:14 </t>
  </si>
  <si>
    <t>2447887.303 </t>
  </si>
  <si>
    <t> 26.12.1989 19:16 </t>
  </si>
  <si>
    <t> L.Lubena </t>
  </si>
  <si>
    <t>2448093.5063 </t>
  </si>
  <si>
    <t> 21.07.1990 00:09 </t>
  </si>
  <si>
    <t> -0.0034 </t>
  </si>
  <si>
    <t> BBS 96 </t>
  </si>
  <si>
    <t>2448097.524 </t>
  </si>
  <si>
    <t> 25.07.1990 00:34 </t>
  </si>
  <si>
    <t> BRNO 31 </t>
  </si>
  <si>
    <t>2448128.024 </t>
  </si>
  <si>
    <t> 24.08.1990 12:34 </t>
  </si>
  <si>
    <t> K.Nagai </t>
  </si>
  <si>
    <t>VSB 47 </t>
  </si>
  <si>
    <t>2448179.363 </t>
  </si>
  <si>
    <t> 14.10.1990 20:42 </t>
  </si>
  <si>
    <t> D.Girrbach </t>
  </si>
  <si>
    <t>BAVM 59 </t>
  </si>
  <si>
    <t>2448210.6531 </t>
  </si>
  <si>
    <t> 15.11.1990 03:40 </t>
  </si>
  <si>
    <t> 0.0009 </t>
  </si>
  <si>
    <t> Smith &amp; Caton </t>
  </si>
  <si>
    <t>IBVS 5745 </t>
  </si>
  <si>
    <t>2448479.424 </t>
  </si>
  <si>
    <t> 10.08.1991 22:10 </t>
  </si>
  <si>
    <t> M.Vanko </t>
  </si>
  <si>
    <t>2448479.433 </t>
  </si>
  <si>
    <t> 10.08.1991 22:23 </t>
  </si>
  <si>
    <t> M.Stefanco </t>
  </si>
  <si>
    <t>2448479.436 </t>
  </si>
  <si>
    <t> 10.08.1991 22:27 </t>
  </si>
  <si>
    <t>2448479.437 </t>
  </si>
  <si>
    <t> 10.08.1991 22:29 </t>
  </si>
  <si>
    <t> J.Slizova </t>
  </si>
  <si>
    <t>2448479.438 </t>
  </si>
  <si>
    <t> 10.08.1991 22:30 </t>
  </si>
  <si>
    <t> J.Vilagi </t>
  </si>
  <si>
    <t>2448479.439 </t>
  </si>
  <si>
    <t> 10.08.1991 22:32 </t>
  </si>
  <si>
    <t> J.Palovcik </t>
  </si>
  <si>
    <t>2448479.442 </t>
  </si>
  <si>
    <t> 10.08.1991 22:36 </t>
  </si>
  <si>
    <t> A.Moroz </t>
  </si>
  <si>
    <t>2448479.447 </t>
  </si>
  <si>
    <t> 10.08.1991 22:43 </t>
  </si>
  <si>
    <t> J.Sliz </t>
  </si>
  <si>
    <t>2448495.4820 </t>
  </si>
  <si>
    <t> 26.08.1991 23:34 </t>
  </si>
  <si>
    <t> -0.0029 </t>
  </si>
  <si>
    <t>2448495.490 </t>
  </si>
  <si>
    <t> 26.08.1991 23:45 </t>
  </si>
  <si>
    <t> M.Dahm </t>
  </si>
  <si>
    <t>BAVM 60 </t>
  </si>
  <si>
    <t>2448503.5054 </t>
  </si>
  <si>
    <t> 04.09.1991 00:07 </t>
  </si>
  <si>
    <t>2448506.711 </t>
  </si>
  <si>
    <t> 07.09.1991 05:03 </t>
  </si>
  <si>
    <t>2448506.719 </t>
  </si>
  <si>
    <t> 07.09.1991 05:15 </t>
  </si>
  <si>
    <t>2448527.577 </t>
  </si>
  <si>
    <t> 28.09.1991 01:50 </t>
  </si>
  <si>
    <t> C.Stephan </t>
  </si>
  <si>
    <t>2448530.7850 </t>
  </si>
  <si>
    <t> 01.10.1991 06:50 </t>
  </si>
  <si>
    <t>2448535.606 </t>
  </si>
  <si>
    <t> 06.10.1991 02:32 </t>
  </si>
  <si>
    <t>2448556.457 </t>
  </si>
  <si>
    <t> 26.10.1991 22:58 </t>
  </si>
  <si>
    <t> A.Kratochvil </t>
  </si>
  <si>
    <t>2448556.460 </t>
  </si>
  <si>
    <t> 26.10.1991 23:02 </t>
  </si>
  <si>
    <t> L.Honzik </t>
  </si>
  <si>
    <t>2448556.461 </t>
  </si>
  <si>
    <t> 26.10.1991 23:03 </t>
  </si>
  <si>
    <t> P.Masek </t>
  </si>
  <si>
    <t>2448556.465 </t>
  </si>
  <si>
    <t> 26.10.1991 23:09 </t>
  </si>
  <si>
    <t> M.Rottenborn </t>
  </si>
  <si>
    <t>2448556.466 </t>
  </si>
  <si>
    <t> 26.10.1991 23:11 </t>
  </si>
  <si>
    <t> P.Louzilova </t>
  </si>
  <si>
    <t>2448824.441 </t>
  </si>
  <si>
    <t> 20.07.1992 22:35 </t>
  </si>
  <si>
    <t> P.Stepan </t>
  </si>
  <si>
    <t>2448824.442 </t>
  </si>
  <si>
    <t> 20.07.1992 22:36 </t>
  </si>
  <si>
    <t>2448824.449 </t>
  </si>
  <si>
    <t> 20.07.1992 22:46 </t>
  </si>
  <si>
    <t> K.Koss </t>
  </si>
  <si>
    <t>2448824.453 </t>
  </si>
  <si>
    <t> 20.07.1992 22:52 </t>
  </si>
  <si>
    <t>2448824.455 </t>
  </si>
  <si>
    <t> 20.07.1992 22:55 </t>
  </si>
  <si>
    <t> J.Rathousky </t>
  </si>
  <si>
    <t>2448824.460 </t>
  </si>
  <si>
    <t> 20.07.1992 23:02 </t>
  </si>
  <si>
    <t> J.Dvorak B. </t>
  </si>
  <si>
    <t>2448832.461 </t>
  </si>
  <si>
    <t> 28.07.1992 23:03 </t>
  </si>
  <si>
    <t>2448832.465 </t>
  </si>
  <si>
    <t> 28.07.1992 23:09 </t>
  </si>
  <si>
    <t>2448832.470 </t>
  </si>
  <si>
    <t> 28.07.1992 23:16 </t>
  </si>
  <si>
    <t> J.Polak </t>
  </si>
  <si>
    <t>2448832.480 </t>
  </si>
  <si>
    <t> 28.07.1992 23:31 </t>
  </si>
  <si>
    <t>2448832.488 </t>
  </si>
  <si>
    <t> 28.07.1992 23:42 </t>
  </si>
  <si>
    <t> 0.018 </t>
  </si>
  <si>
    <t>2448840.494 </t>
  </si>
  <si>
    <t> 05.08.1992 23:51 </t>
  </si>
  <si>
    <t>2448840.496 </t>
  </si>
  <si>
    <t> 05.08.1992 23:54 </t>
  </si>
  <si>
    <t> E.Safarova </t>
  </si>
  <si>
    <t>2448840.501 </t>
  </si>
  <si>
    <t> 06.08.1992 00:01 </t>
  </si>
  <si>
    <t>2448840.509 </t>
  </si>
  <si>
    <t> 06.08.1992 00:12 </t>
  </si>
  <si>
    <t> 0.015 </t>
  </si>
  <si>
    <t>2448983.309 </t>
  </si>
  <si>
    <t> 26.12.1992 19:24 </t>
  </si>
  <si>
    <t>2448983.317 </t>
  </si>
  <si>
    <t> 26.12.1992 19:36 </t>
  </si>
  <si>
    <t>2448983.318 </t>
  </si>
  <si>
    <t> 26.12.1992 19:37 </t>
  </si>
  <si>
    <t>2449169.455 </t>
  </si>
  <si>
    <t> 30.06.1993 22:55 </t>
  </si>
  <si>
    <t> J.Gensler </t>
  </si>
  <si>
    <t>BAVM 68 </t>
  </si>
  <si>
    <t>JAVSO 49, 256</t>
  </si>
  <si>
    <t>JAVSO 49, 108</t>
  </si>
  <si>
    <t>JBAV, 60</t>
  </si>
  <si>
    <t>JBAV, 55</t>
  </si>
  <si>
    <t>JAVSO, 50, 133</t>
  </si>
  <si>
    <t>18/12/1899</t>
  </si>
  <si>
    <t>JAAVSO 51, 134</t>
  </si>
  <si>
    <t>JAAVSO52#1</t>
  </si>
  <si>
    <t xml:space="preserve">Mag </t>
  </si>
  <si>
    <t>Next ToM-P</t>
  </si>
  <si>
    <t>Next ToM-S</t>
  </si>
  <si>
    <t>8.18-9.15</t>
  </si>
  <si>
    <t>EA/DM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</si>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</sst>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33" fillId="0" borderId="0"/>
    <xf numFmtId="0" fontId="33" fillId="0" borderId="0"/>
    <xf numFmtId="0" fontId="2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2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0" fillId="0" borderId="5" xfId="0" applyBorder="1" applyAlignment="1"/>
    <xf numFmtId="0" fontId="7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22" fontId="7" fillId="0" borderId="0" xfId="0" applyNumberFormat="1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0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5" xfId="0" applyFont="1" applyBorder="1" applyAlignment="1"/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4" fillId="24" borderId="0" xfId="28" applyNumberFormat="1" applyFont="1" applyFill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/>
    <xf numFmtId="0" fontId="0" fillId="0" borderId="0" xfId="0" applyAlignment="1">
      <alignment horizontal="center" vertical="top"/>
    </xf>
    <xf numFmtId="0" fontId="13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5" borderId="16" xfId="0" applyFont="1" applyFill="1" applyBorder="1" applyAlignment="1">
      <alignment horizontal="left" vertical="top" wrapText="1" indent="1"/>
    </xf>
    <xf numFmtId="0" fontId="5" fillId="25" borderId="16" xfId="0" applyFont="1" applyFill="1" applyBorder="1" applyAlignment="1">
      <alignment horizontal="center" vertical="top" wrapText="1"/>
    </xf>
    <xf numFmtId="0" fontId="5" fillId="25" borderId="16" xfId="0" applyFont="1" applyFill="1" applyBorder="1" applyAlignment="1">
      <alignment horizontal="right" vertical="top" wrapText="1"/>
    </xf>
    <xf numFmtId="0" fontId="18" fillId="25" borderId="16" xfId="39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20" xfId="0" applyBorder="1" applyAlignment="1">
      <alignment horizontal="left" vertical="top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3" applyFont="1" applyAlignment="1">
      <alignment wrapText="1"/>
    </xf>
    <xf numFmtId="0" fontId="38" fillId="0" borderId="0" xfId="43" applyFont="1" applyAlignment="1">
      <alignment horizontal="center" wrapText="1"/>
    </xf>
    <xf numFmtId="0" fontId="38" fillId="0" borderId="0" xfId="43" applyFont="1" applyAlignment="1">
      <alignment horizontal="left" wrapText="1"/>
    </xf>
    <xf numFmtId="0" fontId="38" fillId="0" borderId="0" xfId="44" applyFont="1"/>
    <xf numFmtId="0" fontId="38" fillId="0" borderId="0" xfId="44" applyFont="1" applyAlignment="1">
      <alignment horizontal="center"/>
    </xf>
    <xf numFmtId="0" fontId="38" fillId="0" borderId="0" xfId="44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3" applyFont="1" applyAlignment="1">
      <alignment horizontal="left" vertical="center"/>
    </xf>
    <xf numFmtId="0" fontId="39" fillId="0" borderId="0" xfId="43" applyFont="1" applyAlignment="1">
      <alignment horizontal="center"/>
    </xf>
    <xf numFmtId="0" fontId="16" fillId="0" borderId="0" xfId="45" applyFont="1" applyAlignment="1">
      <alignment horizontal="left"/>
    </xf>
    <xf numFmtId="0" fontId="16" fillId="0" borderId="0" xfId="45" applyFont="1" applyAlignment="1">
      <alignment horizontal="center" wrapText="1"/>
    </xf>
    <xf numFmtId="0" fontId="16" fillId="0" borderId="0" xfId="45" applyFont="1" applyAlignment="1">
      <alignment horizontal="left" wrapText="1"/>
    </xf>
    <xf numFmtId="0" fontId="16" fillId="0" borderId="0" xfId="0" applyFont="1" applyAlignment="1"/>
    <xf numFmtId="0" fontId="16" fillId="0" borderId="0" xfId="43" applyFont="1"/>
    <xf numFmtId="0" fontId="16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0" fillId="0" borderId="0" xfId="0" applyAlignment="1">
      <alignment horizontal="right" vertical="top"/>
    </xf>
    <xf numFmtId="0" fontId="10" fillId="0" borderId="0" xfId="0" applyFont="1" applyAlignment="1">
      <alignment horizontal="right" vertical="top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4" fontId="33" fillId="0" borderId="0" xfId="0" applyNumberFormat="1" applyFont="1" applyAlignment="1"/>
    <xf numFmtId="165" fontId="40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0" borderId="21" xfId="0" applyBorder="1" applyAlignment="1">
      <alignment horizontal="left" vertical="top"/>
    </xf>
    <xf numFmtId="0" fontId="4" fillId="0" borderId="25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41" fillId="0" borderId="26" xfId="0" applyFont="1" applyBorder="1" applyAlignment="1">
      <alignment horizontal="right" vertical="center"/>
    </xf>
    <xf numFmtId="0" fontId="33" fillId="26" borderId="22" xfId="0" applyFont="1" applyFill="1" applyBorder="1" applyAlignment="1">
      <alignment horizontal="right" vertical="center"/>
    </xf>
    <xf numFmtId="0" fontId="33" fillId="26" borderId="23" xfId="0" applyFont="1" applyFill="1" applyBorder="1" applyAlignment="1">
      <alignment horizontal="center" vertical="center"/>
    </xf>
    <xf numFmtId="0" fontId="42" fillId="0" borderId="25" xfId="0" applyFont="1" applyBorder="1" applyAlignment="1">
      <alignment horizontal="right" vertical="center"/>
    </xf>
    <xf numFmtId="22" fontId="42" fillId="0" borderId="25" xfId="0" applyNumberFormat="1" applyFont="1" applyBorder="1" applyAlignment="1">
      <alignment horizontal="right" vertical="center"/>
    </xf>
    <xf numFmtId="22" fontId="42" fillId="0" borderId="27" xfId="0" applyNumberFormat="1" applyFont="1" applyBorder="1" applyAlignment="1">
      <alignment horizontal="right" vertical="center"/>
    </xf>
    <xf numFmtId="0" fontId="33" fillId="0" borderId="0" xfId="0" applyFont="1" applyAlignment="1">
      <alignment horizontal="left"/>
    </xf>
    <xf numFmtId="0" fontId="40" fillId="0" borderId="0" xfId="0" applyFont="1" applyAlignment="1" applyProtection="1">
      <alignment horizontal="center"/>
      <protection locked="0"/>
    </xf>
    <xf numFmtId="165" fontId="40" fillId="0" borderId="0" xfId="0" applyNumberFormat="1" applyFont="1" applyAlignment="1" applyProtection="1">
      <alignment horizontal="left"/>
      <protection locked="0"/>
    </xf>
    <xf numFmtId="165" fontId="40" fillId="0" borderId="0" xfId="0" applyNumberFormat="1" applyFont="1" applyAlignment="1" applyProtection="1">
      <alignment horizontal="left"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Lac - O-C Diagr.</a:t>
            </a:r>
          </a:p>
        </c:rich>
      </c:tx>
      <c:layout>
        <c:manualLayout>
          <c:xMode val="edge"/>
          <c:yMode val="edge"/>
          <c:x val="0.3896109955952475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2730940446515"/>
          <c:y val="0.14769252958613219"/>
          <c:w val="0.8239549850556133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8">
                  <c:v>0</c:v>
                </c:pt>
                <c:pt idx="299">
                  <c:v>7.8261160015244968E-3</c:v>
                </c:pt>
                <c:pt idx="414">
                  <c:v>-2.2555589966941625E-3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6-4E8F-BCF0-7946B48D61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-6.1593399987032171E-3</c:v>
                </c:pt>
                <c:pt idx="1">
                  <c:v>4.6250000013969839E-4</c:v>
                </c:pt>
                <c:pt idx="2">
                  <c:v>-2.9563419993792195E-3</c:v>
                </c:pt>
                <c:pt idx="3">
                  <c:v>-0.1713659529996221</c:v>
                </c:pt>
                <c:pt idx="4">
                  <c:v>-8.2999999722233042E-4</c:v>
                </c:pt>
                <c:pt idx="5">
                  <c:v>-1.2081599998055026E-3</c:v>
                </c:pt>
                <c:pt idx="6">
                  <c:v>-2.5006599971675314E-3</c:v>
                </c:pt>
                <c:pt idx="7">
                  <c:v>1.2068399992131162E-3</c:v>
                </c:pt>
                <c:pt idx="8">
                  <c:v>6.0437000138335861E-4</c:v>
                </c:pt>
                <c:pt idx="9">
                  <c:v>-4.2934079974656925E-3</c:v>
                </c:pt>
                <c:pt idx="10">
                  <c:v>2.0482820000324864E-3</c:v>
                </c:pt>
                <c:pt idx="11">
                  <c:v>1.5911120026430581E-3</c:v>
                </c:pt>
                <c:pt idx="12">
                  <c:v>-6.2659000104758888E-4</c:v>
                </c:pt>
                <c:pt idx="13">
                  <c:v>7.5012399975094013E-4</c:v>
                </c:pt>
                <c:pt idx="14">
                  <c:v>-3.5130100004607812E-3</c:v>
                </c:pt>
                <c:pt idx="15">
                  <c:v>-3.7368659977801144E-3</c:v>
                </c:pt>
                <c:pt idx="16">
                  <c:v>4.3445399933261797E-4</c:v>
                </c:pt>
                <c:pt idx="17">
                  <c:v>-1.7131999629782513E-4</c:v>
                </c:pt>
                <c:pt idx="19">
                  <c:v>-2.3665998014621437E-5</c:v>
                </c:pt>
                <c:pt idx="20">
                  <c:v>5.1916400116169825E-4</c:v>
                </c:pt>
                <c:pt idx="21">
                  <c:v>1.0619940003380179E-3</c:v>
                </c:pt>
                <c:pt idx="22">
                  <c:v>-1.395175997458864E-3</c:v>
                </c:pt>
                <c:pt idx="23">
                  <c:v>6.7817599847330712E-4</c:v>
                </c:pt>
                <c:pt idx="24">
                  <c:v>5.7500399998389184E-4</c:v>
                </c:pt>
                <c:pt idx="25">
                  <c:v>4.6720220016140956E-3</c:v>
                </c:pt>
                <c:pt idx="26">
                  <c:v>1.2025440009892918E-3</c:v>
                </c:pt>
                <c:pt idx="27">
                  <c:v>-4.3209999785176478E-4</c:v>
                </c:pt>
                <c:pt idx="28">
                  <c:v>2.7505780017236248E-3</c:v>
                </c:pt>
                <c:pt idx="29">
                  <c:v>-3.7785399981657974E-3</c:v>
                </c:pt>
                <c:pt idx="30">
                  <c:v>9.2945600408711471E-4</c:v>
                </c:pt>
                <c:pt idx="31">
                  <c:v>7.0028080008341931E-3</c:v>
                </c:pt>
                <c:pt idx="32">
                  <c:v>5.4563800222240388E-4</c:v>
                </c:pt>
                <c:pt idx="33">
                  <c:v>1.2272054002096411E-2</c:v>
                </c:pt>
                <c:pt idx="34">
                  <c:v>5.8148840034846216E-3</c:v>
                </c:pt>
                <c:pt idx="35">
                  <c:v>2.4547320062993094E-3</c:v>
                </c:pt>
                <c:pt idx="36">
                  <c:v>-2.5339099956909195E-3</c:v>
                </c:pt>
                <c:pt idx="37">
                  <c:v>-2.0322580021456815E-3</c:v>
                </c:pt>
                <c:pt idx="38">
                  <c:v>1.059528200130444E-2</c:v>
                </c:pt>
                <c:pt idx="39">
                  <c:v>6.7666019967873581E-3</c:v>
                </c:pt>
                <c:pt idx="40">
                  <c:v>-7.7102399518480524E-4</c:v>
                </c:pt>
                <c:pt idx="41">
                  <c:v>3.2289759983541444E-3</c:v>
                </c:pt>
                <c:pt idx="42">
                  <c:v>1.1274001735728234E-5</c:v>
                </c:pt>
                <c:pt idx="43">
                  <c:v>-9.7736799216363579E-4</c:v>
                </c:pt>
                <c:pt idx="44">
                  <c:v>6.0226320056244731E-3</c:v>
                </c:pt>
                <c:pt idx="45">
                  <c:v>7.0226320021902211E-3</c:v>
                </c:pt>
                <c:pt idx="46">
                  <c:v>-1.0574440020718612E-3</c:v>
                </c:pt>
                <c:pt idx="47">
                  <c:v>-2.0460859959712252E-3</c:v>
                </c:pt>
                <c:pt idx="48">
                  <c:v>-2.3375200034934096E-3</c:v>
                </c:pt>
                <c:pt idx="49">
                  <c:v>9.2796120006823912E-3</c:v>
                </c:pt>
                <c:pt idx="50">
                  <c:v>7.2053100011544302E-3</c:v>
                </c:pt>
                <c:pt idx="51">
                  <c:v>-1.2518599978648126E-3</c:v>
                </c:pt>
                <c:pt idx="52">
                  <c:v>1.3759498004219495E-2</c:v>
                </c:pt>
                <c:pt idx="55">
                  <c:v>5.7530000776750967E-4</c:v>
                </c:pt>
                <c:pt idx="56">
                  <c:v>1.3609599991468713E-3</c:v>
                </c:pt>
                <c:pt idx="58">
                  <c:v>-3.0705119934282266E-3</c:v>
                </c:pt>
                <c:pt idx="59">
                  <c:v>-6.4846099849091843E-4</c:v>
                </c:pt>
                <c:pt idx="60">
                  <c:v>4.6578399633290246E-4</c:v>
                </c:pt>
                <c:pt idx="61">
                  <c:v>-8.6280100367730483E-4</c:v>
                </c:pt>
                <c:pt idx="62">
                  <c:v>-3.3719799830578268E-4</c:v>
                </c:pt>
                <c:pt idx="63">
                  <c:v>-1.6686699964338914E-3</c:v>
                </c:pt>
                <c:pt idx="64">
                  <c:v>-4.9725499411579221E-4</c:v>
                </c:pt>
                <c:pt idx="65">
                  <c:v>-3.2258400024147704E-3</c:v>
                </c:pt>
                <c:pt idx="66">
                  <c:v>8.598200001870282E-4</c:v>
                </c:pt>
                <c:pt idx="68">
                  <c:v>2.4130580059136264E-3</c:v>
                </c:pt>
                <c:pt idx="69">
                  <c:v>4.0301900007762015E-3</c:v>
                </c:pt>
                <c:pt idx="70">
                  <c:v>9.5588799740653485E-4</c:v>
                </c:pt>
                <c:pt idx="71">
                  <c:v>1.3498717999027576E-2</c:v>
                </c:pt>
                <c:pt idx="72">
                  <c:v>1.6413579942309298E-3</c:v>
                </c:pt>
                <c:pt idx="73">
                  <c:v>-2.6106080040335655E-3</c:v>
                </c:pt>
                <c:pt idx="74">
                  <c:v>3.932221996365115E-3</c:v>
                </c:pt>
                <c:pt idx="75">
                  <c:v>6.4864099986152723E-3</c:v>
                </c:pt>
                <c:pt idx="76">
                  <c:v>1.1490000179037452E-4</c:v>
                </c:pt>
                <c:pt idx="77">
                  <c:v>1.1149000056320801E-3</c:v>
                </c:pt>
                <c:pt idx="78">
                  <c:v>-6.2452519996440969E-3</c:v>
                </c:pt>
                <c:pt idx="79">
                  <c:v>-2.4525199842173606E-4</c:v>
                </c:pt>
                <c:pt idx="80">
                  <c:v>-2.1482340016518719E-3</c:v>
                </c:pt>
                <c:pt idx="81">
                  <c:v>-1.4823400124441832E-4</c:v>
                </c:pt>
                <c:pt idx="82">
                  <c:v>7.8517660003853962E-3</c:v>
                </c:pt>
                <c:pt idx="83">
                  <c:v>-7.6054039964219555E-3</c:v>
                </c:pt>
                <c:pt idx="84">
                  <c:v>-2.6054039990413003E-3</c:v>
                </c:pt>
                <c:pt idx="85">
                  <c:v>-1.5940459998091683E-3</c:v>
                </c:pt>
                <c:pt idx="86">
                  <c:v>-1.3745536998612806E-2</c:v>
                </c:pt>
                <c:pt idx="87">
                  <c:v>7.2587800241308287E-4</c:v>
                </c:pt>
                <c:pt idx="88">
                  <c:v>-2.4341790049220435E-3</c:v>
                </c:pt>
                <c:pt idx="89">
                  <c:v>7.0107779974932782E-3</c:v>
                </c:pt>
                <c:pt idx="90">
                  <c:v>3.6392680049175397E-3</c:v>
                </c:pt>
                <c:pt idx="91">
                  <c:v>5.3647759996238165E-3</c:v>
                </c:pt>
                <c:pt idx="92">
                  <c:v>1.2904739996884018E-3</c:v>
                </c:pt>
                <c:pt idx="93">
                  <c:v>-1.6669599426677451E-4</c:v>
                </c:pt>
                <c:pt idx="94">
                  <c:v>1.3761340014752932E-3</c:v>
                </c:pt>
                <c:pt idx="95">
                  <c:v>-6.6588900008355267E-3</c:v>
                </c:pt>
                <c:pt idx="96">
                  <c:v>-6.6588900008355267E-3</c:v>
                </c:pt>
                <c:pt idx="97">
                  <c:v>-2.3048919974826276E-3</c:v>
                </c:pt>
                <c:pt idx="98">
                  <c:v>6.9510800676653162E-4</c:v>
                </c:pt>
                <c:pt idx="99">
                  <c:v>-1.0957047998090275E-2</c:v>
                </c:pt>
                <c:pt idx="100">
                  <c:v>-6.9570479972753674E-3</c:v>
                </c:pt>
                <c:pt idx="101">
                  <c:v>-4.9570480041438714E-3</c:v>
                </c:pt>
                <c:pt idx="102">
                  <c:v>-2.8548260015668347E-3</c:v>
                </c:pt>
                <c:pt idx="103">
                  <c:v>-2.8548260015668347E-3</c:v>
                </c:pt>
                <c:pt idx="104">
                  <c:v>-8.5482600115938112E-4</c:v>
                </c:pt>
                <c:pt idx="105">
                  <c:v>6.9814120070077479E-3</c:v>
                </c:pt>
                <c:pt idx="106">
                  <c:v>-6.761607997759711E-3</c:v>
                </c:pt>
                <c:pt idx="107">
                  <c:v>2.7069199932157062E-3</c:v>
                </c:pt>
                <c:pt idx="108">
                  <c:v>-3.585083999496419E-3</c:v>
                </c:pt>
                <c:pt idx="109">
                  <c:v>-5.8508399524725974E-4</c:v>
                </c:pt>
                <c:pt idx="110">
                  <c:v>-5.8508399524725974E-4</c:v>
                </c:pt>
                <c:pt idx="111">
                  <c:v>7.1404240006813779E-3</c:v>
                </c:pt>
                <c:pt idx="112">
                  <c:v>2.1140424003533553E-2</c:v>
                </c:pt>
                <c:pt idx="113">
                  <c:v>2.6832539952010848E-3</c:v>
                </c:pt>
                <c:pt idx="114">
                  <c:v>3.2260840016533621E-3</c:v>
                </c:pt>
                <c:pt idx="115">
                  <c:v>4.2260839982191101E-3</c:v>
                </c:pt>
                <c:pt idx="116">
                  <c:v>4.7689139973954298E-3</c:v>
                </c:pt>
                <c:pt idx="117">
                  <c:v>2.2374419932020828E-3</c:v>
                </c:pt>
                <c:pt idx="118">
                  <c:v>5.2374419974512421E-3</c:v>
                </c:pt>
                <c:pt idx="119">
                  <c:v>-2.1972800459479913E-4</c:v>
                </c:pt>
                <c:pt idx="120">
                  <c:v>-7.6768979997723363E-3</c:v>
                </c:pt>
                <c:pt idx="121">
                  <c:v>-4.6768980027991347E-3</c:v>
                </c:pt>
                <c:pt idx="122">
                  <c:v>-6.7689800198422745E-4</c:v>
                </c:pt>
                <c:pt idx="123">
                  <c:v>1.3231019984232262E-3</c:v>
                </c:pt>
                <c:pt idx="124">
                  <c:v>2.3231020022649318E-3</c:v>
                </c:pt>
                <c:pt idx="125">
                  <c:v>-1.3406799553195015E-4</c:v>
                </c:pt>
                <c:pt idx="126">
                  <c:v>8.6593200103379786E-4</c:v>
                </c:pt>
                <c:pt idx="127">
                  <c:v>6.8659320022561587E-3</c:v>
                </c:pt>
                <c:pt idx="128">
                  <c:v>1.286593200347852E-2</c:v>
                </c:pt>
                <c:pt idx="129">
                  <c:v>6.8772899976465851E-3</c:v>
                </c:pt>
                <c:pt idx="130">
                  <c:v>4.8422660038340837E-3</c:v>
                </c:pt>
                <c:pt idx="131">
                  <c:v>8.8422660046489909E-3</c:v>
                </c:pt>
                <c:pt idx="132">
                  <c:v>-4.5178859945735894E-3</c:v>
                </c:pt>
                <c:pt idx="133">
                  <c:v>-5.8975056002964266E-2</c:v>
                </c:pt>
                <c:pt idx="134">
                  <c:v>1.1219619991607033E-3</c:v>
                </c:pt>
                <c:pt idx="135">
                  <c:v>3.304639998532366E-3</c:v>
                </c:pt>
                <c:pt idx="136">
                  <c:v>1.4304639997135382E-2</c:v>
                </c:pt>
                <c:pt idx="137">
                  <c:v>-1.4393300007213838E-3</c:v>
                </c:pt>
                <c:pt idx="138">
                  <c:v>8.5606700013158843E-3</c:v>
                </c:pt>
                <c:pt idx="139">
                  <c:v>-3.2793679929454811E-3</c:v>
                </c:pt>
                <c:pt idx="140">
                  <c:v>1.6549399879295379E-4</c:v>
                </c:pt>
                <c:pt idx="141">
                  <c:v>-2.2803179963375442E-3</c:v>
                </c:pt>
                <c:pt idx="142">
                  <c:v>-2.2803179963375442E-3</c:v>
                </c:pt>
                <c:pt idx="143">
                  <c:v>1.7196819972014055E-3</c:v>
                </c:pt>
                <c:pt idx="144">
                  <c:v>1.7196819972014055E-3</c:v>
                </c:pt>
                <c:pt idx="145">
                  <c:v>1.4278680027928203E-3</c:v>
                </c:pt>
                <c:pt idx="146">
                  <c:v>3.6278680054238066E-3</c:v>
                </c:pt>
                <c:pt idx="147">
                  <c:v>4.5071839995216578E-3</c:v>
                </c:pt>
                <c:pt idx="148">
                  <c:v>-2.4071559964795597E-3</c:v>
                </c:pt>
                <c:pt idx="149">
                  <c:v>1.2956360005773604E-3</c:v>
                </c:pt>
                <c:pt idx="150">
                  <c:v>2.7868800025316887E-3</c:v>
                </c:pt>
                <c:pt idx="151">
                  <c:v>8.969557995442301E-3</c:v>
                </c:pt>
                <c:pt idx="152">
                  <c:v>-2.2656559958704747E-3</c:v>
                </c:pt>
                <c:pt idx="153">
                  <c:v>-4.7971280000638217E-3</c:v>
                </c:pt>
                <c:pt idx="154">
                  <c:v>3.6283399822423235E-4</c:v>
                </c:pt>
                <c:pt idx="155">
                  <c:v>5.2142300046398304E-3</c:v>
                </c:pt>
                <c:pt idx="156">
                  <c:v>7.2142300050472841E-3</c:v>
                </c:pt>
                <c:pt idx="157">
                  <c:v>1.0140400045202114E-3</c:v>
                </c:pt>
                <c:pt idx="158">
                  <c:v>-5.0607400044100359E-4</c:v>
                </c:pt>
                <c:pt idx="159">
                  <c:v>-3.3347539938404225E-3</c:v>
                </c:pt>
                <c:pt idx="160">
                  <c:v>-7.4554379971232265E-3</c:v>
                </c:pt>
                <c:pt idx="162">
                  <c:v>1.7272400000365451E-3</c:v>
                </c:pt>
                <c:pt idx="163">
                  <c:v>7.1957680047489703E-3</c:v>
                </c:pt>
                <c:pt idx="164">
                  <c:v>7.73859800392529E-3</c:v>
                </c:pt>
                <c:pt idx="165">
                  <c:v>8.7385980077669956E-3</c:v>
                </c:pt>
                <c:pt idx="166">
                  <c:v>3.3557300048414618E-3</c:v>
                </c:pt>
                <c:pt idx="167">
                  <c:v>1.4441389997955412E-2</c:v>
                </c:pt>
                <c:pt idx="168">
                  <c:v>5.6240680060000159E-3</c:v>
                </c:pt>
                <c:pt idx="169">
                  <c:v>4.709727996669244E-3</c:v>
                </c:pt>
                <c:pt idx="171">
                  <c:v>2.0575720045599155E-3</c:v>
                </c:pt>
                <c:pt idx="172">
                  <c:v>1.5165948003414087E-2</c:v>
                </c:pt>
                <c:pt idx="173">
                  <c:v>-1.2912219972349703E-3</c:v>
                </c:pt>
                <c:pt idx="174">
                  <c:v>1.7201360024046153E-3</c:v>
                </c:pt>
                <c:pt idx="175">
                  <c:v>-7.3703399539226666E-4</c:v>
                </c:pt>
                <c:pt idx="176">
                  <c:v>-1.9420399621594697E-4</c:v>
                </c:pt>
                <c:pt idx="177">
                  <c:v>4.8057960084406659E-3</c:v>
                </c:pt>
                <c:pt idx="178">
                  <c:v>-5.6513739982619882E-3</c:v>
                </c:pt>
                <c:pt idx="179">
                  <c:v>1.3486259995261207E-3</c:v>
                </c:pt>
                <c:pt idx="180">
                  <c:v>-6.1085440029273741E-3</c:v>
                </c:pt>
                <c:pt idx="181">
                  <c:v>-8.5893799987388775E-3</c:v>
                </c:pt>
                <c:pt idx="182">
                  <c:v>1.4106200032983907E-3</c:v>
                </c:pt>
                <c:pt idx="184">
                  <c:v>9.6480800129938871E-4</c:v>
                </c:pt>
                <c:pt idx="185">
                  <c:v>3.1361279980046675E-3</c:v>
                </c:pt>
                <c:pt idx="187">
                  <c:v>3.6046559980604798E-3</c:v>
                </c:pt>
                <c:pt idx="189">
                  <c:v>9.690316001069732E-3</c:v>
                </c:pt>
                <c:pt idx="190">
                  <c:v>1.1690316001477186E-2</c:v>
                </c:pt>
                <c:pt idx="191">
                  <c:v>-7.6685399835696444E-4</c:v>
                </c:pt>
                <c:pt idx="192">
                  <c:v>4.2331459990236908E-3</c:v>
                </c:pt>
                <c:pt idx="193">
                  <c:v>4.7016739990795031E-3</c:v>
                </c:pt>
                <c:pt idx="194">
                  <c:v>-6.0299879987724125E-3</c:v>
                </c:pt>
                <c:pt idx="195">
                  <c:v>7.9700119968038052E-3</c:v>
                </c:pt>
                <c:pt idx="196">
                  <c:v>-5.4871579995960928E-3</c:v>
                </c:pt>
                <c:pt idx="197">
                  <c:v>7.7636679998249747E-3</c:v>
                </c:pt>
                <c:pt idx="198">
                  <c:v>1.8493280076654628E-3</c:v>
                </c:pt>
                <c:pt idx="199">
                  <c:v>2.8493280042312108E-3</c:v>
                </c:pt>
                <c:pt idx="200">
                  <c:v>1.0849328005861025E-2</c:v>
                </c:pt>
                <c:pt idx="201">
                  <c:v>1.0849328005861025E-2</c:v>
                </c:pt>
                <c:pt idx="202">
                  <c:v>1.1849328002426773E-2</c:v>
                </c:pt>
                <c:pt idx="203">
                  <c:v>1.1849328002426773E-2</c:v>
                </c:pt>
                <c:pt idx="204">
                  <c:v>1.4849328006675933E-2</c:v>
                </c:pt>
                <c:pt idx="205">
                  <c:v>1.7849328003649134E-2</c:v>
                </c:pt>
                <c:pt idx="206">
                  <c:v>-3.5221819998696446E-3</c:v>
                </c:pt>
                <c:pt idx="207">
                  <c:v>1.210630800051149E-2</c:v>
                </c:pt>
                <c:pt idx="208">
                  <c:v>1.3106307997077238E-2</c:v>
                </c:pt>
                <c:pt idx="209">
                  <c:v>-7.9679939954075962E-3</c:v>
                </c:pt>
                <c:pt idx="210">
                  <c:v>1.0032006000983529E-2</c:v>
                </c:pt>
                <c:pt idx="211">
                  <c:v>1.3032006005232688E-2</c:v>
                </c:pt>
                <c:pt idx="212">
                  <c:v>4.1176660015480593E-3</c:v>
                </c:pt>
                <c:pt idx="213">
                  <c:v>6.0433640028350055E-3</c:v>
                </c:pt>
                <c:pt idx="214">
                  <c:v>1.1129023994726595E-2</c:v>
                </c:pt>
                <c:pt idx="215">
                  <c:v>6.2146839991328306E-3</c:v>
                </c:pt>
                <c:pt idx="216">
                  <c:v>4.7575139979016967E-3</c:v>
                </c:pt>
                <c:pt idx="217">
                  <c:v>3.1170200236374512E-4</c:v>
                </c:pt>
                <c:pt idx="218">
                  <c:v>1.3117019989294931E-3</c:v>
                </c:pt>
                <c:pt idx="219">
                  <c:v>4.3117020031786524E-3</c:v>
                </c:pt>
                <c:pt idx="220">
                  <c:v>3.3973620011238381E-3</c:v>
                </c:pt>
                <c:pt idx="221">
                  <c:v>1.4830220025032759E-3</c:v>
                </c:pt>
                <c:pt idx="222">
                  <c:v>6.1910180011182092E-3</c:v>
                </c:pt>
                <c:pt idx="223">
                  <c:v>9.1910179980914108E-3</c:v>
                </c:pt>
                <c:pt idx="224">
                  <c:v>9.1910179980914108E-3</c:v>
                </c:pt>
                <c:pt idx="225">
                  <c:v>1.0191018001933116E-2</c:v>
                </c:pt>
                <c:pt idx="226">
                  <c:v>1.3191017998906318E-2</c:v>
                </c:pt>
                <c:pt idx="227">
                  <c:v>1.4191018002748024E-2</c:v>
                </c:pt>
                <c:pt idx="228">
                  <c:v>1.5191017999313772E-2</c:v>
                </c:pt>
                <c:pt idx="229">
                  <c:v>1.5191017999313772E-2</c:v>
                </c:pt>
                <c:pt idx="230">
                  <c:v>1.5191017999313772E-2</c:v>
                </c:pt>
                <c:pt idx="231">
                  <c:v>1.7338480029138736E-3</c:v>
                </c:pt>
                <c:pt idx="232">
                  <c:v>-2.4723321999772452E-2</c:v>
                </c:pt>
                <c:pt idx="233">
                  <c:v>2.2766780020901933E-3</c:v>
                </c:pt>
                <c:pt idx="234">
                  <c:v>-1.6263039942714386E-3</c:v>
                </c:pt>
                <c:pt idx="235">
                  <c:v>2.3736960065434687E-3</c:v>
                </c:pt>
                <c:pt idx="236">
                  <c:v>-8.0834740001591854E-3</c:v>
                </c:pt>
                <c:pt idx="237">
                  <c:v>-4.5292860013432801E-3</c:v>
                </c:pt>
                <c:pt idx="238">
                  <c:v>4.7071399603737518E-4</c:v>
                </c:pt>
                <c:pt idx="239">
                  <c:v>2.0135439990554005E-3</c:v>
                </c:pt>
                <c:pt idx="240">
                  <c:v>1.3013543997658417E-2</c:v>
                </c:pt>
                <c:pt idx="241">
                  <c:v>6.4203399961115792E-4</c:v>
                </c:pt>
                <c:pt idx="242">
                  <c:v>-2.3466079946956597E-3</c:v>
                </c:pt>
                <c:pt idx="243">
                  <c:v>-1.1260947998380288E-2</c:v>
                </c:pt>
                <c:pt idx="244">
                  <c:v>7.3905199678847566E-4</c:v>
                </c:pt>
                <c:pt idx="245">
                  <c:v>6.7390519980108365E-3</c:v>
                </c:pt>
                <c:pt idx="246">
                  <c:v>-4.1752879988052882E-3</c:v>
                </c:pt>
                <c:pt idx="247">
                  <c:v>-4.6324579961947165E-3</c:v>
                </c:pt>
                <c:pt idx="248">
                  <c:v>-6.2109999998938292E-4</c:v>
                </c:pt>
                <c:pt idx="249">
                  <c:v>-4.4786500002373941E-3</c:v>
                </c:pt>
                <c:pt idx="250">
                  <c:v>-1.4467291999608278E-2</c:v>
                </c:pt>
                <c:pt idx="251">
                  <c:v>5.532708004466258E-3</c:v>
                </c:pt>
                <c:pt idx="252">
                  <c:v>6.532708001032006E-3</c:v>
                </c:pt>
                <c:pt idx="254">
                  <c:v>-4.8274440050590783E-3</c:v>
                </c:pt>
                <c:pt idx="255">
                  <c:v>4.1725560004124418E-3</c:v>
                </c:pt>
                <c:pt idx="256">
                  <c:v>-2.8461399779189378E-4</c:v>
                </c:pt>
                <c:pt idx="257">
                  <c:v>3.7153859957470559E-3</c:v>
                </c:pt>
                <c:pt idx="259">
                  <c:v>2.5821600138442591E-4</c:v>
                </c:pt>
                <c:pt idx="260">
                  <c:v>1.103531000262592E-2</c:v>
                </c:pt>
                <c:pt idx="261">
                  <c:v>4.3438760039862245E-3</c:v>
                </c:pt>
                <c:pt idx="262">
                  <c:v>-2.7304260001983494E-3</c:v>
                </c:pt>
                <c:pt idx="263">
                  <c:v>2.52655400254298E-3</c:v>
                </c:pt>
                <c:pt idx="264">
                  <c:v>4.52252003015019E-4</c:v>
                </c:pt>
                <c:pt idx="265">
                  <c:v>1.0452252005052287E-2</c:v>
                </c:pt>
                <c:pt idx="266">
                  <c:v>-9.1925799642922357E-4</c:v>
                </c:pt>
                <c:pt idx="267">
                  <c:v>8.0742000136524439E-5</c:v>
                </c:pt>
                <c:pt idx="268">
                  <c:v>2.407040010439232E-4</c:v>
                </c:pt>
                <c:pt idx="269">
                  <c:v>1.1777600011555478E-3</c:v>
                </c:pt>
                <c:pt idx="270">
                  <c:v>7.7738000254612416E-4</c:v>
                </c:pt>
                <c:pt idx="275">
                  <c:v>1.2839600094594061E-4</c:v>
                </c:pt>
                <c:pt idx="278">
                  <c:v>6.1540940005215816E-3</c:v>
                </c:pt>
                <c:pt idx="279">
                  <c:v>3.2397539980593137E-3</c:v>
                </c:pt>
                <c:pt idx="280">
                  <c:v>7.239753998874221E-3</c:v>
                </c:pt>
                <c:pt idx="283">
                  <c:v>4.7825840010773391E-3</c:v>
                </c:pt>
                <c:pt idx="284">
                  <c:v>-6.8520599961630069E-3</c:v>
                </c:pt>
                <c:pt idx="285">
                  <c:v>-7.3092300008283928E-3</c:v>
                </c:pt>
                <c:pt idx="286">
                  <c:v>-1.7839120046119206E-3</c:v>
                </c:pt>
                <c:pt idx="287">
                  <c:v>4.3017479983973317E-3</c:v>
                </c:pt>
                <c:pt idx="288">
                  <c:v>-5.8403995353728533E-5</c:v>
                </c:pt>
                <c:pt idx="289">
                  <c:v>-1.9727440012502484E-3</c:v>
                </c:pt>
                <c:pt idx="291">
                  <c:v>-3.6414619971765205E-3</c:v>
                </c:pt>
                <c:pt idx="293">
                  <c:v>8.2842359988717362E-3</c:v>
                </c:pt>
                <c:pt idx="294">
                  <c:v>-6.1729339940939099E-3</c:v>
                </c:pt>
                <c:pt idx="295">
                  <c:v>-4.0872739991755225E-3</c:v>
                </c:pt>
                <c:pt idx="296">
                  <c:v>-6.5217279989155941E-3</c:v>
                </c:pt>
                <c:pt idx="297">
                  <c:v>-5.5960300014703535E-3</c:v>
                </c:pt>
                <c:pt idx="298">
                  <c:v>5.9004180075135082E-3</c:v>
                </c:pt>
                <c:pt idx="300">
                  <c:v>-3.6310540017439052E-3</c:v>
                </c:pt>
                <c:pt idx="301">
                  <c:v>3.6894599907100201E-4</c:v>
                </c:pt>
                <c:pt idx="302">
                  <c:v>-1.6252600471489131E-4</c:v>
                </c:pt>
                <c:pt idx="303">
                  <c:v>-6.9282620024750941E-3</c:v>
                </c:pt>
                <c:pt idx="304">
                  <c:v>1.0717379991547205E-3</c:v>
                </c:pt>
                <c:pt idx="306">
                  <c:v>-6.7455839962349273E-3</c:v>
                </c:pt>
                <c:pt idx="307">
                  <c:v>4.7972460015444085E-3</c:v>
                </c:pt>
                <c:pt idx="308">
                  <c:v>3.3855079964268953E-3</c:v>
                </c:pt>
                <c:pt idx="309">
                  <c:v>-4.5288320034160279E-3</c:v>
                </c:pt>
                <c:pt idx="310">
                  <c:v>-8.3750240009976551E-3</c:v>
                </c:pt>
                <c:pt idx="311">
                  <c:v>-3.7351759965531528E-3</c:v>
                </c:pt>
                <c:pt idx="312">
                  <c:v>-4.1923460012185387E-3</c:v>
                </c:pt>
                <c:pt idx="315">
                  <c:v>4.0532760031055659E-3</c:v>
                </c:pt>
                <c:pt idx="317">
                  <c:v>-6.0096679953858256E-3</c:v>
                </c:pt>
                <c:pt idx="318">
                  <c:v>6.693123999866657E-3</c:v>
                </c:pt>
                <c:pt idx="319">
                  <c:v>3.7158400009502657E-3</c:v>
                </c:pt>
                <c:pt idx="320">
                  <c:v>-1.1241979955229908E-3</c:v>
                </c:pt>
                <c:pt idx="321">
                  <c:v>-6.1871419966337271E-3</c:v>
                </c:pt>
                <c:pt idx="323">
                  <c:v>-8.506559970555827E-4</c:v>
                </c:pt>
                <c:pt idx="324">
                  <c:v>-1.6906939999898896E-3</c:v>
                </c:pt>
                <c:pt idx="325">
                  <c:v>2.2350040017045103E-3</c:v>
                </c:pt>
                <c:pt idx="326">
                  <c:v>-2.0622039955924265E-3</c:v>
                </c:pt>
                <c:pt idx="327">
                  <c:v>-4.6679780061822385E-3</c:v>
                </c:pt>
                <c:pt idx="328">
                  <c:v>1.4919840032234788E-3</c:v>
                </c:pt>
                <c:pt idx="329">
                  <c:v>3.1204740007524379E-3</c:v>
                </c:pt>
                <c:pt idx="330">
                  <c:v>5.1204740011598915E-3</c:v>
                </c:pt>
                <c:pt idx="331">
                  <c:v>-2.0281300021451898E-3</c:v>
                </c:pt>
                <c:pt idx="332">
                  <c:v>-3.4852999961003661E-3</c:v>
                </c:pt>
                <c:pt idx="333">
                  <c:v>9.5147000029101036E-3</c:v>
                </c:pt>
                <c:pt idx="334">
                  <c:v>1.4514700000290759E-2</c:v>
                </c:pt>
                <c:pt idx="335">
                  <c:v>6.1431900030584075E-3</c:v>
                </c:pt>
                <c:pt idx="337">
                  <c:v>-4.2396780045237392E-3</c:v>
                </c:pt>
                <c:pt idx="338">
                  <c:v>2.7603220005403273E-3</c:v>
                </c:pt>
                <c:pt idx="339">
                  <c:v>6.1171800189185888E-4</c:v>
                </c:pt>
                <c:pt idx="340">
                  <c:v>-2.3026219932944514E-3</c:v>
                </c:pt>
                <c:pt idx="341">
                  <c:v>-2.5089659975492395E-3</c:v>
                </c:pt>
                <c:pt idx="342">
                  <c:v>-6.6977979950024746E-3</c:v>
                </c:pt>
                <c:pt idx="343">
                  <c:v>7.7707300006295554E-3</c:v>
                </c:pt>
                <c:pt idx="344">
                  <c:v>3.3992199969361536E-3</c:v>
                </c:pt>
                <c:pt idx="345">
                  <c:v>4.4848800025647506E-3</c:v>
                </c:pt>
                <c:pt idx="346">
                  <c:v>3.7305019941413775E-3</c:v>
                </c:pt>
                <c:pt idx="347">
                  <c:v>-2.4181019980460405E-3</c:v>
                </c:pt>
                <c:pt idx="348">
                  <c:v>2.5818979993346147E-3</c:v>
                </c:pt>
                <c:pt idx="349">
                  <c:v>9.5818980043986812E-3</c:v>
                </c:pt>
                <c:pt idx="350">
                  <c:v>-3.172479999193456E-3</c:v>
                </c:pt>
                <c:pt idx="351">
                  <c:v>-3.6746599653270096E-4</c:v>
                </c:pt>
                <c:pt idx="356">
                  <c:v>1.5112419998331461E-2</c:v>
                </c:pt>
                <c:pt idx="357">
                  <c:v>1.0655250000127126E-2</c:v>
                </c:pt>
                <c:pt idx="358">
                  <c:v>-1.0801919997902587E-2</c:v>
                </c:pt>
                <c:pt idx="359">
                  <c:v>2.1980800011078827E-3</c:v>
                </c:pt>
                <c:pt idx="360">
                  <c:v>-1.025908999145031E-2</c:v>
                </c:pt>
                <c:pt idx="361">
                  <c:v>4.2837400033022277E-3</c:v>
                </c:pt>
                <c:pt idx="362">
                  <c:v>-2.1734299953095615E-3</c:v>
                </c:pt>
                <c:pt idx="363">
                  <c:v>-2.630600007250905E-3</c:v>
                </c:pt>
                <c:pt idx="364">
                  <c:v>-5.013467998651322E-3</c:v>
                </c:pt>
                <c:pt idx="365">
                  <c:v>-3.0877700046403334E-3</c:v>
                </c:pt>
                <c:pt idx="366">
                  <c:v>1.1934946000110358E-2</c:v>
                </c:pt>
                <c:pt idx="367">
                  <c:v>-3.5090399615000933E-4</c:v>
                </c:pt>
                <c:pt idx="368">
                  <c:v>1.7441400268580765E-4</c:v>
                </c:pt>
                <c:pt idx="369">
                  <c:v>5.1341860016691498E-3</c:v>
                </c:pt>
                <c:pt idx="372">
                  <c:v>6.2312040026881732E-3</c:v>
                </c:pt>
                <c:pt idx="373">
                  <c:v>1.0082599997986108E-2</c:v>
                </c:pt>
                <c:pt idx="374">
                  <c:v>-3.8317399958032183E-3</c:v>
                </c:pt>
                <c:pt idx="375">
                  <c:v>-7.2775519947754219E-3</c:v>
                </c:pt>
                <c:pt idx="376">
                  <c:v>9.3386300068232231E-3</c:v>
                </c:pt>
                <c:pt idx="377">
                  <c:v>1.1572894007258583E-2</c:v>
                </c:pt>
                <c:pt idx="378">
                  <c:v>-1.4118539998889901E-2</c:v>
                </c:pt>
                <c:pt idx="379">
                  <c:v>5.12708200403722E-3</c:v>
                </c:pt>
                <c:pt idx="380">
                  <c:v>-3.9472200005548075E-3</c:v>
                </c:pt>
                <c:pt idx="381">
                  <c:v>4.052780001075007E-3</c:v>
                </c:pt>
                <c:pt idx="382">
                  <c:v>6.0527800014824606E-3</c:v>
                </c:pt>
                <c:pt idx="383">
                  <c:v>7.0527799980482087E-3</c:v>
                </c:pt>
                <c:pt idx="384">
                  <c:v>1.0052780002297368E-2</c:v>
                </c:pt>
                <c:pt idx="385">
                  <c:v>1.2052780002704822E-2</c:v>
                </c:pt>
                <c:pt idx="386">
                  <c:v>7.2860939981183037E-3</c:v>
                </c:pt>
                <c:pt idx="387">
                  <c:v>3.7175399484112859E-4</c:v>
                </c:pt>
                <c:pt idx="388">
                  <c:v>3.0116019988781773E-3</c:v>
                </c:pt>
                <c:pt idx="391">
                  <c:v>2.2283540019998327E-3</c:v>
                </c:pt>
                <c:pt idx="392">
                  <c:v>2.8454860075726174E-3</c:v>
                </c:pt>
                <c:pt idx="393">
                  <c:v>5.3532919991994277E-3</c:v>
                </c:pt>
                <c:pt idx="394">
                  <c:v>1.8331780011067167E-3</c:v>
                </c:pt>
                <c:pt idx="395">
                  <c:v>1.3760080037172884E-3</c:v>
                </c:pt>
                <c:pt idx="396">
                  <c:v>9.9313999817240983E-4</c:v>
                </c:pt>
                <c:pt idx="397">
                  <c:v>-2.2555589966941625E-3</c:v>
                </c:pt>
                <c:pt idx="398">
                  <c:v>-3.6528619966702536E-3</c:v>
                </c:pt>
                <c:pt idx="399">
                  <c:v>-3.2586360030109063E-3</c:v>
                </c:pt>
                <c:pt idx="400">
                  <c:v>2.466872007062193E-3</c:v>
                </c:pt>
                <c:pt idx="401">
                  <c:v>4.2605280032148585E-3</c:v>
                </c:pt>
                <c:pt idx="402">
                  <c:v>-3.5681520021171309E-3</c:v>
                </c:pt>
                <c:pt idx="403">
                  <c:v>2.43184799910523E-3</c:v>
                </c:pt>
                <c:pt idx="404">
                  <c:v>1.0048980002466124E-2</c:v>
                </c:pt>
                <c:pt idx="405">
                  <c:v>1.9003760025952943E-3</c:v>
                </c:pt>
                <c:pt idx="406">
                  <c:v>1.6888280006241985E-3</c:v>
                </c:pt>
                <c:pt idx="407">
                  <c:v>-1.5397782000945881E-2</c:v>
                </c:pt>
                <c:pt idx="408">
                  <c:v>-2.3977820019354112E-3</c:v>
                </c:pt>
                <c:pt idx="409">
                  <c:v>1.602217998879496E-3</c:v>
                </c:pt>
                <c:pt idx="410">
                  <c:v>1.0602217997075059E-2</c:v>
                </c:pt>
                <c:pt idx="411">
                  <c:v>-1.531212199915899E-2</c:v>
                </c:pt>
                <c:pt idx="412">
                  <c:v>1.5640599303878844E-4</c:v>
                </c:pt>
                <c:pt idx="413">
                  <c:v>4.1564059938536957E-3</c:v>
                </c:pt>
                <c:pt idx="415">
                  <c:v>1.0156405995076057E-2</c:v>
                </c:pt>
                <c:pt idx="416">
                  <c:v>6.9923599949106574E-4</c:v>
                </c:pt>
                <c:pt idx="417">
                  <c:v>4.9334999930579215E-3</c:v>
                </c:pt>
                <c:pt idx="418">
                  <c:v>-7.579340017400682E-4</c:v>
                </c:pt>
                <c:pt idx="419">
                  <c:v>-1.2151039991294965E-3</c:v>
                </c:pt>
                <c:pt idx="420">
                  <c:v>5.9675740048987791E-3</c:v>
                </c:pt>
                <c:pt idx="421">
                  <c:v>-4.5989219943294302E-3</c:v>
                </c:pt>
                <c:pt idx="422">
                  <c:v>2.4010780034586787E-3</c:v>
                </c:pt>
                <c:pt idx="423">
                  <c:v>-5.0190399633720517E-4</c:v>
                </c:pt>
                <c:pt idx="424">
                  <c:v>-5.4162439992069267E-3</c:v>
                </c:pt>
                <c:pt idx="425">
                  <c:v>-1.4162439983920194E-3</c:v>
                </c:pt>
                <c:pt idx="426">
                  <c:v>1.5837559985811822E-3</c:v>
                </c:pt>
                <c:pt idx="427">
                  <c:v>9.5837560002109967E-3</c:v>
                </c:pt>
                <c:pt idx="428">
                  <c:v>1.2583755997184198E-2</c:v>
                </c:pt>
                <c:pt idx="429">
                  <c:v>1.4583755997591652E-2</c:v>
                </c:pt>
                <c:pt idx="430">
                  <c:v>-5.873413996596355E-3</c:v>
                </c:pt>
                <c:pt idx="431">
                  <c:v>-4.873414000030607E-3</c:v>
                </c:pt>
                <c:pt idx="432">
                  <c:v>-1.8734139957814477E-3</c:v>
                </c:pt>
                <c:pt idx="433">
                  <c:v>1.2658600462600589E-4</c:v>
                </c:pt>
                <c:pt idx="436">
                  <c:v>-1.2335659994278103E-3</c:v>
                </c:pt>
                <c:pt idx="437">
                  <c:v>9.7664339991752058E-3</c:v>
                </c:pt>
                <c:pt idx="438">
                  <c:v>5.5548859963892028E-3</c:v>
                </c:pt>
                <c:pt idx="439">
                  <c:v>6.5548859929549508E-3</c:v>
                </c:pt>
                <c:pt idx="440">
                  <c:v>-2.90228400263004E-3</c:v>
                </c:pt>
                <c:pt idx="441">
                  <c:v>-1.3988893995701801E-2</c:v>
                </c:pt>
                <c:pt idx="442">
                  <c:v>-1.1988893995294347E-2</c:v>
                </c:pt>
                <c:pt idx="443">
                  <c:v>-8.9888939910451882E-3</c:v>
                </c:pt>
                <c:pt idx="444">
                  <c:v>-6.9888939979136921E-3</c:v>
                </c:pt>
                <c:pt idx="445">
                  <c:v>-6.9888939979136921E-3</c:v>
                </c:pt>
                <c:pt idx="446">
                  <c:v>-5.9888939940719865E-3</c:v>
                </c:pt>
                <c:pt idx="447">
                  <c:v>-5.9888939940719865E-3</c:v>
                </c:pt>
                <c:pt idx="448">
                  <c:v>-9.8889399669133127E-4</c:v>
                </c:pt>
                <c:pt idx="449">
                  <c:v>-9.8889399669133127E-4</c:v>
                </c:pt>
                <c:pt idx="450">
                  <c:v>-9.8889399669133127E-4</c:v>
                </c:pt>
                <c:pt idx="451">
                  <c:v>-9.8889399669133127E-4</c:v>
                </c:pt>
                <c:pt idx="452">
                  <c:v>4.0111060079652816E-3</c:v>
                </c:pt>
                <c:pt idx="453">
                  <c:v>4.0111060079652816E-3</c:v>
                </c:pt>
                <c:pt idx="454">
                  <c:v>4.0111060079652816E-3</c:v>
                </c:pt>
                <c:pt idx="455">
                  <c:v>4.0111060079652816E-3</c:v>
                </c:pt>
                <c:pt idx="456">
                  <c:v>4.0111060079652816E-3</c:v>
                </c:pt>
                <c:pt idx="457">
                  <c:v>4.0111060079652816E-3</c:v>
                </c:pt>
                <c:pt idx="458">
                  <c:v>4.0111060079652816E-3</c:v>
                </c:pt>
                <c:pt idx="459">
                  <c:v>4.0111060079652816E-3</c:v>
                </c:pt>
                <c:pt idx="460">
                  <c:v>8.0111060087801889E-3</c:v>
                </c:pt>
                <c:pt idx="461">
                  <c:v>8.0111060087801889E-3</c:v>
                </c:pt>
                <c:pt idx="462">
                  <c:v>1.3011106006160844E-2</c:v>
                </c:pt>
                <c:pt idx="463">
                  <c:v>1.3011106006160844E-2</c:v>
                </c:pt>
                <c:pt idx="464">
                  <c:v>1.6011106003134046E-2</c:v>
                </c:pt>
                <c:pt idx="465">
                  <c:v>1.6011106003134046E-2</c:v>
                </c:pt>
                <c:pt idx="466">
                  <c:v>7.2051419992931187E-3</c:v>
                </c:pt>
                <c:pt idx="467">
                  <c:v>7.2051419992931187E-3</c:v>
                </c:pt>
                <c:pt idx="468">
                  <c:v>1.0747972002718598E-2</c:v>
                </c:pt>
                <c:pt idx="469">
                  <c:v>3.2908020002651028E-3</c:v>
                </c:pt>
                <c:pt idx="470">
                  <c:v>3.2908020002651028E-3</c:v>
                </c:pt>
                <c:pt idx="473">
                  <c:v>-3.8350860049831681E-3</c:v>
                </c:pt>
                <c:pt idx="474">
                  <c:v>-3.8350860049831681E-3</c:v>
                </c:pt>
                <c:pt idx="475">
                  <c:v>-2.1043739980086684E-3</c:v>
                </c:pt>
                <c:pt idx="476">
                  <c:v>2.9812860011588782E-3</c:v>
                </c:pt>
                <c:pt idx="477">
                  <c:v>-3.3788660002755933E-3</c:v>
                </c:pt>
                <c:pt idx="478">
                  <c:v>5.4209440058912151E-3</c:v>
                </c:pt>
                <c:pt idx="479">
                  <c:v>5.4209440058912151E-3</c:v>
                </c:pt>
                <c:pt idx="480">
                  <c:v>-1.6420000029029325E-3</c:v>
                </c:pt>
                <c:pt idx="483">
                  <c:v>4.7801459950278513E-3</c:v>
                </c:pt>
                <c:pt idx="484">
                  <c:v>1.5642899998056237E-2</c:v>
                </c:pt>
                <c:pt idx="485">
                  <c:v>4.5170119992690161E-3</c:v>
                </c:pt>
                <c:pt idx="487">
                  <c:v>-1.1781146000430454E-2</c:v>
                </c:pt>
                <c:pt idx="488">
                  <c:v>-2.7811460022348911E-3</c:v>
                </c:pt>
                <c:pt idx="489">
                  <c:v>2.1885400201426819E-4</c:v>
                </c:pt>
                <c:pt idx="490">
                  <c:v>1.2188539985800162E-3</c:v>
                </c:pt>
                <c:pt idx="491">
                  <c:v>2.2188540024217218E-3</c:v>
                </c:pt>
                <c:pt idx="492">
                  <c:v>3.2188539989874698E-3</c:v>
                </c:pt>
                <c:pt idx="493">
                  <c:v>6.2188540032366291E-3</c:v>
                </c:pt>
                <c:pt idx="494">
                  <c:v>1.1218854000617284E-2</c:v>
                </c:pt>
                <c:pt idx="497">
                  <c:v>7.3045139943133108E-3</c:v>
                </c:pt>
                <c:pt idx="500">
                  <c:v>-4.5355239926720969E-3</c:v>
                </c:pt>
                <c:pt idx="501">
                  <c:v>-4.5355239926720969E-3</c:v>
                </c:pt>
                <c:pt idx="502">
                  <c:v>3.46447600168176E-3</c:v>
                </c:pt>
                <c:pt idx="503">
                  <c:v>3.46447600168176E-3</c:v>
                </c:pt>
                <c:pt idx="504">
                  <c:v>4.7583400009898469E-4</c:v>
                </c:pt>
                <c:pt idx="505">
                  <c:v>4.7583400009898469E-4</c:v>
                </c:pt>
                <c:pt idx="507">
                  <c:v>6.0186640039319173E-3</c:v>
                </c:pt>
                <c:pt idx="508">
                  <c:v>-3.9699779954389669E-3</c:v>
                </c:pt>
                <c:pt idx="509">
                  <c:v>-9.6997799846576527E-4</c:v>
                </c:pt>
                <c:pt idx="510">
                  <c:v>3.0022005375940353E-5</c:v>
                </c:pt>
                <c:pt idx="511">
                  <c:v>4.03002199891489E-3</c:v>
                </c:pt>
                <c:pt idx="512">
                  <c:v>5.0300220027565956E-3</c:v>
                </c:pt>
                <c:pt idx="513">
                  <c:v>-3.4394559988868423E-3</c:v>
                </c:pt>
                <c:pt idx="514">
                  <c:v>-3.4394559988868423E-3</c:v>
                </c:pt>
                <c:pt idx="515">
                  <c:v>-2.4394559950451367E-3</c:v>
                </c:pt>
                <c:pt idx="516">
                  <c:v>4.5605440027429722E-3</c:v>
                </c:pt>
                <c:pt idx="517">
                  <c:v>8.5605440035578795E-3</c:v>
                </c:pt>
                <c:pt idx="518">
                  <c:v>1.0560544003965333E-2</c:v>
                </c:pt>
                <c:pt idx="519">
                  <c:v>1.5560544001345988E-2</c:v>
                </c:pt>
                <c:pt idx="520">
                  <c:v>-6.8966259932494722E-3</c:v>
                </c:pt>
                <c:pt idx="521">
                  <c:v>-2.8966259997105226E-3</c:v>
                </c:pt>
                <c:pt idx="522">
                  <c:v>2.1033740049460903E-3</c:v>
                </c:pt>
                <c:pt idx="523">
                  <c:v>2.1033740049460903E-3</c:v>
                </c:pt>
                <c:pt idx="524">
                  <c:v>2.1033740049460903E-3</c:v>
                </c:pt>
                <c:pt idx="525">
                  <c:v>1.2103374006983358E-2</c:v>
                </c:pt>
                <c:pt idx="526">
                  <c:v>2.0103374001337215E-2</c:v>
                </c:pt>
                <c:pt idx="527">
                  <c:v>2.64620400412241E-3</c:v>
                </c:pt>
                <c:pt idx="528">
                  <c:v>4.6462040045298636E-3</c:v>
                </c:pt>
                <c:pt idx="529">
                  <c:v>9.6462040019105189E-3</c:v>
                </c:pt>
                <c:pt idx="530">
                  <c:v>1.7646204003540333E-2</c:v>
                </c:pt>
                <c:pt idx="531">
                  <c:v>1.0857800225494429E-4</c:v>
                </c:pt>
                <c:pt idx="532">
                  <c:v>8.1085780038847588E-3</c:v>
                </c:pt>
                <c:pt idx="533">
                  <c:v>9.1085780004505068E-3</c:v>
                </c:pt>
                <c:pt idx="534">
                  <c:v>1.9022339984076098E-3</c:v>
                </c:pt>
                <c:pt idx="535">
                  <c:v>1.2542081996798515E-2</c:v>
                </c:pt>
                <c:pt idx="536">
                  <c:v>1.6542081997613423E-2</c:v>
                </c:pt>
                <c:pt idx="537">
                  <c:v>1.8542081998020876E-2</c:v>
                </c:pt>
                <c:pt idx="538">
                  <c:v>8.7020439968910068E-3</c:v>
                </c:pt>
                <c:pt idx="539">
                  <c:v>8.7020439968910068E-3</c:v>
                </c:pt>
                <c:pt idx="540">
                  <c:v>7.8770399704808369E-4</c:v>
                </c:pt>
                <c:pt idx="541">
                  <c:v>7.8770399704808369E-4</c:v>
                </c:pt>
                <c:pt idx="542">
                  <c:v>1.2787703999492805E-2</c:v>
                </c:pt>
                <c:pt idx="543">
                  <c:v>1.2787703999492805E-2</c:v>
                </c:pt>
                <c:pt idx="544">
                  <c:v>-4.5733980077784508E-3</c:v>
                </c:pt>
                <c:pt idx="545">
                  <c:v>-2.5733980073709972E-3</c:v>
                </c:pt>
                <c:pt idx="546">
                  <c:v>1.42660199344391E-3</c:v>
                </c:pt>
                <c:pt idx="547">
                  <c:v>2.4266019972856157E-3</c:v>
                </c:pt>
                <c:pt idx="548">
                  <c:v>2.4266019972856157E-3</c:v>
                </c:pt>
                <c:pt idx="549">
                  <c:v>4.4266019976930693E-3</c:v>
                </c:pt>
                <c:pt idx="550">
                  <c:v>5.4266019942588173E-3</c:v>
                </c:pt>
                <c:pt idx="551">
                  <c:v>4.2150540029979311E-3</c:v>
                </c:pt>
                <c:pt idx="552">
                  <c:v>4.2150540029979311E-3</c:v>
                </c:pt>
                <c:pt idx="553">
                  <c:v>-1.7460480012232438E-3</c:v>
                </c:pt>
                <c:pt idx="554">
                  <c:v>-3.4604800021043047E-4</c:v>
                </c:pt>
                <c:pt idx="555">
                  <c:v>5.8539520032354631E-3</c:v>
                </c:pt>
                <c:pt idx="556">
                  <c:v>1.0053951998997945E-2</c:v>
                </c:pt>
                <c:pt idx="557">
                  <c:v>1.0053951998997945E-2</c:v>
                </c:pt>
                <c:pt idx="558">
                  <c:v>6.4240400388371199E-4</c:v>
                </c:pt>
                <c:pt idx="559">
                  <c:v>6.4240400388371199E-4</c:v>
                </c:pt>
                <c:pt idx="560">
                  <c:v>-1.3462379938573577E-3</c:v>
                </c:pt>
                <c:pt idx="561">
                  <c:v>-1.3462379938573577E-3</c:v>
                </c:pt>
                <c:pt idx="562">
                  <c:v>1.3922099999035709E-2</c:v>
                </c:pt>
                <c:pt idx="563">
                  <c:v>1.3922099999035709E-2</c:v>
                </c:pt>
                <c:pt idx="564">
                  <c:v>-4.6615279934485443E-3</c:v>
                </c:pt>
                <c:pt idx="565">
                  <c:v>3.0384720012079924E-3</c:v>
                </c:pt>
                <c:pt idx="566">
                  <c:v>7.2384720042464323E-3</c:v>
                </c:pt>
                <c:pt idx="567">
                  <c:v>2.6755279977805912E-3</c:v>
                </c:pt>
                <c:pt idx="568">
                  <c:v>7.7354900058708154E-3</c:v>
                </c:pt>
                <c:pt idx="569">
                  <c:v>1.3235490005172323E-2</c:v>
                </c:pt>
                <c:pt idx="570">
                  <c:v>3.4526219969848171E-3</c:v>
                </c:pt>
                <c:pt idx="571">
                  <c:v>3.4526219969848171E-3</c:v>
                </c:pt>
                <c:pt idx="572">
                  <c:v>-2.4617180024506524E-3</c:v>
                </c:pt>
                <c:pt idx="573">
                  <c:v>-2.4617180024506524E-3</c:v>
                </c:pt>
                <c:pt idx="574">
                  <c:v>6.4753379992907867E-3</c:v>
                </c:pt>
                <c:pt idx="575">
                  <c:v>5.8179780025966465E-3</c:v>
                </c:pt>
                <c:pt idx="576">
                  <c:v>5.8179780025966465E-3</c:v>
                </c:pt>
                <c:pt idx="577">
                  <c:v>6.4200100023299456E-3</c:v>
                </c:pt>
                <c:pt idx="578">
                  <c:v>6.9656319974455982E-3</c:v>
                </c:pt>
                <c:pt idx="579">
                  <c:v>6.9656319974455982E-3</c:v>
                </c:pt>
                <c:pt idx="580">
                  <c:v>-1.0230100015178323E-3</c:v>
                </c:pt>
                <c:pt idx="581">
                  <c:v>-1.0230100015178323E-3</c:v>
                </c:pt>
                <c:pt idx="582">
                  <c:v>-2.118419943144545E-4</c:v>
                </c:pt>
                <c:pt idx="583">
                  <c:v>-2.118419943144545E-4</c:v>
                </c:pt>
                <c:pt idx="584">
                  <c:v>-1.738300001306925E-3</c:v>
                </c:pt>
                <c:pt idx="585">
                  <c:v>3.6169999657431617E-4</c:v>
                </c:pt>
                <c:pt idx="586">
                  <c:v>3.1616999985999428E-3</c:v>
                </c:pt>
                <c:pt idx="587">
                  <c:v>4.5616999923367985E-3</c:v>
                </c:pt>
                <c:pt idx="588">
                  <c:v>5.9616999933496118E-3</c:v>
                </c:pt>
                <c:pt idx="589">
                  <c:v>1.0761699995782692E-2</c:v>
                </c:pt>
                <c:pt idx="590">
                  <c:v>1.146169999265112E-2</c:v>
                </c:pt>
                <c:pt idx="591">
                  <c:v>-1.7783379953471012E-3</c:v>
                </c:pt>
                <c:pt idx="592">
                  <c:v>-1.7783379953471012E-3</c:v>
                </c:pt>
                <c:pt idx="593">
                  <c:v>-6.5264000295428559E-4</c:v>
                </c:pt>
                <c:pt idx="594">
                  <c:v>9.9875600426457822E-4</c:v>
                </c:pt>
                <c:pt idx="595">
                  <c:v>-8.4128200251143426E-4</c:v>
                </c:pt>
                <c:pt idx="596">
                  <c:v>-1.0487284002010711E-2</c:v>
                </c:pt>
                <c:pt idx="597">
                  <c:v>7.4603000393835828E-4</c:v>
                </c:pt>
                <c:pt idx="598">
                  <c:v>7.4603000393835828E-4</c:v>
                </c:pt>
                <c:pt idx="599">
                  <c:v>5.2888600039295852E-3</c:v>
                </c:pt>
                <c:pt idx="600">
                  <c:v>5.2888600039295852E-3</c:v>
                </c:pt>
                <c:pt idx="601">
                  <c:v>1.6288860002532601E-2</c:v>
                </c:pt>
                <c:pt idx="602">
                  <c:v>1.6288860002532601E-2</c:v>
                </c:pt>
                <c:pt idx="603">
                  <c:v>3.8430480053648353E-3</c:v>
                </c:pt>
                <c:pt idx="604">
                  <c:v>3.8430480053648353E-3</c:v>
                </c:pt>
                <c:pt idx="605">
                  <c:v>7.8544060015701689E-3</c:v>
                </c:pt>
                <c:pt idx="606">
                  <c:v>7.8544060015701689E-3</c:v>
                </c:pt>
                <c:pt idx="609">
                  <c:v>1.1356058006640524E-2</c:v>
                </c:pt>
                <c:pt idx="611">
                  <c:v>4.9102460034191608E-3</c:v>
                </c:pt>
                <c:pt idx="612">
                  <c:v>6.5273779982817359E-3</c:v>
                </c:pt>
                <c:pt idx="613">
                  <c:v>1.4530760090565309E-3</c:v>
                </c:pt>
                <c:pt idx="614">
                  <c:v>-3.6462599382502958E-4</c:v>
                </c:pt>
                <c:pt idx="615">
                  <c:v>8.1227799819316715E-4</c:v>
                </c:pt>
                <c:pt idx="616">
                  <c:v>4.2941000720020384E-4</c:v>
                </c:pt>
                <c:pt idx="617">
                  <c:v>6.1208799888845533E-4</c:v>
                </c:pt>
                <c:pt idx="618">
                  <c:v>-3.3022520001395606E-3</c:v>
                </c:pt>
                <c:pt idx="619">
                  <c:v>-3.2052340029622428E-3</c:v>
                </c:pt>
                <c:pt idx="620">
                  <c:v>-2.6538599922787398E-4</c:v>
                </c:pt>
                <c:pt idx="621">
                  <c:v>5.4966079987934791E-3</c:v>
                </c:pt>
                <c:pt idx="623">
                  <c:v>-6.8086600367678329E-4</c:v>
                </c:pt>
                <c:pt idx="624">
                  <c:v>8.6196399934124202E-4</c:v>
                </c:pt>
                <c:pt idx="628">
                  <c:v>1.6783359969849698E-3</c:v>
                </c:pt>
                <c:pt idx="636">
                  <c:v>2.5596839986974373E-3</c:v>
                </c:pt>
                <c:pt idx="639">
                  <c:v>6.3005400443216786E-4</c:v>
                </c:pt>
                <c:pt idx="647">
                  <c:v>3.8589399628108367E-4</c:v>
                </c:pt>
                <c:pt idx="657">
                  <c:v>-5.490929979714565E-4</c:v>
                </c:pt>
                <c:pt idx="659">
                  <c:v>6.8228399322833866E-4</c:v>
                </c:pt>
                <c:pt idx="663">
                  <c:v>-7.7488600072683766E-4</c:v>
                </c:pt>
                <c:pt idx="665">
                  <c:v>-1.129132004280109E-3</c:v>
                </c:pt>
                <c:pt idx="668">
                  <c:v>-1.0557800051174127E-3</c:v>
                </c:pt>
                <c:pt idx="670">
                  <c:v>-8.7441992945969105E-5</c:v>
                </c:pt>
                <c:pt idx="673">
                  <c:v>-6.8560000363504514E-4</c:v>
                </c:pt>
                <c:pt idx="677">
                  <c:v>-1.1437200009822845E-3</c:v>
                </c:pt>
                <c:pt idx="679">
                  <c:v>-6.0387200210243464E-4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6-4E8F-BCF0-7946B48D61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53">
                  <c:v>-4.3503029955900274E-3</c:v>
                </c:pt>
                <c:pt idx="54">
                  <c:v>9.6105500415433198E-4</c:v>
                </c:pt>
                <c:pt idx="57">
                  <c:v>5.8073004765901715E-5</c:v>
                </c:pt>
                <c:pt idx="67">
                  <c:v>1.7710830070427619E-3</c:v>
                </c:pt>
                <c:pt idx="161">
                  <c:v>-9.8691000312101096E-4</c:v>
                </c:pt>
                <c:pt idx="170">
                  <c:v>3.9761000516591594E-4</c:v>
                </c:pt>
                <c:pt idx="183">
                  <c:v>-3.1922670023050159E-3</c:v>
                </c:pt>
                <c:pt idx="186">
                  <c:v>2.3332409982685931E-3</c:v>
                </c:pt>
                <c:pt idx="188">
                  <c:v>9.760710017872043E-4</c:v>
                </c:pt>
                <c:pt idx="253">
                  <c:v>-7.3600999894551933E-4</c:v>
                </c:pt>
                <c:pt idx="258">
                  <c:v>-3.4217649954371154E-3</c:v>
                </c:pt>
                <c:pt idx="271">
                  <c:v>9.569809990352951E-4</c:v>
                </c:pt>
                <c:pt idx="272">
                  <c:v>1.0569809965090826E-3</c:v>
                </c:pt>
                <c:pt idx="273">
                  <c:v>-4.7160399844869971E-4</c:v>
                </c:pt>
                <c:pt idx="274">
                  <c:v>-4.7160399844869971E-4</c:v>
                </c:pt>
                <c:pt idx="276">
                  <c:v>-5.0018900219583884E-4</c:v>
                </c:pt>
                <c:pt idx="277">
                  <c:v>1.2998110032640398E-3</c:v>
                </c:pt>
                <c:pt idx="281">
                  <c:v>-1.7416001355741173E-5</c:v>
                </c:pt>
                <c:pt idx="282">
                  <c:v>8.2583996118046343E-5</c:v>
                </c:pt>
                <c:pt idx="290">
                  <c:v>-5.699519970221445E-4</c:v>
                </c:pt>
                <c:pt idx="292">
                  <c:v>-6.7157640005461872E-3</c:v>
                </c:pt>
                <c:pt idx="305">
                  <c:v>-1.3854319986421615E-3</c:v>
                </c:pt>
                <c:pt idx="313">
                  <c:v>2.136144001269713E-3</c:v>
                </c:pt>
                <c:pt idx="314">
                  <c:v>-0.30020957299711881</c:v>
                </c:pt>
                <c:pt idx="316">
                  <c:v>-3.5249799839220941E-4</c:v>
                </c:pt>
                <c:pt idx="352">
                  <c:v>-2.7075039979536086E-3</c:v>
                </c:pt>
                <c:pt idx="353">
                  <c:v>-2.7075039979536086E-3</c:v>
                </c:pt>
                <c:pt idx="354">
                  <c:v>-3.8932589959586039E-3</c:v>
                </c:pt>
                <c:pt idx="355">
                  <c:v>-3.8932589959586039E-3</c:v>
                </c:pt>
                <c:pt idx="370">
                  <c:v>2.3120400146581233E-4</c:v>
                </c:pt>
                <c:pt idx="371">
                  <c:v>2.3120400146581233E-4</c:v>
                </c:pt>
                <c:pt idx="389">
                  <c:v>2.9726200591539964E-4</c:v>
                </c:pt>
                <c:pt idx="390">
                  <c:v>2.9726200591539964E-4</c:v>
                </c:pt>
                <c:pt idx="434">
                  <c:v>-1.8496200209483504E-4</c:v>
                </c:pt>
                <c:pt idx="435">
                  <c:v>-1.4496200310532004E-4</c:v>
                </c:pt>
                <c:pt idx="471">
                  <c:v>-9.635759997763671E-4</c:v>
                </c:pt>
                <c:pt idx="472">
                  <c:v>-9.4357600028160959E-4</c:v>
                </c:pt>
                <c:pt idx="481">
                  <c:v>-1.1912690024473704E-3</c:v>
                </c:pt>
                <c:pt idx="482">
                  <c:v>-1.1912690024473704E-3</c:v>
                </c:pt>
                <c:pt idx="495">
                  <c:v>-6.9548600004054606E-4</c:v>
                </c:pt>
                <c:pt idx="496">
                  <c:v>-6.9548600004054606E-4</c:v>
                </c:pt>
                <c:pt idx="498">
                  <c:v>-7.526560002588667E-4</c:v>
                </c:pt>
                <c:pt idx="499">
                  <c:v>-7.526560002588667E-4</c:v>
                </c:pt>
                <c:pt idx="627">
                  <c:v>-5.2166399837005883E-4</c:v>
                </c:pt>
                <c:pt idx="637">
                  <c:v>2.5596839986974373E-3</c:v>
                </c:pt>
                <c:pt idx="672">
                  <c:v>-8.85410001501441E-4</c:v>
                </c:pt>
                <c:pt idx="676">
                  <c:v>1.7657010030234233E-3</c:v>
                </c:pt>
                <c:pt idx="678">
                  <c:v>-1.1437200009822845E-3</c:v>
                </c:pt>
                <c:pt idx="680">
                  <c:v>-6.0387200210243464E-4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96-4E8F-BCF0-7946B48D61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86">
                  <c:v>3.1340490022557788E-3</c:v>
                </c:pt>
                <c:pt idx="506">
                  <c:v>-9.0703399473568425E-4</c:v>
                </c:pt>
                <c:pt idx="622">
                  <c:v>-5.9479979972820729E-4</c:v>
                </c:pt>
                <c:pt idx="625">
                  <c:v>-0.12062550999689847</c:v>
                </c:pt>
                <c:pt idx="626">
                  <c:v>-5.2166399837005883E-4</c:v>
                </c:pt>
                <c:pt idx="629">
                  <c:v>4.8321439971914515E-3</c:v>
                </c:pt>
                <c:pt idx="630">
                  <c:v>-5.707381999673089E-2</c:v>
                </c:pt>
                <c:pt idx="631">
                  <c:v>-7.3993599653476849E-4</c:v>
                </c:pt>
                <c:pt idx="633">
                  <c:v>0.1897741569991922</c:v>
                </c:pt>
                <c:pt idx="634">
                  <c:v>-1.2373339995974675E-3</c:v>
                </c:pt>
                <c:pt idx="635">
                  <c:v>3.9911560015752912E-3</c:v>
                </c:pt>
                <c:pt idx="640">
                  <c:v>-1.7528140015201643E-3</c:v>
                </c:pt>
                <c:pt idx="641">
                  <c:v>1.2471859954530373E-3</c:v>
                </c:pt>
                <c:pt idx="642">
                  <c:v>-1.3099839998176321E-3</c:v>
                </c:pt>
                <c:pt idx="643">
                  <c:v>4.2688200483098626E-4</c:v>
                </c:pt>
                <c:pt idx="644">
                  <c:v>6.1254200409166515E-4</c:v>
                </c:pt>
                <c:pt idx="646">
                  <c:v>-1.2939920052303933E-3</c:v>
                </c:pt>
                <c:pt idx="648">
                  <c:v>4.858940010308288E-4</c:v>
                </c:pt>
                <c:pt idx="649">
                  <c:v>-1.2284459953662008E-3</c:v>
                </c:pt>
                <c:pt idx="650">
                  <c:v>1.3143839969416149E-3</c:v>
                </c:pt>
                <c:pt idx="651">
                  <c:v>-6.236219996935688E-4</c:v>
                </c:pt>
                <c:pt idx="652">
                  <c:v>0.14024257900018711</c:v>
                </c:pt>
                <c:pt idx="653">
                  <c:v>-5.2774399955524132E-4</c:v>
                </c:pt>
                <c:pt idx="654">
                  <c:v>-5.2774399955524132E-4</c:v>
                </c:pt>
                <c:pt idx="655">
                  <c:v>-8.9504971001588274E-2</c:v>
                </c:pt>
                <c:pt idx="656">
                  <c:v>-0.16753946300013922</c:v>
                </c:pt>
                <c:pt idx="658">
                  <c:v>-3.3484799496363848E-4</c:v>
                </c:pt>
                <c:pt idx="660">
                  <c:v>6.8228399322833866E-4</c:v>
                </c:pt>
                <c:pt idx="661">
                  <c:v>-6.0915000358363613E-4</c:v>
                </c:pt>
                <c:pt idx="662">
                  <c:v>-2.4377349982387386E-3</c:v>
                </c:pt>
                <c:pt idx="664">
                  <c:v>-7.7488600072683766E-4</c:v>
                </c:pt>
                <c:pt idx="666">
                  <c:v>-1.129132004280109E-3</c:v>
                </c:pt>
                <c:pt idx="667">
                  <c:v>-1.129132004280109E-3</c:v>
                </c:pt>
                <c:pt idx="669">
                  <c:v>-9.5578000036766753E-4</c:v>
                </c:pt>
                <c:pt idx="671">
                  <c:v>-8.85410001501441E-4</c:v>
                </c:pt>
                <c:pt idx="674">
                  <c:v>-6.8560000363504514E-4</c:v>
                </c:pt>
                <c:pt idx="675">
                  <c:v>1.7657010030234233E-3</c:v>
                </c:pt>
                <c:pt idx="681">
                  <c:v>-4.7652200737502426E-4</c:v>
                </c:pt>
                <c:pt idx="682">
                  <c:v>-1.1333220027154312E-3</c:v>
                </c:pt>
                <c:pt idx="683">
                  <c:v>-1.0033599974121898E-3</c:v>
                </c:pt>
                <c:pt idx="684">
                  <c:v>-1.1778519983636215E-3</c:v>
                </c:pt>
                <c:pt idx="685">
                  <c:v>-4.5050200424157083E-4</c:v>
                </c:pt>
                <c:pt idx="686">
                  <c:v>-3.5627599572762847E-4</c:v>
                </c:pt>
                <c:pt idx="687">
                  <c:v>1.1513900244608521E-4</c:v>
                </c:pt>
                <c:pt idx="688">
                  <c:v>-6.2201199762057513E-4</c:v>
                </c:pt>
                <c:pt idx="689">
                  <c:v>-1.140283995482605E-3</c:v>
                </c:pt>
                <c:pt idx="690">
                  <c:v>-5.9764400066342205E-4</c:v>
                </c:pt>
                <c:pt idx="691">
                  <c:v>-5.701039990526624E-4</c:v>
                </c:pt>
                <c:pt idx="692">
                  <c:v>-1.2587460005306639E-3</c:v>
                </c:pt>
                <c:pt idx="693">
                  <c:v>-9.4554599490948021E-4</c:v>
                </c:pt>
                <c:pt idx="694">
                  <c:v>-5.2003800374222919E-4</c:v>
                </c:pt>
                <c:pt idx="695">
                  <c:v>-5.1724599325098097E-4</c:v>
                </c:pt>
                <c:pt idx="696">
                  <c:v>-8.7400258053094149E-7</c:v>
                </c:pt>
                <c:pt idx="697">
                  <c:v>1.5610599803039804E-4</c:v>
                </c:pt>
                <c:pt idx="698">
                  <c:v>3.5992001357953995E-5</c:v>
                </c:pt>
                <c:pt idx="699">
                  <c:v>-1.395669998601079E-3</c:v>
                </c:pt>
                <c:pt idx="700">
                  <c:v>-2.4820600083330646E-4</c:v>
                </c:pt>
                <c:pt idx="701">
                  <c:v>-1.1607039996306412E-3</c:v>
                </c:pt>
                <c:pt idx="702">
                  <c:v>-2.6945999707095325E-4</c:v>
                </c:pt>
                <c:pt idx="703">
                  <c:v>4.8098600382218137E-4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6-4E8F-BCF0-7946B48D61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96-4E8F-BCF0-7946B48D61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96-4E8F-BCF0-7946B48D61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Active!$F$21:$F$116</c:f>
              <c:numCache>
                <c:formatCode>General</c:formatCode>
                <c:ptCount val="96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</c:numCache>
            </c:numRef>
          </c:xVal>
          <c:yVal>
            <c:numRef>
              <c:f>Active!$N$21:$N$116</c:f>
              <c:numCache>
                <c:formatCode>General</c:formatCode>
                <c:ptCount val="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96-4E8F-BCF0-7946B48D6140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-5.3197226421069378E-3</c:v>
                </c:pt>
                <c:pt idx="1">
                  <c:v>-5.1269647454014631E-3</c:v>
                </c:pt>
                <c:pt idx="2">
                  <c:v>-5.0783089214750006E-3</c:v>
                </c:pt>
                <c:pt idx="3">
                  <c:v>-5.0485402624273409E-3</c:v>
                </c:pt>
                <c:pt idx="4">
                  <c:v>-4.9326523495290091E-3</c:v>
                </c:pt>
                <c:pt idx="5">
                  <c:v>-4.7398944528235345E-3</c:v>
                </c:pt>
                <c:pt idx="6">
                  <c:v>-4.5455820569510804E-3</c:v>
                </c:pt>
                <c:pt idx="7">
                  <c:v>-4.3512696610786255E-3</c:v>
                </c:pt>
                <c:pt idx="8">
                  <c:v>-4.2805399489810525E-3</c:v>
                </c:pt>
                <c:pt idx="9">
                  <c:v>-4.2623523087273905E-3</c:v>
                </c:pt>
                <c:pt idx="10">
                  <c:v>-4.2289305766373287E-3</c:v>
                </c:pt>
                <c:pt idx="11">
                  <c:v>-4.228153327053839E-3</c:v>
                </c:pt>
                <c:pt idx="12">
                  <c:v>-4.2121419856339486E-3</c:v>
                </c:pt>
                <c:pt idx="13">
                  <c:v>-4.19986144221481E-3</c:v>
                </c:pt>
                <c:pt idx="14">
                  <c:v>-4.1919334964632135E-3</c:v>
                </c:pt>
                <c:pt idx="15">
                  <c:v>-4.1633307117907884E-3</c:v>
                </c:pt>
                <c:pt idx="16">
                  <c:v>-4.1602217134568287E-3</c:v>
                </c:pt>
                <c:pt idx="17">
                  <c:v>-4.1585117643731509E-3</c:v>
                </c:pt>
                <c:pt idx="18">
                  <c:v>-4.155402766039192E-3</c:v>
                </c:pt>
                <c:pt idx="19">
                  <c:v>-4.1322407284511958E-3</c:v>
                </c:pt>
                <c:pt idx="20">
                  <c:v>-4.1314634788677061E-3</c:v>
                </c:pt>
                <c:pt idx="21">
                  <c:v>-4.1306862292842155E-3</c:v>
                </c:pt>
                <c:pt idx="22">
                  <c:v>-4.1299089797007258E-3</c:v>
                </c:pt>
                <c:pt idx="23">
                  <c:v>-4.1031715940286762E-3</c:v>
                </c:pt>
                <c:pt idx="24">
                  <c:v>-4.0941554988601948E-3</c:v>
                </c:pt>
                <c:pt idx="25">
                  <c:v>-4.0905801507761415E-3</c:v>
                </c:pt>
                <c:pt idx="26">
                  <c:v>-4.0646200146875816E-3</c:v>
                </c:pt>
                <c:pt idx="27">
                  <c:v>-4.054360320185516E-3</c:v>
                </c:pt>
                <c:pt idx="28">
                  <c:v>-4.0492304729344833E-3</c:v>
                </c:pt>
                <c:pt idx="29">
                  <c:v>-3.9517633751648597E-3</c:v>
                </c:pt>
                <c:pt idx="30">
                  <c:v>-3.9352856839948757E-3</c:v>
                </c:pt>
                <c:pt idx="31">
                  <c:v>-3.908548298322826E-3</c:v>
                </c:pt>
                <c:pt idx="32">
                  <c:v>-3.9077710487393363E-3</c:v>
                </c:pt>
                <c:pt idx="33">
                  <c:v>-3.6006020133441609E-3</c:v>
                </c:pt>
                <c:pt idx="34">
                  <c:v>-3.5998247637606708E-3</c:v>
                </c:pt>
                <c:pt idx="35">
                  <c:v>-3.5954721660931277E-3</c:v>
                </c:pt>
                <c:pt idx="36">
                  <c:v>-3.5934513171760546E-3</c:v>
                </c:pt>
                <c:pt idx="37">
                  <c:v>-3.5589414356691066E-3</c:v>
                </c:pt>
                <c:pt idx="38">
                  <c:v>-3.5294059514964938E-3</c:v>
                </c:pt>
                <c:pt idx="39">
                  <c:v>-3.5262969531625341E-3</c:v>
                </c:pt>
                <c:pt idx="40">
                  <c:v>-3.5124619105764156E-3</c:v>
                </c:pt>
                <c:pt idx="41">
                  <c:v>-3.5124619105764156E-3</c:v>
                </c:pt>
                <c:pt idx="42">
                  <c:v>-3.4964505691565252E-3</c:v>
                </c:pt>
                <c:pt idx="43">
                  <c:v>-3.4944297202394517E-3</c:v>
                </c:pt>
                <c:pt idx="44">
                  <c:v>-3.4944297202394517E-3</c:v>
                </c:pt>
                <c:pt idx="45">
                  <c:v>-3.4944297202394517E-3</c:v>
                </c:pt>
                <c:pt idx="46">
                  <c:v>-3.4922534214056802E-3</c:v>
                </c:pt>
                <c:pt idx="47">
                  <c:v>-3.4902325724886067E-3</c:v>
                </c:pt>
                <c:pt idx="48">
                  <c:v>-3.4900771225719086E-3</c:v>
                </c:pt>
                <c:pt idx="49">
                  <c:v>-3.489766222738513E-3</c:v>
                </c:pt>
                <c:pt idx="50">
                  <c:v>-3.4892998729884189E-3</c:v>
                </c:pt>
                <c:pt idx="51">
                  <c:v>-3.4885226234049292E-3</c:v>
                </c:pt>
                <c:pt idx="52">
                  <c:v>-3.4865017744878557E-3</c:v>
                </c:pt>
                <c:pt idx="53">
                  <c:v>-3.4512923683557668E-3</c:v>
                </c:pt>
                <c:pt idx="54">
                  <c:v>-3.4492715194386933E-3</c:v>
                </c:pt>
                <c:pt idx="55">
                  <c:v>-3.4481056450634587E-3</c:v>
                </c:pt>
                <c:pt idx="56">
                  <c:v>-3.4465511458964789E-3</c:v>
                </c:pt>
                <c:pt idx="57">
                  <c:v>-3.4456961713546404E-3</c:v>
                </c:pt>
                <c:pt idx="58">
                  <c:v>-3.4453075465628955E-3</c:v>
                </c:pt>
                <c:pt idx="59">
                  <c:v>-3.4222232339332481E-3</c:v>
                </c:pt>
                <c:pt idx="60">
                  <c:v>-3.4210573595580131E-3</c:v>
                </c:pt>
                <c:pt idx="61">
                  <c:v>-3.4206687347662682E-3</c:v>
                </c:pt>
                <c:pt idx="62">
                  <c:v>-3.4174820114739601E-3</c:v>
                </c:pt>
                <c:pt idx="63">
                  <c:v>-3.4162384121403763E-3</c:v>
                </c:pt>
                <c:pt idx="64">
                  <c:v>-3.4158497873486311E-3</c:v>
                </c:pt>
                <c:pt idx="65">
                  <c:v>-3.4154611625568862E-3</c:v>
                </c:pt>
                <c:pt idx="66">
                  <c:v>-3.4139066633899068E-3</c:v>
                </c:pt>
                <c:pt idx="67">
                  <c:v>-3.4091654409306189E-3</c:v>
                </c:pt>
                <c:pt idx="68">
                  <c:v>-3.3839048294671999E-3</c:v>
                </c:pt>
                <c:pt idx="69">
                  <c:v>-3.3835939296338038E-3</c:v>
                </c:pt>
                <c:pt idx="70">
                  <c:v>-3.3831275798837102E-3</c:v>
                </c:pt>
                <c:pt idx="71">
                  <c:v>-3.3823503303002204E-3</c:v>
                </c:pt>
                <c:pt idx="72">
                  <c:v>-3.3761323336323019E-3</c:v>
                </c:pt>
                <c:pt idx="73">
                  <c:v>-3.3607427918792032E-3</c:v>
                </c:pt>
                <c:pt idx="74">
                  <c:v>-3.3599655422957135E-3</c:v>
                </c:pt>
                <c:pt idx="75">
                  <c:v>-3.3571674437951502E-3</c:v>
                </c:pt>
                <c:pt idx="76">
                  <c:v>-3.3548356950446807E-3</c:v>
                </c:pt>
                <c:pt idx="77">
                  <c:v>-3.3548356950446807E-3</c:v>
                </c:pt>
                <c:pt idx="78">
                  <c:v>-3.3504830973771376E-3</c:v>
                </c:pt>
                <c:pt idx="79">
                  <c:v>-3.3504830973771376E-3</c:v>
                </c:pt>
                <c:pt idx="80">
                  <c:v>-3.3469077492930847E-3</c:v>
                </c:pt>
                <c:pt idx="81">
                  <c:v>-3.3469077492930847E-3</c:v>
                </c:pt>
                <c:pt idx="82">
                  <c:v>-3.3469077492930847E-3</c:v>
                </c:pt>
                <c:pt idx="83">
                  <c:v>-3.3461304997095946E-3</c:v>
                </c:pt>
                <c:pt idx="84">
                  <c:v>-3.3461304997095946E-3</c:v>
                </c:pt>
                <c:pt idx="85">
                  <c:v>-3.3441096507925211E-3</c:v>
                </c:pt>
                <c:pt idx="86">
                  <c:v>-3.3423219767504944E-3</c:v>
                </c:pt>
                <c:pt idx="87">
                  <c:v>-3.3419333519587495E-3</c:v>
                </c:pt>
                <c:pt idx="88">
                  <c:v>-3.3403011278334213E-3</c:v>
                </c:pt>
                <c:pt idx="89">
                  <c:v>-3.3186158644540552E-3</c:v>
                </c:pt>
                <c:pt idx="90">
                  <c:v>-3.3162841157035857E-3</c:v>
                </c:pt>
                <c:pt idx="91">
                  <c:v>-3.3103770188690632E-3</c:v>
                </c:pt>
                <c:pt idx="92">
                  <c:v>-3.3099106691189691E-3</c:v>
                </c:pt>
                <c:pt idx="93">
                  <c:v>-3.3091334195354794E-3</c:v>
                </c:pt>
                <c:pt idx="94">
                  <c:v>-3.3083561699519897E-3</c:v>
                </c:pt>
                <c:pt idx="95">
                  <c:v>-3.2872149812810665E-3</c:v>
                </c:pt>
                <c:pt idx="96">
                  <c:v>-3.2872149812810665E-3</c:v>
                </c:pt>
                <c:pt idx="97">
                  <c:v>-3.2789761356960745E-3</c:v>
                </c:pt>
                <c:pt idx="98">
                  <c:v>-3.2789761356960745E-3</c:v>
                </c:pt>
                <c:pt idx="99">
                  <c:v>-3.2581458468585473E-3</c:v>
                </c:pt>
                <c:pt idx="100">
                  <c:v>-3.2581458468585473E-3</c:v>
                </c:pt>
                <c:pt idx="101">
                  <c:v>-3.2581458468585473E-3</c:v>
                </c:pt>
                <c:pt idx="102">
                  <c:v>-3.2399582066048858E-3</c:v>
                </c:pt>
                <c:pt idx="103">
                  <c:v>-3.2399582066048858E-3</c:v>
                </c:pt>
                <c:pt idx="104">
                  <c:v>-3.2399582066048858E-3</c:v>
                </c:pt>
                <c:pt idx="105">
                  <c:v>-3.1322314143331972E-3</c:v>
                </c:pt>
                <c:pt idx="106">
                  <c:v>-3.1275679168322581E-3</c:v>
                </c:pt>
                <c:pt idx="107">
                  <c:v>-3.1263243174986747E-3</c:v>
                </c:pt>
                <c:pt idx="108">
                  <c:v>-3.1098466263286906E-3</c:v>
                </c:pt>
                <c:pt idx="109">
                  <c:v>-3.1098466263286906E-3</c:v>
                </c:pt>
                <c:pt idx="110">
                  <c:v>-3.1098466263286906E-3</c:v>
                </c:pt>
                <c:pt idx="111">
                  <c:v>-3.1039395294941677E-3</c:v>
                </c:pt>
                <c:pt idx="112">
                  <c:v>-3.1039395294941677E-3</c:v>
                </c:pt>
                <c:pt idx="113">
                  <c:v>-3.103162279910678E-3</c:v>
                </c:pt>
                <c:pt idx="114">
                  <c:v>-3.1023850303271878E-3</c:v>
                </c:pt>
                <c:pt idx="115">
                  <c:v>-3.1023850303271878E-3</c:v>
                </c:pt>
                <c:pt idx="116">
                  <c:v>-3.1016077807436981E-3</c:v>
                </c:pt>
                <c:pt idx="117">
                  <c:v>-3.1003641814101148E-3</c:v>
                </c:pt>
                <c:pt idx="118">
                  <c:v>-3.1003641814101148E-3</c:v>
                </c:pt>
                <c:pt idx="119">
                  <c:v>-3.0995869318266251E-3</c:v>
                </c:pt>
                <c:pt idx="120">
                  <c:v>-3.0988096822431349E-3</c:v>
                </c:pt>
                <c:pt idx="121">
                  <c:v>-3.0988096822431349E-3</c:v>
                </c:pt>
                <c:pt idx="122">
                  <c:v>-3.0988096822431349E-3</c:v>
                </c:pt>
                <c:pt idx="123">
                  <c:v>-3.0988096822431349E-3</c:v>
                </c:pt>
                <c:pt idx="124">
                  <c:v>-3.0988096822431349E-3</c:v>
                </c:pt>
                <c:pt idx="125">
                  <c:v>-3.0980324326596452E-3</c:v>
                </c:pt>
                <c:pt idx="126">
                  <c:v>-3.0980324326596452E-3</c:v>
                </c:pt>
                <c:pt idx="127">
                  <c:v>-3.0980324326596452E-3</c:v>
                </c:pt>
                <c:pt idx="128">
                  <c:v>-3.0980324326596452E-3</c:v>
                </c:pt>
                <c:pt idx="129">
                  <c:v>-3.0960115837425717E-3</c:v>
                </c:pt>
                <c:pt idx="130">
                  <c:v>-3.0748703950716485E-3</c:v>
                </c:pt>
                <c:pt idx="131">
                  <c:v>-3.0748703950716485E-3</c:v>
                </c:pt>
                <c:pt idx="132">
                  <c:v>-3.0705177974041055E-3</c:v>
                </c:pt>
                <c:pt idx="133">
                  <c:v>-3.0697405478206157E-3</c:v>
                </c:pt>
                <c:pt idx="134">
                  <c:v>-3.0661651997365624E-3</c:v>
                </c:pt>
                <c:pt idx="135">
                  <c:v>-3.0610353524855296E-3</c:v>
                </c:pt>
                <c:pt idx="136">
                  <c:v>-3.0610353524855296E-3</c:v>
                </c:pt>
                <c:pt idx="137">
                  <c:v>-3.0291681195624472E-3</c:v>
                </c:pt>
                <c:pt idx="138">
                  <c:v>-3.0291681195624472E-3</c:v>
                </c:pt>
                <c:pt idx="139">
                  <c:v>-3.0280799701455615E-3</c:v>
                </c:pt>
                <c:pt idx="140">
                  <c:v>-3.0036743332239814E-3</c:v>
                </c:pt>
                <c:pt idx="141">
                  <c:v>-3.0008762347234182E-3</c:v>
                </c:pt>
                <c:pt idx="142">
                  <c:v>-3.0008762347234182E-3</c:v>
                </c:pt>
                <c:pt idx="143">
                  <c:v>-3.0008762347234182E-3</c:v>
                </c:pt>
                <c:pt idx="144">
                  <c:v>-3.0008762347234182E-3</c:v>
                </c:pt>
                <c:pt idx="145">
                  <c:v>-2.9898392906378629E-3</c:v>
                </c:pt>
                <c:pt idx="146">
                  <c:v>-2.9898392906378629E-3</c:v>
                </c:pt>
                <c:pt idx="147">
                  <c:v>-2.9702526011339192E-3</c:v>
                </c:pt>
                <c:pt idx="148">
                  <c:v>-2.9686981019669397E-3</c:v>
                </c:pt>
                <c:pt idx="149">
                  <c:v>-2.9668327029665643E-3</c:v>
                </c:pt>
                <c:pt idx="150">
                  <c:v>-2.961547405798833E-3</c:v>
                </c:pt>
                <c:pt idx="151">
                  <c:v>-2.9564175585478003E-3</c:v>
                </c:pt>
                <c:pt idx="152">
                  <c:v>-2.9298356227924491E-3</c:v>
                </c:pt>
                <c:pt idx="153">
                  <c:v>-2.9285920234588649E-3</c:v>
                </c:pt>
                <c:pt idx="154">
                  <c:v>-2.9275038740419791E-3</c:v>
                </c:pt>
                <c:pt idx="155">
                  <c:v>-2.9265711745417918E-3</c:v>
                </c:pt>
                <c:pt idx="156">
                  <c:v>-2.9265711745417918E-3</c:v>
                </c:pt>
                <c:pt idx="157">
                  <c:v>-2.921130427457363E-3</c:v>
                </c:pt>
                <c:pt idx="158">
                  <c:v>-2.9178659792067057E-3</c:v>
                </c:pt>
                <c:pt idx="159">
                  <c:v>-2.9147569808727464E-3</c:v>
                </c:pt>
                <c:pt idx="160">
                  <c:v>-2.8951702913688031E-3</c:v>
                </c:pt>
                <c:pt idx="161">
                  <c:v>-2.8939266920352193E-3</c:v>
                </c:pt>
                <c:pt idx="162">
                  <c:v>-2.8900404441177703E-3</c:v>
                </c:pt>
                <c:pt idx="163">
                  <c:v>-2.8887968447841865E-3</c:v>
                </c:pt>
                <c:pt idx="164">
                  <c:v>-2.8880195952006964E-3</c:v>
                </c:pt>
                <c:pt idx="165">
                  <c:v>-2.8880195952006964E-3</c:v>
                </c:pt>
                <c:pt idx="166">
                  <c:v>-2.8877086953673007E-3</c:v>
                </c:pt>
                <c:pt idx="167">
                  <c:v>-2.8861541962003209E-3</c:v>
                </c:pt>
                <c:pt idx="168">
                  <c:v>-2.8810243489492881E-3</c:v>
                </c:pt>
                <c:pt idx="169">
                  <c:v>-2.8794698497823087E-3</c:v>
                </c:pt>
                <c:pt idx="170">
                  <c:v>-2.8597277103616673E-3</c:v>
                </c:pt>
                <c:pt idx="171">
                  <c:v>-2.8586395609447816E-3</c:v>
                </c:pt>
                <c:pt idx="172">
                  <c:v>-2.8530433639436551E-3</c:v>
                </c:pt>
                <c:pt idx="173">
                  <c:v>-2.852266114360165E-3</c:v>
                </c:pt>
                <c:pt idx="174">
                  <c:v>-2.8502452654430915E-3</c:v>
                </c:pt>
                <c:pt idx="175">
                  <c:v>-2.8494680158596018E-3</c:v>
                </c:pt>
                <c:pt idx="176">
                  <c:v>-2.8486907662761121E-3</c:v>
                </c:pt>
                <c:pt idx="177">
                  <c:v>-2.8486907662761121E-3</c:v>
                </c:pt>
                <c:pt idx="178">
                  <c:v>-2.8479135166926224E-3</c:v>
                </c:pt>
                <c:pt idx="179">
                  <c:v>-2.8479135166926224E-3</c:v>
                </c:pt>
                <c:pt idx="180">
                  <c:v>-2.8471362671091322E-3</c:v>
                </c:pt>
                <c:pt idx="181">
                  <c:v>-2.8231969799376458E-3</c:v>
                </c:pt>
                <c:pt idx="182">
                  <c:v>-2.8231969799376458E-3</c:v>
                </c:pt>
                <c:pt idx="183">
                  <c:v>-2.8223420053958073E-3</c:v>
                </c:pt>
                <c:pt idx="184">
                  <c:v>-2.8203988814370826E-3</c:v>
                </c:pt>
                <c:pt idx="185">
                  <c:v>-2.8172898831031233E-3</c:v>
                </c:pt>
                <c:pt idx="186">
                  <c:v>-2.8164349085612848E-3</c:v>
                </c:pt>
                <c:pt idx="187">
                  <c:v>-2.8160462837695396E-3</c:v>
                </c:pt>
                <c:pt idx="188">
                  <c:v>-2.8156576589777947E-3</c:v>
                </c:pt>
                <c:pt idx="189">
                  <c:v>-2.8144917846025597E-3</c:v>
                </c:pt>
                <c:pt idx="190">
                  <c:v>-2.8144917846025597E-3</c:v>
                </c:pt>
                <c:pt idx="191">
                  <c:v>-2.81371453501907E-3</c:v>
                </c:pt>
                <c:pt idx="192">
                  <c:v>-2.81371453501907E-3</c:v>
                </c:pt>
                <c:pt idx="193">
                  <c:v>-2.8124709356854866E-3</c:v>
                </c:pt>
                <c:pt idx="194">
                  <c:v>-2.805786589267474E-3</c:v>
                </c:pt>
                <c:pt idx="195">
                  <c:v>-2.805786589267474E-3</c:v>
                </c:pt>
                <c:pt idx="196">
                  <c:v>-2.8050093396839843E-3</c:v>
                </c:pt>
                <c:pt idx="197">
                  <c:v>-2.7877543989305101E-3</c:v>
                </c:pt>
                <c:pt idx="198">
                  <c:v>-2.7861998997635307E-3</c:v>
                </c:pt>
                <c:pt idx="199">
                  <c:v>-2.7861998997635307E-3</c:v>
                </c:pt>
                <c:pt idx="200">
                  <c:v>-2.7861998997635307E-3</c:v>
                </c:pt>
                <c:pt idx="201">
                  <c:v>-2.7861998997635307E-3</c:v>
                </c:pt>
                <c:pt idx="202">
                  <c:v>-2.7861998997635307E-3</c:v>
                </c:pt>
                <c:pt idx="203">
                  <c:v>-2.7861998997635307E-3</c:v>
                </c:pt>
                <c:pt idx="204">
                  <c:v>-2.7861998997635307E-3</c:v>
                </c:pt>
                <c:pt idx="205">
                  <c:v>-2.7861998997635307E-3</c:v>
                </c:pt>
                <c:pt idx="206">
                  <c:v>-2.7838681510130611E-3</c:v>
                </c:pt>
                <c:pt idx="207">
                  <c:v>-2.7815364022625915E-3</c:v>
                </c:pt>
                <c:pt idx="208">
                  <c:v>-2.7815364022625915E-3</c:v>
                </c:pt>
                <c:pt idx="209">
                  <c:v>-2.7810700525124979E-3</c:v>
                </c:pt>
                <c:pt idx="210">
                  <c:v>-2.7810700525124979E-3</c:v>
                </c:pt>
                <c:pt idx="211">
                  <c:v>-2.7810700525124979E-3</c:v>
                </c:pt>
                <c:pt idx="212">
                  <c:v>-2.7795155533455185E-3</c:v>
                </c:pt>
                <c:pt idx="213">
                  <c:v>-2.7790492035954244E-3</c:v>
                </c:pt>
                <c:pt idx="214">
                  <c:v>-2.7774947044284445E-3</c:v>
                </c:pt>
                <c:pt idx="215">
                  <c:v>-2.7759402052614651E-3</c:v>
                </c:pt>
                <c:pt idx="216">
                  <c:v>-2.7751629556779754E-3</c:v>
                </c:pt>
                <c:pt idx="217">
                  <c:v>-2.7723648571774118E-3</c:v>
                </c:pt>
                <c:pt idx="218">
                  <c:v>-2.7723648571774118E-3</c:v>
                </c:pt>
                <c:pt idx="219">
                  <c:v>-2.7723648571774118E-3</c:v>
                </c:pt>
                <c:pt idx="220">
                  <c:v>-2.7708103580104324E-3</c:v>
                </c:pt>
                <c:pt idx="221">
                  <c:v>-2.7692558588434529E-3</c:v>
                </c:pt>
                <c:pt idx="222">
                  <c:v>-2.7527781676734684E-3</c:v>
                </c:pt>
                <c:pt idx="223">
                  <c:v>-2.7527781676734684E-3</c:v>
                </c:pt>
                <c:pt idx="224">
                  <c:v>-2.7527781676734684E-3</c:v>
                </c:pt>
                <c:pt idx="225">
                  <c:v>-2.7527781676734684E-3</c:v>
                </c:pt>
                <c:pt idx="226">
                  <c:v>-2.7527781676734684E-3</c:v>
                </c:pt>
                <c:pt idx="227">
                  <c:v>-2.7527781676734684E-3</c:v>
                </c:pt>
                <c:pt idx="228">
                  <c:v>-2.7527781676734684E-3</c:v>
                </c:pt>
                <c:pt idx="229">
                  <c:v>-2.7527781676734684E-3</c:v>
                </c:pt>
                <c:pt idx="230">
                  <c:v>-2.7527781676734684E-3</c:v>
                </c:pt>
                <c:pt idx="231">
                  <c:v>-2.7520009180899787E-3</c:v>
                </c:pt>
                <c:pt idx="232">
                  <c:v>-2.7512236685064886E-3</c:v>
                </c:pt>
                <c:pt idx="233">
                  <c:v>-2.7512236685064886E-3</c:v>
                </c:pt>
                <c:pt idx="234">
                  <c:v>-2.7476483204224357E-3</c:v>
                </c:pt>
                <c:pt idx="235">
                  <c:v>-2.7476483204224357E-3</c:v>
                </c:pt>
                <c:pt idx="236">
                  <c:v>-2.7468710708389459E-3</c:v>
                </c:pt>
                <c:pt idx="237">
                  <c:v>-2.7440729723383827E-3</c:v>
                </c:pt>
                <c:pt idx="238">
                  <c:v>-2.7440729723383827E-3</c:v>
                </c:pt>
                <c:pt idx="239">
                  <c:v>-2.743295722754893E-3</c:v>
                </c:pt>
                <c:pt idx="240">
                  <c:v>-2.743295722754893E-3</c:v>
                </c:pt>
                <c:pt idx="241">
                  <c:v>-2.740963974004423E-3</c:v>
                </c:pt>
                <c:pt idx="242">
                  <c:v>-2.73894312508735E-3</c:v>
                </c:pt>
                <c:pt idx="243">
                  <c:v>-2.7373886259203701E-3</c:v>
                </c:pt>
                <c:pt idx="244">
                  <c:v>-2.7373886259203701E-3</c:v>
                </c:pt>
                <c:pt idx="245">
                  <c:v>-2.7373886259203701E-3</c:v>
                </c:pt>
                <c:pt idx="246">
                  <c:v>-2.7358341267533903E-3</c:v>
                </c:pt>
                <c:pt idx="247">
                  <c:v>-2.7350568771699005E-3</c:v>
                </c:pt>
                <c:pt idx="248">
                  <c:v>-2.7330360282528275E-3</c:v>
                </c:pt>
                <c:pt idx="249">
                  <c:v>-2.7213772845004801E-3</c:v>
                </c:pt>
                <c:pt idx="250">
                  <c:v>-2.7193564355834062E-3</c:v>
                </c:pt>
                <c:pt idx="251">
                  <c:v>-2.7193564355834062E-3</c:v>
                </c:pt>
                <c:pt idx="252">
                  <c:v>-2.7193564355834062E-3</c:v>
                </c:pt>
                <c:pt idx="253">
                  <c:v>-2.7151592878325616E-3</c:v>
                </c:pt>
                <c:pt idx="254">
                  <c:v>-2.7150038379158631E-3</c:v>
                </c:pt>
                <c:pt idx="255">
                  <c:v>-2.7150038379158631E-3</c:v>
                </c:pt>
                <c:pt idx="256">
                  <c:v>-2.7142265883323734E-3</c:v>
                </c:pt>
                <c:pt idx="257">
                  <c:v>-2.7142265883323734E-3</c:v>
                </c:pt>
                <c:pt idx="258">
                  <c:v>-2.7139934134573266E-3</c:v>
                </c:pt>
                <c:pt idx="259">
                  <c:v>-2.7134493387488837E-3</c:v>
                </c:pt>
                <c:pt idx="260">
                  <c:v>-2.7120502894986019E-3</c:v>
                </c:pt>
                <c:pt idx="261">
                  <c:v>-2.7118948395819043E-3</c:v>
                </c:pt>
                <c:pt idx="262">
                  <c:v>-2.7114284898318102E-3</c:v>
                </c:pt>
                <c:pt idx="263">
                  <c:v>-2.7067649923308715E-3</c:v>
                </c:pt>
                <c:pt idx="264">
                  <c:v>-2.7062986425807774E-3</c:v>
                </c:pt>
                <c:pt idx="265">
                  <c:v>-2.7062986425807774E-3</c:v>
                </c:pt>
                <c:pt idx="266">
                  <c:v>-2.7039668938303079E-3</c:v>
                </c:pt>
                <c:pt idx="267">
                  <c:v>-2.7039668938303079E-3</c:v>
                </c:pt>
                <c:pt idx="268">
                  <c:v>-2.7028787444134221E-3</c:v>
                </c:pt>
                <c:pt idx="269">
                  <c:v>-2.7003915457462549E-3</c:v>
                </c:pt>
                <c:pt idx="270">
                  <c:v>-2.6895100515773977E-3</c:v>
                </c:pt>
                <c:pt idx="271">
                  <c:v>-2.6780844827000972E-3</c:v>
                </c:pt>
                <c:pt idx="272">
                  <c:v>-2.6780844827000972E-3</c:v>
                </c:pt>
                <c:pt idx="273">
                  <c:v>-2.6776958579083519E-3</c:v>
                </c:pt>
                <c:pt idx="274">
                  <c:v>-2.6776958579083519E-3</c:v>
                </c:pt>
                <c:pt idx="275">
                  <c:v>-2.6776958579083519E-3</c:v>
                </c:pt>
                <c:pt idx="276">
                  <c:v>-2.677307233116607E-3</c:v>
                </c:pt>
                <c:pt idx="277">
                  <c:v>-2.677307233116607E-3</c:v>
                </c:pt>
                <c:pt idx="278">
                  <c:v>-2.6772295081582582E-3</c:v>
                </c:pt>
                <c:pt idx="279">
                  <c:v>-2.6756750089912788E-3</c:v>
                </c:pt>
                <c:pt idx="280">
                  <c:v>-2.6756750089912788E-3</c:v>
                </c:pt>
                <c:pt idx="281">
                  <c:v>-2.6748977594077891E-3</c:v>
                </c:pt>
                <c:pt idx="282">
                  <c:v>-2.6748977594077891E-3</c:v>
                </c:pt>
                <c:pt idx="283">
                  <c:v>-2.6748977594077891E-3</c:v>
                </c:pt>
                <c:pt idx="284">
                  <c:v>-2.6646380649057236E-3</c:v>
                </c:pt>
                <c:pt idx="285">
                  <c:v>-2.6638608153222334E-3</c:v>
                </c:pt>
                <c:pt idx="286">
                  <c:v>-2.6525129714032821E-3</c:v>
                </c:pt>
                <c:pt idx="287">
                  <c:v>-2.6509584722363023E-3</c:v>
                </c:pt>
                <c:pt idx="288">
                  <c:v>-2.6466058745687592E-3</c:v>
                </c:pt>
                <c:pt idx="289">
                  <c:v>-2.6450513754017798E-3</c:v>
                </c:pt>
                <c:pt idx="290">
                  <c:v>-2.6431859764014043E-3</c:v>
                </c:pt>
                <c:pt idx="291">
                  <c:v>-2.6408542276509352E-3</c:v>
                </c:pt>
                <c:pt idx="292">
                  <c:v>-2.6403878779008407E-3</c:v>
                </c:pt>
                <c:pt idx="293">
                  <c:v>-2.6403878779008407E-3</c:v>
                </c:pt>
                <c:pt idx="294">
                  <c:v>-2.639610628317351E-3</c:v>
                </c:pt>
                <c:pt idx="295">
                  <c:v>-2.6380561291503716E-3</c:v>
                </c:pt>
                <c:pt idx="296">
                  <c:v>-2.6332371817327348E-3</c:v>
                </c:pt>
                <c:pt idx="297">
                  <c:v>-2.6327708319826408E-3</c:v>
                </c:pt>
                <c:pt idx="298">
                  <c:v>-2.6128732426453014E-3</c:v>
                </c:pt>
                <c:pt idx="299">
                  <c:v>-2.6124068928952077E-3</c:v>
                </c:pt>
                <c:pt idx="300">
                  <c:v>-2.611629643311718E-3</c:v>
                </c:pt>
                <c:pt idx="301">
                  <c:v>-2.611629643311718E-3</c:v>
                </c:pt>
                <c:pt idx="302">
                  <c:v>-2.6103860439781338E-3</c:v>
                </c:pt>
                <c:pt idx="303">
                  <c:v>-2.6097642443113425E-3</c:v>
                </c:pt>
                <c:pt idx="304">
                  <c:v>-2.6097642443113425E-3</c:v>
                </c:pt>
                <c:pt idx="305">
                  <c:v>-2.6089869947278524E-3</c:v>
                </c:pt>
                <c:pt idx="306">
                  <c:v>-2.6046343970603097E-3</c:v>
                </c:pt>
                <c:pt idx="307">
                  <c:v>-2.6038571474768196E-3</c:v>
                </c:pt>
                <c:pt idx="308">
                  <c:v>-2.5949965022250355E-3</c:v>
                </c:pt>
                <c:pt idx="309">
                  <c:v>-2.593442003058056E-3</c:v>
                </c:pt>
                <c:pt idx="310">
                  <c:v>-2.5797624103886356E-3</c:v>
                </c:pt>
                <c:pt idx="311">
                  <c:v>-2.5754098127210925E-3</c:v>
                </c:pt>
                <c:pt idx="312">
                  <c:v>-2.5746325631376024E-3</c:v>
                </c:pt>
                <c:pt idx="313">
                  <c:v>-2.5723008143871328E-3</c:v>
                </c:pt>
                <c:pt idx="314">
                  <c:v>-2.572223089428784E-3</c:v>
                </c:pt>
                <c:pt idx="315">
                  <c:v>-2.5719899145537372E-3</c:v>
                </c:pt>
                <c:pt idx="316">
                  <c:v>-2.5702799654700598E-3</c:v>
                </c:pt>
                <c:pt idx="317">
                  <c:v>-2.5695027158865696E-3</c:v>
                </c:pt>
                <c:pt idx="318">
                  <c:v>-2.5676373168861942E-3</c:v>
                </c:pt>
                <c:pt idx="319">
                  <c:v>-2.5635956190520471E-3</c:v>
                </c:pt>
                <c:pt idx="320">
                  <c:v>-2.5625074696351614E-3</c:v>
                </c:pt>
                <c:pt idx="321">
                  <c:v>-2.5600202709679942E-3</c:v>
                </c:pt>
                <c:pt idx="322">
                  <c:v>-2.5489833268824385E-3</c:v>
                </c:pt>
                <c:pt idx="323">
                  <c:v>-2.5412108310475402E-3</c:v>
                </c:pt>
                <c:pt idx="324">
                  <c:v>-2.5401226816306544E-3</c:v>
                </c:pt>
                <c:pt idx="325">
                  <c:v>-2.5396563318805607E-3</c:v>
                </c:pt>
                <c:pt idx="326">
                  <c:v>-2.5377909328801853E-3</c:v>
                </c:pt>
                <c:pt idx="327">
                  <c:v>-2.5360809837965074E-3</c:v>
                </c:pt>
                <c:pt idx="328">
                  <c:v>-2.5349928343796216E-3</c:v>
                </c:pt>
                <c:pt idx="329">
                  <c:v>-2.5326610856291525E-3</c:v>
                </c:pt>
                <c:pt idx="330">
                  <c:v>-2.5326610856291525E-3</c:v>
                </c:pt>
                <c:pt idx="331">
                  <c:v>-2.5317283861289643E-3</c:v>
                </c:pt>
                <c:pt idx="332">
                  <c:v>-2.5309511365454746E-3</c:v>
                </c:pt>
                <c:pt idx="333">
                  <c:v>-2.5309511365454746E-3</c:v>
                </c:pt>
                <c:pt idx="334">
                  <c:v>-2.5309511365454746E-3</c:v>
                </c:pt>
                <c:pt idx="335">
                  <c:v>-2.5286193877950055E-3</c:v>
                </c:pt>
                <c:pt idx="336">
                  <c:v>-2.5283084879616094E-3</c:v>
                </c:pt>
                <c:pt idx="337">
                  <c:v>-2.5283084879616094E-3</c:v>
                </c:pt>
                <c:pt idx="338">
                  <c:v>-2.5283084879616094E-3</c:v>
                </c:pt>
                <c:pt idx="339">
                  <c:v>-2.5273757884614217E-3</c:v>
                </c:pt>
                <c:pt idx="340">
                  <c:v>-2.5258212892944418E-3</c:v>
                </c:pt>
                <c:pt idx="341">
                  <c:v>-2.5077890989574783E-3</c:v>
                </c:pt>
                <c:pt idx="342">
                  <c:v>-2.500327502955976E-3</c:v>
                </c:pt>
                <c:pt idx="343">
                  <c:v>-2.4990839036223922E-3</c:v>
                </c:pt>
                <c:pt idx="344">
                  <c:v>-2.4967521548719231E-3</c:v>
                </c:pt>
                <c:pt idx="345">
                  <c:v>-2.4951976557049432E-3</c:v>
                </c:pt>
                <c:pt idx="346">
                  <c:v>-2.4925550071210776E-3</c:v>
                </c:pt>
                <c:pt idx="347">
                  <c:v>-2.4916223076208903E-3</c:v>
                </c:pt>
                <c:pt idx="348">
                  <c:v>-2.4916223076208903E-3</c:v>
                </c:pt>
                <c:pt idx="349">
                  <c:v>-2.4916223076208903E-3</c:v>
                </c:pt>
                <c:pt idx="350">
                  <c:v>-2.4889796590370247E-3</c:v>
                </c:pt>
                <c:pt idx="351">
                  <c:v>-2.4689266197829877E-3</c:v>
                </c:pt>
                <c:pt idx="352">
                  <c:v>-2.4678384703661019E-3</c:v>
                </c:pt>
                <c:pt idx="353">
                  <c:v>-2.4678384703661019E-3</c:v>
                </c:pt>
                <c:pt idx="354">
                  <c:v>-2.466672595990867E-3</c:v>
                </c:pt>
                <c:pt idx="355">
                  <c:v>-2.466672595990867E-3</c:v>
                </c:pt>
                <c:pt idx="356">
                  <c:v>-2.4656621715323304E-3</c:v>
                </c:pt>
                <c:pt idx="357">
                  <c:v>-2.4648849219488403E-3</c:v>
                </c:pt>
                <c:pt idx="358">
                  <c:v>-2.4641076723653506E-3</c:v>
                </c:pt>
                <c:pt idx="359">
                  <c:v>-2.4641076723653506E-3</c:v>
                </c:pt>
                <c:pt idx="360">
                  <c:v>-2.4633304227818604E-3</c:v>
                </c:pt>
                <c:pt idx="361">
                  <c:v>-2.4625531731983707E-3</c:v>
                </c:pt>
                <c:pt idx="362">
                  <c:v>-2.461775923614881E-3</c:v>
                </c:pt>
                <c:pt idx="363">
                  <c:v>-2.4609986740313913E-3</c:v>
                </c:pt>
                <c:pt idx="364">
                  <c:v>-2.4606877741979952E-3</c:v>
                </c:pt>
                <c:pt idx="365">
                  <c:v>-2.4602214244479016E-3</c:v>
                </c:pt>
                <c:pt idx="366">
                  <c:v>-2.4561797266137546E-3</c:v>
                </c:pt>
                <c:pt idx="367">
                  <c:v>-2.4522934786963052E-3</c:v>
                </c:pt>
                <c:pt idx="368">
                  <c:v>-2.4409456347773539E-3</c:v>
                </c:pt>
                <c:pt idx="369">
                  <c:v>-2.4344167382760393E-3</c:v>
                </c:pt>
                <c:pt idx="370">
                  <c:v>-2.4308413901919864E-3</c:v>
                </c:pt>
                <c:pt idx="371">
                  <c:v>-2.4308413901919864E-3</c:v>
                </c:pt>
                <c:pt idx="372">
                  <c:v>-2.4308413901919864E-3</c:v>
                </c:pt>
                <c:pt idx="373">
                  <c:v>-2.4299086906917986E-3</c:v>
                </c:pt>
                <c:pt idx="374">
                  <c:v>-2.4283541915248192E-3</c:v>
                </c:pt>
                <c:pt idx="375">
                  <c:v>-2.4255560930242556E-3</c:v>
                </c:pt>
                <c:pt idx="376">
                  <c:v>-2.3980414577687162E-3</c:v>
                </c:pt>
                <c:pt idx="377">
                  <c:v>-2.3974196581019241E-3</c:v>
                </c:pt>
                <c:pt idx="378">
                  <c:v>-2.3972642081852265E-3</c:v>
                </c:pt>
                <c:pt idx="379">
                  <c:v>-2.3946215596013609E-3</c:v>
                </c:pt>
                <c:pt idx="380">
                  <c:v>-2.3941552098512668E-3</c:v>
                </c:pt>
                <c:pt idx="381">
                  <c:v>-2.3941552098512668E-3</c:v>
                </c:pt>
                <c:pt idx="382">
                  <c:v>-2.3941552098512668E-3</c:v>
                </c:pt>
                <c:pt idx="383">
                  <c:v>-2.3941552098512668E-3</c:v>
                </c:pt>
                <c:pt idx="384">
                  <c:v>-2.3941552098512668E-3</c:v>
                </c:pt>
                <c:pt idx="385">
                  <c:v>-2.3941552098512668E-3</c:v>
                </c:pt>
                <c:pt idx="386">
                  <c:v>-2.3663296747623314E-3</c:v>
                </c:pt>
                <c:pt idx="387">
                  <c:v>-2.364775175595352E-3</c:v>
                </c:pt>
                <c:pt idx="388">
                  <c:v>-2.3604225779278089E-3</c:v>
                </c:pt>
                <c:pt idx="389">
                  <c:v>-2.3588680787608295E-3</c:v>
                </c:pt>
                <c:pt idx="390">
                  <c:v>-2.3588680787608295E-3</c:v>
                </c:pt>
                <c:pt idx="391">
                  <c:v>-2.3492301839255557E-3</c:v>
                </c:pt>
                <c:pt idx="392">
                  <c:v>-2.3489192840921596E-3</c:v>
                </c:pt>
                <c:pt idx="393">
                  <c:v>-2.3270008458377471E-3</c:v>
                </c:pt>
                <c:pt idx="394">
                  <c:v>-2.3237363975870898E-3</c:v>
                </c:pt>
                <c:pt idx="395">
                  <c:v>-2.3229591480035997E-3</c:v>
                </c:pt>
                <c:pt idx="396">
                  <c:v>-2.3226482481702041E-3</c:v>
                </c:pt>
                <c:pt idx="397">
                  <c:v>-2.3189951751278019E-3</c:v>
                </c:pt>
                <c:pt idx="398">
                  <c:v>-2.3144094025852116E-3</c:v>
                </c:pt>
                <c:pt idx="399">
                  <c:v>-2.3126994535015342E-3</c:v>
                </c:pt>
                <c:pt idx="400">
                  <c:v>-2.3067923566670117E-3</c:v>
                </c:pt>
                <c:pt idx="401">
                  <c:v>-2.2887601663300478E-3</c:v>
                </c:pt>
                <c:pt idx="402">
                  <c:v>-2.2856511679960885E-3</c:v>
                </c:pt>
                <c:pt idx="403">
                  <c:v>-2.2856511679960885E-3</c:v>
                </c:pt>
                <c:pt idx="404">
                  <c:v>-2.2853402681626929E-3</c:v>
                </c:pt>
                <c:pt idx="405">
                  <c:v>-2.2844075686625047E-3</c:v>
                </c:pt>
                <c:pt idx="406">
                  <c:v>-2.2809876704951498E-3</c:v>
                </c:pt>
                <c:pt idx="407">
                  <c:v>-2.2553384342399859E-3</c:v>
                </c:pt>
                <c:pt idx="408">
                  <c:v>-2.2553384342399859E-3</c:v>
                </c:pt>
                <c:pt idx="409">
                  <c:v>-2.2553384342399859E-3</c:v>
                </c:pt>
                <c:pt idx="410">
                  <c:v>-2.2553384342399859E-3</c:v>
                </c:pt>
                <c:pt idx="411">
                  <c:v>-2.2537839350730061E-3</c:v>
                </c:pt>
                <c:pt idx="412">
                  <c:v>-2.2525403357394223E-3</c:v>
                </c:pt>
                <c:pt idx="413">
                  <c:v>-2.2525403357394223E-3</c:v>
                </c:pt>
                <c:pt idx="414">
                  <c:v>-2.3189951751278019E-3</c:v>
                </c:pt>
                <c:pt idx="415">
                  <c:v>-2.2525403357394223E-3</c:v>
                </c:pt>
                <c:pt idx="416">
                  <c:v>-2.2517630861559326E-3</c:v>
                </c:pt>
                <c:pt idx="417">
                  <c:v>-2.2511412864891405E-3</c:v>
                </c:pt>
                <c:pt idx="418">
                  <c:v>-2.2509858365724429E-3</c:v>
                </c:pt>
                <c:pt idx="419">
                  <c:v>-2.2502085869889532E-3</c:v>
                </c:pt>
                <c:pt idx="420">
                  <c:v>-2.2450787397379204E-3</c:v>
                </c:pt>
                <c:pt idx="421">
                  <c:v>-2.2226939517334134E-3</c:v>
                </c:pt>
                <c:pt idx="422">
                  <c:v>-2.2226939517334134E-3</c:v>
                </c:pt>
                <c:pt idx="423">
                  <c:v>-2.2191186036493605E-3</c:v>
                </c:pt>
                <c:pt idx="424">
                  <c:v>-2.2175641044823806E-3</c:v>
                </c:pt>
                <c:pt idx="425">
                  <c:v>-2.2175641044823806E-3</c:v>
                </c:pt>
                <c:pt idx="426">
                  <c:v>-2.2175641044823806E-3</c:v>
                </c:pt>
                <c:pt idx="427">
                  <c:v>-2.2175641044823806E-3</c:v>
                </c:pt>
                <c:pt idx="428">
                  <c:v>-2.2175641044823806E-3</c:v>
                </c:pt>
                <c:pt idx="429">
                  <c:v>-2.2175641044823806E-3</c:v>
                </c:pt>
                <c:pt idx="430">
                  <c:v>-2.2167868548988905E-3</c:v>
                </c:pt>
                <c:pt idx="431">
                  <c:v>-2.2167868548988905E-3</c:v>
                </c:pt>
                <c:pt idx="432">
                  <c:v>-2.2167868548988905E-3</c:v>
                </c:pt>
                <c:pt idx="433">
                  <c:v>-2.2167868548988905E-3</c:v>
                </c:pt>
                <c:pt idx="434">
                  <c:v>-2.2133669567315356E-3</c:v>
                </c:pt>
                <c:pt idx="435">
                  <c:v>-2.2133669567315356E-3</c:v>
                </c:pt>
                <c:pt idx="436">
                  <c:v>-2.2124342572313479E-3</c:v>
                </c:pt>
                <c:pt idx="437">
                  <c:v>-2.2124342572313479E-3</c:v>
                </c:pt>
                <c:pt idx="438">
                  <c:v>-2.2090143590639925E-3</c:v>
                </c:pt>
                <c:pt idx="439">
                  <c:v>-2.2090143590639925E-3</c:v>
                </c:pt>
                <c:pt idx="440">
                  <c:v>-2.2082371094805028E-3</c:v>
                </c:pt>
                <c:pt idx="441">
                  <c:v>-2.182587873225339E-3</c:v>
                </c:pt>
                <c:pt idx="442">
                  <c:v>-2.182587873225339E-3</c:v>
                </c:pt>
                <c:pt idx="443">
                  <c:v>-2.182587873225339E-3</c:v>
                </c:pt>
                <c:pt idx="444">
                  <c:v>-2.182587873225339E-3</c:v>
                </c:pt>
                <c:pt idx="445">
                  <c:v>-2.182587873225339E-3</c:v>
                </c:pt>
                <c:pt idx="446">
                  <c:v>-2.182587873225339E-3</c:v>
                </c:pt>
                <c:pt idx="447">
                  <c:v>-2.182587873225339E-3</c:v>
                </c:pt>
                <c:pt idx="448">
                  <c:v>-2.182587873225339E-3</c:v>
                </c:pt>
                <c:pt idx="449">
                  <c:v>-2.182587873225339E-3</c:v>
                </c:pt>
                <c:pt idx="450">
                  <c:v>-2.182587873225339E-3</c:v>
                </c:pt>
                <c:pt idx="451">
                  <c:v>-2.182587873225339E-3</c:v>
                </c:pt>
                <c:pt idx="452">
                  <c:v>-2.182587873225339E-3</c:v>
                </c:pt>
                <c:pt idx="453">
                  <c:v>-2.182587873225339E-3</c:v>
                </c:pt>
                <c:pt idx="454">
                  <c:v>-2.182587873225339E-3</c:v>
                </c:pt>
                <c:pt idx="455">
                  <c:v>-2.182587873225339E-3</c:v>
                </c:pt>
                <c:pt idx="456">
                  <c:v>-2.182587873225339E-3</c:v>
                </c:pt>
                <c:pt idx="457">
                  <c:v>-2.182587873225339E-3</c:v>
                </c:pt>
                <c:pt idx="458">
                  <c:v>-2.182587873225339E-3</c:v>
                </c:pt>
                <c:pt idx="459">
                  <c:v>-2.182587873225339E-3</c:v>
                </c:pt>
                <c:pt idx="460">
                  <c:v>-2.182587873225339E-3</c:v>
                </c:pt>
                <c:pt idx="461">
                  <c:v>-2.182587873225339E-3</c:v>
                </c:pt>
                <c:pt idx="462">
                  <c:v>-2.182587873225339E-3</c:v>
                </c:pt>
                <c:pt idx="463">
                  <c:v>-2.182587873225339E-3</c:v>
                </c:pt>
                <c:pt idx="464">
                  <c:v>-2.182587873225339E-3</c:v>
                </c:pt>
                <c:pt idx="465">
                  <c:v>-2.182587873225339E-3</c:v>
                </c:pt>
                <c:pt idx="466">
                  <c:v>-2.1754371770572327E-3</c:v>
                </c:pt>
                <c:pt idx="467">
                  <c:v>-2.1754371770572327E-3</c:v>
                </c:pt>
                <c:pt idx="468">
                  <c:v>-2.1746599274737426E-3</c:v>
                </c:pt>
                <c:pt idx="469">
                  <c:v>-2.1738826778902529E-3</c:v>
                </c:pt>
                <c:pt idx="470">
                  <c:v>-2.1738826778902529E-3</c:v>
                </c:pt>
                <c:pt idx="471">
                  <c:v>-2.1712400293063877E-3</c:v>
                </c:pt>
                <c:pt idx="472">
                  <c:v>-2.1712400293063877E-3</c:v>
                </c:pt>
                <c:pt idx="473">
                  <c:v>-2.1689082805559181E-3</c:v>
                </c:pt>
                <c:pt idx="474">
                  <c:v>-2.1689082805559181E-3</c:v>
                </c:pt>
                <c:pt idx="475">
                  <c:v>-2.148388891551787E-3</c:v>
                </c:pt>
                <c:pt idx="476">
                  <c:v>-2.1468343923848072E-3</c:v>
                </c:pt>
                <c:pt idx="477">
                  <c:v>-2.1424817947172641E-3</c:v>
                </c:pt>
                <c:pt idx="478">
                  <c:v>-2.1370410476328357E-3</c:v>
                </c:pt>
                <c:pt idx="479">
                  <c:v>-2.1370410476328357E-3</c:v>
                </c:pt>
                <c:pt idx="480">
                  <c:v>-2.1345538489656681E-3</c:v>
                </c:pt>
                <c:pt idx="481">
                  <c:v>-2.1145785346699799E-3</c:v>
                </c:pt>
                <c:pt idx="482">
                  <c:v>-2.1145785346699799E-3</c:v>
                </c:pt>
                <c:pt idx="483">
                  <c:v>-2.1141899098782351E-3</c:v>
                </c:pt>
                <c:pt idx="484">
                  <c:v>-2.1112363614609738E-3</c:v>
                </c:pt>
                <c:pt idx="485">
                  <c:v>-2.1062619641266387E-3</c:v>
                </c:pt>
                <c:pt idx="486">
                  <c:v>-2.1032306907510286E-3</c:v>
                </c:pt>
                <c:pt idx="487">
                  <c:v>-2.0771928297041195E-3</c:v>
                </c:pt>
                <c:pt idx="488">
                  <c:v>-2.0771928297041195E-3</c:v>
                </c:pt>
                <c:pt idx="489">
                  <c:v>-2.0771928297041195E-3</c:v>
                </c:pt>
                <c:pt idx="490">
                  <c:v>-2.0771928297041195E-3</c:v>
                </c:pt>
                <c:pt idx="491">
                  <c:v>-2.0771928297041195E-3</c:v>
                </c:pt>
                <c:pt idx="492">
                  <c:v>-2.0771928297041195E-3</c:v>
                </c:pt>
                <c:pt idx="493">
                  <c:v>-2.0771928297041195E-3</c:v>
                </c:pt>
                <c:pt idx="494">
                  <c:v>-2.0771928297041195E-3</c:v>
                </c:pt>
                <c:pt idx="495">
                  <c:v>-2.0756383305371401E-3</c:v>
                </c:pt>
                <c:pt idx="496">
                  <c:v>-2.0756383305371401E-3</c:v>
                </c:pt>
                <c:pt idx="497">
                  <c:v>-2.0756383305371401E-3</c:v>
                </c:pt>
                <c:pt idx="498">
                  <c:v>-2.0748610809536504E-3</c:v>
                </c:pt>
                <c:pt idx="499">
                  <c:v>-2.0748610809536504E-3</c:v>
                </c:pt>
                <c:pt idx="500">
                  <c:v>-2.0745501811202543E-3</c:v>
                </c:pt>
                <c:pt idx="501">
                  <c:v>-2.0745501811202543E-3</c:v>
                </c:pt>
                <c:pt idx="502">
                  <c:v>-2.0745501811202543E-3</c:v>
                </c:pt>
                <c:pt idx="503">
                  <c:v>-2.0745501811202543E-3</c:v>
                </c:pt>
                <c:pt idx="504">
                  <c:v>-2.0725293322031808E-3</c:v>
                </c:pt>
                <c:pt idx="505">
                  <c:v>-2.0725293322031808E-3</c:v>
                </c:pt>
                <c:pt idx="506">
                  <c:v>-2.0722184323697847E-3</c:v>
                </c:pt>
                <c:pt idx="507">
                  <c:v>-2.0717520826196911E-3</c:v>
                </c:pt>
                <c:pt idx="508">
                  <c:v>-2.0697312337026176E-3</c:v>
                </c:pt>
                <c:pt idx="509">
                  <c:v>-2.0697312337026176E-3</c:v>
                </c:pt>
                <c:pt idx="510">
                  <c:v>-2.0697312337026176E-3</c:v>
                </c:pt>
                <c:pt idx="511">
                  <c:v>-2.0697312337026176E-3</c:v>
                </c:pt>
                <c:pt idx="512">
                  <c:v>-2.0697312337026176E-3</c:v>
                </c:pt>
                <c:pt idx="513">
                  <c:v>-2.0437710976140577E-3</c:v>
                </c:pt>
                <c:pt idx="514">
                  <c:v>-2.0437710976140577E-3</c:v>
                </c:pt>
                <c:pt idx="515">
                  <c:v>-2.0437710976140577E-3</c:v>
                </c:pt>
                <c:pt idx="516">
                  <c:v>-2.0437710976140577E-3</c:v>
                </c:pt>
                <c:pt idx="517">
                  <c:v>-2.0437710976140577E-3</c:v>
                </c:pt>
                <c:pt idx="518">
                  <c:v>-2.0437710976140577E-3</c:v>
                </c:pt>
                <c:pt idx="519">
                  <c:v>-2.0437710976140577E-3</c:v>
                </c:pt>
                <c:pt idx="520">
                  <c:v>-2.042993848030568E-3</c:v>
                </c:pt>
                <c:pt idx="521">
                  <c:v>-2.042993848030568E-3</c:v>
                </c:pt>
                <c:pt idx="522">
                  <c:v>-2.042993848030568E-3</c:v>
                </c:pt>
                <c:pt idx="523">
                  <c:v>-2.042993848030568E-3</c:v>
                </c:pt>
                <c:pt idx="524">
                  <c:v>-2.042993848030568E-3</c:v>
                </c:pt>
                <c:pt idx="525">
                  <c:v>-2.042993848030568E-3</c:v>
                </c:pt>
                <c:pt idx="526">
                  <c:v>-2.042993848030568E-3</c:v>
                </c:pt>
                <c:pt idx="527">
                  <c:v>-2.0422165984470778E-3</c:v>
                </c:pt>
                <c:pt idx="528">
                  <c:v>-2.0422165984470778E-3</c:v>
                </c:pt>
                <c:pt idx="529">
                  <c:v>-2.0422165984470778E-3</c:v>
                </c:pt>
                <c:pt idx="530">
                  <c:v>-2.0422165984470778E-3</c:v>
                </c:pt>
                <c:pt idx="531">
                  <c:v>-2.0283815558609594E-3</c:v>
                </c:pt>
                <c:pt idx="532">
                  <c:v>-2.0283815558609594E-3</c:v>
                </c:pt>
                <c:pt idx="533">
                  <c:v>-2.0283815558609594E-3</c:v>
                </c:pt>
                <c:pt idx="534">
                  <c:v>-2.0103493655239954E-3</c:v>
                </c:pt>
                <c:pt idx="535">
                  <c:v>-2.0059967678564524E-3</c:v>
                </c:pt>
                <c:pt idx="536">
                  <c:v>-2.0059967678564524E-3</c:v>
                </c:pt>
                <c:pt idx="537">
                  <c:v>-2.0059967678564524E-3</c:v>
                </c:pt>
                <c:pt idx="538">
                  <c:v>-2.0049086184395666E-3</c:v>
                </c:pt>
                <c:pt idx="539">
                  <c:v>-2.0049086184395666E-3</c:v>
                </c:pt>
                <c:pt idx="540">
                  <c:v>-2.0033541192725872E-3</c:v>
                </c:pt>
                <c:pt idx="541">
                  <c:v>-2.0033541192725872E-3</c:v>
                </c:pt>
                <c:pt idx="542">
                  <c:v>-2.0033541192725872E-3</c:v>
                </c:pt>
                <c:pt idx="543">
                  <c:v>-2.0033541192725872E-3</c:v>
                </c:pt>
                <c:pt idx="544">
                  <c:v>-1.9717977861829004E-3</c:v>
                </c:pt>
                <c:pt idx="545">
                  <c:v>-1.9717977861829004E-3</c:v>
                </c:pt>
                <c:pt idx="546">
                  <c:v>-1.9717977861829004E-3</c:v>
                </c:pt>
                <c:pt idx="547">
                  <c:v>-1.9717977861829004E-3</c:v>
                </c:pt>
                <c:pt idx="548">
                  <c:v>-1.9717977861829004E-3</c:v>
                </c:pt>
                <c:pt idx="549">
                  <c:v>-1.9717977861829004E-3</c:v>
                </c:pt>
                <c:pt idx="550">
                  <c:v>-1.9717977861829004E-3</c:v>
                </c:pt>
                <c:pt idx="551">
                  <c:v>-1.9683778880155455E-3</c:v>
                </c:pt>
                <c:pt idx="552">
                  <c:v>-1.9683778880155455E-3</c:v>
                </c:pt>
                <c:pt idx="553">
                  <c:v>-1.9368215549258588E-3</c:v>
                </c:pt>
                <c:pt idx="554">
                  <c:v>-1.9368215549258588E-3</c:v>
                </c:pt>
                <c:pt idx="555">
                  <c:v>-1.9368215549258588E-3</c:v>
                </c:pt>
                <c:pt idx="556">
                  <c:v>-1.9368215549258588E-3</c:v>
                </c:pt>
                <c:pt idx="557">
                  <c:v>-1.9368215549258588E-3</c:v>
                </c:pt>
                <c:pt idx="558">
                  <c:v>-1.9334016567585034E-3</c:v>
                </c:pt>
                <c:pt idx="559">
                  <c:v>-1.9334016567585034E-3</c:v>
                </c:pt>
                <c:pt idx="560">
                  <c:v>-1.9313808078414299E-3</c:v>
                </c:pt>
                <c:pt idx="561">
                  <c:v>-1.9313808078414299E-3</c:v>
                </c:pt>
                <c:pt idx="562">
                  <c:v>-1.9246964614234177E-3</c:v>
                </c:pt>
                <c:pt idx="563">
                  <c:v>-1.9246964614234177E-3</c:v>
                </c:pt>
                <c:pt idx="564">
                  <c:v>-1.9026225732523068E-3</c:v>
                </c:pt>
                <c:pt idx="565">
                  <c:v>-1.9026225732523068E-3</c:v>
                </c:pt>
                <c:pt idx="566">
                  <c:v>-1.9026225732523068E-3</c:v>
                </c:pt>
                <c:pt idx="567">
                  <c:v>-1.9001353745851392E-3</c:v>
                </c:pt>
                <c:pt idx="568">
                  <c:v>-1.8990472251682535E-3</c:v>
                </c:pt>
                <c:pt idx="569">
                  <c:v>-1.8990472251682535E-3</c:v>
                </c:pt>
                <c:pt idx="570">
                  <c:v>-1.8987363253348578E-3</c:v>
                </c:pt>
                <c:pt idx="571">
                  <c:v>-1.8987363253348578E-3</c:v>
                </c:pt>
                <c:pt idx="572">
                  <c:v>-1.897181826167878E-3</c:v>
                </c:pt>
                <c:pt idx="573">
                  <c:v>-1.897181826167878E-3</c:v>
                </c:pt>
                <c:pt idx="574">
                  <c:v>-1.8946946275007108E-3</c:v>
                </c:pt>
                <c:pt idx="575">
                  <c:v>-1.8884766308327923E-3</c:v>
                </c:pt>
                <c:pt idx="576">
                  <c:v>-1.8884766308327923E-3</c:v>
                </c:pt>
                <c:pt idx="577">
                  <c:v>-1.8648482434947019E-3</c:v>
                </c:pt>
                <c:pt idx="578">
                  <c:v>-1.8622055949108363E-3</c:v>
                </c:pt>
                <c:pt idx="579">
                  <c:v>-1.8622055949108363E-3</c:v>
                </c:pt>
                <c:pt idx="580">
                  <c:v>-1.8601847459937628E-3</c:v>
                </c:pt>
                <c:pt idx="581">
                  <c:v>-1.8601847459937628E-3</c:v>
                </c:pt>
                <c:pt idx="582">
                  <c:v>-1.8527231499922605E-3</c:v>
                </c:pt>
                <c:pt idx="583">
                  <c:v>-1.8527231499922605E-3</c:v>
                </c:pt>
                <c:pt idx="584">
                  <c:v>-1.8314265114046397E-3</c:v>
                </c:pt>
                <c:pt idx="585">
                  <c:v>-1.8314265114046397E-3</c:v>
                </c:pt>
                <c:pt idx="586">
                  <c:v>-1.8314265114046397E-3</c:v>
                </c:pt>
                <c:pt idx="587">
                  <c:v>-1.8314265114046397E-3</c:v>
                </c:pt>
                <c:pt idx="588">
                  <c:v>-1.8314265114046397E-3</c:v>
                </c:pt>
                <c:pt idx="589">
                  <c:v>-1.8314265114046397E-3</c:v>
                </c:pt>
                <c:pt idx="590">
                  <c:v>-1.8314265114046397E-3</c:v>
                </c:pt>
                <c:pt idx="591">
                  <c:v>-1.8303383619877539E-3</c:v>
                </c:pt>
                <c:pt idx="592">
                  <c:v>-1.8303383619877539E-3</c:v>
                </c:pt>
                <c:pt idx="593">
                  <c:v>-1.8298720122376599E-3</c:v>
                </c:pt>
                <c:pt idx="594">
                  <c:v>-1.8289393127374721E-3</c:v>
                </c:pt>
                <c:pt idx="595">
                  <c:v>-1.8278511633205864E-3</c:v>
                </c:pt>
                <c:pt idx="596">
                  <c:v>-1.8196123177355943E-3</c:v>
                </c:pt>
                <c:pt idx="597">
                  <c:v>-1.7917867826466589E-3</c:v>
                </c:pt>
                <c:pt idx="598">
                  <c:v>-1.7917867826466589E-3</c:v>
                </c:pt>
                <c:pt idx="599">
                  <c:v>-1.7910095330631692E-3</c:v>
                </c:pt>
                <c:pt idx="600">
                  <c:v>-1.7910095330631692E-3</c:v>
                </c:pt>
                <c:pt idx="601">
                  <c:v>-1.7910095330631692E-3</c:v>
                </c:pt>
                <c:pt idx="602">
                  <c:v>-1.7910095330631692E-3</c:v>
                </c:pt>
                <c:pt idx="603">
                  <c:v>-1.788211434562606E-3</c:v>
                </c:pt>
                <c:pt idx="604">
                  <c:v>-1.788211434562606E-3</c:v>
                </c:pt>
                <c:pt idx="605">
                  <c:v>-1.7861905856455321E-3</c:v>
                </c:pt>
                <c:pt idx="606">
                  <c:v>-1.7861905856455321E-3</c:v>
                </c:pt>
                <c:pt idx="607">
                  <c:v>-1.7594531999734824E-3</c:v>
                </c:pt>
                <c:pt idx="608">
                  <c:v>-1.7574323510564089E-3</c:v>
                </c:pt>
                <c:pt idx="609">
                  <c:v>-1.7516807041385845E-3</c:v>
                </c:pt>
                <c:pt idx="610">
                  <c:v>-1.7515252542218865E-3</c:v>
                </c:pt>
                <c:pt idx="611">
                  <c:v>-1.7488826056380209E-3</c:v>
                </c:pt>
                <c:pt idx="612">
                  <c:v>-1.7485717058046252E-3</c:v>
                </c:pt>
                <c:pt idx="613">
                  <c:v>-1.7481053560545311E-3</c:v>
                </c:pt>
                <c:pt idx="614">
                  <c:v>-1.7320940146346411E-3</c:v>
                </c:pt>
                <c:pt idx="615">
                  <c:v>-1.7252542182999305E-3</c:v>
                </c:pt>
                <c:pt idx="616">
                  <c:v>-1.7249433184665349E-3</c:v>
                </c:pt>
                <c:pt idx="617">
                  <c:v>-1.7198134712155021E-3</c:v>
                </c:pt>
                <c:pt idx="618">
                  <c:v>-1.7182589720485223E-3</c:v>
                </c:pt>
                <c:pt idx="619">
                  <c:v>-1.7146836239644689E-3</c:v>
                </c:pt>
                <c:pt idx="620">
                  <c:v>-1.7103310262969263E-3</c:v>
                </c:pt>
                <c:pt idx="621">
                  <c:v>-1.6856144895419502E-3</c:v>
                </c:pt>
                <c:pt idx="622">
                  <c:v>-1.6840599903749703E-3</c:v>
                </c:pt>
                <c:pt idx="623">
                  <c:v>-1.6761320446233743E-3</c:v>
                </c:pt>
                <c:pt idx="624">
                  <c:v>-1.6753547950398842E-3</c:v>
                </c:pt>
                <c:pt idx="625">
                  <c:v>-1.6658723501213088E-3</c:v>
                </c:pt>
                <c:pt idx="626">
                  <c:v>-1.6532809068687737E-3</c:v>
                </c:pt>
                <c:pt idx="627">
                  <c:v>-1.6532809068687737E-3</c:v>
                </c:pt>
                <c:pt idx="628">
                  <c:v>-1.6532809068687737E-3</c:v>
                </c:pt>
                <c:pt idx="629">
                  <c:v>-1.6396013141993528E-3</c:v>
                </c:pt>
                <c:pt idx="630">
                  <c:v>-1.6324506180312465E-3</c:v>
                </c:pt>
                <c:pt idx="631">
                  <c:v>-1.6209473241955972E-3</c:v>
                </c:pt>
                <c:pt idx="632">
                  <c:v>-1.6190819251952217E-3</c:v>
                </c:pt>
                <c:pt idx="633">
                  <c:v>-1.6154288521528196E-3</c:v>
                </c:pt>
                <c:pt idx="634">
                  <c:v>-1.6136411781107929E-3</c:v>
                </c:pt>
                <c:pt idx="635">
                  <c:v>-1.6113094293603233E-3</c:v>
                </c:pt>
                <c:pt idx="636">
                  <c:v>-1.6100658300267395E-3</c:v>
                </c:pt>
                <c:pt idx="637">
                  <c:v>-1.6100658300267395E-3</c:v>
                </c:pt>
                <c:pt idx="638">
                  <c:v>-1.579753096270637E-3</c:v>
                </c:pt>
                <c:pt idx="639">
                  <c:v>-1.579753096270637E-3</c:v>
                </c:pt>
                <c:pt idx="640">
                  <c:v>-1.579442196437241E-3</c:v>
                </c:pt>
                <c:pt idx="641">
                  <c:v>-1.579442196437241E-3</c:v>
                </c:pt>
                <c:pt idx="642">
                  <c:v>-1.5786649468537512E-3</c:v>
                </c:pt>
                <c:pt idx="643">
                  <c:v>-1.5707370011021548E-3</c:v>
                </c:pt>
                <c:pt idx="644">
                  <c:v>-1.5691825019351754E-3</c:v>
                </c:pt>
                <c:pt idx="645">
                  <c:v>-1.5556583591824526E-3</c:v>
                </c:pt>
                <c:pt idx="646">
                  <c:v>-1.5457095645137831E-3</c:v>
                </c:pt>
                <c:pt idx="647">
                  <c:v>-1.5424451162631258E-3</c:v>
                </c:pt>
                <c:pt idx="648">
                  <c:v>-1.5424451162631258E-3</c:v>
                </c:pt>
                <c:pt idx="649">
                  <c:v>-1.5408906170961459E-3</c:v>
                </c:pt>
                <c:pt idx="650">
                  <c:v>-1.5401133675126562E-3</c:v>
                </c:pt>
                <c:pt idx="651">
                  <c:v>-1.5153968307576801E-3</c:v>
                </c:pt>
                <c:pt idx="652">
                  <c:v>-1.4884262702105832E-3</c:v>
                </c:pt>
                <c:pt idx="653">
                  <c:v>-1.4791770001670547E-3</c:v>
                </c:pt>
                <c:pt idx="654">
                  <c:v>-1.4791770001670547E-3</c:v>
                </c:pt>
                <c:pt idx="655">
                  <c:v>-1.4767675264582363E-3</c:v>
                </c:pt>
                <c:pt idx="656">
                  <c:v>-1.4708604296237134E-3</c:v>
                </c:pt>
                <c:pt idx="657">
                  <c:v>-1.4405476958676109E-3</c:v>
                </c:pt>
                <c:pt idx="658">
                  <c:v>-1.4393818214923759E-3</c:v>
                </c:pt>
                <c:pt idx="659">
                  <c:v>-1.4390709216589802E-3</c:v>
                </c:pt>
                <c:pt idx="660">
                  <c:v>-1.4390709216589802E-3</c:v>
                </c:pt>
                <c:pt idx="661">
                  <c:v>-1.4389154717422822E-3</c:v>
                </c:pt>
                <c:pt idx="662">
                  <c:v>-1.4385268469505373E-3</c:v>
                </c:pt>
                <c:pt idx="663">
                  <c:v>-1.4382936720754901E-3</c:v>
                </c:pt>
                <c:pt idx="664">
                  <c:v>-1.4382936720754901E-3</c:v>
                </c:pt>
                <c:pt idx="665">
                  <c:v>-1.3576151653092471E-3</c:v>
                </c:pt>
                <c:pt idx="666">
                  <c:v>-1.3576151653092471E-3</c:v>
                </c:pt>
                <c:pt idx="667">
                  <c:v>-1.3576151653092471E-3</c:v>
                </c:pt>
                <c:pt idx="668">
                  <c:v>-1.3308777796371975E-3</c:v>
                </c:pt>
                <c:pt idx="669">
                  <c:v>-1.3308777796371975E-3</c:v>
                </c:pt>
                <c:pt idx="670">
                  <c:v>-1.3241934332191853E-3</c:v>
                </c:pt>
                <c:pt idx="671">
                  <c:v>-1.3005650458810946E-3</c:v>
                </c:pt>
                <c:pt idx="672">
                  <c:v>-1.3005650458810946E-3</c:v>
                </c:pt>
                <c:pt idx="673">
                  <c:v>-1.2951242987966662E-3</c:v>
                </c:pt>
                <c:pt idx="674">
                  <c:v>-1.2951242987966662E-3</c:v>
                </c:pt>
                <c:pt idx="675">
                  <c:v>-1.291471225754264E-3</c:v>
                </c:pt>
                <c:pt idx="676">
                  <c:v>-1.291471225754264E-3</c:v>
                </c:pt>
                <c:pt idx="677">
                  <c:v>-1.2671433137910327E-3</c:v>
                </c:pt>
                <c:pt idx="678">
                  <c:v>-1.2671433137910327E-3</c:v>
                </c:pt>
                <c:pt idx="679">
                  <c:v>-1.2627907161234897E-3</c:v>
                </c:pt>
                <c:pt idx="680">
                  <c:v>-1.2627907161234897E-3</c:v>
                </c:pt>
                <c:pt idx="681">
                  <c:v>-1.227814484866448E-3</c:v>
                </c:pt>
                <c:pt idx="682">
                  <c:v>-1.1967245015268553E-3</c:v>
                </c:pt>
                <c:pt idx="683">
                  <c:v>-1.1956363521099696E-3</c:v>
                </c:pt>
                <c:pt idx="684">
                  <c:v>-1.1897292552754467E-3</c:v>
                </c:pt>
                <c:pt idx="685">
                  <c:v>-1.154753024018405E-3</c:v>
                </c:pt>
                <c:pt idx="686">
                  <c:v>-1.1530430749347276E-3</c:v>
                </c:pt>
                <c:pt idx="687">
                  <c:v>-1.1526544501429827E-3</c:v>
                </c:pt>
                <c:pt idx="688">
                  <c:v>-1.1524212752679354E-3</c:v>
                </c:pt>
                <c:pt idx="689">
                  <c:v>-1.1200876925947594E-3</c:v>
                </c:pt>
                <c:pt idx="690">
                  <c:v>-1.1138696959268409E-3</c:v>
                </c:pt>
                <c:pt idx="691">
                  <c:v>-1.0843342117542276E-3</c:v>
                </c:pt>
                <c:pt idx="692">
                  <c:v>-1.0823133628371541E-3</c:v>
                </c:pt>
                <c:pt idx="693">
                  <c:v>-1.0512233794975614E-3</c:v>
                </c:pt>
                <c:pt idx="694">
                  <c:v>-1.0453162826630389E-3</c:v>
                </c:pt>
                <c:pt idx="695">
                  <c:v>-1.0434508836626635E-3</c:v>
                </c:pt>
                <c:pt idx="696">
                  <c:v>-1.0213769954915525E-3</c:v>
                </c:pt>
                <c:pt idx="697">
                  <c:v>-1.0167134979906134E-3</c:v>
                </c:pt>
                <c:pt idx="698">
                  <c:v>-1.0134490497399565E-3</c:v>
                </c:pt>
                <c:pt idx="699">
                  <c:v>-1.0067647033219439E-3</c:v>
                </c:pt>
                <c:pt idx="700">
                  <c:v>-9.7505292031555956E-4</c:v>
                </c:pt>
                <c:pt idx="701">
                  <c:v>-9.4442928672606053E-4</c:v>
                </c:pt>
                <c:pt idx="702">
                  <c:v>-9.3914398955832973E-4</c:v>
                </c:pt>
                <c:pt idx="703">
                  <c:v>-9.1100755463599829E-4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96-4E8F-BCF0-7946B48D6140}"/>
            </c:ext>
          </c:extLst>
        </c:ser>
        <c:ser>
          <c:idx val="7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Active!$T$21:$T$981</c:f>
              <c:numCache>
                <c:formatCode>General</c:formatCode>
                <c:ptCount val="961"/>
                <c:pt idx="322">
                  <c:v>0.23200560000259429</c:v>
                </c:pt>
                <c:pt idx="336">
                  <c:v>-0.37297720000060508</c:v>
                </c:pt>
                <c:pt idx="645">
                  <c:v>0.36388160000933567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96-4E8F-BCF0-7946B48D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7584"/>
        <c:axId val="1"/>
      </c:scatterChart>
      <c:valAx>
        <c:axId val="83787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7279847594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05012631"/>
          <c:y val="0.92000129214617399"/>
          <c:w val="0.676768585744963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Lac - O-C Diagr.</a:t>
            </a:r>
          </a:p>
        </c:rich>
      </c:tx>
      <c:layout>
        <c:manualLayout>
          <c:xMode val="edge"/>
          <c:yMode val="edge"/>
          <c:x val="0.397878262564659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8973332962049"/>
          <c:y val="0.14723926380368099"/>
          <c:w val="0.8381968292782434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18">
                  <c:v>0</c:v>
                </c:pt>
                <c:pt idx="299">
                  <c:v>7.8261160015244968E-3</c:v>
                </c:pt>
                <c:pt idx="414">
                  <c:v>-2.2555589966941625E-3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A-4A9D-891F-AEF08C645D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-6.1593399987032171E-3</c:v>
                </c:pt>
                <c:pt idx="1">
                  <c:v>4.6250000013969839E-4</c:v>
                </c:pt>
                <c:pt idx="2">
                  <c:v>-2.9563419993792195E-3</c:v>
                </c:pt>
                <c:pt idx="3">
                  <c:v>-0.1713659529996221</c:v>
                </c:pt>
                <c:pt idx="4">
                  <c:v>-8.2999999722233042E-4</c:v>
                </c:pt>
                <c:pt idx="5">
                  <c:v>-1.2081599998055026E-3</c:v>
                </c:pt>
                <c:pt idx="6">
                  <c:v>-2.5006599971675314E-3</c:v>
                </c:pt>
                <c:pt idx="7">
                  <c:v>1.2068399992131162E-3</c:v>
                </c:pt>
                <c:pt idx="8">
                  <c:v>6.0437000138335861E-4</c:v>
                </c:pt>
                <c:pt idx="9">
                  <c:v>-4.2934079974656925E-3</c:v>
                </c:pt>
                <c:pt idx="10">
                  <c:v>2.0482820000324864E-3</c:v>
                </c:pt>
                <c:pt idx="11">
                  <c:v>1.5911120026430581E-3</c:v>
                </c:pt>
                <c:pt idx="12">
                  <c:v>-6.2659000104758888E-4</c:v>
                </c:pt>
                <c:pt idx="13">
                  <c:v>7.5012399975094013E-4</c:v>
                </c:pt>
                <c:pt idx="14">
                  <c:v>-3.5130100004607812E-3</c:v>
                </c:pt>
                <c:pt idx="15">
                  <c:v>-3.7368659977801144E-3</c:v>
                </c:pt>
                <c:pt idx="16">
                  <c:v>4.3445399933261797E-4</c:v>
                </c:pt>
                <c:pt idx="17">
                  <c:v>-1.7131999629782513E-4</c:v>
                </c:pt>
                <c:pt idx="19">
                  <c:v>-2.3665998014621437E-5</c:v>
                </c:pt>
                <c:pt idx="20">
                  <c:v>5.1916400116169825E-4</c:v>
                </c:pt>
                <c:pt idx="21">
                  <c:v>1.0619940003380179E-3</c:v>
                </c:pt>
                <c:pt idx="22">
                  <c:v>-1.395175997458864E-3</c:v>
                </c:pt>
                <c:pt idx="23">
                  <c:v>6.7817599847330712E-4</c:v>
                </c:pt>
                <c:pt idx="24">
                  <c:v>5.7500399998389184E-4</c:v>
                </c:pt>
                <c:pt idx="25">
                  <c:v>4.6720220016140956E-3</c:v>
                </c:pt>
                <c:pt idx="26">
                  <c:v>1.2025440009892918E-3</c:v>
                </c:pt>
                <c:pt idx="27">
                  <c:v>-4.3209999785176478E-4</c:v>
                </c:pt>
                <c:pt idx="28">
                  <c:v>2.7505780017236248E-3</c:v>
                </c:pt>
                <c:pt idx="29">
                  <c:v>-3.7785399981657974E-3</c:v>
                </c:pt>
                <c:pt idx="30">
                  <c:v>9.2945600408711471E-4</c:v>
                </c:pt>
                <c:pt idx="31">
                  <c:v>7.0028080008341931E-3</c:v>
                </c:pt>
                <c:pt idx="32">
                  <c:v>5.4563800222240388E-4</c:v>
                </c:pt>
                <c:pt idx="33">
                  <c:v>1.2272054002096411E-2</c:v>
                </c:pt>
                <c:pt idx="34">
                  <c:v>5.8148840034846216E-3</c:v>
                </c:pt>
                <c:pt idx="35">
                  <c:v>2.4547320062993094E-3</c:v>
                </c:pt>
                <c:pt idx="36">
                  <c:v>-2.5339099956909195E-3</c:v>
                </c:pt>
                <c:pt idx="37">
                  <c:v>-2.0322580021456815E-3</c:v>
                </c:pt>
                <c:pt idx="38">
                  <c:v>1.059528200130444E-2</c:v>
                </c:pt>
                <c:pt idx="39">
                  <c:v>6.7666019967873581E-3</c:v>
                </c:pt>
                <c:pt idx="40">
                  <c:v>-7.7102399518480524E-4</c:v>
                </c:pt>
                <c:pt idx="41">
                  <c:v>3.2289759983541444E-3</c:v>
                </c:pt>
                <c:pt idx="42">
                  <c:v>1.1274001735728234E-5</c:v>
                </c:pt>
                <c:pt idx="43">
                  <c:v>-9.7736799216363579E-4</c:v>
                </c:pt>
                <c:pt idx="44">
                  <c:v>6.0226320056244731E-3</c:v>
                </c:pt>
                <c:pt idx="45">
                  <c:v>7.0226320021902211E-3</c:v>
                </c:pt>
                <c:pt idx="46">
                  <c:v>-1.0574440020718612E-3</c:v>
                </c:pt>
                <c:pt idx="47">
                  <c:v>-2.0460859959712252E-3</c:v>
                </c:pt>
                <c:pt idx="48">
                  <c:v>-2.3375200034934096E-3</c:v>
                </c:pt>
                <c:pt idx="49">
                  <c:v>9.2796120006823912E-3</c:v>
                </c:pt>
                <c:pt idx="50">
                  <c:v>7.2053100011544302E-3</c:v>
                </c:pt>
                <c:pt idx="51">
                  <c:v>-1.2518599978648126E-3</c:v>
                </c:pt>
                <c:pt idx="52">
                  <c:v>1.3759498004219495E-2</c:v>
                </c:pt>
                <c:pt idx="55">
                  <c:v>5.7530000776750967E-4</c:v>
                </c:pt>
                <c:pt idx="56">
                  <c:v>1.3609599991468713E-3</c:v>
                </c:pt>
                <c:pt idx="58">
                  <c:v>-3.0705119934282266E-3</c:v>
                </c:pt>
                <c:pt idx="59">
                  <c:v>-6.4846099849091843E-4</c:v>
                </c:pt>
                <c:pt idx="60">
                  <c:v>4.6578399633290246E-4</c:v>
                </c:pt>
                <c:pt idx="61">
                  <c:v>-8.6280100367730483E-4</c:v>
                </c:pt>
                <c:pt idx="62">
                  <c:v>-3.3719799830578268E-4</c:v>
                </c:pt>
                <c:pt idx="63">
                  <c:v>-1.6686699964338914E-3</c:v>
                </c:pt>
                <c:pt idx="64">
                  <c:v>-4.9725499411579221E-4</c:v>
                </c:pt>
                <c:pt idx="65">
                  <c:v>-3.2258400024147704E-3</c:v>
                </c:pt>
                <c:pt idx="66">
                  <c:v>8.598200001870282E-4</c:v>
                </c:pt>
                <c:pt idx="68">
                  <c:v>2.4130580059136264E-3</c:v>
                </c:pt>
                <c:pt idx="69">
                  <c:v>4.0301900007762015E-3</c:v>
                </c:pt>
                <c:pt idx="70">
                  <c:v>9.5588799740653485E-4</c:v>
                </c:pt>
                <c:pt idx="71">
                  <c:v>1.3498717999027576E-2</c:v>
                </c:pt>
                <c:pt idx="72">
                  <c:v>1.6413579942309298E-3</c:v>
                </c:pt>
                <c:pt idx="73">
                  <c:v>-2.6106080040335655E-3</c:v>
                </c:pt>
                <c:pt idx="74">
                  <c:v>3.932221996365115E-3</c:v>
                </c:pt>
                <c:pt idx="75">
                  <c:v>6.4864099986152723E-3</c:v>
                </c:pt>
                <c:pt idx="76">
                  <c:v>1.1490000179037452E-4</c:v>
                </c:pt>
                <c:pt idx="77">
                  <c:v>1.1149000056320801E-3</c:v>
                </c:pt>
                <c:pt idx="78">
                  <c:v>-6.2452519996440969E-3</c:v>
                </c:pt>
                <c:pt idx="79">
                  <c:v>-2.4525199842173606E-4</c:v>
                </c:pt>
                <c:pt idx="80">
                  <c:v>-2.1482340016518719E-3</c:v>
                </c:pt>
                <c:pt idx="81">
                  <c:v>-1.4823400124441832E-4</c:v>
                </c:pt>
                <c:pt idx="82">
                  <c:v>7.8517660003853962E-3</c:v>
                </c:pt>
                <c:pt idx="83">
                  <c:v>-7.6054039964219555E-3</c:v>
                </c:pt>
                <c:pt idx="84">
                  <c:v>-2.6054039990413003E-3</c:v>
                </c:pt>
                <c:pt idx="85">
                  <c:v>-1.5940459998091683E-3</c:v>
                </c:pt>
                <c:pt idx="86">
                  <c:v>-1.3745536998612806E-2</c:v>
                </c:pt>
                <c:pt idx="87">
                  <c:v>7.2587800241308287E-4</c:v>
                </c:pt>
                <c:pt idx="88">
                  <c:v>-2.4341790049220435E-3</c:v>
                </c:pt>
                <c:pt idx="89">
                  <c:v>7.0107779974932782E-3</c:v>
                </c:pt>
                <c:pt idx="90">
                  <c:v>3.6392680049175397E-3</c:v>
                </c:pt>
                <c:pt idx="91">
                  <c:v>5.3647759996238165E-3</c:v>
                </c:pt>
                <c:pt idx="92">
                  <c:v>1.2904739996884018E-3</c:v>
                </c:pt>
                <c:pt idx="93">
                  <c:v>-1.6669599426677451E-4</c:v>
                </c:pt>
                <c:pt idx="94">
                  <c:v>1.3761340014752932E-3</c:v>
                </c:pt>
                <c:pt idx="95">
                  <c:v>-6.6588900008355267E-3</c:v>
                </c:pt>
                <c:pt idx="96">
                  <c:v>-6.6588900008355267E-3</c:v>
                </c:pt>
                <c:pt idx="97">
                  <c:v>-2.3048919974826276E-3</c:v>
                </c:pt>
                <c:pt idx="98">
                  <c:v>6.9510800676653162E-4</c:v>
                </c:pt>
                <c:pt idx="99">
                  <c:v>-1.0957047998090275E-2</c:v>
                </c:pt>
                <c:pt idx="100">
                  <c:v>-6.9570479972753674E-3</c:v>
                </c:pt>
                <c:pt idx="101">
                  <c:v>-4.9570480041438714E-3</c:v>
                </c:pt>
                <c:pt idx="102">
                  <c:v>-2.8548260015668347E-3</c:v>
                </c:pt>
                <c:pt idx="103">
                  <c:v>-2.8548260015668347E-3</c:v>
                </c:pt>
                <c:pt idx="104">
                  <c:v>-8.5482600115938112E-4</c:v>
                </c:pt>
                <c:pt idx="105">
                  <c:v>6.9814120070077479E-3</c:v>
                </c:pt>
                <c:pt idx="106">
                  <c:v>-6.761607997759711E-3</c:v>
                </c:pt>
                <c:pt idx="107">
                  <c:v>2.7069199932157062E-3</c:v>
                </c:pt>
                <c:pt idx="108">
                  <c:v>-3.585083999496419E-3</c:v>
                </c:pt>
                <c:pt idx="109">
                  <c:v>-5.8508399524725974E-4</c:v>
                </c:pt>
                <c:pt idx="110">
                  <c:v>-5.8508399524725974E-4</c:v>
                </c:pt>
                <c:pt idx="111">
                  <c:v>7.1404240006813779E-3</c:v>
                </c:pt>
                <c:pt idx="112">
                  <c:v>2.1140424003533553E-2</c:v>
                </c:pt>
                <c:pt idx="113">
                  <c:v>2.6832539952010848E-3</c:v>
                </c:pt>
                <c:pt idx="114">
                  <c:v>3.2260840016533621E-3</c:v>
                </c:pt>
                <c:pt idx="115">
                  <c:v>4.2260839982191101E-3</c:v>
                </c:pt>
                <c:pt idx="116">
                  <c:v>4.7689139973954298E-3</c:v>
                </c:pt>
                <c:pt idx="117">
                  <c:v>2.2374419932020828E-3</c:v>
                </c:pt>
                <c:pt idx="118">
                  <c:v>5.2374419974512421E-3</c:v>
                </c:pt>
                <c:pt idx="119">
                  <c:v>-2.1972800459479913E-4</c:v>
                </c:pt>
                <c:pt idx="120">
                  <c:v>-7.6768979997723363E-3</c:v>
                </c:pt>
                <c:pt idx="121">
                  <c:v>-4.6768980027991347E-3</c:v>
                </c:pt>
                <c:pt idx="122">
                  <c:v>-6.7689800198422745E-4</c:v>
                </c:pt>
                <c:pt idx="123">
                  <c:v>1.3231019984232262E-3</c:v>
                </c:pt>
                <c:pt idx="124">
                  <c:v>2.3231020022649318E-3</c:v>
                </c:pt>
                <c:pt idx="125">
                  <c:v>-1.3406799553195015E-4</c:v>
                </c:pt>
                <c:pt idx="126">
                  <c:v>8.6593200103379786E-4</c:v>
                </c:pt>
                <c:pt idx="127">
                  <c:v>6.8659320022561587E-3</c:v>
                </c:pt>
                <c:pt idx="128">
                  <c:v>1.286593200347852E-2</c:v>
                </c:pt>
                <c:pt idx="129">
                  <c:v>6.8772899976465851E-3</c:v>
                </c:pt>
                <c:pt idx="130">
                  <c:v>4.8422660038340837E-3</c:v>
                </c:pt>
                <c:pt idx="131">
                  <c:v>8.8422660046489909E-3</c:v>
                </c:pt>
                <c:pt idx="132">
                  <c:v>-4.5178859945735894E-3</c:v>
                </c:pt>
                <c:pt idx="133">
                  <c:v>-5.8975056002964266E-2</c:v>
                </c:pt>
                <c:pt idx="134">
                  <c:v>1.1219619991607033E-3</c:v>
                </c:pt>
                <c:pt idx="135">
                  <c:v>3.304639998532366E-3</c:v>
                </c:pt>
                <c:pt idx="136">
                  <c:v>1.4304639997135382E-2</c:v>
                </c:pt>
                <c:pt idx="137">
                  <c:v>-1.4393300007213838E-3</c:v>
                </c:pt>
                <c:pt idx="138">
                  <c:v>8.5606700013158843E-3</c:v>
                </c:pt>
                <c:pt idx="139">
                  <c:v>-3.2793679929454811E-3</c:v>
                </c:pt>
                <c:pt idx="140">
                  <c:v>1.6549399879295379E-4</c:v>
                </c:pt>
                <c:pt idx="141">
                  <c:v>-2.2803179963375442E-3</c:v>
                </c:pt>
                <c:pt idx="142">
                  <c:v>-2.2803179963375442E-3</c:v>
                </c:pt>
                <c:pt idx="143">
                  <c:v>1.7196819972014055E-3</c:v>
                </c:pt>
                <c:pt idx="144">
                  <c:v>1.7196819972014055E-3</c:v>
                </c:pt>
                <c:pt idx="145">
                  <c:v>1.4278680027928203E-3</c:v>
                </c:pt>
                <c:pt idx="146">
                  <c:v>3.6278680054238066E-3</c:v>
                </c:pt>
                <c:pt idx="147">
                  <c:v>4.5071839995216578E-3</c:v>
                </c:pt>
                <c:pt idx="148">
                  <c:v>-2.4071559964795597E-3</c:v>
                </c:pt>
                <c:pt idx="149">
                  <c:v>1.2956360005773604E-3</c:v>
                </c:pt>
                <c:pt idx="150">
                  <c:v>2.7868800025316887E-3</c:v>
                </c:pt>
                <c:pt idx="151">
                  <c:v>8.969557995442301E-3</c:v>
                </c:pt>
                <c:pt idx="152">
                  <c:v>-2.2656559958704747E-3</c:v>
                </c:pt>
                <c:pt idx="153">
                  <c:v>-4.7971280000638217E-3</c:v>
                </c:pt>
                <c:pt idx="154">
                  <c:v>3.6283399822423235E-4</c:v>
                </c:pt>
                <c:pt idx="155">
                  <c:v>5.2142300046398304E-3</c:v>
                </c:pt>
                <c:pt idx="156">
                  <c:v>7.2142300050472841E-3</c:v>
                </c:pt>
                <c:pt idx="157">
                  <c:v>1.0140400045202114E-3</c:v>
                </c:pt>
                <c:pt idx="158">
                  <c:v>-5.0607400044100359E-4</c:v>
                </c:pt>
                <c:pt idx="159">
                  <c:v>-3.3347539938404225E-3</c:v>
                </c:pt>
                <c:pt idx="160">
                  <c:v>-7.4554379971232265E-3</c:v>
                </c:pt>
                <c:pt idx="162">
                  <c:v>1.7272400000365451E-3</c:v>
                </c:pt>
                <c:pt idx="163">
                  <c:v>7.1957680047489703E-3</c:v>
                </c:pt>
                <c:pt idx="164">
                  <c:v>7.73859800392529E-3</c:v>
                </c:pt>
                <c:pt idx="165">
                  <c:v>8.7385980077669956E-3</c:v>
                </c:pt>
                <c:pt idx="166">
                  <c:v>3.3557300048414618E-3</c:v>
                </c:pt>
                <c:pt idx="167">
                  <c:v>1.4441389997955412E-2</c:v>
                </c:pt>
                <c:pt idx="168">
                  <c:v>5.6240680060000159E-3</c:v>
                </c:pt>
                <c:pt idx="169">
                  <c:v>4.709727996669244E-3</c:v>
                </c:pt>
                <c:pt idx="171">
                  <c:v>2.0575720045599155E-3</c:v>
                </c:pt>
                <c:pt idx="172">
                  <c:v>1.5165948003414087E-2</c:v>
                </c:pt>
                <c:pt idx="173">
                  <c:v>-1.2912219972349703E-3</c:v>
                </c:pt>
                <c:pt idx="174">
                  <c:v>1.7201360024046153E-3</c:v>
                </c:pt>
                <c:pt idx="175">
                  <c:v>-7.3703399539226666E-4</c:v>
                </c:pt>
                <c:pt idx="176">
                  <c:v>-1.9420399621594697E-4</c:v>
                </c:pt>
                <c:pt idx="177">
                  <c:v>4.8057960084406659E-3</c:v>
                </c:pt>
                <c:pt idx="178">
                  <c:v>-5.6513739982619882E-3</c:v>
                </c:pt>
                <c:pt idx="179">
                  <c:v>1.3486259995261207E-3</c:v>
                </c:pt>
                <c:pt idx="180">
                  <c:v>-6.1085440029273741E-3</c:v>
                </c:pt>
                <c:pt idx="181">
                  <c:v>-8.5893799987388775E-3</c:v>
                </c:pt>
                <c:pt idx="182">
                  <c:v>1.4106200032983907E-3</c:v>
                </c:pt>
                <c:pt idx="184">
                  <c:v>9.6480800129938871E-4</c:v>
                </c:pt>
                <c:pt idx="185">
                  <c:v>3.1361279980046675E-3</c:v>
                </c:pt>
                <c:pt idx="187">
                  <c:v>3.6046559980604798E-3</c:v>
                </c:pt>
                <c:pt idx="189">
                  <c:v>9.690316001069732E-3</c:v>
                </c:pt>
                <c:pt idx="190">
                  <c:v>1.1690316001477186E-2</c:v>
                </c:pt>
                <c:pt idx="191">
                  <c:v>-7.6685399835696444E-4</c:v>
                </c:pt>
                <c:pt idx="192">
                  <c:v>4.2331459990236908E-3</c:v>
                </c:pt>
                <c:pt idx="193">
                  <c:v>4.7016739990795031E-3</c:v>
                </c:pt>
                <c:pt idx="194">
                  <c:v>-6.0299879987724125E-3</c:v>
                </c:pt>
                <c:pt idx="195">
                  <c:v>7.9700119968038052E-3</c:v>
                </c:pt>
                <c:pt idx="196">
                  <c:v>-5.4871579995960928E-3</c:v>
                </c:pt>
                <c:pt idx="197">
                  <c:v>7.7636679998249747E-3</c:v>
                </c:pt>
                <c:pt idx="198">
                  <c:v>1.8493280076654628E-3</c:v>
                </c:pt>
                <c:pt idx="199">
                  <c:v>2.8493280042312108E-3</c:v>
                </c:pt>
                <c:pt idx="200">
                  <c:v>1.0849328005861025E-2</c:v>
                </c:pt>
                <c:pt idx="201">
                  <c:v>1.0849328005861025E-2</c:v>
                </c:pt>
                <c:pt idx="202">
                  <c:v>1.1849328002426773E-2</c:v>
                </c:pt>
                <c:pt idx="203">
                  <c:v>1.1849328002426773E-2</c:v>
                </c:pt>
                <c:pt idx="204">
                  <c:v>1.4849328006675933E-2</c:v>
                </c:pt>
                <c:pt idx="205">
                  <c:v>1.7849328003649134E-2</c:v>
                </c:pt>
                <c:pt idx="206">
                  <c:v>-3.5221819998696446E-3</c:v>
                </c:pt>
                <c:pt idx="207">
                  <c:v>1.210630800051149E-2</c:v>
                </c:pt>
                <c:pt idx="208">
                  <c:v>1.3106307997077238E-2</c:v>
                </c:pt>
                <c:pt idx="209">
                  <c:v>-7.9679939954075962E-3</c:v>
                </c:pt>
                <c:pt idx="210">
                  <c:v>1.0032006000983529E-2</c:v>
                </c:pt>
                <c:pt idx="211">
                  <c:v>1.3032006005232688E-2</c:v>
                </c:pt>
                <c:pt idx="212">
                  <c:v>4.1176660015480593E-3</c:v>
                </c:pt>
                <c:pt idx="213">
                  <c:v>6.0433640028350055E-3</c:v>
                </c:pt>
                <c:pt idx="214">
                  <c:v>1.1129023994726595E-2</c:v>
                </c:pt>
                <c:pt idx="215">
                  <c:v>6.2146839991328306E-3</c:v>
                </c:pt>
                <c:pt idx="216">
                  <c:v>4.7575139979016967E-3</c:v>
                </c:pt>
                <c:pt idx="217">
                  <c:v>3.1170200236374512E-4</c:v>
                </c:pt>
                <c:pt idx="218">
                  <c:v>1.3117019989294931E-3</c:v>
                </c:pt>
                <c:pt idx="219">
                  <c:v>4.3117020031786524E-3</c:v>
                </c:pt>
                <c:pt idx="220">
                  <c:v>3.3973620011238381E-3</c:v>
                </c:pt>
                <c:pt idx="221">
                  <c:v>1.4830220025032759E-3</c:v>
                </c:pt>
                <c:pt idx="222">
                  <c:v>6.1910180011182092E-3</c:v>
                </c:pt>
                <c:pt idx="223">
                  <c:v>9.1910179980914108E-3</c:v>
                </c:pt>
                <c:pt idx="224">
                  <c:v>9.1910179980914108E-3</c:v>
                </c:pt>
                <c:pt idx="225">
                  <c:v>1.0191018001933116E-2</c:v>
                </c:pt>
                <c:pt idx="226">
                  <c:v>1.3191017998906318E-2</c:v>
                </c:pt>
                <c:pt idx="227">
                  <c:v>1.4191018002748024E-2</c:v>
                </c:pt>
                <c:pt idx="228">
                  <c:v>1.5191017999313772E-2</c:v>
                </c:pt>
                <c:pt idx="229">
                  <c:v>1.5191017999313772E-2</c:v>
                </c:pt>
                <c:pt idx="230">
                  <c:v>1.5191017999313772E-2</c:v>
                </c:pt>
                <c:pt idx="231">
                  <c:v>1.7338480029138736E-3</c:v>
                </c:pt>
                <c:pt idx="232">
                  <c:v>-2.4723321999772452E-2</c:v>
                </c:pt>
                <c:pt idx="233">
                  <c:v>2.2766780020901933E-3</c:v>
                </c:pt>
                <c:pt idx="234">
                  <c:v>-1.6263039942714386E-3</c:v>
                </c:pt>
                <c:pt idx="235">
                  <c:v>2.3736960065434687E-3</c:v>
                </c:pt>
                <c:pt idx="236">
                  <c:v>-8.0834740001591854E-3</c:v>
                </c:pt>
                <c:pt idx="237">
                  <c:v>-4.5292860013432801E-3</c:v>
                </c:pt>
                <c:pt idx="238">
                  <c:v>4.7071399603737518E-4</c:v>
                </c:pt>
                <c:pt idx="239">
                  <c:v>2.0135439990554005E-3</c:v>
                </c:pt>
                <c:pt idx="240">
                  <c:v>1.3013543997658417E-2</c:v>
                </c:pt>
                <c:pt idx="241">
                  <c:v>6.4203399961115792E-4</c:v>
                </c:pt>
                <c:pt idx="242">
                  <c:v>-2.3466079946956597E-3</c:v>
                </c:pt>
                <c:pt idx="243">
                  <c:v>-1.1260947998380288E-2</c:v>
                </c:pt>
                <c:pt idx="244">
                  <c:v>7.3905199678847566E-4</c:v>
                </c:pt>
                <c:pt idx="245">
                  <c:v>6.7390519980108365E-3</c:v>
                </c:pt>
                <c:pt idx="246">
                  <c:v>-4.1752879988052882E-3</c:v>
                </c:pt>
                <c:pt idx="247">
                  <c:v>-4.6324579961947165E-3</c:v>
                </c:pt>
                <c:pt idx="248">
                  <c:v>-6.2109999998938292E-4</c:v>
                </c:pt>
                <c:pt idx="249">
                  <c:v>-4.4786500002373941E-3</c:v>
                </c:pt>
                <c:pt idx="250">
                  <c:v>-1.4467291999608278E-2</c:v>
                </c:pt>
                <c:pt idx="251">
                  <c:v>5.532708004466258E-3</c:v>
                </c:pt>
                <c:pt idx="252">
                  <c:v>6.532708001032006E-3</c:v>
                </c:pt>
                <c:pt idx="254">
                  <c:v>-4.8274440050590783E-3</c:v>
                </c:pt>
                <c:pt idx="255">
                  <c:v>4.1725560004124418E-3</c:v>
                </c:pt>
                <c:pt idx="256">
                  <c:v>-2.8461399779189378E-4</c:v>
                </c:pt>
                <c:pt idx="257">
                  <c:v>3.7153859957470559E-3</c:v>
                </c:pt>
                <c:pt idx="259">
                  <c:v>2.5821600138442591E-4</c:v>
                </c:pt>
                <c:pt idx="260">
                  <c:v>1.103531000262592E-2</c:v>
                </c:pt>
                <c:pt idx="261">
                  <c:v>4.3438760039862245E-3</c:v>
                </c:pt>
                <c:pt idx="262">
                  <c:v>-2.7304260001983494E-3</c:v>
                </c:pt>
                <c:pt idx="263">
                  <c:v>2.52655400254298E-3</c:v>
                </c:pt>
                <c:pt idx="264">
                  <c:v>4.52252003015019E-4</c:v>
                </c:pt>
                <c:pt idx="265">
                  <c:v>1.0452252005052287E-2</c:v>
                </c:pt>
                <c:pt idx="266">
                  <c:v>-9.1925799642922357E-4</c:v>
                </c:pt>
                <c:pt idx="267">
                  <c:v>8.0742000136524439E-5</c:v>
                </c:pt>
                <c:pt idx="268">
                  <c:v>2.407040010439232E-4</c:v>
                </c:pt>
                <c:pt idx="269">
                  <c:v>1.1777600011555478E-3</c:v>
                </c:pt>
                <c:pt idx="270">
                  <c:v>7.7738000254612416E-4</c:v>
                </c:pt>
                <c:pt idx="275">
                  <c:v>1.2839600094594061E-4</c:v>
                </c:pt>
                <c:pt idx="278">
                  <c:v>6.1540940005215816E-3</c:v>
                </c:pt>
                <c:pt idx="279">
                  <c:v>3.2397539980593137E-3</c:v>
                </c:pt>
                <c:pt idx="280">
                  <c:v>7.239753998874221E-3</c:v>
                </c:pt>
                <c:pt idx="283">
                  <c:v>4.7825840010773391E-3</c:v>
                </c:pt>
                <c:pt idx="284">
                  <c:v>-6.8520599961630069E-3</c:v>
                </c:pt>
                <c:pt idx="285">
                  <c:v>-7.3092300008283928E-3</c:v>
                </c:pt>
                <c:pt idx="286">
                  <c:v>-1.7839120046119206E-3</c:v>
                </c:pt>
                <c:pt idx="287">
                  <c:v>4.3017479983973317E-3</c:v>
                </c:pt>
                <c:pt idx="288">
                  <c:v>-5.8403995353728533E-5</c:v>
                </c:pt>
                <c:pt idx="289">
                  <c:v>-1.9727440012502484E-3</c:v>
                </c:pt>
                <c:pt idx="291">
                  <c:v>-3.6414619971765205E-3</c:v>
                </c:pt>
                <c:pt idx="293">
                  <c:v>8.2842359988717362E-3</c:v>
                </c:pt>
                <c:pt idx="294">
                  <c:v>-6.1729339940939099E-3</c:v>
                </c:pt>
                <c:pt idx="295">
                  <c:v>-4.0872739991755225E-3</c:v>
                </c:pt>
                <c:pt idx="296">
                  <c:v>-6.5217279989155941E-3</c:v>
                </c:pt>
                <c:pt idx="297">
                  <c:v>-5.5960300014703535E-3</c:v>
                </c:pt>
                <c:pt idx="298">
                  <c:v>5.9004180075135082E-3</c:v>
                </c:pt>
                <c:pt idx="300">
                  <c:v>-3.6310540017439052E-3</c:v>
                </c:pt>
                <c:pt idx="301">
                  <c:v>3.6894599907100201E-4</c:v>
                </c:pt>
                <c:pt idx="302">
                  <c:v>-1.6252600471489131E-4</c:v>
                </c:pt>
                <c:pt idx="303">
                  <c:v>-6.9282620024750941E-3</c:v>
                </c:pt>
                <c:pt idx="304">
                  <c:v>1.0717379991547205E-3</c:v>
                </c:pt>
                <c:pt idx="306">
                  <c:v>-6.7455839962349273E-3</c:v>
                </c:pt>
                <c:pt idx="307">
                  <c:v>4.7972460015444085E-3</c:v>
                </c:pt>
                <c:pt idx="308">
                  <c:v>3.3855079964268953E-3</c:v>
                </c:pt>
                <c:pt idx="309">
                  <c:v>-4.5288320034160279E-3</c:v>
                </c:pt>
                <c:pt idx="310">
                  <c:v>-8.3750240009976551E-3</c:v>
                </c:pt>
                <c:pt idx="311">
                  <c:v>-3.7351759965531528E-3</c:v>
                </c:pt>
                <c:pt idx="312">
                  <c:v>-4.1923460012185387E-3</c:v>
                </c:pt>
                <c:pt idx="315">
                  <c:v>4.0532760031055659E-3</c:v>
                </c:pt>
                <c:pt idx="317">
                  <c:v>-6.0096679953858256E-3</c:v>
                </c:pt>
                <c:pt idx="318">
                  <c:v>6.693123999866657E-3</c:v>
                </c:pt>
                <c:pt idx="319">
                  <c:v>3.7158400009502657E-3</c:v>
                </c:pt>
                <c:pt idx="320">
                  <c:v>-1.1241979955229908E-3</c:v>
                </c:pt>
                <c:pt idx="321">
                  <c:v>-6.1871419966337271E-3</c:v>
                </c:pt>
                <c:pt idx="323">
                  <c:v>-8.506559970555827E-4</c:v>
                </c:pt>
                <c:pt idx="324">
                  <c:v>-1.6906939999898896E-3</c:v>
                </c:pt>
                <c:pt idx="325">
                  <c:v>2.2350040017045103E-3</c:v>
                </c:pt>
                <c:pt idx="326">
                  <c:v>-2.0622039955924265E-3</c:v>
                </c:pt>
                <c:pt idx="327">
                  <c:v>-4.6679780061822385E-3</c:v>
                </c:pt>
                <c:pt idx="328">
                  <c:v>1.4919840032234788E-3</c:v>
                </c:pt>
                <c:pt idx="329">
                  <c:v>3.1204740007524379E-3</c:v>
                </c:pt>
                <c:pt idx="330">
                  <c:v>5.1204740011598915E-3</c:v>
                </c:pt>
                <c:pt idx="331">
                  <c:v>-2.0281300021451898E-3</c:v>
                </c:pt>
                <c:pt idx="332">
                  <c:v>-3.4852999961003661E-3</c:v>
                </c:pt>
                <c:pt idx="333">
                  <c:v>9.5147000029101036E-3</c:v>
                </c:pt>
                <c:pt idx="334">
                  <c:v>1.4514700000290759E-2</c:v>
                </c:pt>
                <c:pt idx="335">
                  <c:v>6.1431900030584075E-3</c:v>
                </c:pt>
                <c:pt idx="337">
                  <c:v>-4.2396780045237392E-3</c:v>
                </c:pt>
                <c:pt idx="338">
                  <c:v>2.7603220005403273E-3</c:v>
                </c:pt>
                <c:pt idx="339">
                  <c:v>6.1171800189185888E-4</c:v>
                </c:pt>
                <c:pt idx="340">
                  <c:v>-2.3026219932944514E-3</c:v>
                </c:pt>
                <c:pt idx="341">
                  <c:v>-2.5089659975492395E-3</c:v>
                </c:pt>
                <c:pt idx="342">
                  <c:v>-6.6977979950024746E-3</c:v>
                </c:pt>
                <c:pt idx="343">
                  <c:v>7.7707300006295554E-3</c:v>
                </c:pt>
                <c:pt idx="344">
                  <c:v>3.3992199969361536E-3</c:v>
                </c:pt>
                <c:pt idx="345">
                  <c:v>4.4848800025647506E-3</c:v>
                </c:pt>
                <c:pt idx="346">
                  <c:v>3.7305019941413775E-3</c:v>
                </c:pt>
                <c:pt idx="347">
                  <c:v>-2.4181019980460405E-3</c:v>
                </c:pt>
                <c:pt idx="348">
                  <c:v>2.5818979993346147E-3</c:v>
                </c:pt>
                <c:pt idx="349">
                  <c:v>9.5818980043986812E-3</c:v>
                </c:pt>
                <c:pt idx="350">
                  <c:v>-3.172479999193456E-3</c:v>
                </c:pt>
                <c:pt idx="351">
                  <c:v>-3.6746599653270096E-4</c:v>
                </c:pt>
                <c:pt idx="356">
                  <c:v>1.5112419998331461E-2</c:v>
                </c:pt>
                <c:pt idx="357">
                  <c:v>1.0655250000127126E-2</c:v>
                </c:pt>
                <c:pt idx="358">
                  <c:v>-1.0801919997902587E-2</c:v>
                </c:pt>
                <c:pt idx="359">
                  <c:v>2.1980800011078827E-3</c:v>
                </c:pt>
                <c:pt idx="360">
                  <c:v>-1.025908999145031E-2</c:v>
                </c:pt>
                <c:pt idx="361">
                  <c:v>4.2837400033022277E-3</c:v>
                </c:pt>
                <c:pt idx="362">
                  <c:v>-2.1734299953095615E-3</c:v>
                </c:pt>
                <c:pt idx="363">
                  <c:v>-2.630600007250905E-3</c:v>
                </c:pt>
                <c:pt idx="364">
                  <c:v>-5.013467998651322E-3</c:v>
                </c:pt>
                <c:pt idx="365">
                  <c:v>-3.0877700046403334E-3</c:v>
                </c:pt>
                <c:pt idx="366">
                  <c:v>1.1934946000110358E-2</c:v>
                </c:pt>
                <c:pt idx="367">
                  <c:v>-3.5090399615000933E-4</c:v>
                </c:pt>
                <c:pt idx="368">
                  <c:v>1.7441400268580765E-4</c:v>
                </c:pt>
                <c:pt idx="369">
                  <c:v>5.1341860016691498E-3</c:v>
                </c:pt>
                <c:pt idx="372">
                  <c:v>6.2312040026881732E-3</c:v>
                </c:pt>
                <c:pt idx="373">
                  <c:v>1.0082599997986108E-2</c:v>
                </c:pt>
                <c:pt idx="374">
                  <c:v>-3.8317399958032183E-3</c:v>
                </c:pt>
                <c:pt idx="375">
                  <c:v>-7.2775519947754219E-3</c:v>
                </c:pt>
                <c:pt idx="376">
                  <c:v>9.3386300068232231E-3</c:v>
                </c:pt>
                <c:pt idx="377">
                  <c:v>1.1572894007258583E-2</c:v>
                </c:pt>
                <c:pt idx="378">
                  <c:v>-1.4118539998889901E-2</c:v>
                </c:pt>
                <c:pt idx="379">
                  <c:v>5.12708200403722E-3</c:v>
                </c:pt>
                <c:pt idx="380">
                  <c:v>-3.9472200005548075E-3</c:v>
                </c:pt>
                <c:pt idx="381">
                  <c:v>4.052780001075007E-3</c:v>
                </c:pt>
                <c:pt idx="382">
                  <c:v>6.0527800014824606E-3</c:v>
                </c:pt>
                <c:pt idx="383">
                  <c:v>7.0527799980482087E-3</c:v>
                </c:pt>
                <c:pt idx="384">
                  <c:v>1.0052780002297368E-2</c:v>
                </c:pt>
                <c:pt idx="385">
                  <c:v>1.2052780002704822E-2</c:v>
                </c:pt>
                <c:pt idx="386">
                  <c:v>7.2860939981183037E-3</c:v>
                </c:pt>
                <c:pt idx="387">
                  <c:v>3.7175399484112859E-4</c:v>
                </c:pt>
                <c:pt idx="388">
                  <c:v>3.0116019988781773E-3</c:v>
                </c:pt>
                <c:pt idx="391">
                  <c:v>2.2283540019998327E-3</c:v>
                </c:pt>
                <c:pt idx="392">
                  <c:v>2.8454860075726174E-3</c:v>
                </c:pt>
                <c:pt idx="393">
                  <c:v>5.3532919991994277E-3</c:v>
                </c:pt>
                <c:pt idx="394">
                  <c:v>1.8331780011067167E-3</c:v>
                </c:pt>
                <c:pt idx="395">
                  <c:v>1.3760080037172884E-3</c:v>
                </c:pt>
                <c:pt idx="396">
                  <c:v>9.9313999817240983E-4</c:v>
                </c:pt>
                <c:pt idx="397">
                  <c:v>-2.2555589966941625E-3</c:v>
                </c:pt>
                <c:pt idx="398">
                  <c:v>-3.6528619966702536E-3</c:v>
                </c:pt>
                <c:pt idx="399">
                  <c:v>-3.2586360030109063E-3</c:v>
                </c:pt>
                <c:pt idx="400">
                  <c:v>2.466872007062193E-3</c:v>
                </c:pt>
                <c:pt idx="401">
                  <c:v>4.2605280032148585E-3</c:v>
                </c:pt>
                <c:pt idx="402">
                  <c:v>-3.5681520021171309E-3</c:v>
                </c:pt>
                <c:pt idx="403">
                  <c:v>2.43184799910523E-3</c:v>
                </c:pt>
                <c:pt idx="404">
                  <c:v>1.0048980002466124E-2</c:v>
                </c:pt>
                <c:pt idx="405">
                  <c:v>1.9003760025952943E-3</c:v>
                </c:pt>
                <c:pt idx="406">
                  <c:v>1.6888280006241985E-3</c:v>
                </c:pt>
                <c:pt idx="407">
                  <c:v>-1.5397782000945881E-2</c:v>
                </c:pt>
                <c:pt idx="408">
                  <c:v>-2.3977820019354112E-3</c:v>
                </c:pt>
                <c:pt idx="409">
                  <c:v>1.602217998879496E-3</c:v>
                </c:pt>
                <c:pt idx="410">
                  <c:v>1.0602217997075059E-2</c:v>
                </c:pt>
                <c:pt idx="411">
                  <c:v>-1.531212199915899E-2</c:v>
                </c:pt>
                <c:pt idx="412">
                  <c:v>1.5640599303878844E-4</c:v>
                </c:pt>
                <c:pt idx="413">
                  <c:v>4.1564059938536957E-3</c:v>
                </c:pt>
                <c:pt idx="415">
                  <c:v>1.0156405995076057E-2</c:v>
                </c:pt>
                <c:pt idx="416">
                  <c:v>6.9923599949106574E-4</c:v>
                </c:pt>
                <c:pt idx="417">
                  <c:v>4.9334999930579215E-3</c:v>
                </c:pt>
                <c:pt idx="418">
                  <c:v>-7.579340017400682E-4</c:v>
                </c:pt>
                <c:pt idx="419">
                  <c:v>-1.2151039991294965E-3</c:v>
                </c:pt>
                <c:pt idx="420">
                  <c:v>5.9675740048987791E-3</c:v>
                </c:pt>
                <c:pt idx="421">
                  <c:v>-4.5989219943294302E-3</c:v>
                </c:pt>
                <c:pt idx="422">
                  <c:v>2.4010780034586787E-3</c:v>
                </c:pt>
                <c:pt idx="423">
                  <c:v>-5.0190399633720517E-4</c:v>
                </c:pt>
                <c:pt idx="424">
                  <c:v>-5.4162439992069267E-3</c:v>
                </c:pt>
                <c:pt idx="425">
                  <c:v>-1.4162439983920194E-3</c:v>
                </c:pt>
                <c:pt idx="426">
                  <c:v>1.5837559985811822E-3</c:v>
                </c:pt>
                <c:pt idx="427">
                  <c:v>9.5837560002109967E-3</c:v>
                </c:pt>
                <c:pt idx="428">
                  <c:v>1.2583755997184198E-2</c:v>
                </c:pt>
                <c:pt idx="429">
                  <c:v>1.4583755997591652E-2</c:v>
                </c:pt>
                <c:pt idx="430">
                  <c:v>-5.873413996596355E-3</c:v>
                </c:pt>
                <c:pt idx="431">
                  <c:v>-4.873414000030607E-3</c:v>
                </c:pt>
                <c:pt idx="432">
                  <c:v>-1.8734139957814477E-3</c:v>
                </c:pt>
                <c:pt idx="433">
                  <c:v>1.2658600462600589E-4</c:v>
                </c:pt>
                <c:pt idx="436">
                  <c:v>-1.2335659994278103E-3</c:v>
                </c:pt>
                <c:pt idx="437">
                  <c:v>9.7664339991752058E-3</c:v>
                </c:pt>
                <c:pt idx="438">
                  <c:v>5.5548859963892028E-3</c:v>
                </c:pt>
                <c:pt idx="439">
                  <c:v>6.5548859929549508E-3</c:v>
                </c:pt>
                <c:pt idx="440">
                  <c:v>-2.90228400263004E-3</c:v>
                </c:pt>
                <c:pt idx="441">
                  <c:v>-1.3988893995701801E-2</c:v>
                </c:pt>
                <c:pt idx="442">
                  <c:v>-1.1988893995294347E-2</c:v>
                </c:pt>
                <c:pt idx="443">
                  <c:v>-8.9888939910451882E-3</c:v>
                </c:pt>
                <c:pt idx="444">
                  <c:v>-6.9888939979136921E-3</c:v>
                </c:pt>
                <c:pt idx="445">
                  <c:v>-6.9888939979136921E-3</c:v>
                </c:pt>
                <c:pt idx="446">
                  <c:v>-5.9888939940719865E-3</c:v>
                </c:pt>
                <c:pt idx="447">
                  <c:v>-5.9888939940719865E-3</c:v>
                </c:pt>
                <c:pt idx="448">
                  <c:v>-9.8889399669133127E-4</c:v>
                </c:pt>
                <c:pt idx="449">
                  <c:v>-9.8889399669133127E-4</c:v>
                </c:pt>
                <c:pt idx="450">
                  <c:v>-9.8889399669133127E-4</c:v>
                </c:pt>
                <c:pt idx="451">
                  <c:v>-9.8889399669133127E-4</c:v>
                </c:pt>
                <c:pt idx="452">
                  <c:v>4.0111060079652816E-3</c:v>
                </c:pt>
                <c:pt idx="453">
                  <c:v>4.0111060079652816E-3</c:v>
                </c:pt>
                <c:pt idx="454">
                  <c:v>4.0111060079652816E-3</c:v>
                </c:pt>
                <c:pt idx="455">
                  <c:v>4.0111060079652816E-3</c:v>
                </c:pt>
                <c:pt idx="456">
                  <c:v>4.0111060079652816E-3</c:v>
                </c:pt>
                <c:pt idx="457">
                  <c:v>4.0111060079652816E-3</c:v>
                </c:pt>
                <c:pt idx="458">
                  <c:v>4.0111060079652816E-3</c:v>
                </c:pt>
                <c:pt idx="459">
                  <c:v>4.0111060079652816E-3</c:v>
                </c:pt>
                <c:pt idx="460">
                  <c:v>8.0111060087801889E-3</c:v>
                </c:pt>
                <c:pt idx="461">
                  <c:v>8.0111060087801889E-3</c:v>
                </c:pt>
                <c:pt idx="462">
                  <c:v>1.3011106006160844E-2</c:v>
                </c:pt>
                <c:pt idx="463">
                  <c:v>1.3011106006160844E-2</c:v>
                </c:pt>
                <c:pt idx="464">
                  <c:v>1.6011106003134046E-2</c:v>
                </c:pt>
                <c:pt idx="465">
                  <c:v>1.6011106003134046E-2</c:v>
                </c:pt>
                <c:pt idx="466">
                  <c:v>7.2051419992931187E-3</c:v>
                </c:pt>
                <c:pt idx="467">
                  <c:v>7.2051419992931187E-3</c:v>
                </c:pt>
                <c:pt idx="468">
                  <c:v>1.0747972002718598E-2</c:v>
                </c:pt>
                <c:pt idx="469">
                  <c:v>3.2908020002651028E-3</c:v>
                </c:pt>
                <c:pt idx="470">
                  <c:v>3.2908020002651028E-3</c:v>
                </c:pt>
                <c:pt idx="473">
                  <c:v>-3.8350860049831681E-3</c:v>
                </c:pt>
                <c:pt idx="474">
                  <c:v>-3.8350860049831681E-3</c:v>
                </c:pt>
                <c:pt idx="475">
                  <c:v>-2.1043739980086684E-3</c:v>
                </c:pt>
                <c:pt idx="476">
                  <c:v>2.9812860011588782E-3</c:v>
                </c:pt>
                <c:pt idx="477">
                  <c:v>-3.3788660002755933E-3</c:v>
                </c:pt>
                <c:pt idx="478">
                  <c:v>5.4209440058912151E-3</c:v>
                </c:pt>
                <c:pt idx="479">
                  <c:v>5.4209440058912151E-3</c:v>
                </c:pt>
                <c:pt idx="480">
                  <c:v>-1.6420000029029325E-3</c:v>
                </c:pt>
                <c:pt idx="483">
                  <c:v>4.7801459950278513E-3</c:v>
                </c:pt>
                <c:pt idx="484">
                  <c:v>1.5642899998056237E-2</c:v>
                </c:pt>
                <c:pt idx="485">
                  <c:v>4.5170119992690161E-3</c:v>
                </c:pt>
                <c:pt idx="487">
                  <c:v>-1.1781146000430454E-2</c:v>
                </c:pt>
                <c:pt idx="488">
                  <c:v>-2.7811460022348911E-3</c:v>
                </c:pt>
                <c:pt idx="489">
                  <c:v>2.1885400201426819E-4</c:v>
                </c:pt>
                <c:pt idx="490">
                  <c:v>1.2188539985800162E-3</c:v>
                </c:pt>
                <c:pt idx="491">
                  <c:v>2.2188540024217218E-3</c:v>
                </c:pt>
                <c:pt idx="492">
                  <c:v>3.2188539989874698E-3</c:v>
                </c:pt>
                <c:pt idx="493">
                  <c:v>6.2188540032366291E-3</c:v>
                </c:pt>
                <c:pt idx="494">
                  <c:v>1.1218854000617284E-2</c:v>
                </c:pt>
                <c:pt idx="497">
                  <c:v>7.3045139943133108E-3</c:v>
                </c:pt>
                <c:pt idx="500">
                  <c:v>-4.5355239926720969E-3</c:v>
                </c:pt>
                <c:pt idx="501">
                  <c:v>-4.5355239926720969E-3</c:v>
                </c:pt>
                <c:pt idx="502">
                  <c:v>3.46447600168176E-3</c:v>
                </c:pt>
                <c:pt idx="503">
                  <c:v>3.46447600168176E-3</c:v>
                </c:pt>
                <c:pt idx="504">
                  <c:v>4.7583400009898469E-4</c:v>
                </c:pt>
                <c:pt idx="505">
                  <c:v>4.7583400009898469E-4</c:v>
                </c:pt>
                <c:pt idx="507">
                  <c:v>6.0186640039319173E-3</c:v>
                </c:pt>
                <c:pt idx="508">
                  <c:v>-3.9699779954389669E-3</c:v>
                </c:pt>
                <c:pt idx="509">
                  <c:v>-9.6997799846576527E-4</c:v>
                </c:pt>
                <c:pt idx="510">
                  <c:v>3.0022005375940353E-5</c:v>
                </c:pt>
                <c:pt idx="511">
                  <c:v>4.03002199891489E-3</c:v>
                </c:pt>
                <c:pt idx="512">
                  <c:v>5.0300220027565956E-3</c:v>
                </c:pt>
                <c:pt idx="513">
                  <c:v>-3.4394559988868423E-3</c:v>
                </c:pt>
                <c:pt idx="514">
                  <c:v>-3.4394559988868423E-3</c:v>
                </c:pt>
                <c:pt idx="515">
                  <c:v>-2.4394559950451367E-3</c:v>
                </c:pt>
                <c:pt idx="516">
                  <c:v>4.5605440027429722E-3</c:v>
                </c:pt>
                <c:pt idx="517">
                  <c:v>8.5605440035578795E-3</c:v>
                </c:pt>
                <c:pt idx="518">
                  <c:v>1.0560544003965333E-2</c:v>
                </c:pt>
                <c:pt idx="519">
                  <c:v>1.5560544001345988E-2</c:v>
                </c:pt>
                <c:pt idx="520">
                  <c:v>-6.8966259932494722E-3</c:v>
                </c:pt>
                <c:pt idx="521">
                  <c:v>-2.8966259997105226E-3</c:v>
                </c:pt>
                <c:pt idx="522">
                  <c:v>2.1033740049460903E-3</c:v>
                </c:pt>
                <c:pt idx="523">
                  <c:v>2.1033740049460903E-3</c:v>
                </c:pt>
                <c:pt idx="524">
                  <c:v>2.1033740049460903E-3</c:v>
                </c:pt>
                <c:pt idx="525">
                  <c:v>1.2103374006983358E-2</c:v>
                </c:pt>
                <c:pt idx="526">
                  <c:v>2.0103374001337215E-2</c:v>
                </c:pt>
                <c:pt idx="527">
                  <c:v>2.64620400412241E-3</c:v>
                </c:pt>
                <c:pt idx="528">
                  <c:v>4.6462040045298636E-3</c:v>
                </c:pt>
                <c:pt idx="529">
                  <c:v>9.6462040019105189E-3</c:v>
                </c:pt>
                <c:pt idx="530">
                  <c:v>1.7646204003540333E-2</c:v>
                </c:pt>
                <c:pt idx="531">
                  <c:v>1.0857800225494429E-4</c:v>
                </c:pt>
                <c:pt idx="532">
                  <c:v>8.1085780038847588E-3</c:v>
                </c:pt>
                <c:pt idx="533">
                  <c:v>9.1085780004505068E-3</c:v>
                </c:pt>
                <c:pt idx="534">
                  <c:v>1.9022339984076098E-3</c:v>
                </c:pt>
                <c:pt idx="535">
                  <c:v>1.2542081996798515E-2</c:v>
                </c:pt>
                <c:pt idx="536">
                  <c:v>1.6542081997613423E-2</c:v>
                </c:pt>
                <c:pt idx="537">
                  <c:v>1.8542081998020876E-2</c:v>
                </c:pt>
                <c:pt idx="538">
                  <c:v>8.7020439968910068E-3</c:v>
                </c:pt>
                <c:pt idx="539">
                  <c:v>8.7020439968910068E-3</c:v>
                </c:pt>
                <c:pt idx="540">
                  <c:v>7.8770399704808369E-4</c:v>
                </c:pt>
                <c:pt idx="541">
                  <c:v>7.8770399704808369E-4</c:v>
                </c:pt>
                <c:pt idx="542">
                  <c:v>1.2787703999492805E-2</c:v>
                </c:pt>
                <c:pt idx="543">
                  <c:v>1.2787703999492805E-2</c:v>
                </c:pt>
                <c:pt idx="544">
                  <c:v>-4.5733980077784508E-3</c:v>
                </c:pt>
                <c:pt idx="545">
                  <c:v>-2.5733980073709972E-3</c:v>
                </c:pt>
                <c:pt idx="546">
                  <c:v>1.42660199344391E-3</c:v>
                </c:pt>
                <c:pt idx="547">
                  <c:v>2.4266019972856157E-3</c:v>
                </c:pt>
                <c:pt idx="548">
                  <c:v>2.4266019972856157E-3</c:v>
                </c:pt>
                <c:pt idx="549">
                  <c:v>4.4266019976930693E-3</c:v>
                </c:pt>
                <c:pt idx="550">
                  <c:v>5.4266019942588173E-3</c:v>
                </c:pt>
                <c:pt idx="551">
                  <c:v>4.2150540029979311E-3</c:v>
                </c:pt>
                <c:pt idx="552">
                  <c:v>4.2150540029979311E-3</c:v>
                </c:pt>
                <c:pt idx="553">
                  <c:v>-1.7460480012232438E-3</c:v>
                </c:pt>
                <c:pt idx="554">
                  <c:v>-3.4604800021043047E-4</c:v>
                </c:pt>
                <c:pt idx="555">
                  <c:v>5.8539520032354631E-3</c:v>
                </c:pt>
                <c:pt idx="556">
                  <c:v>1.0053951998997945E-2</c:v>
                </c:pt>
                <c:pt idx="557">
                  <c:v>1.0053951998997945E-2</c:v>
                </c:pt>
                <c:pt idx="558">
                  <c:v>6.4240400388371199E-4</c:v>
                </c:pt>
                <c:pt idx="559">
                  <c:v>6.4240400388371199E-4</c:v>
                </c:pt>
                <c:pt idx="560">
                  <c:v>-1.3462379938573577E-3</c:v>
                </c:pt>
                <c:pt idx="561">
                  <c:v>-1.3462379938573577E-3</c:v>
                </c:pt>
                <c:pt idx="562">
                  <c:v>1.3922099999035709E-2</c:v>
                </c:pt>
                <c:pt idx="563">
                  <c:v>1.3922099999035709E-2</c:v>
                </c:pt>
                <c:pt idx="564">
                  <c:v>-4.6615279934485443E-3</c:v>
                </c:pt>
                <c:pt idx="565">
                  <c:v>3.0384720012079924E-3</c:v>
                </c:pt>
                <c:pt idx="566">
                  <c:v>7.2384720042464323E-3</c:v>
                </c:pt>
                <c:pt idx="567">
                  <c:v>2.6755279977805912E-3</c:v>
                </c:pt>
                <c:pt idx="568">
                  <c:v>7.7354900058708154E-3</c:v>
                </c:pt>
                <c:pt idx="569">
                  <c:v>1.3235490005172323E-2</c:v>
                </c:pt>
                <c:pt idx="570">
                  <c:v>3.4526219969848171E-3</c:v>
                </c:pt>
                <c:pt idx="571">
                  <c:v>3.4526219969848171E-3</c:v>
                </c:pt>
                <c:pt idx="572">
                  <c:v>-2.4617180024506524E-3</c:v>
                </c:pt>
                <c:pt idx="573">
                  <c:v>-2.4617180024506524E-3</c:v>
                </c:pt>
                <c:pt idx="574">
                  <c:v>6.4753379992907867E-3</c:v>
                </c:pt>
                <c:pt idx="575">
                  <c:v>5.8179780025966465E-3</c:v>
                </c:pt>
                <c:pt idx="576">
                  <c:v>5.8179780025966465E-3</c:v>
                </c:pt>
                <c:pt idx="577">
                  <c:v>6.4200100023299456E-3</c:v>
                </c:pt>
                <c:pt idx="578">
                  <c:v>6.9656319974455982E-3</c:v>
                </c:pt>
                <c:pt idx="579">
                  <c:v>6.9656319974455982E-3</c:v>
                </c:pt>
                <c:pt idx="580">
                  <c:v>-1.0230100015178323E-3</c:v>
                </c:pt>
                <c:pt idx="581">
                  <c:v>-1.0230100015178323E-3</c:v>
                </c:pt>
                <c:pt idx="582">
                  <c:v>-2.118419943144545E-4</c:v>
                </c:pt>
                <c:pt idx="583">
                  <c:v>-2.118419943144545E-4</c:v>
                </c:pt>
                <c:pt idx="584">
                  <c:v>-1.738300001306925E-3</c:v>
                </c:pt>
                <c:pt idx="585">
                  <c:v>3.6169999657431617E-4</c:v>
                </c:pt>
                <c:pt idx="586">
                  <c:v>3.1616999985999428E-3</c:v>
                </c:pt>
                <c:pt idx="587">
                  <c:v>4.5616999923367985E-3</c:v>
                </c:pt>
                <c:pt idx="588">
                  <c:v>5.9616999933496118E-3</c:v>
                </c:pt>
                <c:pt idx="589">
                  <c:v>1.0761699995782692E-2</c:v>
                </c:pt>
                <c:pt idx="590">
                  <c:v>1.146169999265112E-2</c:v>
                </c:pt>
                <c:pt idx="591">
                  <c:v>-1.7783379953471012E-3</c:v>
                </c:pt>
                <c:pt idx="592">
                  <c:v>-1.7783379953471012E-3</c:v>
                </c:pt>
                <c:pt idx="593">
                  <c:v>-6.5264000295428559E-4</c:v>
                </c:pt>
                <c:pt idx="594">
                  <c:v>9.9875600426457822E-4</c:v>
                </c:pt>
                <c:pt idx="595">
                  <c:v>-8.4128200251143426E-4</c:v>
                </c:pt>
                <c:pt idx="596">
                  <c:v>-1.0487284002010711E-2</c:v>
                </c:pt>
                <c:pt idx="597">
                  <c:v>7.4603000393835828E-4</c:v>
                </c:pt>
                <c:pt idx="598">
                  <c:v>7.4603000393835828E-4</c:v>
                </c:pt>
                <c:pt idx="599">
                  <c:v>5.2888600039295852E-3</c:v>
                </c:pt>
                <c:pt idx="600">
                  <c:v>5.2888600039295852E-3</c:v>
                </c:pt>
                <c:pt idx="601">
                  <c:v>1.6288860002532601E-2</c:v>
                </c:pt>
                <c:pt idx="602">
                  <c:v>1.6288860002532601E-2</c:v>
                </c:pt>
                <c:pt idx="603">
                  <c:v>3.8430480053648353E-3</c:v>
                </c:pt>
                <c:pt idx="604">
                  <c:v>3.8430480053648353E-3</c:v>
                </c:pt>
                <c:pt idx="605">
                  <c:v>7.8544060015701689E-3</c:v>
                </c:pt>
                <c:pt idx="606">
                  <c:v>7.8544060015701689E-3</c:v>
                </c:pt>
                <c:pt idx="609">
                  <c:v>1.1356058006640524E-2</c:v>
                </c:pt>
                <c:pt idx="611">
                  <c:v>4.9102460034191608E-3</c:v>
                </c:pt>
                <c:pt idx="612">
                  <c:v>6.5273779982817359E-3</c:v>
                </c:pt>
                <c:pt idx="613">
                  <c:v>1.4530760090565309E-3</c:v>
                </c:pt>
                <c:pt idx="614">
                  <c:v>-3.6462599382502958E-4</c:v>
                </c:pt>
                <c:pt idx="615">
                  <c:v>8.1227799819316715E-4</c:v>
                </c:pt>
                <c:pt idx="616">
                  <c:v>4.2941000720020384E-4</c:v>
                </c:pt>
                <c:pt idx="617">
                  <c:v>6.1208799888845533E-4</c:v>
                </c:pt>
                <c:pt idx="618">
                  <c:v>-3.3022520001395606E-3</c:v>
                </c:pt>
                <c:pt idx="619">
                  <c:v>-3.2052340029622428E-3</c:v>
                </c:pt>
                <c:pt idx="620">
                  <c:v>-2.6538599922787398E-4</c:v>
                </c:pt>
                <c:pt idx="621">
                  <c:v>5.4966079987934791E-3</c:v>
                </c:pt>
                <c:pt idx="623">
                  <c:v>-6.8086600367678329E-4</c:v>
                </c:pt>
                <c:pt idx="624">
                  <c:v>8.6196399934124202E-4</c:v>
                </c:pt>
                <c:pt idx="628">
                  <c:v>1.6783359969849698E-3</c:v>
                </c:pt>
                <c:pt idx="636">
                  <c:v>2.5596839986974373E-3</c:v>
                </c:pt>
                <c:pt idx="639">
                  <c:v>6.3005400443216786E-4</c:v>
                </c:pt>
                <c:pt idx="647">
                  <c:v>3.8589399628108367E-4</c:v>
                </c:pt>
                <c:pt idx="657">
                  <c:v>-5.490929979714565E-4</c:v>
                </c:pt>
                <c:pt idx="659">
                  <c:v>6.8228399322833866E-4</c:v>
                </c:pt>
                <c:pt idx="663">
                  <c:v>-7.7488600072683766E-4</c:v>
                </c:pt>
                <c:pt idx="665">
                  <c:v>-1.129132004280109E-3</c:v>
                </c:pt>
                <c:pt idx="668">
                  <c:v>-1.0557800051174127E-3</c:v>
                </c:pt>
                <c:pt idx="670">
                  <c:v>-8.7441992945969105E-5</c:v>
                </c:pt>
                <c:pt idx="673">
                  <c:v>-6.8560000363504514E-4</c:v>
                </c:pt>
                <c:pt idx="677">
                  <c:v>-1.1437200009822845E-3</c:v>
                </c:pt>
                <c:pt idx="679">
                  <c:v>-6.0387200210243464E-4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A-4A9D-891F-AEF08C645D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53">
                  <c:v>-4.3503029955900274E-3</c:v>
                </c:pt>
                <c:pt idx="54">
                  <c:v>9.6105500415433198E-4</c:v>
                </c:pt>
                <c:pt idx="57">
                  <c:v>5.8073004765901715E-5</c:v>
                </c:pt>
                <c:pt idx="67">
                  <c:v>1.7710830070427619E-3</c:v>
                </c:pt>
                <c:pt idx="161">
                  <c:v>-9.8691000312101096E-4</c:v>
                </c:pt>
                <c:pt idx="170">
                  <c:v>3.9761000516591594E-4</c:v>
                </c:pt>
                <c:pt idx="183">
                  <c:v>-3.1922670023050159E-3</c:v>
                </c:pt>
                <c:pt idx="186">
                  <c:v>2.3332409982685931E-3</c:v>
                </c:pt>
                <c:pt idx="188">
                  <c:v>9.760710017872043E-4</c:v>
                </c:pt>
                <c:pt idx="253">
                  <c:v>-7.3600999894551933E-4</c:v>
                </c:pt>
                <c:pt idx="258">
                  <c:v>-3.4217649954371154E-3</c:v>
                </c:pt>
                <c:pt idx="271">
                  <c:v>9.569809990352951E-4</c:v>
                </c:pt>
                <c:pt idx="272">
                  <c:v>1.0569809965090826E-3</c:v>
                </c:pt>
                <c:pt idx="273">
                  <c:v>-4.7160399844869971E-4</c:v>
                </c:pt>
                <c:pt idx="274">
                  <c:v>-4.7160399844869971E-4</c:v>
                </c:pt>
                <c:pt idx="276">
                  <c:v>-5.0018900219583884E-4</c:v>
                </c:pt>
                <c:pt idx="277">
                  <c:v>1.2998110032640398E-3</c:v>
                </c:pt>
                <c:pt idx="281">
                  <c:v>-1.7416001355741173E-5</c:v>
                </c:pt>
                <c:pt idx="282">
                  <c:v>8.2583996118046343E-5</c:v>
                </c:pt>
                <c:pt idx="290">
                  <c:v>-5.699519970221445E-4</c:v>
                </c:pt>
                <c:pt idx="292">
                  <c:v>-6.7157640005461872E-3</c:v>
                </c:pt>
                <c:pt idx="305">
                  <c:v>-1.3854319986421615E-3</c:v>
                </c:pt>
                <c:pt idx="313">
                  <c:v>2.136144001269713E-3</c:v>
                </c:pt>
                <c:pt idx="314">
                  <c:v>-0.30020957299711881</c:v>
                </c:pt>
                <c:pt idx="316">
                  <c:v>-3.5249799839220941E-4</c:v>
                </c:pt>
                <c:pt idx="352">
                  <c:v>-2.7075039979536086E-3</c:v>
                </c:pt>
                <c:pt idx="353">
                  <c:v>-2.7075039979536086E-3</c:v>
                </c:pt>
                <c:pt idx="354">
                  <c:v>-3.8932589959586039E-3</c:v>
                </c:pt>
                <c:pt idx="355">
                  <c:v>-3.8932589959586039E-3</c:v>
                </c:pt>
                <c:pt idx="370">
                  <c:v>2.3120400146581233E-4</c:v>
                </c:pt>
                <c:pt idx="371">
                  <c:v>2.3120400146581233E-4</c:v>
                </c:pt>
                <c:pt idx="389">
                  <c:v>2.9726200591539964E-4</c:v>
                </c:pt>
                <c:pt idx="390">
                  <c:v>2.9726200591539964E-4</c:v>
                </c:pt>
                <c:pt idx="434">
                  <c:v>-1.8496200209483504E-4</c:v>
                </c:pt>
                <c:pt idx="435">
                  <c:v>-1.4496200310532004E-4</c:v>
                </c:pt>
                <c:pt idx="471">
                  <c:v>-9.635759997763671E-4</c:v>
                </c:pt>
                <c:pt idx="472">
                  <c:v>-9.4357600028160959E-4</c:v>
                </c:pt>
                <c:pt idx="481">
                  <c:v>-1.1912690024473704E-3</c:v>
                </c:pt>
                <c:pt idx="482">
                  <c:v>-1.1912690024473704E-3</c:v>
                </c:pt>
                <c:pt idx="495">
                  <c:v>-6.9548600004054606E-4</c:v>
                </c:pt>
                <c:pt idx="496">
                  <c:v>-6.9548600004054606E-4</c:v>
                </c:pt>
                <c:pt idx="498">
                  <c:v>-7.526560002588667E-4</c:v>
                </c:pt>
                <c:pt idx="499">
                  <c:v>-7.526560002588667E-4</c:v>
                </c:pt>
                <c:pt idx="627">
                  <c:v>-5.2166399837005883E-4</c:v>
                </c:pt>
                <c:pt idx="637">
                  <c:v>2.5596839986974373E-3</c:v>
                </c:pt>
                <c:pt idx="672">
                  <c:v>-8.85410001501441E-4</c:v>
                </c:pt>
                <c:pt idx="676">
                  <c:v>1.7657010030234233E-3</c:v>
                </c:pt>
                <c:pt idx="678">
                  <c:v>-1.1437200009822845E-3</c:v>
                </c:pt>
                <c:pt idx="680">
                  <c:v>-6.0387200210243464E-4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A-4A9D-891F-AEF08C645D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86">
                  <c:v>3.1340490022557788E-3</c:v>
                </c:pt>
                <c:pt idx="506">
                  <c:v>-9.0703399473568425E-4</c:v>
                </c:pt>
                <c:pt idx="622">
                  <c:v>-5.9479979972820729E-4</c:v>
                </c:pt>
                <c:pt idx="625">
                  <c:v>-0.12062550999689847</c:v>
                </c:pt>
                <c:pt idx="626">
                  <c:v>-5.2166399837005883E-4</c:v>
                </c:pt>
                <c:pt idx="629">
                  <c:v>4.8321439971914515E-3</c:v>
                </c:pt>
                <c:pt idx="630">
                  <c:v>-5.707381999673089E-2</c:v>
                </c:pt>
                <c:pt idx="631">
                  <c:v>-7.3993599653476849E-4</c:v>
                </c:pt>
                <c:pt idx="633">
                  <c:v>0.1897741569991922</c:v>
                </c:pt>
                <c:pt idx="634">
                  <c:v>-1.2373339995974675E-3</c:v>
                </c:pt>
                <c:pt idx="635">
                  <c:v>3.9911560015752912E-3</c:v>
                </c:pt>
                <c:pt idx="640">
                  <c:v>-1.7528140015201643E-3</c:v>
                </c:pt>
                <c:pt idx="641">
                  <c:v>1.2471859954530373E-3</c:v>
                </c:pt>
                <c:pt idx="642">
                  <c:v>-1.3099839998176321E-3</c:v>
                </c:pt>
                <c:pt idx="643">
                  <c:v>4.2688200483098626E-4</c:v>
                </c:pt>
                <c:pt idx="644">
                  <c:v>6.1254200409166515E-4</c:v>
                </c:pt>
                <c:pt idx="646">
                  <c:v>-1.2939920052303933E-3</c:v>
                </c:pt>
                <c:pt idx="648">
                  <c:v>4.858940010308288E-4</c:v>
                </c:pt>
                <c:pt idx="649">
                  <c:v>-1.2284459953662008E-3</c:v>
                </c:pt>
                <c:pt idx="650">
                  <c:v>1.3143839969416149E-3</c:v>
                </c:pt>
                <c:pt idx="651">
                  <c:v>-6.236219996935688E-4</c:v>
                </c:pt>
                <c:pt idx="652">
                  <c:v>0.14024257900018711</c:v>
                </c:pt>
                <c:pt idx="653">
                  <c:v>-5.2774399955524132E-4</c:v>
                </c:pt>
                <c:pt idx="654">
                  <c:v>-5.2774399955524132E-4</c:v>
                </c:pt>
                <c:pt idx="655">
                  <c:v>-8.9504971001588274E-2</c:v>
                </c:pt>
                <c:pt idx="656">
                  <c:v>-0.16753946300013922</c:v>
                </c:pt>
                <c:pt idx="658">
                  <c:v>-3.3484799496363848E-4</c:v>
                </c:pt>
                <c:pt idx="660">
                  <c:v>6.8228399322833866E-4</c:v>
                </c:pt>
                <c:pt idx="661">
                  <c:v>-6.0915000358363613E-4</c:v>
                </c:pt>
                <c:pt idx="662">
                  <c:v>-2.4377349982387386E-3</c:v>
                </c:pt>
                <c:pt idx="664">
                  <c:v>-7.7488600072683766E-4</c:v>
                </c:pt>
                <c:pt idx="666">
                  <c:v>-1.129132004280109E-3</c:v>
                </c:pt>
                <c:pt idx="667">
                  <c:v>-1.129132004280109E-3</c:v>
                </c:pt>
                <c:pt idx="669">
                  <c:v>-9.5578000036766753E-4</c:v>
                </c:pt>
                <c:pt idx="671">
                  <c:v>-8.85410001501441E-4</c:v>
                </c:pt>
                <c:pt idx="674">
                  <c:v>-6.8560000363504514E-4</c:v>
                </c:pt>
                <c:pt idx="675">
                  <c:v>1.7657010030234233E-3</c:v>
                </c:pt>
                <c:pt idx="681">
                  <c:v>-4.7652200737502426E-4</c:v>
                </c:pt>
                <c:pt idx="682">
                  <c:v>-1.1333220027154312E-3</c:v>
                </c:pt>
                <c:pt idx="683">
                  <c:v>-1.0033599974121898E-3</c:v>
                </c:pt>
                <c:pt idx="684">
                  <c:v>-1.1778519983636215E-3</c:v>
                </c:pt>
                <c:pt idx="685">
                  <c:v>-4.5050200424157083E-4</c:v>
                </c:pt>
                <c:pt idx="686">
                  <c:v>-3.5627599572762847E-4</c:v>
                </c:pt>
                <c:pt idx="687">
                  <c:v>1.1513900244608521E-4</c:v>
                </c:pt>
                <c:pt idx="688">
                  <c:v>-6.2201199762057513E-4</c:v>
                </c:pt>
                <c:pt idx="689">
                  <c:v>-1.140283995482605E-3</c:v>
                </c:pt>
                <c:pt idx="690">
                  <c:v>-5.9764400066342205E-4</c:v>
                </c:pt>
                <c:pt idx="691">
                  <c:v>-5.701039990526624E-4</c:v>
                </c:pt>
                <c:pt idx="692">
                  <c:v>-1.2587460005306639E-3</c:v>
                </c:pt>
                <c:pt idx="693">
                  <c:v>-9.4554599490948021E-4</c:v>
                </c:pt>
                <c:pt idx="694">
                  <c:v>-5.2003800374222919E-4</c:v>
                </c:pt>
                <c:pt idx="695">
                  <c:v>-5.1724599325098097E-4</c:v>
                </c:pt>
                <c:pt idx="696">
                  <c:v>-8.7400258053094149E-7</c:v>
                </c:pt>
                <c:pt idx="697">
                  <c:v>1.5610599803039804E-4</c:v>
                </c:pt>
                <c:pt idx="698">
                  <c:v>3.5992001357953995E-5</c:v>
                </c:pt>
                <c:pt idx="699">
                  <c:v>-1.395669998601079E-3</c:v>
                </c:pt>
                <c:pt idx="700">
                  <c:v>-2.4820600083330646E-4</c:v>
                </c:pt>
                <c:pt idx="701">
                  <c:v>-1.1607039996306412E-3</c:v>
                </c:pt>
                <c:pt idx="702">
                  <c:v>-2.6945999707095325E-4</c:v>
                </c:pt>
                <c:pt idx="703">
                  <c:v>4.8098600382218137E-4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4A-4A9D-891F-AEF08C645D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4A-4A9D-891F-AEF08C645D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4A-4A9D-891F-AEF08C645D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Active!$F$21:$F$116</c:f>
              <c:numCache>
                <c:formatCode>General</c:formatCode>
                <c:ptCount val="96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</c:numCache>
            </c:numRef>
          </c:xVal>
          <c:yVal>
            <c:numRef>
              <c:f>Active!$N$21:$N$116</c:f>
              <c:numCache>
                <c:formatCode>General</c:formatCode>
                <c:ptCount val="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4A-4A9D-891F-AEF08C645D48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-5.3197226421069378E-3</c:v>
                </c:pt>
                <c:pt idx="1">
                  <c:v>-5.1269647454014631E-3</c:v>
                </c:pt>
                <c:pt idx="2">
                  <c:v>-5.0783089214750006E-3</c:v>
                </c:pt>
                <c:pt idx="3">
                  <c:v>-5.0485402624273409E-3</c:v>
                </c:pt>
                <c:pt idx="4">
                  <c:v>-4.9326523495290091E-3</c:v>
                </c:pt>
                <c:pt idx="5">
                  <c:v>-4.7398944528235345E-3</c:v>
                </c:pt>
                <c:pt idx="6">
                  <c:v>-4.5455820569510804E-3</c:v>
                </c:pt>
                <c:pt idx="7">
                  <c:v>-4.3512696610786255E-3</c:v>
                </c:pt>
                <c:pt idx="8">
                  <c:v>-4.2805399489810525E-3</c:v>
                </c:pt>
                <c:pt idx="9">
                  <c:v>-4.2623523087273905E-3</c:v>
                </c:pt>
                <c:pt idx="10">
                  <c:v>-4.2289305766373287E-3</c:v>
                </c:pt>
                <c:pt idx="11">
                  <c:v>-4.228153327053839E-3</c:v>
                </c:pt>
                <c:pt idx="12">
                  <c:v>-4.2121419856339486E-3</c:v>
                </c:pt>
                <c:pt idx="13">
                  <c:v>-4.19986144221481E-3</c:v>
                </c:pt>
                <c:pt idx="14">
                  <c:v>-4.1919334964632135E-3</c:v>
                </c:pt>
                <c:pt idx="15">
                  <c:v>-4.1633307117907884E-3</c:v>
                </c:pt>
                <c:pt idx="16">
                  <c:v>-4.1602217134568287E-3</c:v>
                </c:pt>
                <c:pt idx="17">
                  <c:v>-4.1585117643731509E-3</c:v>
                </c:pt>
                <c:pt idx="18">
                  <c:v>-4.155402766039192E-3</c:v>
                </c:pt>
                <c:pt idx="19">
                  <c:v>-4.1322407284511958E-3</c:v>
                </c:pt>
                <c:pt idx="20">
                  <c:v>-4.1314634788677061E-3</c:v>
                </c:pt>
                <c:pt idx="21">
                  <c:v>-4.1306862292842155E-3</c:v>
                </c:pt>
                <c:pt idx="22">
                  <c:v>-4.1299089797007258E-3</c:v>
                </c:pt>
                <c:pt idx="23">
                  <c:v>-4.1031715940286762E-3</c:v>
                </c:pt>
                <c:pt idx="24">
                  <c:v>-4.0941554988601948E-3</c:v>
                </c:pt>
                <c:pt idx="25">
                  <c:v>-4.0905801507761415E-3</c:v>
                </c:pt>
                <c:pt idx="26">
                  <c:v>-4.0646200146875816E-3</c:v>
                </c:pt>
                <c:pt idx="27">
                  <c:v>-4.054360320185516E-3</c:v>
                </c:pt>
                <c:pt idx="28">
                  <c:v>-4.0492304729344833E-3</c:v>
                </c:pt>
                <c:pt idx="29">
                  <c:v>-3.9517633751648597E-3</c:v>
                </c:pt>
                <c:pt idx="30">
                  <c:v>-3.9352856839948757E-3</c:v>
                </c:pt>
                <c:pt idx="31">
                  <c:v>-3.908548298322826E-3</c:v>
                </c:pt>
                <c:pt idx="32">
                  <c:v>-3.9077710487393363E-3</c:v>
                </c:pt>
                <c:pt idx="33">
                  <c:v>-3.6006020133441609E-3</c:v>
                </c:pt>
                <c:pt idx="34">
                  <c:v>-3.5998247637606708E-3</c:v>
                </c:pt>
                <c:pt idx="35">
                  <c:v>-3.5954721660931277E-3</c:v>
                </c:pt>
                <c:pt idx="36">
                  <c:v>-3.5934513171760546E-3</c:v>
                </c:pt>
                <c:pt idx="37">
                  <c:v>-3.5589414356691066E-3</c:v>
                </c:pt>
                <c:pt idx="38">
                  <c:v>-3.5294059514964938E-3</c:v>
                </c:pt>
                <c:pt idx="39">
                  <c:v>-3.5262969531625341E-3</c:v>
                </c:pt>
                <c:pt idx="40">
                  <c:v>-3.5124619105764156E-3</c:v>
                </c:pt>
                <c:pt idx="41">
                  <c:v>-3.5124619105764156E-3</c:v>
                </c:pt>
                <c:pt idx="42">
                  <c:v>-3.4964505691565252E-3</c:v>
                </c:pt>
                <c:pt idx="43">
                  <c:v>-3.4944297202394517E-3</c:v>
                </c:pt>
                <c:pt idx="44">
                  <c:v>-3.4944297202394517E-3</c:v>
                </c:pt>
                <c:pt idx="45">
                  <c:v>-3.4944297202394517E-3</c:v>
                </c:pt>
                <c:pt idx="46">
                  <c:v>-3.4922534214056802E-3</c:v>
                </c:pt>
                <c:pt idx="47">
                  <c:v>-3.4902325724886067E-3</c:v>
                </c:pt>
                <c:pt idx="48">
                  <c:v>-3.4900771225719086E-3</c:v>
                </c:pt>
                <c:pt idx="49">
                  <c:v>-3.489766222738513E-3</c:v>
                </c:pt>
                <c:pt idx="50">
                  <c:v>-3.4892998729884189E-3</c:v>
                </c:pt>
                <c:pt idx="51">
                  <c:v>-3.4885226234049292E-3</c:v>
                </c:pt>
                <c:pt idx="52">
                  <c:v>-3.4865017744878557E-3</c:v>
                </c:pt>
                <c:pt idx="53">
                  <c:v>-3.4512923683557668E-3</c:v>
                </c:pt>
                <c:pt idx="54">
                  <c:v>-3.4492715194386933E-3</c:v>
                </c:pt>
                <c:pt idx="55">
                  <c:v>-3.4481056450634587E-3</c:v>
                </c:pt>
                <c:pt idx="56">
                  <c:v>-3.4465511458964789E-3</c:v>
                </c:pt>
                <c:pt idx="57">
                  <c:v>-3.4456961713546404E-3</c:v>
                </c:pt>
                <c:pt idx="58">
                  <c:v>-3.4453075465628955E-3</c:v>
                </c:pt>
                <c:pt idx="59">
                  <c:v>-3.4222232339332481E-3</c:v>
                </c:pt>
                <c:pt idx="60">
                  <c:v>-3.4210573595580131E-3</c:v>
                </c:pt>
                <c:pt idx="61">
                  <c:v>-3.4206687347662682E-3</c:v>
                </c:pt>
                <c:pt idx="62">
                  <c:v>-3.4174820114739601E-3</c:v>
                </c:pt>
                <c:pt idx="63">
                  <c:v>-3.4162384121403763E-3</c:v>
                </c:pt>
                <c:pt idx="64">
                  <c:v>-3.4158497873486311E-3</c:v>
                </c:pt>
                <c:pt idx="65">
                  <c:v>-3.4154611625568862E-3</c:v>
                </c:pt>
                <c:pt idx="66">
                  <c:v>-3.4139066633899068E-3</c:v>
                </c:pt>
                <c:pt idx="67">
                  <c:v>-3.4091654409306189E-3</c:v>
                </c:pt>
                <c:pt idx="68">
                  <c:v>-3.3839048294671999E-3</c:v>
                </c:pt>
                <c:pt idx="69">
                  <c:v>-3.3835939296338038E-3</c:v>
                </c:pt>
                <c:pt idx="70">
                  <c:v>-3.3831275798837102E-3</c:v>
                </c:pt>
                <c:pt idx="71">
                  <c:v>-3.3823503303002204E-3</c:v>
                </c:pt>
                <c:pt idx="72">
                  <c:v>-3.3761323336323019E-3</c:v>
                </c:pt>
                <c:pt idx="73">
                  <c:v>-3.3607427918792032E-3</c:v>
                </c:pt>
                <c:pt idx="74">
                  <c:v>-3.3599655422957135E-3</c:v>
                </c:pt>
                <c:pt idx="75">
                  <c:v>-3.3571674437951502E-3</c:v>
                </c:pt>
                <c:pt idx="76">
                  <c:v>-3.3548356950446807E-3</c:v>
                </c:pt>
                <c:pt idx="77">
                  <c:v>-3.3548356950446807E-3</c:v>
                </c:pt>
                <c:pt idx="78">
                  <c:v>-3.3504830973771376E-3</c:v>
                </c:pt>
                <c:pt idx="79">
                  <c:v>-3.3504830973771376E-3</c:v>
                </c:pt>
                <c:pt idx="80">
                  <c:v>-3.3469077492930847E-3</c:v>
                </c:pt>
                <c:pt idx="81">
                  <c:v>-3.3469077492930847E-3</c:v>
                </c:pt>
                <c:pt idx="82">
                  <c:v>-3.3469077492930847E-3</c:v>
                </c:pt>
                <c:pt idx="83">
                  <c:v>-3.3461304997095946E-3</c:v>
                </c:pt>
                <c:pt idx="84">
                  <c:v>-3.3461304997095946E-3</c:v>
                </c:pt>
                <c:pt idx="85">
                  <c:v>-3.3441096507925211E-3</c:v>
                </c:pt>
                <c:pt idx="86">
                  <c:v>-3.3423219767504944E-3</c:v>
                </c:pt>
                <c:pt idx="87">
                  <c:v>-3.3419333519587495E-3</c:v>
                </c:pt>
                <c:pt idx="88">
                  <c:v>-3.3403011278334213E-3</c:v>
                </c:pt>
                <c:pt idx="89">
                  <c:v>-3.3186158644540552E-3</c:v>
                </c:pt>
                <c:pt idx="90">
                  <c:v>-3.3162841157035857E-3</c:v>
                </c:pt>
                <c:pt idx="91">
                  <c:v>-3.3103770188690632E-3</c:v>
                </c:pt>
                <c:pt idx="92">
                  <c:v>-3.3099106691189691E-3</c:v>
                </c:pt>
                <c:pt idx="93">
                  <c:v>-3.3091334195354794E-3</c:v>
                </c:pt>
                <c:pt idx="94">
                  <c:v>-3.3083561699519897E-3</c:v>
                </c:pt>
                <c:pt idx="95">
                  <c:v>-3.2872149812810665E-3</c:v>
                </c:pt>
                <c:pt idx="96">
                  <c:v>-3.2872149812810665E-3</c:v>
                </c:pt>
                <c:pt idx="97">
                  <c:v>-3.2789761356960745E-3</c:v>
                </c:pt>
                <c:pt idx="98">
                  <c:v>-3.2789761356960745E-3</c:v>
                </c:pt>
                <c:pt idx="99">
                  <c:v>-3.2581458468585473E-3</c:v>
                </c:pt>
                <c:pt idx="100">
                  <c:v>-3.2581458468585473E-3</c:v>
                </c:pt>
                <c:pt idx="101">
                  <c:v>-3.2581458468585473E-3</c:v>
                </c:pt>
                <c:pt idx="102">
                  <c:v>-3.2399582066048858E-3</c:v>
                </c:pt>
                <c:pt idx="103">
                  <c:v>-3.2399582066048858E-3</c:v>
                </c:pt>
                <c:pt idx="104">
                  <c:v>-3.2399582066048858E-3</c:v>
                </c:pt>
                <c:pt idx="105">
                  <c:v>-3.1322314143331972E-3</c:v>
                </c:pt>
                <c:pt idx="106">
                  <c:v>-3.1275679168322581E-3</c:v>
                </c:pt>
                <c:pt idx="107">
                  <c:v>-3.1263243174986747E-3</c:v>
                </c:pt>
                <c:pt idx="108">
                  <c:v>-3.1098466263286906E-3</c:v>
                </c:pt>
                <c:pt idx="109">
                  <c:v>-3.1098466263286906E-3</c:v>
                </c:pt>
                <c:pt idx="110">
                  <c:v>-3.1098466263286906E-3</c:v>
                </c:pt>
                <c:pt idx="111">
                  <c:v>-3.1039395294941677E-3</c:v>
                </c:pt>
                <c:pt idx="112">
                  <c:v>-3.1039395294941677E-3</c:v>
                </c:pt>
                <c:pt idx="113">
                  <c:v>-3.103162279910678E-3</c:v>
                </c:pt>
                <c:pt idx="114">
                  <c:v>-3.1023850303271878E-3</c:v>
                </c:pt>
                <c:pt idx="115">
                  <c:v>-3.1023850303271878E-3</c:v>
                </c:pt>
                <c:pt idx="116">
                  <c:v>-3.1016077807436981E-3</c:v>
                </c:pt>
                <c:pt idx="117">
                  <c:v>-3.1003641814101148E-3</c:v>
                </c:pt>
                <c:pt idx="118">
                  <c:v>-3.1003641814101148E-3</c:v>
                </c:pt>
                <c:pt idx="119">
                  <c:v>-3.0995869318266251E-3</c:v>
                </c:pt>
                <c:pt idx="120">
                  <c:v>-3.0988096822431349E-3</c:v>
                </c:pt>
                <c:pt idx="121">
                  <c:v>-3.0988096822431349E-3</c:v>
                </c:pt>
                <c:pt idx="122">
                  <c:v>-3.0988096822431349E-3</c:v>
                </c:pt>
                <c:pt idx="123">
                  <c:v>-3.0988096822431349E-3</c:v>
                </c:pt>
                <c:pt idx="124">
                  <c:v>-3.0988096822431349E-3</c:v>
                </c:pt>
                <c:pt idx="125">
                  <c:v>-3.0980324326596452E-3</c:v>
                </c:pt>
                <c:pt idx="126">
                  <c:v>-3.0980324326596452E-3</c:v>
                </c:pt>
                <c:pt idx="127">
                  <c:v>-3.0980324326596452E-3</c:v>
                </c:pt>
                <c:pt idx="128">
                  <c:v>-3.0980324326596452E-3</c:v>
                </c:pt>
                <c:pt idx="129">
                  <c:v>-3.0960115837425717E-3</c:v>
                </c:pt>
                <c:pt idx="130">
                  <c:v>-3.0748703950716485E-3</c:v>
                </c:pt>
                <c:pt idx="131">
                  <c:v>-3.0748703950716485E-3</c:v>
                </c:pt>
                <c:pt idx="132">
                  <c:v>-3.0705177974041055E-3</c:v>
                </c:pt>
                <c:pt idx="133">
                  <c:v>-3.0697405478206157E-3</c:v>
                </c:pt>
                <c:pt idx="134">
                  <c:v>-3.0661651997365624E-3</c:v>
                </c:pt>
                <c:pt idx="135">
                  <c:v>-3.0610353524855296E-3</c:v>
                </c:pt>
                <c:pt idx="136">
                  <c:v>-3.0610353524855296E-3</c:v>
                </c:pt>
                <c:pt idx="137">
                  <c:v>-3.0291681195624472E-3</c:v>
                </c:pt>
                <c:pt idx="138">
                  <c:v>-3.0291681195624472E-3</c:v>
                </c:pt>
                <c:pt idx="139">
                  <c:v>-3.0280799701455615E-3</c:v>
                </c:pt>
                <c:pt idx="140">
                  <c:v>-3.0036743332239814E-3</c:v>
                </c:pt>
                <c:pt idx="141">
                  <c:v>-3.0008762347234182E-3</c:v>
                </c:pt>
                <c:pt idx="142">
                  <c:v>-3.0008762347234182E-3</c:v>
                </c:pt>
                <c:pt idx="143">
                  <c:v>-3.0008762347234182E-3</c:v>
                </c:pt>
                <c:pt idx="144">
                  <c:v>-3.0008762347234182E-3</c:v>
                </c:pt>
                <c:pt idx="145">
                  <c:v>-2.9898392906378629E-3</c:v>
                </c:pt>
                <c:pt idx="146">
                  <c:v>-2.9898392906378629E-3</c:v>
                </c:pt>
                <c:pt idx="147">
                  <c:v>-2.9702526011339192E-3</c:v>
                </c:pt>
                <c:pt idx="148">
                  <c:v>-2.9686981019669397E-3</c:v>
                </c:pt>
                <c:pt idx="149">
                  <c:v>-2.9668327029665643E-3</c:v>
                </c:pt>
                <c:pt idx="150">
                  <c:v>-2.961547405798833E-3</c:v>
                </c:pt>
                <c:pt idx="151">
                  <c:v>-2.9564175585478003E-3</c:v>
                </c:pt>
                <c:pt idx="152">
                  <c:v>-2.9298356227924491E-3</c:v>
                </c:pt>
                <c:pt idx="153">
                  <c:v>-2.9285920234588649E-3</c:v>
                </c:pt>
                <c:pt idx="154">
                  <c:v>-2.9275038740419791E-3</c:v>
                </c:pt>
                <c:pt idx="155">
                  <c:v>-2.9265711745417918E-3</c:v>
                </c:pt>
                <c:pt idx="156">
                  <c:v>-2.9265711745417918E-3</c:v>
                </c:pt>
                <c:pt idx="157">
                  <c:v>-2.921130427457363E-3</c:v>
                </c:pt>
                <c:pt idx="158">
                  <c:v>-2.9178659792067057E-3</c:v>
                </c:pt>
                <c:pt idx="159">
                  <c:v>-2.9147569808727464E-3</c:v>
                </c:pt>
                <c:pt idx="160">
                  <c:v>-2.8951702913688031E-3</c:v>
                </c:pt>
                <c:pt idx="161">
                  <c:v>-2.8939266920352193E-3</c:v>
                </c:pt>
                <c:pt idx="162">
                  <c:v>-2.8900404441177703E-3</c:v>
                </c:pt>
                <c:pt idx="163">
                  <c:v>-2.8887968447841865E-3</c:v>
                </c:pt>
                <c:pt idx="164">
                  <c:v>-2.8880195952006964E-3</c:v>
                </c:pt>
                <c:pt idx="165">
                  <c:v>-2.8880195952006964E-3</c:v>
                </c:pt>
                <c:pt idx="166">
                  <c:v>-2.8877086953673007E-3</c:v>
                </c:pt>
                <c:pt idx="167">
                  <c:v>-2.8861541962003209E-3</c:v>
                </c:pt>
                <c:pt idx="168">
                  <c:v>-2.8810243489492881E-3</c:v>
                </c:pt>
                <c:pt idx="169">
                  <c:v>-2.8794698497823087E-3</c:v>
                </c:pt>
                <c:pt idx="170">
                  <c:v>-2.8597277103616673E-3</c:v>
                </c:pt>
                <c:pt idx="171">
                  <c:v>-2.8586395609447816E-3</c:v>
                </c:pt>
                <c:pt idx="172">
                  <c:v>-2.8530433639436551E-3</c:v>
                </c:pt>
                <c:pt idx="173">
                  <c:v>-2.852266114360165E-3</c:v>
                </c:pt>
                <c:pt idx="174">
                  <c:v>-2.8502452654430915E-3</c:v>
                </c:pt>
                <c:pt idx="175">
                  <c:v>-2.8494680158596018E-3</c:v>
                </c:pt>
                <c:pt idx="176">
                  <c:v>-2.8486907662761121E-3</c:v>
                </c:pt>
                <c:pt idx="177">
                  <c:v>-2.8486907662761121E-3</c:v>
                </c:pt>
                <c:pt idx="178">
                  <c:v>-2.8479135166926224E-3</c:v>
                </c:pt>
                <c:pt idx="179">
                  <c:v>-2.8479135166926224E-3</c:v>
                </c:pt>
                <c:pt idx="180">
                  <c:v>-2.8471362671091322E-3</c:v>
                </c:pt>
                <c:pt idx="181">
                  <c:v>-2.8231969799376458E-3</c:v>
                </c:pt>
                <c:pt idx="182">
                  <c:v>-2.8231969799376458E-3</c:v>
                </c:pt>
                <c:pt idx="183">
                  <c:v>-2.8223420053958073E-3</c:v>
                </c:pt>
                <c:pt idx="184">
                  <c:v>-2.8203988814370826E-3</c:v>
                </c:pt>
                <c:pt idx="185">
                  <c:v>-2.8172898831031233E-3</c:v>
                </c:pt>
                <c:pt idx="186">
                  <c:v>-2.8164349085612848E-3</c:v>
                </c:pt>
                <c:pt idx="187">
                  <c:v>-2.8160462837695396E-3</c:v>
                </c:pt>
                <c:pt idx="188">
                  <c:v>-2.8156576589777947E-3</c:v>
                </c:pt>
                <c:pt idx="189">
                  <c:v>-2.8144917846025597E-3</c:v>
                </c:pt>
                <c:pt idx="190">
                  <c:v>-2.8144917846025597E-3</c:v>
                </c:pt>
                <c:pt idx="191">
                  <c:v>-2.81371453501907E-3</c:v>
                </c:pt>
                <c:pt idx="192">
                  <c:v>-2.81371453501907E-3</c:v>
                </c:pt>
                <c:pt idx="193">
                  <c:v>-2.8124709356854866E-3</c:v>
                </c:pt>
                <c:pt idx="194">
                  <c:v>-2.805786589267474E-3</c:v>
                </c:pt>
                <c:pt idx="195">
                  <c:v>-2.805786589267474E-3</c:v>
                </c:pt>
                <c:pt idx="196">
                  <c:v>-2.8050093396839843E-3</c:v>
                </c:pt>
                <c:pt idx="197">
                  <c:v>-2.7877543989305101E-3</c:v>
                </c:pt>
                <c:pt idx="198">
                  <c:v>-2.7861998997635307E-3</c:v>
                </c:pt>
                <c:pt idx="199">
                  <c:v>-2.7861998997635307E-3</c:v>
                </c:pt>
                <c:pt idx="200">
                  <c:v>-2.7861998997635307E-3</c:v>
                </c:pt>
                <c:pt idx="201">
                  <c:v>-2.7861998997635307E-3</c:v>
                </c:pt>
                <c:pt idx="202">
                  <c:v>-2.7861998997635307E-3</c:v>
                </c:pt>
                <c:pt idx="203">
                  <c:v>-2.7861998997635307E-3</c:v>
                </c:pt>
                <c:pt idx="204">
                  <c:v>-2.7861998997635307E-3</c:v>
                </c:pt>
                <c:pt idx="205">
                  <c:v>-2.7861998997635307E-3</c:v>
                </c:pt>
                <c:pt idx="206">
                  <c:v>-2.7838681510130611E-3</c:v>
                </c:pt>
                <c:pt idx="207">
                  <c:v>-2.7815364022625915E-3</c:v>
                </c:pt>
                <c:pt idx="208">
                  <c:v>-2.7815364022625915E-3</c:v>
                </c:pt>
                <c:pt idx="209">
                  <c:v>-2.7810700525124979E-3</c:v>
                </c:pt>
                <c:pt idx="210">
                  <c:v>-2.7810700525124979E-3</c:v>
                </c:pt>
                <c:pt idx="211">
                  <c:v>-2.7810700525124979E-3</c:v>
                </c:pt>
                <c:pt idx="212">
                  <c:v>-2.7795155533455185E-3</c:v>
                </c:pt>
                <c:pt idx="213">
                  <c:v>-2.7790492035954244E-3</c:v>
                </c:pt>
                <c:pt idx="214">
                  <c:v>-2.7774947044284445E-3</c:v>
                </c:pt>
                <c:pt idx="215">
                  <c:v>-2.7759402052614651E-3</c:v>
                </c:pt>
                <c:pt idx="216">
                  <c:v>-2.7751629556779754E-3</c:v>
                </c:pt>
                <c:pt idx="217">
                  <c:v>-2.7723648571774118E-3</c:v>
                </c:pt>
                <c:pt idx="218">
                  <c:v>-2.7723648571774118E-3</c:v>
                </c:pt>
                <c:pt idx="219">
                  <c:v>-2.7723648571774118E-3</c:v>
                </c:pt>
                <c:pt idx="220">
                  <c:v>-2.7708103580104324E-3</c:v>
                </c:pt>
                <c:pt idx="221">
                  <c:v>-2.7692558588434529E-3</c:v>
                </c:pt>
                <c:pt idx="222">
                  <c:v>-2.7527781676734684E-3</c:v>
                </c:pt>
                <c:pt idx="223">
                  <c:v>-2.7527781676734684E-3</c:v>
                </c:pt>
                <c:pt idx="224">
                  <c:v>-2.7527781676734684E-3</c:v>
                </c:pt>
                <c:pt idx="225">
                  <c:v>-2.7527781676734684E-3</c:v>
                </c:pt>
                <c:pt idx="226">
                  <c:v>-2.7527781676734684E-3</c:v>
                </c:pt>
                <c:pt idx="227">
                  <c:v>-2.7527781676734684E-3</c:v>
                </c:pt>
                <c:pt idx="228">
                  <c:v>-2.7527781676734684E-3</c:v>
                </c:pt>
                <c:pt idx="229">
                  <c:v>-2.7527781676734684E-3</c:v>
                </c:pt>
                <c:pt idx="230">
                  <c:v>-2.7527781676734684E-3</c:v>
                </c:pt>
                <c:pt idx="231">
                  <c:v>-2.7520009180899787E-3</c:v>
                </c:pt>
                <c:pt idx="232">
                  <c:v>-2.7512236685064886E-3</c:v>
                </c:pt>
                <c:pt idx="233">
                  <c:v>-2.7512236685064886E-3</c:v>
                </c:pt>
                <c:pt idx="234">
                  <c:v>-2.7476483204224357E-3</c:v>
                </c:pt>
                <c:pt idx="235">
                  <c:v>-2.7476483204224357E-3</c:v>
                </c:pt>
                <c:pt idx="236">
                  <c:v>-2.7468710708389459E-3</c:v>
                </c:pt>
                <c:pt idx="237">
                  <c:v>-2.7440729723383827E-3</c:v>
                </c:pt>
                <c:pt idx="238">
                  <c:v>-2.7440729723383827E-3</c:v>
                </c:pt>
                <c:pt idx="239">
                  <c:v>-2.743295722754893E-3</c:v>
                </c:pt>
                <c:pt idx="240">
                  <c:v>-2.743295722754893E-3</c:v>
                </c:pt>
                <c:pt idx="241">
                  <c:v>-2.740963974004423E-3</c:v>
                </c:pt>
                <c:pt idx="242">
                  <c:v>-2.73894312508735E-3</c:v>
                </c:pt>
                <c:pt idx="243">
                  <c:v>-2.7373886259203701E-3</c:v>
                </c:pt>
                <c:pt idx="244">
                  <c:v>-2.7373886259203701E-3</c:v>
                </c:pt>
                <c:pt idx="245">
                  <c:v>-2.7373886259203701E-3</c:v>
                </c:pt>
                <c:pt idx="246">
                  <c:v>-2.7358341267533903E-3</c:v>
                </c:pt>
                <c:pt idx="247">
                  <c:v>-2.7350568771699005E-3</c:v>
                </c:pt>
                <c:pt idx="248">
                  <c:v>-2.7330360282528275E-3</c:v>
                </c:pt>
                <c:pt idx="249">
                  <c:v>-2.7213772845004801E-3</c:v>
                </c:pt>
                <c:pt idx="250">
                  <c:v>-2.7193564355834062E-3</c:v>
                </c:pt>
                <c:pt idx="251">
                  <c:v>-2.7193564355834062E-3</c:v>
                </c:pt>
                <c:pt idx="252">
                  <c:v>-2.7193564355834062E-3</c:v>
                </c:pt>
                <c:pt idx="253">
                  <c:v>-2.7151592878325616E-3</c:v>
                </c:pt>
                <c:pt idx="254">
                  <c:v>-2.7150038379158631E-3</c:v>
                </c:pt>
                <c:pt idx="255">
                  <c:v>-2.7150038379158631E-3</c:v>
                </c:pt>
                <c:pt idx="256">
                  <c:v>-2.7142265883323734E-3</c:v>
                </c:pt>
                <c:pt idx="257">
                  <c:v>-2.7142265883323734E-3</c:v>
                </c:pt>
                <c:pt idx="258">
                  <c:v>-2.7139934134573266E-3</c:v>
                </c:pt>
                <c:pt idx="259">
                  <c:v>-2.7134493387488837E-3</c:v>
                </c:pt>
                <c:pt idx="260">
                  <c:v>-2.7120502894986019E-3</c:v>
                </c:pt>
                <c:pt idx="261">
                  <c:v>-2.7118948395819043E-3</c:v>
                </c:pt>
                <c:pt idx="262">
                  <c:v>-2.7114284898318102E-3</c:v>
                </c:pt>
                <c:pt idx="263">
                  <c:v>-2.7067649923308715E-3</c:v>
                </c:pt>
                <c:pt idx="264">
                  <c:v>-2.7062986425807774E-3</c:v>
                </c:pt>
                <c:pt idx="265">
                  <c:v>-2.7062986425807774E-3</c:v>
                </c:pt>
                <c:pt idx="266">
                  <c:v>-2.7039668938303079E-3</c:v>
                </c:pt>
                <c:pt idx="267">
                  <c:v>-2.7039668938303079E-3</c:v>
                </c:pt>
                <c:pt idx="268">
                  <c:v>-2.7028787444134221E-3</c:v>
                </c:pt>
                <c:pt idx="269">
                  <c:v>-2.7003915457462549E-3</c:v>
                </c:pt>
                <c:pt idx="270">
                  <c:v>-2.6895100515773977E-3</c:v>
                </c:pt>
                <c:pt idx="271">
                  <c:v>-2.6780844827000972E-3</c:v>
                </c:pt>
                <c:pt idx="272">
                  <c:v>-2.6780844827000972E-3</c:v>
                </c:pt>
                <c:pt idx="273">
                  <c:v>-2.6776958579083519E-3</c:v>
                </c:pt>
                <c:pt idx="274">
                  <c:v>-2.6776958579083519E-3</c:v>
                </c:pt>
                <c:pt idx="275">
                  <c:v>-2.6776958579083519E-3</c:v>
                </c:pt>
                <c:pt idx="276">
                  <c:v>-2.677307233116607E-3</c:v>
                </c:pt>
                <c:pt idx="277">
                  <c:v>-2.677307233116607E-3</c:v>
                </c:pt>
                <c:pt idx="278">
                  <c:v>-2.6772295081582582E-3</c:v>
                </c:pt>
                <c:pt idx="279">
                  <c:v>-2.6756750089912788E-3</c:v>
                </c:pt>
                <c:pt idx="280">
                  <c:v>-2.6756750089912788E-3</c:v>
                </c:pt>
                <c:pt idx="281">
                  <c:v>-2.6748977594077891E-3</c:v>
                </c:pt>
                <c:pt idx="282">
                  <c:v>-2.6748977594077891E-3</c:v>
                </c:pt>
                <c:pt idx="283">
                  <c:v>-2.6748977594077891E-3</c:v>
                </c:pt>
                <c:pt idx="284">
                  <c:v>-2.6646380649057236E-3</c:v>
                </c:pt>
                <c:pt idx="285">
                  <c:v>-2.6638608153222334E-3</c:v>
                </c:pt>
                <c:pt idx="286">
                  <c:v>-2.6525129714032821E-3</c:v>
                </c:pt>
                <c:pt idx="287">
                  <c:v>-2.6509584722363023E-3</c:v>
                </c:pt>
                <c:pt idx="288">
                  <c:v>-2.6466058745687592E-3</c:v>
                </c:pt>
                <c:pt idx="289">
                  <c:v>-2.6450513754017798E-3</c:v>
                </c:pt>
                <c:pt idx="290">
                  <c:v>-2.6431859764014043E-3</c:v>
                </c:pt>
                <c:pt idx="291">
                  <c:v>-2.6408542276509352E-3</c:v>
                </c:pt>
                <c:pt idx="292">
                  <c:v>-2.6403878779008407E-3</c:v>
                </c:pt>
                <c:pt idx="293">
                  <c:v>-2.6403878779008407E-3</c:v>
                </c:pt>
                <c:pt idx="294">
                  <c:v>-2.639610628317351E-3</c:v>
                </c:pt>
                <c:pt idx="295">
                  <c:v>-2.6380561291503716E-3</c:v>
                </c:pt>
                <c:pt idx="296">
                  <c:v>-2.6332371817327348E-3</c:v>
                </c:pt>
                <c:pt idx="297">
                  <c:v>-2.6327708319826408E-3</c:v>
                </c:pt>
                <c:pt idx="298">
                  <c:v>-2.6128732426453014E-3</c:v>
                </c:pt>
                <c:pt idx="299">
                  <c:v>-2.6124068928952077E-3</c:v>
                </c:pt>
                <c:pt idx="300">
                  <c:v>-2.611629643311718E-3</c:v>
                </c:pt>
                <c:pt idx="301">
                  <c:v>-2.611629643311718E-3</c:v>
                </c:pt>
                <c:pt idx="302">
                  <c:v>-2.6103860439781338E-3</c:v>
                </c:pt>
                <c:pt idx="303">
                  <c:v>-2.6097642443113425E-3</c:v>
                </c:pt>
                <c:pt idx="304">
                  <c:v>-2.6097642443113425E-3</c:v>
                </c:pt>
                <c:pt idx="305">
                  <c:v>-2.6089869947278524E-3</c:v>
                </c:pt>
                <c:pt idx="306">
                  <c:v>-2.6046343970603097E-3</c:v>
                </c:pt>
                <c:pt idx="307">
                  <c:v>-2.6038571474768196E-3</c:v>
                </c:pt>
                <c:pt idx="308">
                  <c:v>-2.5949965022250355E-3</c:v>
                </c:pt>
                <c:pt idx="309">
                  <c:v>-2.593442003058056E-3</c:v>
                </c:pt>
                <c:pt idx="310">
                  <c:v>-2.5797624103886356E-3</c:v>
                </c:pt>
                <c:pt idx="311">
                  <c:v>-2.5754098127210925E-3</c:v>
                </c:pt>
                <c:pt idx="312">
                  <c:v>-2.5746325631376024E-3</c:v>
                </c:pt>
                <c:pt idx="313">
                  <c:v>-2.5723008143871328E-3</c:v>
                </c:pt>
                <c:pt idx="314">
                  <c:v>-2.572223089428784E-3</c:v>
                </c:pt>
                <c:pt idx="315">
                  <c:v>-2.5719899145537372E-3</c:v>
                </c:pt>
                <c:pt idx="316">
                  <c:v>-2.5702799654700598E-3</c:v>
                </c:pt>
                <c:pt idx="317">
                  <c:v>-2.5695027158865696E-3</c:v>
                </c:pt>
                <c:pt idx="318">
                  <c:v>-2.5676373168861942E-3</c:v>
                </c:pt>
                <c:pt idx="319">
                  <c:v>-2.5635956190520471E-3</c:v>
                </c:pt>
                <c:pt idx="320">
                  <c:v>-2.5625074696351614E-3</c:v>
                </c:pt>
                <c:pt idx="321">
                  <c:v>-2.5600202709679942E-3</c:v>
                </c:pt>
                <c:pt idx="322">
                  <c:v>-2.5489833268824385E-3</c:v>
                </c:pt>
                <c:pt idx="323">
                  <c:v>-2.5412108310475402E-3</c:v>
                </c:pt>
                <c:pt idx="324">
                  <c:v>-2.5401226816306544E-3</c:v>
                </c:pt>
                <c:pt idx="325">
                  <c:v>-2.5396563318805607E-3</c:v>
                </c:pt>
                <c:pt idx="326">
                  <c:v>-2.5377909328801853E-3</c:v>
                </c:pt>
                <c:pt idx="327">
                  <c:v>-2.5360809837965074E-3</c:v>
                </c:pt>
                <c:pt idx="328">
                  <c:v>-2.5349928343796216E-3</c:v>
                </c:pt>
                <c:pt idx="329">
                  <c:v>-2.5326610856291525E-3</c:v>
                </c:pt>
                <c:pt idx="330">
                  <c:v>-2.5326610856291525E-3</c:v>
                </c:pt>
                <c:pt idx="331">
                  <c:v>-2.5317283861289643E-3</c:v>
                </c:pt>
                <c:pt idx="332">
                  <c:v>-2.5309511365454746E-3</c:v>
                </c:pt>
                <c:pt idx="333">
                  <c:v>-2.5309511365454746E-3</c:v>
                </c:pt>
                <c:pt idx="334">
                  <c:v>-2.5309511365454746E-3</c:v>
                </c:pt>
                <c:pt idx="335">
                  <c:v>-2.5286193877950055E-3</c:v>
                </c:pt>
                <c:pt idx="336">
                  <c:v>-2.5283084879616094E-3</c:v>
                </c:pt>
                <c:pt idx="337">
                  <c:v>-2.5283084879616094E-3</c:v>
                </c:pt>
                <c:pt idx="338">
                  <c:v>-2.5283084879616094E-3</c:v>
                </c:pt>
                <c:pt idx="339">
                  <c:v>-2.5273757884614217E-3</c:v>
                </c:pt>
                <c:pt idx="340">
                  <c:v>-2.5258212892944418E-3</c:v>
                </c:pt>
                <c:pt idx="341">
                  <c:v>-2.5077890989574783E-3</c:v>
                </c:pt>
                <c:pt idx="342">
                  <c:v>-2.500327502955976E-3</c:v>
                </c:pt>
                <c:pt idx="343">
                  <c:v>-2.4990839036223922E-3</c:v>
                </c:pt>
                <c:pt idx="344">
                  <c:v>-2.4967521548719231E-3</c:v>
                </c:pt>
                <c:pt idx="345">
                  <c:v>-2.4951976557049432E-3</c:v>
                </c:pt>
                <c:pt idx="346">
                  <c:v>-2.4925550071210776E-3</c:v>
                </c:pt>
                <c:pt idx="347">
                  <c:v>-2.4916223076208903E-3</c:v>
                </c:pt>
                <c:pt idx="348">
                  <c:v>-2.4916223076208903E-3</c:v>
                </c:pt>
                <c:pt idx="349">
                  <c:v>-2.4916223076208903E-3</c:v>
                </c:pt>
                <c:pt idx="350">
                  <c:v>-2.4889796590370247E-3</c:v>
                </c:pt>
                <c:pt idx="351">
                  <c:v>-2.4689266197829877E-3</c:v>
                </c:pt>
                <c:pt idx="352">
                  <c:v>-2.4678384703661019E-3</c:v>
                </c:pt>
                <c:pt idx="353">
                  <c:v>-2.4678384703661019E-3</c:v>
                </c:pt>
                <c:pt idx="354">
                  <c:v>-2.466672595990867E-3</c:v>
                </c:pt>
                <c:pt idx="355">
                  <c:v>-2.466672595990867E-3</c:v>
                </c:pt>
                <c:pt idx="356">
                  <c:v>-2.4656621715323304E-3</c:v>
                </c:pt>
                <c:pt idx="357">
                  <c:v>-2.4648849219488403E-3</c:v>
                </c:pt>
                <c:pt idx="358">
                  <c:v>-2.4641076723653506E-3</c:v>
                </c:pt>
                <c:pt idx="359">
                  <c:v>-2.4641076723653506E-3</c:v>
                </c:pt>
                <c:pt idx="360">
                  <c:v>-2.4633304227818604E-3</c:v>
                </c:pt>
                <c:pt idx="361">
                  <c:v>-2.4625531731983707E-3</c:v>
                </c:pt>
                <c:pt idx="362">
                  <c:v>-2.461775923614881E-3</c:v>
                </c:pt>
                <c:pt idx="363">
                  <c:v>-2.4609986740313913E-3</c:v>
                </c:pt>
                <c:pt idx="364">
                  <c:v>-2.4606877741979952E-3</c:v>
                </c:pt>
                <c:pt idx="365">
                  <c:v>-2.4602214244479016E-3</c:v>
                </c:pt>
                <c:pt idx="366">
                  <c:v>-2.4561797266137546E-3</c:v>
                </c:pt>
                <c:pt idx="367">
                  <c:v>-2.4522934786963052E-3</c:v>
                </c:pt>
                <c:pt idx="368">
                  <c:v>-2.4409456347773539E-3</c:v>
                </c:pt>
                <c:pt idx="369">
                  <c:v>-2.4344167382760393E-3</c:v>
                </c:pt>
                <c:pt idx="370">
                  <c:v>-2.4308413901919864E-3</c:v>
                </c:pt>
                <c:pt idx="371">
                  <c:v>-2.4308413901919864E-3</c:v>
                </c:pt>
                <c:pt idx="372">
                  <c:v>-2.4308413901919864E-3</c:v>
                </c:pt>
                <c:pt idx="373">
                  <c:v>-2.4299086906917986E-3</c:v>
                </c:pt>
                <c:pt idx="374">
                  <c:v>-2.4283541915248192E-3</c:v>
                </c:pt>
                <c:pt idx="375">
                  <c:v>-2.4255560930242556E-3</c:v>
                </c:pt>
                <c:pt idx="376">
                  <c:v>-2.3980414577687162E-3</c:v>
                </c:pt>
                <c:pt idx="377">
                  <c:v>-2.3974196581019241E-3</c:v>
                </c:pt>
                <c:pt idx="378">
                  <c:v>-2.3972642081852265E-3</c:v>
                </c:pt>
                <c:pt idx="379">
                  <c:v>-2.3946215596013609E-3</c:v>
                </c:pt>
                <c:pt idx="380">
                  <c:v>-2.3941552098512668E-3</c:v>
                </c:pt>
                <c:pt idx="381">
                  <c:v>-2.3941552098512668E-3</c:v>
                </c:pt>
                <c:pt idx="382">
                  <c:v>-2.3941552098512668E-3</c:v>
                </c:pt>
                <c:pt idx="383">
                  <c:v>-2.3941552098512668E-3</c:v>
                </c:pt>
                <c:pt idx="384">
                  <c:v>-2.3941552098512668E-3</c:v>
                </c:pt>
                <c:pt idx="385">
                  <c:v>-2.3941552098512668E-3</c:v>
                </c:pt>
                <c:pt idx="386">
                  <c:v>-2.3663296747623314E-3</c:v>
                </c:pt>
                <c:pt idx="387">
                  <c:v>-2.364775175595352E-3</c:v>
                </c:pt>
                <c:pt idx="388">
                  <c:v>-2.3604225779278089E-3</c:v>
                </c:pt>
                <c:pt idx="389">
                  <c:v>-2.3588680787608295E-3</c:v>
                </c:pt>
                <c:pt idx="390">
                  <c:v>-2.3588680787608295E-3</c:v>
                </c:pt>
                <c:pt idx="391">
                  <c:v>-2.3492301839255557E-3</c:v>
                </c:pt>
                <c:pt idx="392">
                  <c:v>-2.3489192840921596E-3</c:v>
                </c:pt>
                <c:pt idx="393">
                  <c:v>-2.3270008458377471E-3</c:v>
                </c:pt>
                <c:pt idx="394">
                  <c:v>-2.3237363975870898E-3</c:v>
                </c:pt>
                <c:pt idx="395">
                  <c:v>-2.3229591480035997E-3</c:v>
                </c:pt>
                <c:pt idx="396">
                  <c:v>-2.3226482481702041E-3</c:v>
                </c:pt>
                <c:pt idx="397">
                  <c:v>-2.3189951751278019E-3</c:v>
                </c:pt>
                <c:pt idx="398">
                  <c:v>-2.3144094025852116E-3</c:v>
                </c:pt>
                <c:pt idx="399">
                  <c:v>-2.3126994535015342E-3</c:v>
                </c:pt>
                <c:pt idx="400">
                  <c:v>-2.3067923566670117E-3</c:v>
                </c:pt>
                <c:pt idx="401">
                  <c:v>-2.2887601663300478E-3</c:v>
                </c:pt>
                <c:pt idx="402">
                  <c:v>-2.2856511679960885E-3</c:v>
                </c:pt>
                <c:pt idx="403">
                  <c:v>-2.2856511679960885E-3</c:v>
                </c:pt>
                <c:pt idx="404">
                  <c:v>-2.2853402681626929E-3</c:v>
                </c:pt>
                <c:pt idx="405">
                  <c:v>-2.2844075686625047E-3</c:v>
                </c:pt>
                <c:pt idx="406">
                  <c:v>-2.2809876704951498E-3</c:v>
                </c:pt>
                <c:pt idx="407">
                  <c:v>-2.2553384342399859E-3</c:v>
                </c:pt>
                <c:pt idx="408">
                  <c:v>-2.2553384342399859E-3</c:v>
                </c:pt>
                <c:pt idx="409">
                  <c:v>-2.2553384342399859E-3</c:v>
                </c:pt>
                <c:pt idx="410">
                  <c:v>-2.2553384342399859E-3</c:v>
                </c:pt>
                <c:pt idx="411">
                  <c:v>-2.2537839350730061E-3</c:v>
                </c:pt>
                <c:pt idx="412">
                  <c:v>-2.2525403357394223E-3</c:v>
                </c:pt>
                <c:pt idx="413">
                  <c:v>-2.2525403357394223E-3</c:v>
                </c:pt>
                <c:pt idx="414">
                  <c:v>-2.3189951751278019E-3</c:v>
                </c:pt>
                <c:pt idx="415">
                  <c:v>-2.2525403357394223E-3</c:v>
                </c:pt>
                <c:pt idx="416">
                  <c:v>-2.2517630861559326E-3</c:v>
                </c:pt>
                <c:pt idx="417">
                  <c:v>-2.2511412864891405E-3</c:v>
                </c:pt>
                <c:pt idx="418">
                  <c:v>-2.2509858365724429E-3</c:v>
                </c:pt>
                <c:pt idx="419">
                  <c:v>-2.2502085869889532E-3</c:v>
                </c:pt>
                <c:pt idx="420">
                  <c:v>-2.2450787397379204E-3</c:v>
                </c:pt>
                <c:pt idx="421">
                  <c:v>-2.2226939517334134E-3</c:v>
                </c:pt>
                <c:pt idx="422">
                  <c:v>-2.2226939517334134E-3</c:v>
                </c:pt>
                <c:pt idx="423">
                  <c:v>-2.2191186036493605E-3</c:v>
                </c:pt>
                <c:pt idx="424">
                  <c:v>-2.2175641044823806E-3</c:v>
                </c:pt>
                <c:pt idx="425">
                  <c:v>-2.2175641044823806E-3</c:v>
                </c:pt>
                <c:pt idx="426">
                  <c:v>-2.2175641044823806E-3</c:v>
                </c:pt>
                <c:pt idx="427">
                  <c:v>-2.2175641044823806E-3</c:v>
                </c:pt>
                <c:pt idx="428">
                  <c:v>-2.2175641044823806E-3</c:v>
                </c:pt>
                <c:pt idx="429">
                  <c:v>-2.2175641044823806E-3</c:v>
                </c:pt>
                <c:pt idx="430">
                  <c:v>-2.2167868548988905E-3</c:v>
                </c:pt>
                <c:pt idx="431">
                  <c:v>-2.2167868548988905E-3</c:v>
                </c:pt>
                <c:pt idx="432">
                  <c:v>-2.2167868548988905E-3</c:v>
                </c:pt>
                <c:pt idx="433">
                  <c:v>-2.2167868548988905E-3</c:v>
                </c:pt>
                <c:pt idx="434">
                  <c:v>-2.2133669567315356E-3</c:v>
                </c:pt>
                <c:pt idx="435">
                  <c:v>-2.2133669567315356E-3</c:v>
                </c:pt>
                <c:pt idx="436">
                  <c:v>-2.2124342572313479E-3</c:v>
                </c:pt>
                <c:pt idx="437">
                  <c:v>-2.2124342572313479E-3</c:v>
                </c:pt>
                <c:pt idx="438">
                  <c:v>-2.2090143590639925E-3</c:v>
                </c:pt>
                <c:pt idx="439">
                  <c:v>-2.2090143590639925E-3</c:v>
                </c:pt>
                <c:pt idx="440">
                  <c:v>-2.2082371094805028E-3</c:v>
                </c:pt>
                <c:pt idx="441">
                  <c:v>-2.182587873225339E-3</c:v>
                </c:pt>
                <c:pt idx="442">
                  <c:v>-2.182587873225339E-3</c:v>
                </c:pt>
                <c:pt idx="443">
                  <c:v>-2.182587873225339E-3</c:v>
                </c:pt>
                <c:pt idx="444">
                  <c:v>-2.182587873225339E-3</c:v>
                </c:pt>
                <c:pt idx="445">
                  <c:v>-2.182587873225339E-3</c:v>
                </c:pt>
                <c:pt idx="446">
                  <c:v>-2.182587873225339E-3</c:v>
                </c:pt>
                <c:pt idx="447">
                  <c:v>-2.182587873225339E-3</c:v>
                </c:pt>
                <c:pt idx="448">
                  <c:v>-2.182587873225339E-3</c:v>
                </c:pt>
                <c:pt idx="449">
                  <c:v>-2.182587873225339E-3</c:v>
                </c:pt>
                <c:pt idx="450">
                  <c:v>-2.182587873225339E-3</c:v>
                </c:pt>
                <c:pt idx="451">
                  <c:v>-2.182587873225339E-3</c:v>
                </c:pt>
                <c:pt idx="452">
                  <c:v>-2.182587873225339E-3</c:v>
                </c:pt>
                <c:pt idx="453">
                  <c:v>-2.182587873225339E-3</c:v>
                </c:pt>
                <c:pt idx="454">
                  <c:v>-2.182587873225339E-3</c:v>
                </c:pt>
                <c:pt idx="455">
                  <c:v>-2.182587873225339E-3</c:v>
                </c:pt>
                <c:pt idx="456">
                  <c:v>-2.182587873225339E-3</c:v>
                </c:pt>
                <c:pt idx="457">
                  <c:v>-2.182587873225339E-3</c:v>
                </c:pt>
                <c:pt idx="458">
                  <c:v>-2.182587873225339E-3</c:v>
                </c:pt>
                <c:pt idx="459">
                  <c:v>-2.182587873225339E-3</c:v>
                </c:pt>
                <c:pt idx="460">
                  <c:v>-2.182587873225339E-3</c:v>
                </c:pt>
                <c:pt idx="461">
                  <c:v>-2.182587873225339E-3</c:v>
                </c:pt>
                <c:pt idx="462">
                  <c:v>-2.182587873225339E-3</c:v>
                </c:pt>
                <c:pt idx="463">
                  <c:v>-2.182587873225339E-3</c:v>
                </c:pt>
                <c:pt idx="464">
                  <c:v>-2.182587873225339E-3</c:v>
                </c:pt>
                <c:pt idx="465">
                  <c:v>-2.182587873225339E-3</c:v>
                </c:pt>
                <c:pt idx="466">
                  <c:v>-2.1754371770572327E-3</c:v>
                </c:pt>
                <c:pt idx="467">
                  <c:v>-2.1754371770572327E-3</c:v>
                </c:pt>
                <c:pt idx="468">
                  <c:v>-2.1746599274737426E-3</c:v>
                </c:pt>
                <c:pt idx="469">
                  <c:v>-2.1738826778902529E-3</c:v>
                </c:pt>
                <c:pt idx="470">
                  <c:v>-2.1738826778902529E-3</c:v>
                </c:pt>
                <c:pt idx="471">
                  <c:v>-2.1712400293063877E-3</c:v>
                </c:pt>
                <c:pt idx="472">
                  <c:v>-2.1712400293063877E-3</c:v>
                </c:pt>
                <c:pt idx="473">
                  <c:v>-2.1689082805559181E-3</c:v>
                </c:pt>
                <c:pt idx="474">
                  <c:v>-2.1689082805559181E-3</c:v>
                </c:pt>
                <c:pt idx="475">
                  <c:v>-2.148388891551787E-3</c:v>
                </c:pt>
                <c:pt idx="476">
                  <c:v>-2.1468343923848072E-3</c:v>
                </c:pt>
                <c:pt idx="477">
                  <c:v>-2.1424817947172641E-3</c:v>
                </c:pt>
                <c:pt idx="478">
                  <c:v>-2.1370410476328357E-3</c:v>
                </c:pt>
                <c:pt idx="479">
                  <c:v>-2.1370410476328357E-3</c:v>
                </c:pt>
                <c:pt idx="480">
                  <c:v>-2.1345538489656681E-3</c:v>
                </c:pt>
                <c:pt idx="481">
                  <c:v>-2.1145785346699799E-3</c:v>
                </c:pt>
                <c:pt idx="482">
                  <c:v>-2.1145785346699799E-3</c:v>
                </c:pt>
                <c:pt idx="483">
                  <c:v>-2.1141899098782351E-3</c:v>
                </c:pt>
                <c:pt idx="484">
                  <c:v>-2.1112363614609738E-3</c:v>
                </c:pt>
                <c:pt idx="485">
                  <c:v>-2.1062619641266387E-3</c:v>
                </c:pt>
                <c:pt idx="486">
                  <c:v>-2.1032306907510286E-3</c:v>
                </c:pt>
                <c:pt idx="487">
                  <c:v>-2.0771928297041195E-3</c:v>
                </c:pt>
                <c:pt idx="488">
                  <c:v>-2.0771928297041195E-3</c:v>
                </c:pt>
                <c:pt idx="489">
                  <c:v>-2.0771928297041195E-3</c:v>
                </c:pt>
                <c:pt idx="490">
                  <c:v>-2.0771928297041195E-3</c:v>
                </c:pt>
                <c:pt idx="491">
                  <c:v>-2.0771928297041195E-3</c:v>
                </c:pt>
                <c:pt idx="492">
                  <c:v>-2.0771928297041195E-3</c:v>
                </c:pt>
                <c:pt idx="493">
                  <c:v>-2.0771928297041195E-3</c:v>
                </c:pt>
                <c:pt idx="494">
                  <c:v>-2.0771928297041195E-3</c:v>
                </c:pt>
                <c:pt idx="495">
                  <c:v>-2.0756383305371401E-3</c:v>
                </c:pt>
                <c:pt idx="496">
                  <c:v>-2.0756383305371401E-3</c:v>
                </c:pt>
                <c:pt idx="497">
                  <c:v>-2.0756383305371401E-3</c:v>
                </c:pt>
                <c:pt idx="498">
                  <c:v>-2.0748610809536504E-3</c:v>
                </c:pt>
                <c:pt idx="499">
                  <c:v>-2.0748610809536504E-3</c:v>
                </c:pt>
                <c:pt idx="500">
                  <c:v>-2.0745501811202543E-3</c:v>
                </c:pt>
                <c:pt idx="501">
                  <c:v>-2.0745501811202543E-3</c:v>
                </c:pt>
                <c:pt idx="502">
                  <c:v>-2.0745501811202543E-3</c:v>
                </c:pt>
                <c:pt idx="503">
                  <c:v>-2.0745501811202543E-3</c:v>
                </c:pt>
                <c:pt idx="504">
                  <c:v>-2.0725293322031808E-3</c:v>
                </c:pt>
                <c:pt idx="505">
                  <c:v>-2.0725293322031808E-3</c:v>
                </c:pt>
                <c:pt idx="506">
                  <c:v>-2.0722184323697847E-3</c:v>
                </c:pt>
                <c:pt idx="507">
                  <c:v>-2.0717520826196911E-3</c:v>
                </c:pt>
                <c:pt idx="508">
                  <c:v>-2.0697312337026176E-3</c:v>
                </c:pt>
                <c:pt idx="509">
                  <c:v>-2.0697312337026176E-3</c:v>
                </c:pt>
                <c:pt idx="510">
                  <c:v>-2.0697312337026176E-3</c:v>
                </c:pt>
                <c:pt idx="511">
                  <c:v>-2.0697312337026176E-3</c:v>
                </c:pt>
                <c:pt idx="512">
                  <c:v>-2.0697312337026176E-3</c:v>
                </c:pt>
                <c:pt idx="513">
                  <c:v>-2.0437710976140577E-3</c:v>
                </c:pt>
                <c:pt idx="514">
                  <c:v>-2.0437710976140577E-3</c:v>
                </c:pt>
                <c:pt idx="515">
                  <c:v>-2.0437710976140577E-3</c:v>
                </c:pt>
                <c:pt idx="516">
                  <c:v>-2.0437710976140577E-3</c:v>
                </c:pt>
                <c:pt idx="517">
                  <c:v>-2.0437710976140577E-3</c:v>
                </c:pt>
                <c:pt idx="518">
                  <c:v>-2.0437710976140577E-3</c:v>
                </c:pt>
                <c:pt idx="519">
                  <c:v>-2.0437710976140577E-3</c:v>
                </c:pt>
                <c:pt idx="520">
                  <c:v>-2.042993848030568E-3</c:v>
                </c:pt>
                <c:pt idx="521">
                  <c:v>-2.042993848030568E-3</c:v>
                </c:pt>
                <c:pt idx="522">
                  <c:v>-2.042993848030568E-3</c:v>
                </c:pt>
                <c:pt idx="523">
                  <c:v>-2.042993848030568E-3</c:v>
                </c:pt>
                <c:pt idx="524">
                  <c:v>-2.042993848030568E-3</c:v>
                </c:pt>
                <c:pt idx="525">
                  <c:v>-2.042993848030568E-3</c:v>
                </c:pt>
                <c:pt idx="526">
                  <c:v>-2.042993848030568E-3</c:v>
                </c:pt>
                <c:pt idx="527">
                  <c:v>-2.0422165984470778E-3</c:v>
                </c:pt>
                <c:pt idx="528">
                  <c:v>-2.0422165984470778E-3</c:v>
                </c:pt>
                <c:pt idx="529">
                  <c:v>-2.0422165984470778E-3</c:v>
                </c:pt>
                <c:pt idx="530">
                  <c:v>-2.0422165984470778E-3</c:v>
                </c:pt>
                <c:pt idx="531">
                  <c:v>-2.0283815558609594E-3</c:v>
                </c:pt>
                <c:pt idx="532">
                  <c:v>-2.0283815558609594E-3</c:v>
                </c:pt>
                <c:pt idx="533">
                  <c:v>-2.0283815558609594E-3</c:v>
                </c:pt>
                <c:pt idx="534">
                  <c:v>-2.0103493655239954E-3</c:v>
                </c:pt>
                <c:pt idx="535">
                  <c:v>-2.0059967678564524E-3</c:v>
                </c:pt>
                <c:pt idx="536">
                  <c:v>-2.0059967678564524E-3</c:v>
                </c:pt>
                <c:pt idx="537">
                  <c:v>-2.0059967678564524E-3</c:v>
                </c:pt>
                <c:pt idx="538">
                  <c:v>-2.0049086184395666E-3</c:v>
                </c:pt>
                <c:pt idx="539">
                  <c:v>-2.0049086184395666E-3</c:v>
                </c:pt>
                <c:pt idx="540">
                  <c:v>-2.0033541192725872E-3</c:v>
                </c:pt>
                <c:pt idx="541">
                  <c:v>-2.0033541192725872E-3</c:v>
                </c:pt>
                <c:pt idx="542">
                  <c:v>-2.0033541192725872E-3</c:v>
                </c:pt>
                <c:pt idx="543">
                  <c:v>-2.0033541192725872E-3</c:v>
                </c:pt>
                <c:pt idx="544">
                  <c:v>-1.9717977861829004E-3</c:v>
                </c:pt>
                <c:pt idx="545">
                  <c:v>-1.9717977861829004E-3</c:v>
                </c:pt>
                <c:pt idx="546">
                  <c:v>-1.9717977861829004E-3</c:v>
                </c:pt>
                <c:pt idx="547">
                  <c:v>-1.9717977861829004E-3</c:v>
                </c:pt>
                <c:pt idx="548">
                  <c:v>-1.9717977861829004E-3</c:v>
                </c:pt>
                <c:pt idx="549">
                  <c:v>-1.9717977861829004E-3</c:v>
                </c:pt>
                <c:pt idx="550">
                  <c:v>-1.9717977861829004E-3</c:v>
                </c:pt>
                <c:pt idx="551">
                  <c:v>-1.9683778880155455E-3</c:v>
                </c:pt>
                <c:pt idx="552">
                  <c:v>-1.9683778880155455E-3</c:v>
                </c:pt>
                <c:pt idx="553">
                  <c:v>-1.9368215549258588E-3</c:v>
                </c:pt>
                <c:pt idx="554">
                  <c:v>-1.9368215549258588E-3</c:v>
                </c:pt>
                <c:pt idx="555">
                  <c:v>-1.9368215549258588E-3</c:v>
                </c:pt>
                <c:pt idx="556">
                  <c:v>-1.9368215549258588E-3</c:v>
                </c:pt>
                <c:pt idx="557">
                  <c:v>-1.9368215549258588E-3</c:v>
                </c:pt>
                <c:pt idx="558">
                  <c:v>-1.9334016567585034E-3</c:v>
                </c:pt>
                <c:pt idx="559">
                  <c:v>-1.9334016567585034E-3</c:v>
                </c:pt>
                <c:pt idx="560">
                  <c:v>-1.9313808078414299E-3</c:v>
                </c:pt>
                <c:pt idx="561">
                  <c:v>-1.9313808078414299E-3</c:v>
                </c:pt>
                <c:pt idx="562">
                  <c:v>-1.9246964614234177E-3</c:v>
                </c:pt>
                <c:pt idx="563">
                  <c:v>-1.9246964614234177E-3</c:v>
                </c:pt>
                <c:pt idx="564">
                  <c:v>-1.9026225732523068E-3</c:v>
                </c:pt>
                <c:pt idx="565">
                  <c:v>-1.9026225732523068E-3</c:v>
                </c:pt>
                <c:pt idx="566">
                  <c:v>-1.9026225732523068E-3</c:v>
                </c:pt>
                <c:pt idx="567">
                  <c:v>-1.9001353745851392E-3</c:v>
                </c:pt>
                <c:pt idx="568">
                  <c:v>-1.8990472251682535E-3</c:v>
                </c:pt>
                <c:pt idx="569">
                  <c:v>-1.8990472251682535E-3</c:v>
                </c:pt>
                <c:pt idx="570">
                  <c:v>-1.8987363253348578E-3</c:v>
                </c:pt>
                <c:pt idx="571">
                  <c:v>-1.8987363253348578E-3</c:v>
                </c:pt>
                <c:pt idx="572">
                  <c:v>-1.897181826167878E-3</c:v>
                </c:pt>
                <c:pt idx="573">
                  <c:v>-1.897181826167878E-3</c:v>
                </c:pt>
                <c:pt idx="574">
                  <c:v>-1.8946946275007108E-3</c:v>
                </c:pt>
                <c:pt idx="575">
                  <c:v>-1.8884766308327923E-3</c:v>
                </c:pt>
                <c:pt idx="576">
                  <c:v>-1.8884766308327923E-3</c:v>
                </c:pt>
                <c:pt idx="577">
                  <c:v>-1.8648482434947019E-3</c:v>
                </c:pt>
                <c:pt idx="578">
                  <c:v>-1.8622055949108363E-3</c:v>
                </c:pt>
                <c:pt idx="579">
                  <c:v>-1.8622055949108363E-3</c:v>
                </c:pt>
                <c:pt idx="580">
                  <c:v>-1.8601847459937628E-3</c:v>
                </c:pt>
                <c:pt idx="581">
                  <c:v>-1.8601847459937628E-3</c:v>
                </c:pt>
                <c:pt idx="582">
                  <c:v>-1.8527231499922605E-3</c:v>
                </c:pt>
                <c:pt idx="583">
                  <c:v>-1.8527231499922605E-3</c:v>
                </c:pt>
                <c:pt idx="584">
                  <c:v>-1.8314265114046397E-3</c:v>
                </c:pt>
                <c:pt idx="585">
                  <c:v>-1.8314265114046397E-3</c:v>
                </c:pt>
                <c:pt idx="586">
                  <c:v>-1.8314265114046397E-3</c:v>
                </c:pt>
                <c:pt idx="587">
                  <c:v>-1.8314265114046397E-3</c:v>
                </c:pt>
                <c:pt idx="588">
                  <c:v>-1.8314265114046397E-3</c:v>
                </c:pt>
                <c:pt idx="589">
                  <c:v>-1.8314265114046397E-3</c:v>
                </c:pt>
                <c:pt idx="590">
                  <c:v>-1.8314265114046397E-3</c:v>
                </c:pt>
                <c:pt idx="591">
                  <c:v>-1.8303383619877539E-3</c:v>
                </c:pt>
                <c:pt idx="592">
                  <c:v>-1.8303383619877539E-3</c:v>
                </c:pt>
                <c:pt idx="593">
                  <c:v>-1.8298720122376599E-3</c:v>
                </c:pt>
                <c:pt idx="594">
                  <c:v>-1.8289393127374721E-3</c:v>
                </c:pt>
                <c:pt idx="595">
                  <c:v>-1.8278511633205864E-3</c:v>
                </c:pt>
                <c:pt idx="596">
                  <c:v>-1.8196123177355943E-3</c:v>
                </c:pt>
                <c:pt idx="597">
                  <c:v>-1.7917867826466589E-3</c:v>
                </c:pt>
                <c:pt idx="598">
                  <c:v>-1.7917867826466589E-3</c:v>
                </c:pt>
                <c:pt idx="599">
                  <c:v>-1.7910095330631692E-3</c:v>
                </c:pt>
                <c:pt idx="600">
                  <c:v>-1.7910095330631692E-3</c:v>
                </c:pt>
                <c:pt idx="601">
                  <c:v>-1.7910095330631692E-3</c:v>
                </c:pt>
                <c:pt idx="602">
                  <c:v>-1.7910095330631692E-3</c:v>
                </c:pt>
                <c:pt idx="603">
                  <c:v>-1.788211434562606E-3</c:v>
                </c:pt>
                <c:pt idx="604">
                  <c:v>-1.788211434562606E-3</c:v>
                </c:pt>
                <c:pt idx="605">
                  <c:v>-1.7861905856455321E-3</c:v>
                </c:pt>
                <c:pt idx="606">
                  <c:v>-1.7861905856455321E-3</c:v>
                </c:pt>
                <c:pt idx="607">
                  <c:v>-1.7594531999734824E-3</c:v>
                </c:pt>
                <c:pt idx="608">
                  <c:v>-1.7574323510564089E-3</c:v>
                </c:pt>
                <c:pt idx="609">
                  <c:v>-1.7516807041385845E-3</c:v>
                </c:pt>
                <c:pt idx="610">
                  <c:v>-1.7515252542218865E-3</c:v>
                </c:pt>
                <c:pt idx="611">
                  <c:v>-1.7488826056380209E-3</c:v>
                </c:pt>
                <c:pt idx="612">
                  <c:v>-1.7485717058046252E-3</c:v>
                </c:pt>
                <c:pt idx="613">
                  <c:v>-1.7481053560545311E-3</c:v>
                </c:pt>
                <c:pt idx="614">
                  <c:v>-1.7320940146346411E-3</c:v>
                </c:pt>
                <c:pt idx="615">
                  <c:v>-1.7252542182999305E-3</c:v>
                </c:pt>
                <c:pt idx="616">
                  <c:v>-1.7249433184665349E-3</c:v>
                </c:pt>
                <c:pt idx="617">
                  <c:v>-1.7198134712155021E-3</c:v>
                </c:pt>
                <c:pt idx="618">
                  <c:v>-1.7182589720485223E-3</c:v>
                </c:pt>
                <c:pt idx="619">
                  <c:v>-1.7146836239644689E-3</c:v>
                </c:pt>
                <c:pt idx="620">
                  <c:v>-1.7103310262969263E-3</c:v>
                </c:pt>
                <c:pt idx="621">
                  <c:v>-1.6856144895419502E-3</c:v>
                </c:pt>
                <c:pt idx="622">
                  <c:v>-1.6840599903749703E-3</c:v>
                </c:pt>
                <c:pt idx="623">
                  <c:v>-1.6761320446233743E-3</c:v>
                </c:pt>
                <c:pt idx="624">
                  <c:v>-1.6753547950398842E-3</c:v>
                </c:pt>
                <c:pt idx="625">
                  <c:v>-1.6658723501213088E-3</c:v>
                </c:pt>
                <c:pt idx="626">
                  <c:v>-1.6532809068687737E-3</c:v>
                </c:pt>
                <c:pt idx="627">
                  <c:v>-1.6532809068687737E-3</c:v>
                </c:pt>
                <c:pt idx="628">
                  <c:v>-1.6532809068687737E-3</c:v>
                </c:pt>
                <c:pt idx="629">
                  <c:v>-1.6396013141993528E-3</c:v>
                </c:pt>
                <c:pt idx="630">
                  <c:v>-1.6324506180312465E-3</c:v>
                </c:pt>
                <c:pt idx="631">
                  <c:v>-1.6209473241955972E-3</c:v>
                </c:pt>
                <c:pt idx="632">
                  <c:v>-1.6190819251952217E-3</c:v>
                </c:pt>
                <c:pt idx="633">
                  <c:v>-1.6154288521528196E-3</c:v>
                </c:pt>
                <c:pt idx="634">
                  <c:v>-1.6136411781107929E-3</c:v>
                </c:pt>
                <c:pt idx="635">
                  <c:v>-1.6113094293603233E-3</c:v>
                </c:pt>
                <c:pt idx="636">
                  <c:v>-1.6100658300267395E-3</c:v>
                </c:pt>
                <c:pt idx="637">
                  <c:v>-1.6100658300267395E-3</c:v>
                </c:pt>
                <c:pt idx="638">
                  <c:v>-1.579753096270637E-3</c:v>
                </c:pt>
                <c:pt idx="639">
                  <c:v>-1.579753096270637E-3</c:v>
                </c:pt>
                <c:pt idx="640">
                  <c:v>-1.579442196437241E-3</c:v>
                </c:pt>
                <c:pt idx="641">
                  <c:v>-1.579442196437241E-3</c:v>
                </c:pt>
                <c:pt idx="642">
                  <c:v>-1.5786649468537512E-3</c:v>
                </c:pt>
                <c:pt idx="643">
                  <c:v>-1.5707370011021548E-3</c:v>
                </c:pt>
                <c:pt idx="644">
                  <c:v>-1.5691825019351754E-3</c:v>
                </c:pt>
                <c:pt idx="645">
                  <c:v>-1.5556583591824526E-3</c:v>
                </c:pt>
                <c:pt idx="646">
                  <c:v>-1.5457095645137831E-3</c:v>
                </c:pt>
                <c:pt idx="647">
                  <c:v>-1.5424451162631258E-3</c:v>
                </c:pt>
                <c:pt idx="648">
                  <c:v>-1.5424451162631258E-3</c:v>
                </c:pt>
                <c:pt idx="649">
                  <c:v>-1.5408906170961459E-3</c:v>
                </c:pt>
                <c:pt idx="650">
                  <c:v>-1.5401133675126562E-3</c:v>
                </c:pt>
                <c:pt idx="651">
                  <c:v>-1.5153968307576801E-3</c:v>
                </c:pt>
                <c:pt idx="652">
                  <c:v>-1.4884262702105832E-3</c:v>
                </c:pt>
                <c:pt idx="653">
                  <c:v>-1.4791770001670547E-3</c:v>
                </c:pt>
                <c:pt idx="654">
                  <c:v>-1.4791770001670547E-3</c:v>
                </c:pt>
                <c:pt idx="655">
                  <c:v>-1.4767675264582363E-3</c:v>
                </c:pt>
                <c:pt idx="656">
                  <c:v>-1.4708604296237134E-3</c:v>
                </c:pt>
                <c:pt idx="657">
                  <c:v>-1.4405476958676109E-3</c:v>
                </c:pt>
                <c:pt idx="658">
                  <c:v>-1.4393818214923759E-3</c:v>
                </c:pt>
                <c:pt idx="659">
                  <c:v>-1.4390709216589802E-3</c:v>
                </c:pt>
                <c:pt idx="660">
                  <c:v>-1.4390709216589802E-3</c:v>
                </c:pt>
                <c:pt idx="661">
                  <c:v>-1.4389154717422822E-3</c:v>
                </c:pt>
                <c:pt idx="662">
                  <c:v>-1.4385268469505373E-3</c:v>
                </c:pt>
                <c:pt idx="663">
                  <c:v>-1.4382936720754901E-3</c:v>
                </c:pt>
                <c:pt idx="664">
                  <c:v>-1.4382936720754901E-3</c:v>
                </c:pt>
                <c:pt idx="665">
                  <c:v>-1.3576151653092471E-3</c:v>
                </c:pt>
                <c:pt idx="666">
                  <c:v>-1.3576151653092471E-3</c:v>
                </c:pt>
                <c:pt idx="667">
                  <c:v>-1.3576151653092471E-3</c:v>
                </c:pt>
                <c:pt idx="668">
                  <c:v>-1.3308777796371975E-3</c:v>
                </c:pt>
                <c:pt idx="669">
                  <c:v>-1.3308777796371975E-3</c:v>
                </c:pt>
                <c:pt idx="670">
                  <c:v>-1.3241934332191853E-3</c:v>
                </c:pt>
                <c:pt idx="671">
                  <c:v>-1.3005650458810946E-3</c:v>
                </c:pt>
                <c:pt idx="672">
                  <c:v>-1.3005650458810946E-3</c:v>
                </c:pt>
                <c:pt idx="673">
                  <c:v>-1.2951242987966662E-3</c:v>
                </c:pt>
                <c:pt idx="674">
                  <c:v>-1.2951242987966662E-3</c:v>
                </c:pt>
                <c:pt idx="675">
                  <c:v>-1.291471225754264E-3</c:v>
                </c:pt>
                <c:pt idx="676">
                  <c:v>-1.291471225754264E-3</c:v>
                </c:pt>
                <c:pt idx="677">
                  <c:v>-1.2671433137910327E-3</c:v>
                </c:pt>
                <c:pt idx="678">
                  <c:v>-1.2671433137910327E-3</c:v>
                </c:pt>
                <c:pt idx="679">
                  <c:v>-1.2627907161234897E-3</c:v>
                </c:pt>
                <c:pt idx="680">
                  <c:v>-1.2627907161234897E-3</c:v>
                </c:pt>
                <c:pt idx="681">
                  <c:v>-1.227814484866448E-3</c:v>
                </c:pt>
                <c:pt idx="682">
                  <c:v>-1.1967245015268553E-3</c:v>
                </c:pt>
                <c:pt idx="683">
                  <c:v>-1.1956363521099696E-3</c:v>
                </c:pt>
                <c:pt idx="684">
                  <c:v>-1.1897292552754467E-3</c:v>
                </c:pt>
                <c:pt idx="685">
                  <c:v>-1.154753024018405E-3</c:v>
                </c:pt>
                <c:pt idx="686">
                  <c:v>-1.1530430749347276E-3</c:v>
                </c:pt>
                <c:pt idx="687">
                  <c:v>-1.1526544501429827E-3</c:v>
                </c:pt>
                <c:pt idx="688">
                  <c:v>-1.1524212752679354E-3</c:v>
                </c:pt>
                <c:pt idx="689">
                  <c:v>-1.1200876925947594E-3</c:v>
                </c:pt>
                <c:pt idx="690">
                  <c:v>-1.1138696959268409E-3</c:v>
                </c:pt>
                <c:pt idx="691">
                  <c:v>-1.0843342117542276E-3</c:v>
                </c:pt>
                <c:pt idx="692">
                  <c:v>-1.0823133628371541E-3</c:v>
                </c:pt>
                <c:pt idx="693">
                  <c:v>-1.0512233794975614E-3</c:v>
                </c:pt>
                <c:pt idx="694">
                  <c:v>-1.0453162826630389E-3</c:v>
                </c:pt>
                <c:pt idx="695">
                  <c:v>-1.0434508836626635E-3</c:v>
                </c:pt>
                <c:pt idx="696">
                  <c:v>-1.0213769954915525E-3</c:v>
                </c:pt>
                <c:pt idx="697">
                  <c:v>-1.0167134979906134E-3</c:v>
                </c:pt>
                <c:pt idx="698">
                  <c:v>-1.0134490497399565E-3</c:v>
                </c:pt>
                <c:pt idx="699">
                  <c:v>-1.0067647033219439E-3</c:v>
                </c:pt>
                <c:pt idx="700">
                  <c:v>-9.7505292031555956E-4</c:v>
                </c:pt>
                <c:pt idx="701">
                  <c:v>-9.4442928672606053E-4</c:v>
                </c:pt>
                <c:pt idx="702">
                  <c:v>-9.3914398955832973E-4</c:v>
                </c:pt>
                <c:pt idx="703">
                  <c:v>-9.1100755463599829E-4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4A-4A9D-891F-AEF08C645D48}"/>
            </c:ext>
          </c:extLst>
        </c:ser>
        <c:ser>
          <c:idx val="7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  <c:pt idx="701">
                  <c:v>20656</c:v>
                </c:pt>
                <c:pt idx="702">
                  <c:v>20690</c:v>
                </c:pt>
                <c:pt idx="703">
                  <c:v>20871</c:v>
                </c:pt>
              </c:numCache>
            </c:numRef>
          </c:xVal>
          <c:yVal>
            <c:numRef>
              <c:f>Active!$T$21:$T$981</c:f>
              <c:numCache>
                <c:formatCode>General</c:formatCode>
                <c:ptCount val="961"/>
                <c:pt idx="322">
                  <c:v>0.23200560000259429</c:v>
                </c:pt>
                <c:pt idx="336">
                  <c:v>-0.37297720000060508</c:v>
                </c:pt>
                <c:pt idx="645">
                  <c:v>0.36388160000933567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4A-4A9D-891F-AEF08C64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5288"/>
        <c:axId val="1"/>
      </c:scatterChart>
      <c:valAx>
        <c:axId val="837875288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29575248717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41909814323607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11685011522101"/>
          <c:y val="0.92024539877300615"/>
          <c:w val="0.622016332839031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247650</xdr:colOff>
      <xdr:row>18</xdr:row>
      <xdr:rowOff>9525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E646B13D-67BA-7B23-D43F-FA2DA8B3B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333374</xdr:colOff>
      <xdr:row>0</xdr:row>
      <xdr:rowOff>28575</xdr:rowOff>
    </xdr:from>
    <xdr:to>
      <xdr:col>26</xdr:col>
      <xdr:colOff>352424</xdr:colOff>
      <xdr:row>18</xdr:row>
      <xdr:rowOff>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E4481CFF-67C7-9AAC-EB63-FF25A92D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5" TargetMode="External"/><Relationship Id="rId117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bav-astro.de/sfs/BAVM_link.php?BAVMnr=13" TargetMode="External"/><Relationship Id="rId42" Type="http://schemas.openxmlformats.org/officeDocument/2006/relationships/hyperlink" Target="http://www.bav-astro.de/sfs/BAVM_link.php?BAVMnr=15" TargetMode="External"/><Relationship Id="rId47" Type="http://schemas.openxmlformats.org/officeDocument/2006/relationships/hyperlink" Target="http://www.konkoly.hu/cgi-bin/IBVS?456" TargetMode="External"/><Relationship Id="rId63" Type="http://schemas.openxmlformats.org/officeDocument/2006/relationships/hyperlink" Target="http://www.konkoly.hu/cgi-bin/IBVS?3762" TargetMode="External"/><Relationship Id="rId68" Type="http://schemas.openxmlformats.org/officeDocument/2006/relationships/hyperlink" Target="http://www.konkoly.hu/cgi-bin/IBVS?3762" TargetMode="External"/><Relationship Id="rId84" Type="http://schemas.openxmlformats.org/officeDocument/2006/relationships/hyperlink" Target="http://www.bav-astro.de/sfs/BAVM_link.php?BAVMnr=43" TargetMode="External"/><Relationship Id="rId89" Type="http://schemas.openxmlformats.org/officeDocument/2006/relationships/hyperlink" Target="http://www.bav-astro.de/sfs/BAVM_link.php?BAVMnr=46" TargetMode="External"/><Relationship Id="rId112" Type="http://schemas.openxmlformats.org/officeDocument/2006/relationships/hyperlink" Target="http://www.bav-astro.de/sfs/BAVM_link.php?BAVMnr=131" TargetMode="External"/><Relationship Id="rId133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bav-astro.de/sfs/BAVM_link.php?BAVMnr=12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12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bav-astro.de/sfs/BAVM_link.php?BAVMnr=25" TargetMode="External"/><Relationship Id="rId58" Type="http://schemas.openxmlformats.org/officeDocument/2006/relationships/hyperlink" Target="http://www.konkoly.hu/cgi-bin/IBVS?1379" TargetMode="External"/><Relationship Id="rId74" Type="http://schemas.openxmlformats.org/officeDocument/2006/relationships/hyperlink" Target="http://www.konkoly.hu/cgi-bin/IBVS?1449" TargetMode="External"/><Relationship Id="rId79" Type="http://schemas.openxmlformats.org/officeDocument/2006/relationships/hyperlink" Target="http://www.konkoly.hu/cgi-bin/IBVS?2545" TargetMode="External"/><Relationship Id="rId102" Type="http://schemas.openxmlformats.org/officeDocument/2006/relationships/hyperlink" Target="http://www.bav-astro.de/sfs/BAVM_link.php?BAVMnr=60" TargetMode="External"/><Relationship Id="rId123" Type="http://schemas.openxmlformats.org/officeDocument/2006/relationships/hyperlink" Target="http://www.bav-astro.de/sfs/BAVM_link.php?BAVMnr=179" TargetMode="External"/><Relationship Id="rId128" Type="http://schemas.openxmlformats.org/officeDocument/2006/relationships/hyperlink" Target="http://www.konkoly.hu/cgi-bin/IBVS?5943" TargetMode="External"/><Relationship Id="rId5" Type="http://schemas.openxmlformats.org/officeDocument/2006/relationships/hyperlink" Target="http://www.bav-astro.de/sfs/BAVM_link.php?BAVMnr=12" TargetMode="External"/><Relationship Id="rId90" Type="http://schemas.openxmlformats.org/officeDocument/2006/relationships/hyperlink" Target="http://www.bav-astro.de/sfs/BAVM_link.php?BAVMnr=50" TargetMode="External"/><Relationship Id="rId95" Type="http://schemas.openxmlformats.org/officeDocument/2006/relationships/hyperlink" Target="http://www.konkoly.hu/cgi-bin/IBVS?3552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bav-astro.de/sfs/BAVM_link.php?BAVMnr=13" TargetMode="External"/><Relationship Id="rId27" Type="http://schemas.openxmlformats.org/officeDocument/2006/relationships/hyperlink" Target="http://www.bav-astro.de/sfs/BAVM_link.php?BAVMnr=15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bav-astro.de/sfs/BAVM_link.php?BAVMnr=18" TargetMode="External"/><Relationship Id="rId48" Type="http://schemas.openxmlformats.org/officeDocument/2006/relationships/hyperlink" Target="http://www.bav-astro.de/sfs/BAVM_link.php?BAVMnr=23" TargetMode="External"/><Relationship Id="rId56" Type="http://schemas.openxmlformats.org/officeDocument/2006/relationships/hyperlink" Target="http://www.bav-astro.de/sfs/BAVM_link.php?BAVMnr=25" TargetMode="External"/><Relationship Id="rId64" Type="http://schemas.openxmlformats.org/officeDocument/2006/relationships/hyperlink" Target="http://www.konkoly.hu/cgi-bin/IBVS?3762" TargetMode="External"/><Relationship Id="rId69" Type="http://schemas.openxmlformats.org/officeDocument/2006/relationships/hyperlink" Target="http://www.bav-astro.de/sfs/BAVM_link.php?BAVMnr=29" TargetMode="External"/><Relationship Id="rId77" Type="http://schemas.openxmlformats.org/officeDocument/2006/relationships/hyperlink" Target="http://www.bav-astro.de/sfs/BAVM_link.php?BAVMnr=31" TargetMode="External"/><Relationship Id="rId100" Type="http://schemas.openxmlformats.org/officeDocument/2006/relationships/hyperlink" Target="http://www.konkoly.hu/cgi-bin/IBVS?5745" TargetMode="External"/><Relationship Id="rId105" Type="http://schemas.openxmlformats.org/officeDocument/2006/relationships/hyperlink" Target="http://www.bav-astro.de/sfs/BAVM_link.php?BAVMnr=68" TargetMode="External"/><Relationship Id="rId113" Type="http://schemas.openxmlformats.org/officeDocument/2006/relationships/hyperlink" Target="http://var.astro.cz/oejv/issues/oejv0074.pdf" TargetMode="External"/><Relationship Id="rId118" Type="http://schemas.openxmlformats.org/officeDocument/2006/relationships/hyperlink" Target="http://www.bav-astro.de/sfs/BAVM_link.php?BAVMnr=171" TargetMode="External"/><Relationship Id="rId126" Type="http://schemas.openxmlformats.org/officeDocument/2006/relationships/hyperlink" Target="http://www.konkoly.hu/cgi-bin/IBVS?5943" TargetMode="External"/><Relationship Id="rId8" Type="http://schemas.openxmlformats.org/officeDocument/2006/relationships/hyperlink" Target="http://www.bav-astro.de/sfs/BAVM_link.php?BAVMnr=12" TargetMode="External"/><Relationship Id="rId51" Type="http://schemas.openxmlformats.org/officeDocument/2006/relationships/hyperlink" Target="http://www.konkoly.hu/cgi-bin/IBVS?530" TargetMode="External"/><Relationship Id="rId72" Type="http://schemas.openxmlformats.org/officeDocument/2006/relationships/hyperlink" Target="http://www.bav-astro.de/sfs/BAVM_link.php?BAVMnr=29" TargetMode="External"/><Relationship Id="rId80" Type="http://schemas.openxmlformats.org/officeDocument/2006/relationships/hyperlink" Target="http://www.konkoly.hu/cgi-bin/IBVS?2545" TargetMode="External"/><Relationship Id="rId85" Type="http://schemas.openxmlformats.org/officeDocument/2006/relationships/hyperlink" Target="http://www.bav-astro.de/sfs/BAVM_link.php?BAVMnr=46" TargetMode="External"/><Relationship Id="rId93" Type="http://schemas.openxmlformats.org/officeDocument/2006/relationships/hyperlink" Target="http://www.bav-astro.de/sfs/BAVM_link.php?BAVMnr=50" TargetMode="External"/><Relationship Id="rId98" Type="http://schemas.openxmlformats.org/officeDocument/2006/relationships/hyperlink" Target="http://vsolj.cetus-net.org/no47.pdf" TargetMode="External"/><Relationship Id="rId121" Type="http://schemas.openxmlformats.org/officeDocument/2006/relationships/hyperlink" Target="http://www.bav-astro.de/sfs/BAVM_link.php?BAVMnr=173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46" Type="http://schemas.openxmlformats.org/officeDocument/2006/relationships/hyperlink" Target="http://www.konkoly.hu/cgi-bin/IBVS?154" TargetMode="External"/><Relationship Id="rId59" Type="http://schemas.openxmlformats.org/officeDocument/2006/relationships/hyperlink" Target="http://www.konkoly.hu/cgi-bin/IBVS?1379" TargetMode="External"/><Relationship Id="rId67" Type="http://schemas.openxmlformats.org/officeDocument/2006/relationships/hyperlink" Target="http://www.konkoly.hu/cgi-bin/IBVS?3762" TargetMode="External"/><Relationship Id="rId103" Type="http://schemas.openxmlformats.org/officeDocument/2006/relationships/hyperlink" Target="http://www.konkoly.hu/cgi-bin/IBVS?3762" TargetMode="External"/><Relationship Id="rId108" Type="http://schemas.openxmlformats.org/officeDocument/2006/relationships/hyperlink" Target="http://vsolj.cetus-net.org/no47.pdf" TargetMode="External"/><Relationship Id="rId116" Type="http://schemas.openxmlformats.org/officeDocument/2006/relationships/hyperlink" Target="http://www.konkoly.hu/cgi-bin/IBVS?5371" TargetMode="External"/><Relationship Id="rId124" Type="http://schemas.openxmlformats.org/officeDocument/2006/relationships/hyperlink" Target="http://www.aavso.org/sites/default/files/jaavso/v36n2/186.pdf" TargetMode="External"/><Relationship Id="rId129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bav-astro.de/sfs/BAVM_link.php?BAVMnr=13" TargetMode="External"/><Relationship Id="rId41" Type="http://schemas.openxmlformats.org/officeDocument/2006/relationships/hyperlink" Target="http://www.bav-astro.de/sfs/BAVM_link.php?BAVMnr=15" TargetMode="External"/><Relationship Id="rId54" Type="http://schemas.openxmlformats.org/officeDocument/2006/relationships/hyperlink" Target="http://www.bav-astro.de/sfs/BAVM_link.php?BAVMnr=25" TargetMode="External"/><Relationship Id="rId62" Type="http://schemas.openxmlformats.org/officeDocument/2006/relationships/hyperlink" Target="http://www.konkoly.hu/cgi-bin/IBVS?3762" TargetMode="External"/><Relationship Id="rId70" Type="http://schemas.openxmlformats.org/officeDocument/2006/relationships/hyperlink" Target="http://www.konkoly.hu/cgi-bin/IBVS?1379" TargetMode="External"/><Relationship Id="rId75" Type="http://schemas.openxmlformats.org/officeDocument/2006/relationships/hyperlink" Target="http://www.konkoly.hu/cgi-bin/IBVS?1449" TargetMode="External"/><Relationship Id="rId83" Type="http://schemas.openxmlformats.org/officeDocument/2006/relationships/hyperlink" Target="http://www.konkoly.hu/cgi-bin/IBVS?2545" TargetMode="External"/><Relationship Id="rId88" Type="http://schemas.openxmlformats.org/officeDocument/2006/relationships/hyperlink" Target="http://www.bav-astro.de/sfs/BAVM_link.php?BAVMnr=46" TargetMode="External"/><Relationship Id="rId91" Type="http://schemas.openxmlformats.org/officeDocument/2006/relationships/hyperlink" Target="http://www.bav-astro.de/sfs/BAVM_link.php?BAVMnr=50" TargetMode="External"/><Relationship Id="rId96" Type="http://schemas.openxmlformats.org/officeDocument/2006/relationships/hyperlink" Target="http://www.bav-astro.de/sfs/BAVM_link.php?BAVMnr=56" TargetMode="External"/><Relationship Id="rId111" Type="http://schemas.openxmlformats.org/officeDocument/2006/relationships/hyperlink" Target="http://www.bav-astro.de/sfs/BAVM_link.php?BAVMnr=131" TargetMode="External"/><Relationship Id="rId13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12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5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konkoly.hu/cgi-bin/IBVS?456" TargetMode="External"/><Relationship Id="rId57" Type="http://schemas.openxmlformats.org/officeDocument/2006/relationships/hyperlink" Target="http://www.bav-astro.de/sfs/BAVM_link.php?BAVMnr=28" TargetMode="External"/><Relationship Id="rId106" Type="http://schemas.openxmlformats.org/officeDocument/2006/relationships/hyperlink" Target="http://vsolj.cetus-net.org/no47.pdf" TargetMode="External"/><Relationship Id="rId114" Type="http://schemas.openxmlformats.org/officeDocument/2006/relationships/hyperlink" Target="http://var.astro.cz/oejv/issues/oejv0074.pdf" TargetMode="External"/><Relationship Id="rId119" Type="http://schemas.openxmlformats.org/officeDocument/2006/relationships/hyperlink" Target="http://vsolj.cetus-net.org/no43.pdf" TargetMode="External"/><Relationship Id="rId127" Type="http://schemas.openxmlformats.org/officeDocument/2006/relationships/hyperlink" Target="http://www.konkoly.hu/cgi-bin/IBVS?5943" TargetMode="External"/><Relationship Id="rId10" Type="http://schemas.openxmlformats.org/officeDocument/2006/relationships/hyperlink" Target="http://www.bav-astro.de/sfs/BAVM_link.php?BAVMnr=12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18" TargetMode="External"/><Relationship Id="rId52" Type="http://schemas.openxmlformats.org/officeDocument/2006/relationships/hyperlink" Target="http://www.konkoly.hu/cgi-bin/IBVS?530" TargetMode="External"/><Relationship Id="rId60" Type="http://schemas.openxmlformats.org/officeDocument/2006/relationships/hyperlink" Target="http://www.bav-astro.de/sfs/BAVM_link.php?BAVMnr=28" TargetMode="External"/><Relationship Id="rId65" Type="http://schemas.openxmlformats.org/officeDocument/2006/relationships/hyperlink" Target="http://www.konkoly.hu/cgi-bin/IBVS?3762" TargetMode="External"/><Relationship Id="rId73" Type="http://schemas.openxmlformats.org/officeDocument/2006/relationships/hyperlink" Target="http://www.konkoly.hu/cgi-bin/IBVS?1379" TargetMode="External"/><Relationship Id="rId78" Type="http://schemas.openxmlformats.org/officeDocument/2006/relationships/hyperlink" Target="http://www.bav-astro.de/sfs/BAVM_link.php?BAVMnr=31" TargetMode="External"/><Relationship Id="rId81" Type="http://schemas.openxmlformats.org/officeDocument/2006/relationships/hyperlink" Target="http://www.konkoly.hu/cgi-bin/IBVS?2545" TargetMode="External"/><Relationship Id="rId86" Type="http://schemas.openxmlformats.org/officeDocument/2006/relationships/hyperlink" Target="http://www.bav-astro.de/sfs/BAVM_link.php?BAVMnr=46" TargetMode="External"/><Relationship Id="rId94" Type="http://schemas.openxmlformats.org/officeDocument/2006/relationships/hyperlink" Target="http://www.bav-astro.de/sfs/BAVM_link.php?BAVMnr=52" TargetMode="External"/><Relationship Id="rId99" Type="http://schemas.openxmlformats.org/officeDocument/2006/relationships/hyperlink" Target="http://www.bav-astro.de/sfs/BAVM_link.php?BAVMnr=59" TargetMode="External"/><Relationship Id="rId101" Type="http://schemas.openxmlformats.org/officeDocument/2006/relationships/hyperlink" Target="http://www.konkoly.hu/cgi-bin/IBVS?3762" TargetMode="External"/><Relationship Id="rId122" Type="http://schemas.openxmlformats.org/officeDocument/2006/relationships/hyperlink" Target="http://var.astro.cz/oejv/issues/oejv0074.pdf" TargetMode="External"/><Relationship Id="rId13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2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3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bav-astro.de/sfs/BAVM_link.php?BAVMnr=122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konkoly.hu/cgi-bin/IBVS?530" TargetMode="External"/><Relationship Id="rId55" Type="http://schemas.openxmlformats.org/officeDocument/2006/relationships/hyperlink" Target="http://www.bav-astro.de/sfs/BAVM_link.php?BAVMnr=25" TargetMode="External"/><Relationship Id="rId76" Type="http://schemas.openxmlformats.org/officeDocument/2006/relationships/hyperlink" Target="http://www.bav-astro.de/sfs/BAVM_link.php?BAVMnr=31" TargetMode="External"/><Relationship Id="rId97" Type="http://schemas.openxmlformats.org/officeDocument/2006/relationships/hyperlink" Target="http://www.bav-astro.de/sfs/BAVM_link.php?BAVMnr=56" TargetMode="External"/><Relationship Id="rId104" Type="http://schemas.openxmlformats.org/officeDocument/2006/relationships/hyperlink" Target="http://www.konkoly.hu/cgi-bin/IBVS?5745" TargetMode="External"/><Relationship Id="rId120" Type="http://schemas.openxmlformats.org/officeDocument/2006/relationships/hyperlink" Target="http://var.astro.cz/oejv/issues/oejv0074.pdf" TargetMode="External"/><Relationship Id="rId125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12" TargetMode="External"/><Relationship Id="rId71" Type="http://schemas.openxmlformats.org/officeDocument/2006/relationships/hyperlink" Target="http://www.konkoly.hu/cgi-bin/IBVS?1249" TargetMode="External"/><Relationship Id="rId92" Type="http://schemas.openxmlformats.org/officeDocument/2006/relationships/hyperlink" Target="http://www.konkoly.hu/cgi-bin/IBVS?3552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bav-astro.de/sfs/BAVM_link.php?BAVMnr=15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8" TargetMode="External"/><Relationship Id="rId66" Type="http://schemas.openxmlformats.org/officeDocument/2006/relationships/hyperlink" Target="http://www.konkoly.hu/cgi-bin/IBVS?3762" TargetMode="External"/><Relationship Id="rId87" Type="http://schemas.openxmlformats.org/officeDocument/2006/relationships/hyperlink" Target="http://www.bav-astro.de/sfs/BAVM_link.php?BAVMnr=46" TargetMode="External"/><Relationship Id="rId110" Type="http://schemas.openxmlformats.org/officeDocument/2006/relationships/hyperlink" Target="http://www.bav-astro.de/sfs/BAVM_link.php?BAVMnr=122" TargetMode="External"/><Relationship Id="rId115" Type="http://schemas.openxmlformats.org/officeDocument/2006/relationships/hyperlink" Target="http://www.bav-astro.de/sfs/BAVM_link.php?BAVMnr=154" TargetMode="External"/><Relationship Id="rId131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3762" TargetMode="External"/><Relationship Id="rId82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bav-astro.de/sfs/BAVM_link.php?BAVMnr=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825"/>
  <sheetViews>
    <sheetView tabSelected="1" workbookViewId="0">
      <pane xSplit="13" ySplit="22" topLeftCell="N71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7109375" customWidth="1"/>
    <col min="2" max="2" width="3.7109375" style="12" customWidth="1"/>
    <col min="3" max="3" width="12.85546875" style="17" customWidth="1"/>
    <col min="4" max="4" width="9.42578125" style="17" customWidth="1"/>
    <col min="5" max="5" width="12" customWidth="1"/>
    <col min="6" max="6" width="16.85546875" customWidth="1"/>
    <col min="7" max="7" width="9.42578125" customWidth="1"/>
    <col min="8" max="8" width="8.5703125" customWidth="1"/>
    <col min="9" max="9" width="11.140625" customWidth="1"/>
    <col min="10" max="14" width="8.5703125" customWidth="1"/>
    <col min="15" max="15" width="8" customWidth="1"/>
    <col min="16" max="16" width="7.7109375" customWidth="1"/>
    <col min="17" max="17" width="11" customWidth="1"/>
    <col min="18" max="18" width="9.140625" customWidth="1"/>
    <col min="19" max="19" width="10.28515625" customWidth="1"/>
    <col min="20" max="20" width="11" customWidth="1"/>
  </cols>
  <sheetData>
    <row r="1" spans="1:6" ht="20.25">
      <c r="A1" s="1" t="s">
        <v>470</v>
      </c>
    </row>
    <row r="2" spans="1:6">
      <c r="A2" t="s">
        <v>347</v>
      </c>
      <c r="B2" s="118" t="s">
        <v>1885</v>
      </c>
    </row>
    <row r="3" spans="1:6" ht="13.5" thickBot="1">
      <c r="A3" t="s">
        <v>348</v>
      </c>
    </row>
    <row r="4" spans="1:6" ht="13.5" thickBot="1">
      <c r="A4" s="4" t="s">
        <v>323</v>
      </c>
      <c r="C4" s="67">
        <v>27026.315999999999</v>
      </c>
      <c r="D4" s="68">
        <v>1.6046916</v>
      </c>
    </row>
    <row r="5" spans="1:6">
      <c r="A5" s="10" t="s">
        <v>472</v>
      </c>
      <c r="B5" s="37"/>
      <c r="C5" s="98">
        <v>-9.5</v>
      </c>
      <c r="D5" s="69" t="s">
        <v>473</v>
      </c>
    </row>
    <row r="6" spans="1:6">
      <c r="A6" s="4" t="s">
        <v>324</v>
      </c>
    </row>
    <row r="7" spans="1:6">
      <c r="A7" t="s">
        <v>325</v>
      </c>
      <c r="C7" s="106">
        <v>27026.315999999999</v>
      </c>
      <c r="D7" s="118" t="s">
        <v>1886</v>
      </c>
    </row>
    <row r="8" spans="1:6">
      <c r="A8" t="s">
        <v>326</v>
      </c>
      <c r="C8" s="106">
        <v>1.604691434</v>
      </c>
      <c r="D8" s="118" t="s">
        <v>1886</v>
      </c>
    </row>
    <row r="9" spans="1:6">
      <c r="A9" s="21" t="s">
        <v>478</v>
      </c>
      <c r="B9" s="22">
        <v>636</v>
      </c>
      <c r="C9" s="20" t="str">
        <f>"F"&amp;B9</f>
        <v>F636</v>
      </c>
      <c r="D9" s="70" t="str">
        <f>"G"&amp;B9</f>
        <v>G636</v>
      </c>
    </row>
    <row r="10" spans="1:6" ht="13.5" thickBot="1">
      <c r="A10" s="11"/>
      <c r="B10" s="37"/>
      <c r="C10" s="71" t="s">
        <v>343</v>
      </c>
      <c r="D10" s="71" t="s">
        <v>344</v>
      </c>
      <c r="E10" s="11"/>
    </row>
    <row r="11" spans="1:6">
      <c r="A11" s="11" t="s">
        <v>339</v>
      </c>
      <c r="B11" s="37"/>
      <c r="C11" s="20">
        <f ca="1">INTERCEPT(INDIRECT($D$9):G979,INDIRECT($C$9):F979)</f>
        <v>-4.155402766039192E-3</v>
      </c>
      <c r="E11" s="11"/>
    </row>
    <row r="12" spans="1:6">
      <c r="A12" s="11" t="s">
        <v>340</v>
      </c>
      <c r="B12" s="37"/>
      <c r="C12" s="20">
        <f ca="1">SLOPE(INDIRECT($D$9):G979,INDIRECT($C$9):F979)</f>
        <v>1.5544991669796337E-7</v>
      </c>
      <c r="E12" s="113" t="s">
        <v>1881</v>
      </c>
      <c r="F12" s="114" t="s">
        <v>1884</v>
      </c>
    </row>
    <row r="13" spans="1:6">
      <c r="A13" s="11" t="s">
        <v>342</v>
      </c>
      <c r="B13" s="37"/>
      <c r="C13" s="17" t="s">
        <v>337</v>
      </c>
      <c r="E13" s="111" t="s">
        <v>484</v>
      </c>
      <c r="F13" s="110">
        <v>1</v>
      </c>
    </row>
    <row r="14" spans="1:6">
      <c r="A14" s="11"/>
      <c r="B14" s="37"/>
      <c r="C14" s="69"/>
      <c r="E14" s="111" t="s">
        <v>474</v>
      </c>
      <c r="F14" s="115">
        <f ca="1">NOW()+15018.5+$C$5/24</f>
        <v>60680.843633564815</v>
      </c>
    </row>
    <row r="15" spans="1:6">
      <c r="A15" s="13" t="s">
        <v>341</v>
      </c>
      <c r="B15" s="37"/>
      <c r="C15" s="70">
        <f ca="1">(C7+C11)+(C8+C12)*INT(MAX(F21:F3520))</f>
        <v>60517.830008006451</v>
      </c>
      <c r="E15" s="111" t="s">
        <v>485</v>
      </c>
      <c r="F15" s="115">
        <f ca="1">ROUND(2*($F$14-$C$7)/$C$8,0)/2+$F$13</f>
        <v>20973.5</v>
      </c>
    </row>
    <row r="16" spans="1:6">
      <c r="A16" s="15" t="s">
        <v>327</v>
      </c>
      <c r="B16" s="37"/>
      <c r="C16" s="72">
        <f ca="1">+C8+C12</f>
        <v>1.6046915894499167</v>
      </c>
      <c r="E16" s="111" t="s">
        <v>475</v>
      </c>
      <c r="F16" s="115">
        <f ca="1">ROUND(2*($F$14-$C$15)/$C$16,0)/2+$F$13</f>
        <v>102.5</v>
      </c>
    </row>
    <row r="17" spans="1:20" ht="13.5" thickBot="1">
      <c r="A17" s="14" t="s">
        <v>476</v>
      </c>
      <c r="B17" s="37"/>
      <c r="C17" s="97">
        <f>COUNT(C21:C2178)</f>
        <v>704</v>
      </c>
      <c r="E17" s="111" t="s">
        <v>1882</v>
      </c>
      <c r="F17" s="116">
        <f ca="1">+$C$15+$C$16*$F$16-15018.5-$C$5/24</f>
        <v>45664.206729258403</v>
      </c>
    </row>
    <row r="18" spans="1:20" ht="14.25" thickTop="1" thickBot="1">
      <c r="A18" s="15" t="s">
        <v>328</v>
      </c>
      <c r="B18" s="37"/>
      <c r="C18" s="73">
        <f ca="1">+C15</f>
        <v>60517.830008006451</v>
      </c>
      <c r="D18" s="109">
        <f ca="1">+C16</f>
        <v>1.6046915894499167</v>
      </c>
      <c r="E18" s="112" t="s">
        <v>1883</v>
      </c>
      <c r="F18" s="117">
        <f ca="1">+($C$15+$C$16*$F$16)-($C$16/2)-15018.5-$C$5/24</f>
        <v>45663.404383463676</v>
      </c>
    </row>
    <row r="19" spans="1:20" ht="13.5" thickTop="1">
      <c r="E19" s="14"/>
      <c r="F19" s="16"/>
    </row>
    <row r="20" spans="1:20" ht="13.5" thickBot="1">
      <c r="A20" s="3" t="s">
        <v>329</v>
      </c>
      <c r="B20" s="3" t="s">
        <v>330</v>
      </c>
      <c r="C20" s="71" t="s">
        <v>331</v>
      </c>
      <c r="D20" s="71" t="s">
        <v>336</v>
      </c>
      <c r="E20" s="3" t="s">
        <v>332</v>
      </c>
      <c r="F20" s="3" t="s">
        <v>333</v>
      </c>
      <c r="G20" s="3" t="s">
        <v>334</v>
      </c>
      <c r="H20" s="6" t="s">
        <v>504</v>
      </c>
      <c r="I20" s="6" t="s">
        <v>481</v>
      </c>
      <c r="J20" s="6" t="s">
        <v>488</v>
      </c>
      <c r="K20" s="6" t="s">
        <v>500</v>
      </c>
      <c r="L20" s="6" t="s">
        <v>319</v>
      </c>
      <c r="M20" s="6" t="s">
        <v>320</v>
      </c>
      <c r="N20" s="6" t="s">
        <v>321</v>
      </c>
      <c r="O20" s="6" t="s">
        <v>346</v>
      </c>
      <c r="P20" s="5" t="s">
        <v>345</v>
      </c>
      <c r="Q20" s="3" t="s">
        <v>338</v>
      </c>
      <c r="T20" s="66" t="s">
        <v>322</v>
      </c>
    </row>
    <row r="21" spans="1:20">
      <c r="A21" s="60" t="s">
        <v>512</v>
      </c>
      <c r="B21" s="61" t="s">
        <v>468</v>
      </c>
      <c r="C21" s="62">
        <v>15007.171</v>
      </c>
      <c r="D21" s="62" t="s">
        <v>481</v>
      </c>
      <c r="E21" s="23">
        <f t="shared" ref="E21:E84" si="0">+(C21-C$7)/C$8</f>
        <v>-7490.0038383329456</v>
      </c>
      <c r="F21">
        <f t="shared" ref="F21:F84" si="1">ROUND(2*E21,0)/2</f>
        <v>-7490</v>
      </c>
      <c r="G21">
        <f t="shared" ref="G21:G84" si="2">+C21-(C$7+F21*C$8)</f>
        <v>-6.1593399987032171E-3</v>
      </c>
      <c r="I21">
        <f t="shared" ref="I21:I28" si="3">+G21</f>
        <v>-6.1593399987032171E-3</v>
      </c>
      <c r="O21">
        <f t="shared" ref="O21:O84" ca="1" si="4">+C$11+C$12*F21</f>
        <v>-5.3197226421069378E-3</v>
      </c>
      <c r="Q21" s="104" t="s">
        <v>1878</v>
      </c>
    </row>
    <row r="22" spans="1:20">
      <c r="A22" s="60" t="s">
        <v>512</v>
      </c>
      <c r="B22" s="61" t="s">
        <v>468</v>
      </c>
      <c r="C22" s="62">
        <v>16996.994999999999</v>
      </c>
      <c r="D22" s="62" t="s">
        <v>481</v>
      </c>
      <c r="E22" s="23">
        <f t="shared" si="0"/>
        <v>-6249.9997117825951</v>
      </c>
      <c r="F22">
        <f t="shared" si="1"/>
        <v>-6250</v>
      </c>
      <c r="G22">
        <f t="shared" si="2"/>
        <v>4.6250000013969839E-4</v>
      </c>
      <c r="I22">
        <f t="shared" si="3"/>
        <v>4.6250000013969839E-4</v>
      </c>
      <c r="O22">
        <f t="shared" ca="1" si="4"/>
        <v>-5.1269647454014631E-3</v>
      </c>
      <c r="Q22" s="2">
        <f t="shared" ref="Q22:Q84" si="5">+C22-15018.5</f>
        <v>1978.494999999999</v>
      </c>
    </row>
    <row r="23" spans="1:20">
      <c r="A23" s="60" t="s">
        <v>521</v>
      </c>
      <c r="B23" s="61" t="s">
        <v>468</v>
      </c>
      <c r="C23" s="62">
        <v>17499.259999999998</v>
      </c>
      <c r="D23" s="62" t="s">
        <v>481</v>
      </c>
      <c r="E23" s="23">
        <f t="shared" si="0"/>
        <v>-5937.0018423118227</v>
      </c>
      <c r="F23">
        <f t="shared" si="1"/>
        <v>-5937</v>
      </c>
      <c r="G23">
        <f t="shared" si="2"/>
        <v>-2.9563419993792195E-3</v>
      </c>
      <c r="I23">
        <f t="shared" si="3"/>
        <v>-2.9563419993792195E-3</v>
      </c>
      <c r="O23">
        <f t="shared" ca="1" si="4"/>
        <v>-5.0783089214750006E-3</v>
      </c>
      <c r="Q23" s="2">
        <f t="shared" si="5"/>
        <v>2480.7599999999984</v>
      </c>
    </row>
    <row r="24" spans="1:20">
      <c r="A24" s="60" t="s">
        <v>521</v>
      </c>
      <c r="B24" s="61" t="s">
        <v>469</v>
      </c>
      <c r="C24" s="62">
        <v>17806.39</v>
      </c>
      <c r="D24" s="62" t="s">
        <v>481</v>
      </c>
      <c r="E24" s="23">
        <f t="shared" si="0"/>
        <v>-5745.6067905949822</v>
      </c>
      <c r="F24">
        <f t="shared" si="1"/>
        <v>-5745.5</v>
      </c>
      <c r="G24">
        <f t="shared" si="2"/>
        <v>-0.1713659529996221</v>
      </c>
      <c r="I24">
        <f t="shared" si="3"/>
        <v>-0.1713659529996221</v>
      </c>
      <c r="O24">
        <f t="shared" ca="1" si="4"/>
        <v>-5.0485402624273409E-3</v>
      </c>
      <c r="Q24" s="2">
        <f t="shared" si="5"/>
        <v>2787.8899999999994</v>
      </c>
    </row>
    <row r="25" spans="1:20">
      <c r="A25" s="60" t="s">
        <v>512</v>
      </c>
      <c r="B25" s="61" t="s">
        <v>468</v>
      </c>
      <c r="C25" s="62">
        <v>19002.858</v>
      </c>
      <c r="D25" s="62" t="s">
        <v>481</v>
      </c>
      <c r="E25" s="23">
        <f t="shared" si="0"/>
        <v>-5000.0005172333949</v>
      </c>
      <c r="F25">
        <f t="shared" si="1"/>
        <v>-5000</v>
      </c>
      <c r="G25">
        <f t="shared" si="2"/>
        <v>-8.2999999722233042E-4</v>
      </c>
      <c r="I25">
        <f t="shared" si="3"/>
        <v>-8.2999999722233042E-4</v>
      </c>
      <c r="O25">
        <f t="shared" ca="1" si="4"/>
        <v>-4.9326523495290091E-3</v>
      </c>
      <c r="Q25" s="2">
        <f t="shared" si="5"/>
        <v>3984.3580000000002</v>
      </c>
    </row>
    <row r="26" spans="1:20">
      <c r="A26" s="60" t="s">
        <v>512</v>
      </c>
      <c r="B26" s="61" t="s">
        <v>468</v>
      </c>
      <c r="C26" s="62">
        <v>20992.674999999999</v>
      </c>
      <c r="D26" s="62" t="s">
        <v>481</v>
      </c>
      <c r="E26" s="23">
        <f t="shared" si="0"/>
        <v>-3760.0007528924089</v>
      </c>
      <c r="F26">
        <f t="shared" si="1"/>
        <v>-3760</v>
      </c>
      <c r="G26">
        <f t="shared" si="2"/>
        <v>-1.2081599998055026E-3</v>
      </c>
      <c r="I26">
        <f t="shared" si="3"/>
        <v>-1.2081599998055026E-3</v>
      </c>
      <c r="O26">
        <f t="shared" ca="1" si="4"/>
        <v>-4.7398944528235345E-3</v>
      </c>
      <c r="Q26" s="2">
        <f t="shared" si="5"/>
        <v>5974.1749999999993</v>
      </c>
    </row>
    <row r="27" spans="1:20">
      <c r="A27" s="60" t="s">
        <v>512</v>
      </c>
      <c r="B27" s="61" t="s">
        <v>468</v>
      </c>
      <c r="C27" s="62">
        <v>22998.538</v>
      </c>
      <c r="D27" s="62" t="s">
        <v>481</v>
      </c>
      <c r="E27" s="23">
        <f t="shared" si="0"/>
        <v>-2510.0015583432087</v>
      </c>
      <c r="F27">
        <f t="shared" si="1"/>
        <v>-2510</v>
      </c>
      <c r="G27">
        <f t="shared" si="2"/>
        <v>-2.5006599971675314E-3</v>
      </c>
      <c r="I27">
        <f t="shared" si="3"/>
        <v>-2.5006599971675314E-3</v>
      </c>
      <c r="O27">
        <f t="shared" ca="1" si="4"/>
        <v>-4.5455820569510804E-3</v>
      </c>
      <c r="Q27" s="2">
        <f t="shared" si="5"/>
        <v>7980.0380000000005</v>
      </c>
    </row>
    <row r="28" spans="1:20">
      <c r="A28" s="60" t="s">
        <v>512</v>
      </c>
      <c r="B28" s="61" t="s">
        <v>468</v>
      </c>
      <c r="C28" s="62">
        <v>25004.405999999999</v>
      </c>
      <c r="D28" s="62" t="s">
        <v>481</v>
      </c>
      <c r="E28" s="23">
        <f t="shared" si="0"/>
        <v>-1259.9992479301786</v>
      </c>
      <c r="F28">
        <f t="shared" si="1"/>
        <v>-1260</v>
      </c>
      <c r="G28">
        <f t="shared" si="2"/>
        <v>1.2068399992131162E-3</v>
      </c>
      <c r="I28">
        <f t="shared" si="3"/>
        <v>1.2068399992131162E-3</v>
      </c>
      <c r="O28">
        <f t="shared" ca="1" si="4"/>
        <v>-4.3512696610786255E-3</v>
      </c>
      <c r="Q28" s="2">
        <f t="shared" si="5"/>
        <v>9985.905999999999</v>
      </c>
    </row>
    <row r="29" spans="1:20">
      <c r="A29" s="60" t="s">
        <v>539</v>
      </c>
      <c r="B29" s="61" t="s">
        <v>468</v>
      </c>
      <c r="C29" s="62">
        <v>25734.54</v>
      </c>
      <c r="D29" s="62" t="s">
        <v>481</v>
      </c>
      <c r="E29" s="23">
        <f t="shared" si="0"/>
        <v>-804.99962337307397</v>
      </c>
      <c r="F29">
        <f t="shared" si="1"/>
        <v>-805</v>
      </c>
      <c r="G29">
        <f t="shared" si="2"/>
        <v>6.0437000138335861E-4</v>
      </c>
      <c r="I29">
        <f t="shared" ref="I29:I38" si="6">+G29</f>
        <v>6.0437000138335861E-4</v>
      </c>
      <c r="O29">
        <f t="shared" ca="1" si="4"/>
        <v>-4.2805399489810525E-3</v>
      </c>
      <c r="Q29" s="2">
        <f t="shared" si="5"/>
        <v>10716.04</v>
      </c>
    </row>
    <row r="30" spans="1:20">
      <c r="A30" s="60" t="s">
        <v>543</v>
      </c>
      <c r="B30" s="61" t="s">
        <v>468</v>
      </c>
      <c r="C30" s="62">
        <v>25922.284</v>
      </c>
      <c r="D30" s="62" t="s">
        <v>481</v>
      </c>
      <c r="E30" s="23">
        <f t="shared" si="0"/>
        <v>-688.00267553493973</v>
      </c>
      <c r="F30">
        <f t="shared" si="1"/>
        <v>-688</v>
      </c>
      <c r="G30">
        <f t="shared" si="2"/>
        <v>-4.2934079974656925E-3</v>
      </c>
      <c r="I30">
        <f t="shared" si="6"/>
        <v>-4.2934079974656925E-3</v>
      </c>
      <c r="O30">
        <f t="shared" ca="1" si="4"/>
        <v>-4.2623523087273905E-3</v>
      </c>
      <c r="Q30" s="2">
        <f t="shared" si="5"/>
        <v>10903.784</v>
      </c>
    </row>
    <row r="31" spans="1:20">
      <c r="A31" s="60" t="s">
        <v>539</v>
      </c>
      <c r="B31" s="61" t="s">
        <v>468</v>
      </c>
      <c r="C31" s="62">
        <v>26267.298999999999</v>
      </c>
      <c r="D31" s="62" t="s">
        <v>481</v>
      </c>
      <c r="E31" s="23">
        <f t="shared" si="0"/>
        <v>-472.99872356643976</v>
      </c>
      <c r="F31">
        <f t="shared" si="1"/>
        <v>-473</v>
      </c>
      <c r="G31">
        <f t="shared" si="2"/>
        <v>2.0482820000324864E-3</v>
      </c>
      <c r="I31">
        <f t="shared" si="6"/>
        <v>2.0482820000324864E-3</v>
      </c>
      <c r="O31">
        <f t="shared" ca="1" si="4"/>
        <v>-4.2289305766373287E-3</v>
      </c>
      <c r="Q31" s="2">
        <f t="shared" si="5"/>
        <v>11248.798999999999</v>
      </c>
    </row>
    <row r="32" spans="1:20">
      <c r="A32" s="60" t="s">
        <v>539</v>
      </c>
      <c r="B32" s="61" t="s">
        <v>468</v>
      </c>
      <c r="C32" s="62">
        <v>26275.322</v>
      </c>
      <c r="D32" s="62" t="s">
        <v>481</v>
      </c>
      <c r="E32" s="23">
        <f t="shared" si="0"/>
        <v>-467.99900846233265</v>
      </c>
      <c r="F32">
        <f t="shared" si="1"/>
        <v>-468</v>
      </c>
      <c r="G32">
        <f t="shared" si="2"/>
        <v>1.5911120026430581E-3</v>
      </c>
      <c r="I32">
        <f t="shared" si="6"/>
        <v>1.5911120026430581E-3</v>
      </c>
      <c r="O32">
        <f t="shared" ca="1" si="4"/>
        <v>-4.228153327053839E-3</v>
      </c>
      <c r="Q32" s="2">
        <f t="shared" si="5"/>
        <v>11256.822</v>
      </c>
    </row>
    <row r="33" spans="1:17">
      <c r="A33" s="60" t="s">
        <v>539</v>
      </c>
      <c r="B33" s="61" t="s">
        <v>468</v>
      </c>
      <c r="C33" s="62">
        <v>26440.602999999999</v>
      </c>
      <c r="D33" s="62" t="s">
        <v>481</v>
      </c>
      <c r="E33" s="23">
        <f t="shared" si="0"/>
        <v>-365.00039047382347</v>
      </c>
      <c r="F33">
        <f t="shared" si="1"/>
        <v>-365</v>
      </c>
      <c r="G33">
        <f t="shared" si="2"/>
        <v>-6.2659000104758888E-4</v>
      </c>
      <c r="I33">
        <f t="shared" si="6"/>
        <v>-6.2659000104758888E-4</v>
      </c>
      <c r="O33">
        <f t="shared" ca="1" si="4"/>
        <v>-4.2121419856339486E-3</v>
      </c>
      <c r="Q33" s="2">
        <f t="shared" si="5"/>
        <v>11422.102999999999</v>
      </c>
    </row>
    <row r="34" spans="1:17">
      <c r="A34" s="60" t="s">
        <v>539</v>
      </c>
      <c r="B34" s="61" t="s">
        <v>468</v>
      </c>
      <c r="C34" s="62">
        <v>26567.375</v>
      </c>
      <c r="D34" s="62" t="s">
        <v>481</v>
      </c>
      <c r="E34" s="23">
        <f t="shared" si="0"/>
        <v>-285.99953254315113</v>
      </c>
      <c r="F34">
        <f t="shared" si="1"/>
        <v>-286</v>
      </c>
      <c r="G34">
        <f t="shared" si="2"/>
        <v>7.5012399975094013E-4</v>
      </c>
      <c r="I34">
        <f t="shared" si="6"/>
        <v>7.5012399975094013E-4</v>
      </c>
      <c r="O34">
        <f t="shared" ca="1" si="4"/>
        <v>-4.19986144221481E-3</v>
      </c>
      <c r="Q34" s="2">
        <f t="shared" si="5"/>
        <v>11548.875</v>
      </c>
    </row>
    <row r="35" spans="1:17">
      <c r="A35" s="60" t="s">
        <v>539</v>
      </c>
      <c r="B35" s="61" t="s">
        <v>468</v>
      </c>
      <c r="C35" s="62">
        <v>26649.21</v>
      </c>
      <c r="D35" s="62" t="s">
        <v>481</v>
      </c>
      <c r="E35" s="23">
        <f t="shared" si="0"/>
        <v>-235.00218921215964</v>
      </c>
      <c r="F35">
        <f t="shared" si="1"/>
        <v>-235</v>
      </c>
      <c r="G35">
        <f t="shared" si="2"/>
        <v>-3.5130100004607812E-3</v>
      </c>
      <c r="I35">
        <f t="shared" si="6"/>
        <v>-3.5130100004607812E-3</v>
      </c>
      <c r="O35">
        <f t="shared" ca="1" si="4"/>
        <v>-4.1919334964632135E-3</v>
      </c>
      <c r="Q35" s="2">
        <f t="shared" si="5"/>
        <v>11630.71</v>
      </c>
    </row>
    <row r="36" spans="1:17">
      <c r="A36" s="60" t="s">
        <v>539</v>
      </c>
      <c r="B36" s="61" t="s">
        <v>468</v>
      </c>
      <c r="C36" s="62">
        <v>26944.473000000002</v>
      </c>
      <c r="D36" s="62" t="s">
        <v>481</v>
      </c>
      <c r="E36" s="23">
        <f t="shared" si="0"/>
        <v>-51.002328713120754</v>
      </c>
      <c r="F36">
        <f t="shared" si="1"/>
        <v>-51</v>
      </c>
      <c r="G36">
        <f t="shared" si="2"/>
        <v>-3.7368659977801144E-3</v>
      </c>
      <c r="I36">
        <f t="shared" si="6"/>
        <v>-3.7368659977801144E-3</v>
      </c>
      <c r="O36">
        <f t="shared" ca="1" si="4"/>
        <v>-4.1633307117907884E-3</v>
      </c>
      <c r="Q36" s="2">
        <f t="shared" si="5"/>
        <v>11925.973000000002</v>
      </c>
    </row>
    <row r="37" spans="1:17">
      <c r="A37" s="60" t="s">
        <v>539</v>
      </c>
      <c r="B37" s="61" t="s">
        <v>468</v>
      </c>
      <c r="C37" s="62">
        <v>26976.571</v>
      </c>
      <c r="D37" s="62" t="s">
        <v>481</v>
      </c>
      <c r="E37" s="23">
        <f t="shared" si="0"/>
        <v>-30.999729260098349</v>
      </c>
      <c r="F37">
        <f t="shared" si="1"/>
        <v>-31</v>
      </c>
      <c r="G37">
        <f t="shared" si="2"/>
        <v>4.3445399933261797E-4</v>
      </c>
      <c r="I37">
        <f t="shared" si="6"/>
        <v>4.3445399933261797E-4</v>
      </c>
      <c r="O37">
        <f t="shared" ca="1" si="4"/>
        <v>-4.1602217134568287E-3</v>
      </c>
      <c r="Q37" s="2">
        <f t="shared" si="5"/>
        <v>11958.071</v>
      </c>
    </row>
    <row r="38" spans="1:17">
      <c r="A38" s="60" t="s">
        <v>512</v>
      </c>
      <c r="B38" s="61" t="s">
        <v>468</v>
      </c>
      <c r="C38" s="62">
        <v>26994.222000000002</v>
      </c>
      <c r="D38" s="62" t="s">
        <v>481</v>
      </c>
      <c r="E38" s="23">
        <f t="shared" si="0"/>
        <v>-20.000106761956655</v>
      </c>
      <c r="F38">
        <f t="shared" si="1"/>
        <v>-20</v>
      </c>
      <c r="G38">
        <f t="shared" si="2"/>
        <v>-1.7131999629782513E-4</v>
      </c>
      <c r="I38">
        <f t="shared" si="6"/>
        <v>-1.7131999629782513E-4</v>
      </c>
      <c r="O38">
        <f t="shared" ca="1" si="4"/>
        <v>-4.1585117643731509E-3</v>
      </c>
      <c r="Q38" s="2">
        <f t="shared" si="5"/>
        <v>11975.722000000002</v>
      </c>
    </row>
    <row r="39" spans="1:17">
      <c r="A39" s="60" t="s">
        <v>539</v>
      </c>
      <c r="B39" s="61" t="s">
        <v>468</v>
      </c>
      <c r="C39" s="62">
        <v>27026.315999999999</v>
      </c>
      <c r="D39" s="62" t="s">
        <v>481</v>
      </c>
      <c r="E39" s="23">
        <f t="shared" si="0"/>
        <v>0</v>
      </c>
      <c r="F39">
        <f t="shared" si="1"/>
        <v>0</v>
      </c>
      <c r="G39">
        <f t="shared" si="2"/>
        <v>0</v>
      </c>
      <c r="H39">
        <f>+G39</f>
        <v>0</v>
      </c>
      <c r="O39">
        <f t="shared" ca="1" si="4"/>
        <v>-4.155402766039192E-3</v>
      </c>
      <c r="Q39" s="2">
        <f t="shared" si="5"/>
        <v>12007.815999999999</v>
      </c>
    </row>
    <row r="40" spans="1:17">
      <c r="A40" s="60" t="s">
        <v>568</v>
      </c>
      <c r="B40" s="61" t="s">
        <v>468</v>
      </c>
      <c r="C40" s="62">
        <v>27265.415000000001</v>
      </c>
      <c r="D40" s="62" t="s">
        <v>481</v>
      </c>
      <c r="E40" s="23">
        <f t="shared" si="0"/>
        <v>148.99998525199453</v>
      </c>
      <c r="F40">
        <f t="shared" si="1"/>
        <v>149</v>
      </c>
      <c r="G40">
        <f t="shared" si="2"/>
        <v>-2.3665998014621437E-5</v>
      </c>
      <c r="I40">
        <f t="shared" ref="I40:I49" si="7">+G40</f>
        <v>-2.3665998014621437E-5</v>
      </c>
      <c r="O40">
        <f t="shared" ca="1" si="4"/>
        <v>-4.1322407284511958E-3</v>
      </c>
      <c r="Q40" s="2">
        <f t="shared" si="5"/>
        <v>12246.915000000001</v>
      </c>
    </row>
    <row r="41" spans="1:17">
      <c r="A41" s="60" t="s">
        <v>568</v>
      </c>
      <c r="B41" s="61" t="s">
        <v>468</v>
      </c>
      <c r="C41" s="62">
        <v>27273.438999999998</v>
      </c>
      <c r="D41" s="62" t="s">
        <v>481</v>
      </c>
      <c r="E41" s="23">
        <f t="shared" si="0"/>
        <v>154.00032352886581</v>
      </c>
      <c r="F41">
        <f t="shared" si="1"/>
        <v>154</v>
      </c>
      <c r="G41">
        <f t="shared" si="2"/>
        <v>5.1916400116169825E-4</v>
      </c>
      <c r="I41">
        <f t="shared" si="7"/>
        <v>5.1916400116169825E-4</v>
      </c>
      <c r="O41">
        <f t="shared" ca="1" si="4"/>
        <v>-4.1314634788677061E-3</v>
      </c>
      <c r="Q41" s="2">
        <f t="shared" si="5"/>
        <v>12254.938999999998</v>
      </c>
    </row>
    <row r="42" spans="1:17">
      <c r="A42" s="60" t="s">
        <v>568</v>
      </c>
      <c r="B42" s="61" t="s">
        <v>468</v>
      </c>
      <c r="C42" s="62">
        <v>27281.463</v>
      </c>
      <c r="D42" s="62" t="s">
        <v>481</v>
      </c>
      <c r="E42" s="23">
        <f t="shared" si="0"/>
        <v>159.0006618057393</v>
      </c>
      <c r="F42">
        <f t="shared" si="1"/>
        <v>159</v>
      </c>
      <c r="G42">
        <f t="shared" si="2"/>
        <v>1.0619940003380179E-3</v>
      </c>
      <c r="I42">
        <f t="shared" si="7"/>
        <v>1.0619940003380179E-3</v>
      </c>
      <c r="O42">
        <f t="shared" ca="1" si="4"/>
        <v>-4.1306862292842155E-3</v>
      </c>
      <c r="Q42" s="2">
        <f t="shared" si="5"/>
        <v>12262.963</v>
      </c>
    </row>
    <row r="43" spans="1:17">
      <c r="A43" s="60" t="s">
        <v>568</v>
      </c>
      <c r="B43" s="61" t="s">
        <v>468</v>
      </c>
      <c r="C43" s="62">
        <v>27289.484</v>
      </c>
      <c r="D43" s="62" t="s">
        <v>481</v>
      </c>
      <c r="E43" s="23">
        <f t="shared" si="0"/>
        <v>163.9991305643135</v>
      </c>
      <c r="F43">
        <f t="shared" si="1"/>
        <v>164</v>
      </c>
      <c r="G43">
        <f t="shared" si="2"/>
        <v>-1.395175997458864E-3</v>
      </c>
      <c r="I43">
        <f t="shared" si="7"/>
        <v>-1.395175997458864E-3</v>
      </c>
      <c r="O43">
        <f t="shared" ca="1" si="4"/>
        <v>-4.1299089797007258E-3</v>
      </c>
      <c r="Q43" s="2">
        <f t="shared" si="5"/>
        <v>12270.984</v>
      </c>
    </row>
    <row r="44" spans="1:17">
      <c r="A44" s="60" t="s">
        <v>578</v>
      </c>
      <c r="B44" s="61" t="s">
        <v>468</v>
      </c>
      <c r="C44" s="62">
        <v>27565.492999999999</v>
      </c>
      <c r="D44" s="62" t="s">
        <v>481</v>
      </c>
      <c r="E44" s="23">
        <f t="shared" si="0"/>
        <v>336.00042262081377</v>
      </c>
      <c r="F44">
        <f t="shared" si="1"/>
        <v>336</v>
      </c>
      <c r="G44">
        <f t="shared" si="2"/>
        <v>6.7817599847330712E-4</v>
      </c>
      <c r="I44">
        <f t="shared" si="7"/>
        <v>6.7817599847330712E-4</v>
      </c>
      <c r="O44">
        <f t="shared" ca="1" si="4"/>
        <v>-4.1031715940286762E-3</v>
      </c>
      <c r="Q44" s="2">
        <f t="shared" si="5"/>
        <v>12546.992999999999</v>
      </c>
    </row>
    <row r="45" spans="1:17">
      <c r="A45" s="60" t="s">
        <v>581</v>
      </c>
      <c r="B45" s="61" t="s">
        <v>468</v>
      </c>
      <c r="C45" s="62">
        <v>27658.564999999999</v>
      </c>
      <c r="D45" s="62" t="s">
        <v>481</v>
      </c>
      <c r="E45" s="23">
        <f t="shared" si="0"/>
        <v>394.00035832683318</v>
      </c>
      <c r="F45">
        <f t="shared" si="1"/>
        <v>394</v>
      </c>
      <c r="G45">
        <f t="shared" si="2"/>
        <v>5.7500399998389184E-4</v>
      </c>
      <c r="I45">
        <f t="shared" si="7"/>
        <v>5.7500399998389184E-4</v>
      </c>
      <c r="O45">
        <f t="shared" ca="1" si="4"/>
        <v>-4.0941554988601948E-3</v>
      </c>
      <c r="Q45" s="2">
        <f t="shared" si="5"/>
        <v>12640.064999999999</v>
      </c>
    </row>
    <row r="46" spans="1:17">
      <c r="A46" s="60" t="s">
        <v>581</v>
      </c>
      <c r="B46" s="61" t="s">
        <v>468</v>
      </c>
      <c r="C46" s="62">
        <v>27695.476999999999</v>
      </c>
      <c r="D46" s="62" t="s">
        <v>481</v>
      </c>
      <c r="E46" s="23">
        <f t="shared" si="0"/>
        <v>417.00291147687403</v>
      </c>
      <c r="F46">
        <f t="shared" si="1"/>
        <v>417</v>
      </c>
      <c r="G46">
        <f t="shared" si="2"/>
        <v>4.6720220016140956E-3</v>
      </c>
      <c r="I46">
        <f t="shared" si="7"/>
        <v>4.6720220016140956E-3</v>
      </c>
      <c r="O46">
        <f t="shared" ca="1" si="4"/>
        <v>-4.0905801507761415E-3</v>
      </c>
      <c r="Q46" s="2">
        <f t="shared" si="5"/>
        <v>12676.976999999999</v>
      </c>
    </row>
    <row r="47" spans="1:17">
      <c r="A47" s="60" t="s">
        <v>588</v>
      </c>
      <c r="B47" s="61" t="s">
        <v>468</v>
      </c>
      <c r="C47" s="62">
        <v>27963.456999999999</v>
      </c>
      <c r="D47" s="62" t="s">
        <v>481</v>
      </c>
      <c r="E47" s="23">
        <f t="shared" si="0"/>
        <v>584.00074939267085</v>
      </c>
      <c r="F47">
        <f t="shared" si="1"/>
        <v>584</v>
      </c>
      <c r="G47">
        <f t="shared" si="2"/>
        <v>1.2025440009892918E-3</v>
      </c>
      <c r="I47">
        <f t="shared" si="7"/>
        <v>1.2025440009892918E-3</v>
      </c>
      <c r="O47">
        <f t="shared" ca="1" si="4"/>
        <v>-4.0646200146875816E-3</v>
      </c>
      <c r="Q47" s="2">
        <f t="shared" si="5"/>
        <v>12944.956999999999</v>
      </c>
    </row>
    <row r="48" spans="1:17">
      <c r="A48" s="60" t="s">
        <v>581</v>
      </c>
      <c r="B48" s="61" t="s">
        <v>468</v>
      </c>
      <c r="C48" s="62">
        <v>28069.365000000002</v>
      </c>
      <c r="D48" s="62" t="s">
        <v>481</v>
      </c>
      <c r="E48" s="23">
        <f t="shared" si="0"/>
        <v>649.99973072704938</v>
      </c>
      <c r="F48">
        <f t="shared" si="1"/>
        <v>650</v>
      </c>
      <c r="G48">
        <f t="shared" si="2"/>
        <v>-4.3209999785176478E-4</v>
      </c>
      <c r="I48">
        <f t="shared" si="7"/>
        <v>-4.3209999785176478E-4</v>
      </c>
      <c r="O48">
        <f t="shared" ca="1" si="4"/>
        <v>-4.054360320185516E-3</v>
      </c>
      <c r="Q48" s="2">
        <f t="shared" si="5"/>
        <v>13050.865000000002</v>
      </c>
    </row>
    <row r="49" spans="1:17">
      <c r="A49" s="60" t="s">
        <v>581</v>
      </c>
      <c r="B49" s="61" t="s">
        <v>468</v>
      </c>
      <c r="C49" s="62">
        <v>28122.323</v>
      </c>
      <c r="D49" s="62" t="s">
        <v>481</v>
      </c>
      <c r="E49" s="23">
        <f t="shared" si="0"/>
        <v>683.00171408530207</v>
      </c>
      <c r="F49">
        <f t="shared" si="1"/>
        <v>683</v>
      </c>
      <c r="G49">
        <f t="shared" si="2"/>
        <v>2.7505780017236248E-3</v>
      </c>
      <c r="I49">
        <f t="shared" si="7"/>
        <v>2.7505780017236248E-3</v>
      </c>
      <c r="O49">
        <f t="shared" ca="1" si="4"/>
        <v>-4.0492304729344833E-3</v>
      </c>
      <c r="Q49" s="2">
        <f t="shared" si="5"/>
        <v>13103.823</v>
      </c>
    </row>
    <row r="50" spans="1:17">
      <c r="A50" s="60" t="s">
        <v>597</v>
      </c>
      <c r="B50" s="61" t="s">
        <v>468</v>
      </c>
      <c r="C50" s="62">
        <v>29128.457999999999</v>
      </c>
      <c r="D50" s="62" t="s">
        <v>481</v>
      </c>
      <c r="E50" s="23">
        <f t="shared" si="0"/>
        <v>1309.9976453167756</v>
      </c>
      <c r="F50">
        <f t="shared" si="1"/>
        <v>1310</v>
      </c>
      <c r="G50">
        <f t="shared" si="2"/>
        <v>-3.7785399981657974E-3</v>
      </c>
      <c r="I50">
        <f t="shared" ref="I50:I66" si="8">+G50</f>
        <v>-3.7785399981657974E-3</v>
      </c>
      <c r="O50">
        <f t="shared" ca="1" si="4"/>
        <v>-3.9517633751648597E-3</v>
      </c>
      <c r="Q50" s="2">
        <f t="shared" si="5"/>
        <v>14109.957999999999</v>
      </c>
    </row>
    <row r="51" spans="1:17">
      <c r="A51" s="60" t="s">
        <v>601</v>
      </c>
      <c r="B51" s="61" t="s">
        <v>468</v>
      </c>
      <c r="C51" s="62">
        <v>29298.560000000001</v>
      </c>
      <c r="D51" s="62" t="s">
        <v>481</v>
      </c>
      <c r="E51" s="23">
        <f t="shared" si="0"/>
        <v>1416.0005792116681</v>
      </c>
      <c r="F51">
        <f t="shared" si="1"/>
        <v>1416</v>
      </c>
      <c r="G51">
        <f t="shared" si="2"/>
        <v>9.2945600408711471E-4</v>
      </c>
      <c r="I51">
        <f t="shared" si="8"/>
        <v>9.2945600408711471E-4</v>
      </c>
      <c r="O51">
        <f t="shared" ca="1" si="4"/>
        <v>-3.9352856839948757E-3</v>
      </c>
      <c r="Q51" s="2">
        <f t="shared" si="5"/>
        <v>14280.060000000001</v>
      </c>
    </row>
    <row r="52" spans="1:17">
      <c r="A52" s="60" t="s">
        <v>606</v>
      </c>
      <c r="B52" s="61" t="s">
        <v>468</v>
      </c>
      <c r="C52" s="62">
        <v>29574.573</v>
      </c>
      <c r="D52" s="62" t="s">
        <v>481</v>
      </c>
      <c r="E52" s="23">
        <f t="shared" si="0"/>
        <v>1588.0043639592341</v>
      </c>
      <c r="F52">
        <f t="shared" si="1"/>
        <v>1588</v>
      </c>
      <c r="G52">
        <f t="shared" si="2"/>
        <v>7.0028080008341931E-3</v>
      </c>
      <c r="I52">
        <f t="shared" si="8"/>
        <v>7.0028080008341931E-3</v>
      </c>
      <c r="O52">
        <f t="shared" ca="1" si="4"/>
        <v>-3.908548298322826E-3</v>
      </c>
      <c r="Q52" s="2">
        <f t="shared" si="5"/>
        <v>14556.073</v>
      </c>
    </row>
    <row r="53" spans="1:17">
      <c r="A53" s="60" t="s">
        <v>597</v>
      </c>
      <c r="B53" s="61" t="s">
        <v>468</v>
      </c>
      <c r="C53" s="62">
        <v>29582.59</v>
      </c>
      <c r="D53" s="62" t="s">
        <v>481</v>
      </c>
      <c r="E53" s="23">
        <f t="shared" si="0"/>
        <v>1593.0003400267426</v>
      </c>
      <c r="F53">
        <f t="shared" si="1"/>
        <v>1593</v>
      </c>
      <c r="G53">
        <f t="shared" si="2"/>
        <v>5.4563800222240388E-4</v>
      </c>
      <c r="I53">
        <f t="shared" si="8"/>
        <v>5.4563800222240388E-4</v>
      </c>
      <c r="O53">
        <f t="shared" ca="1" si="4"/>
        <v>-3.9077710487393363E-3</v>
      </c>
      <c r="Q53" s="2">
        <f t="shared" si="5"/>
        <v>14564.09</v>
      </c>
    </row>
    <row r="54" spans="1:17">
      <c r="A54" s="60" t="s">
        <v>614</v>
      </c>
      <c r="B54" s="61" t="s">
        <v>468</v>
      </c>
      <c r="C54" s="62">
        <v>32753.472000000002</v>
      </c>
      <c r="D54" s="62" t="s">
        <v>481</v>
      </c>
      <c r="E54" s="23">
        <f t="shared" si="0"/>
        <v>3569.0076476098411</v>
      </c>
      <c r="F54">
        <f t="shared" si="1"/>
        <v>3569</v>
      </c>
      <c r="G54">
        <f t="shared" si="2"/>
        <v>1.2272054002096411E-2</v>
      </c>
      <c r="I54">
        <f t="shared" si="8"/>
        <v>1.2272054002096411E-2</v>
      </c>
      <c r="O54">
        <f t="shared" ca="1" si="4"/>
        <v>-3.6006020133441609E-3</v>
      </c>
      <c r="Q54" s="2">
        <f t="shared" si="5"/>
        <v>17734.972000000002</v>
      </c>
    </row>
    <row r="55" spans="1:17">
      <c r="A55" s="60" t="s">
        <v>614</v>
      </c>
      <c r="B55" s="61" t="s">
        <v>468</v>
      </c>
      <c r="C55" s="62">
        <v>32761.489000000001</v>
      </c>
      <c r="D55" s="62" t="s">
        <v>481</v>
      </c>
      <c r="E55" s="23">
        <f t="shared" si="0"/>
        <v>3574.0036236773494</v>
      </c>
      <c r="F55">
        <f t="shared" si="1"/>
        <v>3574</v>
      </c>
      <c r="G55">
        <f t="shared" si="2"/>
        <v>5.8148840034846216E-3</v>
      </c>
      <c r="I55">
        <f t="shared" si="8"/>
        <v>5.8148840034846216E-3</v>
      </c>
      <c r="O55">
        <f t="shared" ca="1" si="4"/>
        <v>-3.5998247637606708E-3</v>
      </c>
      <c r="Q55" s="2">
        <f t="shared" si="5"/>
        <v>17742.989000000001</v>
      </c>
    </row>
    <row r="56" spans="1:17">
      <c r="A56" s="60" t="s">
        <v>614</v>
      </c>
      <c r="B56" s="61" t="s">
        <v>468</v>
      </c>
      <c r="C56" s="62">
        <v>32806.417000000001</v>
      </c>
      <c r="D56" s="62" t="s">
        <v>481</v>
      </c>
      <c r="E56" s="23">
        <f t="shared" si="0"/>
        <v>3602.0015297221325</v>
      </c>
      <c r="F56">
        <f t="shared" si="1"/>
        <v>3602</v>
      </c>
      <c r="G56">
        <f t="shared" si="2"/>
        <v>2.4547320062993094E-3</v>
      </c>
      <c r="I56">
        <f t="shared" si="8"/>
        <v>2.4547320062993094E-3</v>
      </c>
      <c r="O56">
        <f t="shared" ca="1" si="4"/>
        <v>-3.5954721660931277E-3</v>
      </c>
      <c r="Q56" s="2">
        <f t="shared" si="5"/>
        <v>17787.917000000001</v>
      </c>
    </row>
    <row r="57" spans="1:17">
      <c r="A57" s="60" t="s">
        <v>614</v>
      </c>
      <c r="B57" s="61" t="s">
        <v>468</v>
      </c>
      <c r="C57" s="65">
        <v>32827.273000000001</v>
      </c>
      <c r="D57" s="62" t="s">
        <v>481</v>
      </c>
      <c r="E57" s="23">
        <f t="shared" si="0"/>
        <v>3614.998420936297</v>
      </c>
      <c r="F57">
        <f t="shared" si="1"/>
        <v>3615</v>
      </c>
      <c r="G57">
        <f t="shared" si="2"/>
        <v>-2.5339099956909195E-3</v>
      </c>
      <c r="I57">
        <f t="shared" si="8"/>
        <v>-2.5339099956909195E-3</v>
      </c>
      <c r="O57">
        <f t="shared" ca="1" si="4"/>
        <v>-3.5934513171760546E-3</v>
      </c>
      <c r="Q57" s="2">
        <f t="shared" si="5"/>
        <v>17808.773000000001</v>
      </c>
    </row>
    <row r="58" spans="1:17">
      <c r="A58" s="60" t="s">
        <v>614</v>
      </c>
      <c r="B58" s="61" t="s">
        <v>468</v>
      </c>
      <c r="C58" s="62">
        <v>33183.514999999999</v>
      </c>
      <c r="D58" s="62" t="s">
        <v>481</v>
      </c>
      <c r="E58" s="23">
        <f t="shared" si="0"/>
        <v>3836.9987335521605</v>
      </c>
      <c r="F58">
        <f t="shared" si="1"/>
        <v>3837</v>
      </c>
      <c r="G58">
        <f t="shared" si="2"/>
        <v>-2.0322580021456815E-3</v>
      </c>
      <c r="I58">
        <f t="shared" si="8"/>
        <v>-2.0322580021456815E-3</v>
      </c>
      <c r="O58">
        <f t="shared" ca="1" si="4"/>
        <v>-3.5589414356691066E-3</v>
      </c>
      <c r="Q58" s="2">
        <f t="shared" si="5"/>
        <v>18165.014999999999</v>
      </c>
    </row>
    <row r="59" spans="1:17">
      <c r="A59" s="60" t="s">
        <v>614</v>
      </c>
      <c r="B59" s="61" t="s">
        <v>468</v>
      </c>
      <c r="C59" s="62">
        <v>33488.419000000002</v>
      </c>
      <c r="D59" s="62" t="s">
        <v>481</v>
      </c>
      <c r="E59" s="23">
        <f t="shared" si="0"/>
        <v>4027.0066026911954</v>
      </c>
      <c r="F59">
        <f t="shared" si="1"/>
        <v>4027</v>
      </c>
      <c r="G59">
        <f t="shared" si="2"/>
        <v>1.059528200130444E-2</v>
      </c>
      <c r="I59">
        <f t="shared" si="8"/>
        <v>1.059528200130444E-2</v>
      </c>
      <c r="O59">
        <f t="shared" ca="1" si="4"/>
        <v>-3.5294059514964938E-3</v>
      </c>
      <c r="Q59" s="2">
        <f t="shared" si="5"/>
        <v>18469.919000000002</v>
      </c>
    </row>
    <row r="60" spans="1:17">
      <c r="A60" s="60" t="s">
        <v>614</v>
      </c>
      <c r="B60" s="61" t="s">
        <v>468</v>
      </c>
      <c r="C60" s="62">
        <v>33520.508999999998</v>
      </c>
      <c r="D60" s="62" t="s">
        <v>481</v>
      </c>
      <c r="E60" s="23">
        <f t="shared" si="0"/>
        <v>4047.0042167620863</v>
      </c>
      <c r="F60">
        <f t="shared" si="1"/>
        <v>4047</v>
      </c>
      <c r="G60">
        <f t="shared" si="2"/>
        <v>6.7666019967873581E-3</v>
      </c>
      <c r="I60">
        <f t="shared" si="8"/>
        <v>6.7666019967873581E-3</v>
      </c>
      <c r="O60">
        <f t="shared" ca="1" si="4"/>
        <v>-3.5262969531625341E-3</v>
      </c>
      <c r="Q60" s="2">
        <f t="shared" si="5"/>
        <v>18502.008999999998</v>
      </c>
    </row>
    <row r="61" spans="1:17">
      <c r="A61" s="60" t="s">
        <v>632</v>
      </c>
      <c r="B61" s="61" t="s">
        <v>468</v>
      </c>
      <c r="C61" s="62">
        <v>33663.319000000003</v>
      </c>
      <c r="D61" s="62" t="s">
        <v>481</v>
      </c>
      <c r="E61" s="23">
        <f t="shared" si="0"/>
        <v>4135.999519518844</v>
      </c>
      <c r="F61">
        <f t="shared" si="1"/>
        <v>4136</v>
      </c>
      <c r="G61">
        <f t="shared" si="2"/>
        <v>-7.7102399518480524E-4</v>
      </c>
      <c r="I61">
        <f t="shared" si="8"/>
        <v>-7.7102399518480524E-4</v>
      </c>
      <c r="O61">
        <f t="shared" ca="1" si="4"/>
        <v>-3.5124619105764156E-3</v>
      </c>
      <c r="Q61" s="2">
        <f t="shared" si="5"/>
        <v>18644.819000000003</v>
      </c>
    </row>
    <row r="62" spans="1:17">
      <c r="A62" s="60" t="s">
        <v>632</v>
      </c>
      <c r="B62" s="61" t="s">
        <v>468</v>
      </c>
      <c r="C62" s="62">
        <v>33663.322999999997</v>
      </c>
      <c r="D62" s="62" t="s">
        <v>481</v>
      </c>
      <c r="E62" s="23">
        <f t="shared" si="0"/>
        <v>4136.0020122099049</v>
      </c>
      <c r="F62">
        <f t="shared" si="1"/>
        <v>4136</v>
      </c>
      <c r="G62">
        <f t="shared" si="2"/>
        <v>3.2289759983541444E-3</v>
      </c>
      <c r="I62">
        <f t="shared" si="8"/>
        <v>3.2289759983541444E-3</v>
      </c>
      <c r="O62">
        <f t="shared" ca="1" si="4"/>
        <v>-3.5124619105764156E-3</v>
      </c>
      <c r="Q62" s="2">
        <f t="shared" si="5"/>
        <v>18644.822999999997</v>
      </c>
    </row>
    <row r="63" spans="1:17">
      <c r="A63" s="60" t="s">
        <v>601</v>
      </c>
      <c r="B63" s="61" t="s">
        <v>468</v>
      </c>
      <c r="C63" s="62">
        <v>33828.603000000003</v>
      </c>
      <c r="D63" s="62" t="s">
        <v>481</v>
      </c>
      <c r="E63" s="23">
        <f t="shared" si="0"/>
        <v>4239.0000070256519</v>
      </c>
      <c r="F63">
        <f t="shared" si="1"/>
        <v>4239</v>
      </c>
      <c r="G63">
        <f t="shared" si="2"/>
        <v>1.1274001735728234E-5</v>
      </c>
      <c r="I63">
        <f t="shared" si="8"/>
        <v>1.1274001735728234E-5</v>
      </c>
      <c r="O63">
        <f t="shared" ca="1" si="4"/>
        <v>-3.4964505691565252E-3</v>
      </c>
      <c r="Q63" s="2">
        <f t="shared" si="5"/>
        <v>18810.103000000003</v>
      </c>
    </row>
    <row r="64" spans="1:17">
      <c r="A64" s="60" t="s">
        <v>641</v>
      </c>
      <c r="B64" s="61" t="s">
        <v>468</v>
      </c>
      <c r="C64" s="62">
        <v>33849.463000000003</v>
      </c>
      <c r="D64" s="62" t="s">
        <v>481</v>
      </c>
      <c r="E64" s="23">
        <f t="shared" si="0"/>
        <v>4251.9993909308823</v>
      </c>
      <c r="F64">
        <f t="shared" si="1"/>
        <v>4252</v>
      </c>
      <c r="G64">
        <f t="shared" si="2"/>
        <v>-9.7736799216363579E-4</v>
      </c>
      <c r="I64">
        <f t="shared" si="8"/>
        <v>-9.7736799216363579E-4</v>
      </c>
      <c r="O64">
        <f t="shared" ca="1" si="4"/>
        <v>-3.4944297202394517E-3</v>
      </c>
      <c r="Q64" s="2">
        <f t="shared" si="5"/>
        <v>18830.963000000003</v>
      </c>
    </row>
    <row r="65" spans="1:20">
      <c r="A65" s="60" t="s">
        <v>632</v>
      </c>
      <c r="B65" s="61" t="s">
        <v>468</v>
      </c>
      <c r="C65" s="62">
        <v>33849.47</v>
      </c>
      <c r="D65" s="62" t="s">
        <v>481</v>
      </c>
      <c r="E65" s="23">
        <f t="shared" si="0"/>
        <v>4252.003753140245</v>
      </c>
      <c r="F65">
        <f t="shared" si="1"/>
        <v>4252</v>
      </c>
      <c r="G65">
        <f t="shared" si="2"/>
        <v>6.0226320056244731E-3</v>
      </c>
      <c r="I65">
        <f t="shared" si="8"/>
        <v>6.0226320056244731E-3</v>
      </c>
      <c r="O65">
        <f t="shared" ca="1" si="4"/>
        <v>-3.4944297202394517E-3</v>
      </c>
      <c r="Q65" s="2">
        <f t="shared" si="5"/>
        <v>18830.97</v>
      </c>
    </row>
    <row r="66" spans="1:20">
      <c r="A66" s="60" t="s">
        <v>632</v>
      </c>
      <c r="B66" s="61" t="s">
        <v>468</v>
      </c>
      <c r="C66" s="62">
        <v>33849.470999999998</v>
      </c>
      <c r="D66" s="62" t="s">
        <v>481</v>
      </c>
      <c r="E66" s="23">
        <f t="shared" si="0"/>
        <v>4252.0043763130097</v>
      </c>
      <c r="F66">
        <f t="shared" si="1"/>
        <v>4252</v>
      </c>
      <c r="G66">
        <f t="shared" si="2"/>
        <v>7.0226320021902211E-3</v>
      </c>
      <c r="I66">
        <f t="shared" si="8"/>
        <v>7.0226320021902211E-3</v>
      </c>
      <c r="O66">
        <f t="shared" ca="1" si="4"/>
        <v>-3.4944297202394517E-3</v>
      </c>
      <c r="Q66" s="2">
        <f t="shared" si="5"/>
        <v>18830.970999999998</v>
      </c>
    </row>
    <row r="67" spans="1:20">
      <c r="A67" s="60" t="s">
        <v>652</v>
      </c>
      <c r="B67" s="61" t="s">
        <v>468</v>
      </c>
      <c r="C67" s="62">
        <v>33871.928599999999</v>
      </c>
      <c r="D67" s="62" t="s">
        <v>481</v>
      </c>
      <c r="E67" s="23">
        <f t="shared" si="0"/>
        <v>4265.9993410296975</v>
      </c>
      <c r="F67">
        <f t="shared" si="1"/>
        <v>4266</v>
      </c>
      <c r="G67">
        <f t="shared" si="2"/>
        <v>-1.0574440020718612E-3</v>
      </c>
      <c r="I67">
        <f t="shared" ref="I67:I73" si="9">+G67</f>
        <v>-1.0574440020718612E-3</v>
      </c>
      <c r="O67">
        <f t="shared" ca="1" si="4"/>
        <v>-3.4922534214056802E-3</v>
      </c>
      <c r="Q67" s="2">
        <f t="shared" si="5"/>
        <v>18853.428599999999</v>
      </c>
    </row>
    <row r="68" spans="1:20">
      <c r="A68" s="60" t="s">
        <v>652</v>
      </c>
      <c r="B68" s="61" t="s">
        <v>468</v>
      </c>
      <c r="C68" s="62">
        <v>33892.7886</v>
      </c>
      <c r="D68" s="62" t="s">
        <v>481</v>
      </c>
      <c r="E68" s="23">
        <f t="shared" si="0"/>
        <v>4278.9987249349278</v>
      </c>
      <c r="F68">
        <f t="shared" si="1"/>
        <v>4279</v>
      </c>
      <c r="G68">
        <f t="shared" si="2"/>
        <v>-2.0460859959712252E-3</v>
      </c>
      <c r="I68">
        <f t="shared" si="9"/>
        <v>-2.0460859959712252E-3</v>
      </c>
      <c r="O68">
        <f t="shared" ca="1" si="4"/>
        <v>-3.4902325724886067E-3</v>
      </c>
      <c r="Q68" s="2">
        <f t="shared" si="5"/>
        <v>18874.2886</v>
      </c>
    </row>
    <row r="69" spans="1:20">
      <c r="A69" s="60" t="s">
        <v>614</v>
      </c>
      <c r="B69" s="61" t="s">
        <v>468</v>
      </c>
      <c r="C69" s="62">
        <v>33894.392999999996</v>
      </c>
      <c r="D69" s="62" t="s">
        <v>481</v>
      </c>
      <c r="E69" s="23">
        <f t="shared" si="0"/>
        <v>4279.9985433211932</v>
      </c>
      <c r="F69">
        <f t="shared" si="1"/>
        <v>4280</v>
      </c>
      <c r="G69">
        <f t="shared" si="2"/>
        <v>-2.3375200034934096E-3</v>
      </c>
      <c r="I69">
        <f t="shared" si="9"/>
        <v>-2.3375200034934096E-3</v>
      </c>
      <c r="O69">
        <f t="shared" ca="1" si="4"/>
        <v>-3.4900771225719086E-3</v>
      </c>
      <c r="Q69" s="2">
        <f t="shared" si="5"/>
        <v>18875.892999999996</v>
      </c>
    </row>
    <row r="70" spans="1:20">
      <c r="A70" s="60" t="s">
        <v>614</v>
      </c>
      <c r="B70" s="61" t="s">
        <v>468</v>
      </c>
      <c r="C70" s="62">
        <v>33897.614000000001</v>
      </c>
      <c r="D70" s="62" t="s">
        <v>481</v>
      </c>
      <c r="E70" s="23">
        <f t="shared" si="0"/>
        <v>4282.0057828014815</v>
      </c>
      <c r="F70">
        <f t="shared" si="1"/>
        <v>4282</v>
      </c>
      <c r="G70">
        <f t="shared" si="2"/>
        <v>9.2796120006823912E-3</v>
      </c>
      <c r="I70">
        <f t="shared" si="9"/>
        <v>9.2796120006823912E-3</v>
      </c>
      <c r="O70">
        <f t="shared" ca="1" si="4"/>
        <v>-3.489766222738513E-3</v>
      </c>
      <c r="Q70" s="2">
        <f t="shared" si="5"/>
        <v>18879.114000000001</v>
      </c>
    </row>
    <row r="71" spans="1:20">
      <c r="A71" s="60" t="s">
        <v>614</v>
      </c>
      <c r="B71" s="61" t="s">
        <v>468</v>
      </c>
      <c r="C71" s="62">
        <v>33902.425999999999</v>
      </c>
      <c r="D71" s="62" t="s">
        <v>481</v>
      </c>
      <c r="E71" s="23">
        <f t="shared" si="0"/>
        <v>4285.0044901529654</v>
      </c>
      <c r="F71">
        <f t="shared" si="1"/>
        <v>4285</v>
      </c>
      <c r="G71">
        <f t="shared" si="2"/>
        <v>7.2053100011544302E-3</v>
      </c>
      <c r="I71">
        <f t="shared" si="9"/>
        <v>7.2053100011544302E-3</v>
      </c>
      <c r="O71">
        <f t="shared" ca="1" si="4"/>
        <v>-3.4892998729884189E-3</v>
      </c>
      <c r="Q71" s="2">
        <f t="shared" si="5"/>
        <v>18883.925999999999</v>
      </c>
    </row>
    <row r="72" spans="1:20">
      <c r="A72" s="60" t="s">
        <v>614</v>
      </c>
      <c r="B72" s="61" t="s">
        <v>468</v>
      </c>
      <c r="C72" s="62">
        <v>33910.440999999999</v>
      </c>
      <c r="D72" s="62" t="s">
        <v>481</v>
      </c>
      <c r="E72" s="23">
        <f t="shared" si="0"/>
        <v>4289.9992198749405</v>
      </c>
      <c r="F72">
        <f t="shared" si="1"/>
        <v>4290</v>
      </c>
      <c r="G72">
        <f t="shared" si="2"/>
        <v>-1.2518599978648126E-3</v>
      </c>
      <c r="I72">
        <f t="shared" si="9"/>
        <v>-1.2518599978648126E-3</v>
      </c>
      <c r="O72">
        <f t="shared" ca="1" si="4"/>
        <v>-3.4885226234049292E-3</v>
      </c>
      <c r="Q72" s="2">
        <f t="shared" si="5"/>
        <v>18891.940999999999</v>
      </c>
    </row>
    <row r="73" spans="1:20">
      <c r="A73" s="60" t="s">
        <v>614</v>
      </c>
      <c r="B73" s="61" t="s">
        <v>468</v>
      </c>
      <c r="C73" s="62">
        <v>33931.317000000003</v>
      </c>
      <c r="D73" s="62" t="s">
        <v>481</v>
      </c>
      <c r="E73" s="23">
        <f t="shared" si="0"/>
        <v>4303.0085745444339</v>
      </c>
      <c r="F73">
        <f t="shared" si="1"/>
        <v>4303</v>
      </c>
      <c r="G73">
        <f t="shared" si="2"/>
        <v>1.3759498004219495E-2</v>
      </c>
      <c r="I73">
        <f t="shared" si="9"/>
        <v>1.3759498004219495E-2</v>
      </c>
      <c r="O73">
        <f t="shared" ca="1" si="4"/>
        <v>-3.4865017744878557E-3</v>
      </c>
      <c r="Q73" s="2">
        <f t="shared" si="5"/>
        <v>18912.817000000003</v>
      </c>
    </row>
    <row r="74" spans="1:20">
      <c r="A74" s="60" t="s">
        <v>672</v>
      </c>
      <c r="B74" s="61" t="s">
        <v>469</v>
      </c>
      <c r="C74" s="62">
        <v>34294.761500000001</v>
      </c>
      <c r="D74" s="62" t="s">
        <v>481</v>
      </c>
      <c r="E74" s="23">
        <f t="shared" si="0"/>
        <v>4529.497289009646</v>
      </c>
      <c r="F74">
        <f t="shared" si="1"/>
        <v>4529.5</v>
      </c>
      <c r="G74">
        <f t="shared" si="2"/>
        <v>-4.3503029955900274E-3</v>
      </c>
      <c r="J74">
        <f>+G74</f>
        <v>-4.3503029955900274E-3</v>
      </c>
      <c r="O74">
        <f t="shared" ca="1" si="4"/>
        <v>-3.4512923683557668E-3</v>
      </c>
      <c r="Q74" s="2">
        <f t="shared" si="5"/>
        <v>19276.261500000001</v>
      </c>
    </row>
    <row r="75" spans="1:20">
      <c r="A75" s="60" t="s">
        <v>672</v>
      </c>
      <c r="B75" s="61" t="s">
        <v>469</v>
      </c>
      <c r="C75" s="62">
        <v>34315.627800000002</v>
      </c>
      <c r="D75" s="62" t="s">
        <v>481</v>
      </c>
      <c r="E75" s="23">
        <f t="shared" si="0"/>
        <v>4542.5005989033052</v>
      </c>
      <c r="F75">
        <f t="shared" si="1"/>
        <v>4542.5</v>
      </c>
      <c r="G75">
        <f t="shared" si="2"/>
        <v>9.6105500415433198E-4</v>
      </c>
      <c r="J75">
        <f>+G75</f>
        <v>9.6105500415433198E-4</v>
      </c>
      <c r="O75">
        <f t="shared" ca="1" si="4"/>
        <v>-3.4492715194386933E-3</v>
      </c>
      <c r="Q75" s="2">
        <f t="shared" si="5"/>
        <v>19297.127800000002</v>
      </c>
    </row>
    <row r="76" spans="1:20">
      <c r="A76" t="s">
        <v>359</v>
      </c>
      <c r="C76" s="17">
        <v>34327.662600000003</v>
      </c>
      <c r="E76">
        <f t="shared" si="0"/>
        <v>4550.0003585112954</v>
      </c>
      <c r="F76">
        <f t="shared" si="1"/>
        <v>4550</v>
      </c>
      <c r="G76">
        <f t="shared" si="2"/>
        <v>5.7530000776750967E-4</v>
      </c>
      <c r="I76">
        <f>+G76</f>
        <v>5.7530000776750967E-4</v>
      </c>
      <c r="O76">
        <f t="shared" ca="1" si="4"/>
        <v>-3.4481056450634587E-3</v>
      </c>
      <c r="Q76" s="2">
        <f t="shared" si="5"/>
        <v>19309.162600000003</v>
      </c>
      <c r="S76" t="s">
        <v>360</v>
      </c>
      <c r="T76" s="2"/>
    </row>
    <row r="77" spans="1:20">
      <c r="A77" t="s">
        <v>359</v>
      </c>
      <c r="C77" s="17">
        <v>34343.710299999999</v>
      </c>
      <c r="E77">
        <f t="shared" si="0"/>
        <v>4560.0008481132081</v>
      </c>
      <c r="F77">
        <f t="shared" si="1"/>
        <v>4560</v>
      </c>
      <c r="G77">
        <f t="shared" si="2"/>
        <v>1.3609599991468713E-3</v>
      </c>
      <c r="I77">
        <f>+G77</f>
        <v>1.3609599991468713E-3</v>
      </c>
      <c r="O77">
        <f t="shared" ca="1" si="4"/>
        <v>-3.4465511458964789E-3</v>
      </c>
      <c r="Q77" s="2">
        <f t="shared" si="5"/>
        <v>19325.210299999999</v>
      </c>
      <c r="T77" s="2"/>
    </row>
    <row r="78" spans="1:20">
      <c r="A78" s="60" t="s">
        <v>672</v>
      </c>
      <c r="B78" s="61" t="s">
        <v>469</v>
      </c>
      <c r="C78" s="62">
        <v>34352.534800000001</v>
      </c>
      <c r="D78" s="62" t="s">
        <v>481</v>
      </c>
      <c r="E78" s="23">
        <f t="shared" si="0"/>
        <v>4565.5000361895136</v>
      </c>
      <c r="F78">
        <f t="shared" si="1"/>
        <v>4565.5</v>
      </c>
      <c r="G78">
        <f t="shared" si="2"/>
        <v>5.8073004765901715E-5</v>
      </c>
      <c r="J78">
        <f>+G78</f>
        <v>5.8073004765901715E-5</v>
      </c>
      <c r="O78">
        <f t="shared" ca="1" si="4"/>
        <v>-3.4456961713546404E-3</v>
      </c>
      <c r="Q78" s="2">
        <f t="shared" si="5"/>
        <v>19334.034800000001</v>
      </c>
    </row>
    <row r="79" spans="1:20">
      <c r="A79" t="s">
        <v>359</v>
      </c>
      <c r="C79" s="17">
        <v>34356.543400000002</v>
      </c>
      <c r="E79">
        <f t="shared" si="0"/>
        <v>4567.998086540545</v>
      </c>
      <c r="F79">
        <f t="shared" si="1"/>
        <v>4568</v>
      </c>
      <c r="G79">
        <f t="shared" si="2"/>
        <v>-3.0705119934282266E-3</v>
      </c>
      <c r="I79">
        <f t="shared" ref="I79:I87" si="10">+G79</f>
        <v>-3.0705119934282266E-3</v>
      </c>
      <c r="O79">
        <f t="shared" ca="1" si="4"/>
        <v>-3.4453075465628955E-3</v>
      </c>
      <c r="Q79" s="2">
        <f t="shared" si="5"/>
        <v>19338.043400000002</v>
      </c>
      <c r="T79" s="2"/>
    </row>
    <row r="80" spans="1:20">
      <c r="A80" s="60" t="s">
        <v>692</v>
      </c>
      <c r="B80" s="61" t="s">
        <v>469</v>
      </c>
      <c r="C80" s="62">
        <v>34594.842499999999</v>
      </c>
      <c r="D80" s="62" t="s">
        <v>481</v>
      </c>
      <c r="E80" s="23">
        <f t="shared" si="0"/>
        <v>4716.4995958967647</v>
      </c>
      <c r="F80">
        <f t="shared" si="1"/>
        <v>4716.5</v>
      </c>
      <c r="G80">
        <f t="shared" si="2"/>
        <v>-6.4846099849091843E-4</v>
      </c>
      <c r="I80">
        <f t="shared" si="10"/>
        <v>-6.4846099849091843E-4</v>
      </c>
      <c r="O80">
        <f t="shared" ca="1" si="4"/>
        <v>-3.4222232339332481E-3</v>
      </c>
      <c r="Q80" s="2">
        <f t="shared" si="5"/>
        <v>19576.342499999999</v>
      </c>
    </row>
    <row r="81" spans="1:20">
      <c r="A81" s="60" t="s">
        <v>692</v>
      </c>
      <c r="B81" s="61" t="s">
        <v>468</v>
      </c>
      <c r="C81" s="62">
        <v>34606.878799999999</v>
      </c>
      <c r="D81" s="62" t="s">
        <v>481</v>
      </c>
      <c r="E81" s="23">
        <f t="shared" si="0"/>
        <v>4724.0002902639035</v>
      </c>
      <c r="F81">
        <f t="shared" si="1"/>
        <v>4724</v>
      </c>
      <c r="G81">
        <f t="shared" si="2"/>
        <v>4.6578399633290246E-4</v>
      </c>
      <c r="I81">
        <f t="shared" si="10"/>
        <v>4.6578399633290246E-4</v>
      </c>
      <c r="O81">
        <f t="shared" ca="1" si="4"/>
        <v>-3.4210573595580131E-3</v>
      </c>
      <c r="Q81" s="2">
        <f t="shared" si="5"/>
        <v>19588.378799999999</v>
      </c>
    </row>
    <row r="82" spans="1:20">
      <c r="A82" s="60" t="s">
        <v>692</v>
      </c>
      <c r="B82" s="61" t="s">
        <v>469</v>
      </c>
      <c r="C82" s="62">
        <v>34610.889199999998</v>
      </c>
      <c r="D82" s="62" t="s">
        <v>481</v>
      </c>
      <c r="E82" s="23">
        <f t="shared" si="0"/>
        <v>4726.4994623259136</v>
      </c>
      <c r="F82">
        <f t="shared" si="1"/>
        <v>4726.5</v>
      </c>
      <c r="G82">
        <f t="shared" si="2"/>
        <v>-8.6280100367730483E-4</v>
      </c>
      <c r="I82">
        <f t="shared" si="10"/>
        <v>-8.6280100367730483E-4</v>
      </c>
      <c r="O82">
        <f t="shared" ca="1" si="4"/>
        <v>-3.4206687347662682E-3</v>
      </c>
      <c r="Q82" s="2">
        <f t="shared" si="5"/>
        <v>19592.389199999998</v>
      </c>
    </row>
    <row r="83" spans="1:20">
      <c r="A83" s="60" t="s">
        <v>692</v>
      </c>
      <c r="B83" s="61" t="s">
        <v>468</v>
      </c>
      <c r="C83" s="62">
        <v>34643.785900000003</v>
      </c>
      <c r="D83" s="62" t="s">
        <v>481</v>
      </c>
      <c r="E83" s="23">
        <f t="shared" si="0"/>
        <v>4746.9997898673919</v>
      </c>
      <c r="F83">
        <f t="shared" si="1"/>
        <v>4747</v>
      </c>
      <c r="G83">
        <f t="shared" si="2"/>
        <v>-3.3719799830578268E-4</v>
      </c>
      <c r="I83">
        <f t="shared" si="10"/>
        <v>-3.3719799830578268E-4</v>
      </c>
      <c r="O83">
        <f t="shared" ca="1" si="4"/>
        <v>-3.4174820114739601E-3</v>
      </c>
      <c r="Q83" s="2">
        <f t="shared" si="5"/>
        <v>19625.285900000003</v>
      </c>
    </row>
    <row r="84" spans="1:20">
      <c r="A84" t="s">
        <v>359</v>
      </c>
      <c r="C84" s="17">
        <v>34656.622100000001</v>
      </c>
      <c r="E84">
        <f t="shared" si="0"/>
        <v>4754.9989601303014</v>
      </c>
      <c r="F84">
        <f t="shared" si="1"/>
        <v>4755</v>
      </c>
      <c r="G84">
        <f t="shared" si="2"/>
        <v>-1.6686699964338914E-3</v>
      </c>
      <c r="I84">
        <f t="shared" si="10"/>
        <v>-1.6686699964338914E-3</v>
      </c>
      <c r="O84">
        <f t="shared" ca="1" si="4"/>
        <v>-3.4162384121403763E-3</v>
      </c>
      <c r="Q84" s="2">
        <f t="shared" si="5"/>
        <v>19638.122100000001</v>
      </c>
      <c r="T84" s="2"/>
    </row>
    <row r="85" spans="1:20">
      <c r="A85" s="60" t="s">
        <v>692</v>
      </c>
      <c r="B85" s="61" t="s">
        <v>469</v>
      </c>
      <c r="C85" s="62">
        <v>34660.635000000002</v>
      </c>
      <c r="D85" s="62" t="s">
        <v>481</v>
      </c>
      <c r="E85" s="23">
        <f t="shared" ref="E85:E148" si="11">+(C85-C$7)/C$8</f>
        <v>4757.4996901242275</v>
      </c>
      <c r="F85">
        <f t="shared" ref="F85:F148" si="12">ROUND(2*E85,0)/2</f>
        <v>4757.5</v>
      </c>
      <c r="G85">
        <f t="shared" ref="G85:G148" si="13">+C85-(C$7+F85*C$8)</f>
        <v>-4.9725499411579221E-4</v>
      </c>
      <c r="I85">
        <f t="shared" si="10"/>
        <v>-4.9725499411579221E-4</v>
      </c>
      <c r="O85">
        <f t="shared" ref="O85:O148" ca="1" si="14">+C$11+C$12*F85</f>
        <v>-3.4158497873486311E-3</v>
      </c>
      <c r="Q85" s="2">
        <f t="shared" ref="Q85:Q148" si="15">+C85-15018.5</f>
        <v>19642.135000000002</v>
      </c>
    </row>
    <row r="86" spans="1:20">
      <c r="A86" t="s">
        <v>359</v>
      </c>
      <c r="C86" s="17">
        <v>34664.644</v>
      </c>
      <c r="E86">
        <f t="shared" si="11"/>
        <v>4759.9979897443645</v>
      </c>
      <c r="F86">
        <f t="shared" si="12"/>
        <v>4760</v>
      </c>
      <c r="G86">
        <f t="shared" si="13"/>
        <v>-3.2258400024147704E-3</v>
      </c>
      <c r="I86">
        <f t="shared" si="10"/>
        <v>-3.2258400024147704E-3</v>
      </c>
      <c r="O86">
        <f t="shared" ca="1" si="14"/>
        <v>-3.4154611625568862E-3</v>
      </c>
      <c r="Q86" s="2">
        <f t="shared" si="15"/>
        <v>19646.144</v>
      </c>
      <c r="T86" s="2"/>
    </row>
    <row r="87" spans="1:20">
      <c r="A87" t="s">
        <v>359</v>
      </c>
      <c r="C87" s="17">
        <v>34680.695</v>
      </c>
      <c r="E87">
        <f t="shared" si="11"/>
        <v>4770.000535816408</v>
      </c>
      <c r="F87">
        <f t="shared" si="12"/>
        <v>4770</v>
      </c>
      <c r="G87">
        <f t="shared" si="13"/>
        <v>8.598200001870282E-4</v>
      </c>
      <c r="I87">
        <f t="shared" si="10"/>
        <v>8.598200001870282E-4</v>
      </c>
      <c r="O87">
        <f t="shared" ca="1" si="14"/>
        <v>-3.4139066633899068E-3</v>
      </c>
      <c r="Q87" s="2">
        <f t="shared" si="15"/>
        <v>19662.195</v>
      </c>
      <c r="T87" s="2"/>
    </row>
    <row r="88" spans="1:20">
      <c r="A88" s="60" t="s">
        <v>672</v>
      </c>
      <c r="B88" s="61" t="s">
        <v>469</v>
      </c>
      <c r="C88" s="62">
        <v>34729.639000000003</v>
      </c>
      <c r="D88" s="62" t="s">
        <v>488</v>
      </c>
      <c r="E88" s="23">
        <f t="shared" si="11"/>
        <v>4800.5011036906944</v>
      </c>
      <c r="F88">
        <f t="shared" si="12"/>
        <v>4800.5</v>
      </c>
      <c r="G88">
        <f t="shared" si="13"/>
        <v>1.7710830070427619E-3</v>
      </c>
      <c r="J88">
        <f>+G88</f>
        <v>1.7710830070427619E-3</v>
      </c>
      <c r="O88">
        <f t="shared" ca="1" si="14"/>
        <v>-3.4091654409306189E-3</v>
      </c>
      <c r="Q88" s="2">
        <f t="shared" si="15"/>
        <v>19711.139000000003</v>
      </c>
    </row>
    <row r="89" spans="1:20">
      <c r="A89" s="60" t="s">
        <v>614</v>
      </c>
      <c r="B89" s="61" t="s">
        <v>468</v>
      </c>
      <c r="C89" s="62">
        <v>34990.402000000002</v>
      </c>
      <c r="D89" s="62" t="s">
        <v>481</v>
      </c>
      <c r="E89" s="23">
        <f t="shared" si="11"/>
        <v>4963.0015037520307</v>
      </c>
      <c r="F89">
        <f t="shared" si="12"/>
        <v>4963</v>
      </c>
      <c r="G89">
        <f t="shared" si="13"/>
        <v>2.4130580059136264E-3</v>
      </c>
      <c r="I89">
        <f t="shared" ref="I89:I96" si="16">+G89</f>
        <v>2.4130580059136264E-3</v>
      </c>
      <c r="O89">
        <f t="shared" ca="1" si="14"/>
        <v>-3.3839048294671999E-3</v>
      </c>
      <c r="Q89" s="2">
        <f t="shared" si="15"/>
        <v>19971.902000000002</v>
      </c>
    </row>
    <row r="90" spans="1:20">
      <c r="A90" s="60" t="s">
        <v>614</v>
      </c>
      <c r="B90" s="61" t="s">
        <v>468</v>
      </c>
      <c r="C90" s="62">
        <v>34993.612999999998</v>
      </c>
      <c r="D90" s="62" t="s">
        <v>481</v>
      </c>
      <c r="E90" s="23">
        <f t="shared" si="11"/>
        <v>4965.0025115046501</v>
      </c>
      <c r="F90">
        <f t="shared" si="12"/>
        <v>4965</v>
      </c>
      <c r="G90">
        <f t="shared" si="13"/>
        <v>4.0301900007762015E-3</v>
      </c>
      <c r="I90">
        <f t="shared" si="16"/>
        <v>4.0301900007762015E-3</v>
      </c>
      <c r="O90">
        <f t="shared" ca="1" si="14"/>
        <v>-3.3835939296338038E-3</v>
      </c>
      <c r="Q90" s="2">
        <f t="shared" si="15"/>
        <v>19975.112999999998</v>
      </c>
    </row>
    <row r="91" spans="1:20">
      <c r="A91" s="60" t="s">
        <v>614</v>
      </c>
      <c r="B91" s="61" t="s">
        <v>468</v>
      </c>
      <c r="C91" s="62">
        <v>34998.423999999999</v>
      </c>
      <c r="D91" s="62" t="s">
        <v>481</v>
      </c>
      <c r="E91" s="23">
        <f t="shared" si="11"/>
        <v>4968.0005956833693</v>
      </c>
      <c r="F91">
        <f t="shared" si="12"/>
        <v>4968</v>
      </c>
      <c r="G91">
        <f t="shared" si="13"/>
        <v>9.5588799740653485E-4</v>
      </c>
      <c r="I91">
        <f t="shared" si="16"/>
        <v>9.5588799740653485E-4</v>
      </c>
      <c r="O91">
        <f t="shared" ca="1" si="14"/>
        <v>-3.3831275798837102E-3</v>
      </c>
      <c r="Q91" s="2">
        <f t="shared" si="15"/>
        <v>19979.923999999999</v>
      </c>
    </row>
    <row r="92" spans="1:20">
      <c r="A92" s="60" t="s">
        <v>614</v>
      </c>
      <c r="B92" s="61" t="s">
        <v>468</v>
      </c>
      <c r="C92" s="62">
        <v>35006.46</v>
      </c>
      <c r="D92" s="62" t="s">
        <v>481</v>
      </c>
      <c r="E92" s="23">
        <f t="shared" si="11"/>
        <v>4973.0084120334377</v>
      </c>
      <c r="F92">
        <f t="shared" si="12"/>
        <v>4973</v>
      </c>
      <c r="G92">
        <f t="shared" si="13"/>
        <v>1.3498717999027576E-2</v>
      </c>
      <c r="I92">
        <f t="shared" si="16"/>
        <v>1.3498717999027576E-2</v>
      </c>
      <c r="O92">
        <f t="shared" ca="1" si="14"/>
        <v>-3.3823503303002204E-3</v>
      </c>
      <c r="Q92" s="2">
        <f t="shared" si="15"/>
        <v>19987.96</v>
      </c>
    </row>
    <row r="93" spans="1:20">
      <c r="A93" t="s">
        <v>359</v>
      </c>
      <c r="C93" s="17">
        <v>35070.635799999996</v>
      </c>
      <c r="E93">
        <f t="shared" si="11"/>
        <v>5013.0010228496039</v>
      </c>
      <c r="F93">
        <f t="shared" si="12"/>
        <v>5013</v>
      </c>
      <c r="G93">
        <f t="shared" si="13"/>
        <v>1.6413579942309298E-3</v>
      </c>
      <c r="I93">
        <f t="shared" si="16"/>
        <v>1.6413579942309298E-3</v>
      </c>
      <c r="O93">
        <f t="shared" ca="1" si="14"/>
        <v>-3.3761323336323019E-3</v>
      </c>
      <c r="Q93" s="2">
        <f t="shared" si="15"/>
        <v>20052.135799999996</v>
      </c>
      <c r="T93" s="2"/>
    </row>
    <row r="94" spans="1:20">
      <c r="A94" s="60" t="s">
        <v>614</v>
      </c>
      <c r="B94" s="61" t="s">
        <v>468</v>
      </c>
      <c r="C94" s="62">
        <v>35229.495999999999</v>
      </c>
      <c r="D94" s="62" t="s">
        <v>481</v>
      </c>
      <c r="E94" s="23">
        <f t="shared" si="11"/>
        <v>5111.9983731401908</v>
      </c>
      <c r="F94">
        <f t="shared" si="12"/>
        <v>5112</v>
      </c>
      <c r="G94">
        <f t="shared" si="13"/>
        <v>-2.6106080040335655E-3</v>
      </c>
      <c r="I94">
        <f t="shared" si="16"/>
        <v>-2.6106080040335655E-3</v>
      </c>
      <c r="O94">
        <f t="shared" ca="1" si="14"/>
        <v>-3.3607427918792032E-3</v>
      </c>
      <c r="Q94" s="2">
        <f t="shared" si="15"/>
        <v>20210.995999999999</v>
      </c>
    </row>
    <row r="95" spans="1:20">
      <c r="A95" s="60" t="s">
        <v>614</v>
      </c>
      <c r="B95" s="61" t="s">
        <v>468</v>
      </c>
      <c r="C95" s="62">
        <v>35237.525999999998</v>
      </c>
      <c r="D95" s="62" t="s">
        <v>481</v>
      </c>
      <c r="E95" s="23">
        <f t="shared" si="11"/>
        <v>5117.0024504536605</v>
      </c>
      <c r="F95">
        <f t="shared" si="12"/>
        <v>5117</v>
      </c>
      <c r="G95">
        <f t="shared" si="13"/>
        <v>3.932221996365115E-3</v>
      </c>
      <c r="I95">
        <f t="shared" si="16"/>
        <v>3.932221996365115E-3</v>
      </c>
      <c r="O95">
        <f t="shared" ca="1" si="14"/>
        <v>-3.3599655422957135E-3</v>
      </c>
      <c r="Q95" s="2">
        <f t="shared" si="15"/>
        <v>20219.025999999998</v>
      </c>
    </row>
    <row r="96" spans="1:20">
      <c r="A96" s="60" t="s">
        <v>614</v>
      </c>
      <c r="B96" s="61" t="s">
        <v>468</v>
      </c>
      <c r="C96" s="62">
        <v>35266.413</v>
      </c>
      <c r="D96" s="62" t="s">
        <v>481</v>
      </c>
      <c r="E96" s="23">
        <f t="shared" si="11"/>
        <v>5135.0040421540643</v>
      </c>
      <c r="F96">
        <f t="shared" si="12"/>
        <v>5135</v>
      </c>
      <c r="G96">
        <f t="shared" si="13"/>
        <v>6.4864099986152723E-3</v>
      </c>
      <c r="I96">
        <f t="shared" si="16"/>
        <v>6.4864099986152723E-3</v>
      </c>
      <c r="O96">
        <f t="shared" ca="1" si="14"/>
        <v>-3.3571674437951502E-3</v>
      </c>
      <c r="Q96" s="2">
        <f t="shared" si="15"/>
        <v>20247.913</v>
      </c>
    </row>
    <row r="97" spans="1:20">
      <c r="A97" s="60" t="s">
        <v>737</v>
      </c>
      <c r="B97" s="61" t="s">
        <v>468</v>
      </c>
      <c r="C97" s="62">
        <v>35290.476999999999</v>
      </c>
      <c r="D97" s="62" t="s">
        <v>481</v>
      </c>
      <c r="E97" s="23">
        <f t="shared" si="11"/>
        <v>5150.0000716025506</v>
      </c>
      <c r="F97">
        <f t="shared" si="12"/>
        <v>5150</v>
      </c>
      <c r="G97">
        <f t="shared" si="13"/>
        <v>1.1490000179037452E-4</v>
      </c>
      <c r="I97">
        <f t="shared" ref="I97:I103" si="17">G97</f>
        <v>1.1490000179037452E-4</v>
      </c>
      <c r="O97">
        <f t="shared" ca="1" si="14"/>
        <v>-3.3548356950446807E-3</v>
      </c>
      <c r="Q97" s="2">
        <f t="shared" si="15"/>
        <v>20271.976999999999</v>
      </c>
    </row>
    <row r="98" spans="1:20">
      <c r="A98" s="60" t="s">
        <v>737</v>
      </c>
      <c r="B98" s="61" t="s">
        <v>468</v>
      </c>
      <c r="C98" s="62">
        <v>35290.478000000003</v>
      </c>
      <c r="D98" s="62" t="s">
        <v>481</v>
      </c>
      <c r="E98" s="23">
        <f t="shared" si="11"/>
        <v>5150.0006947753191</v>
      </c>
      <c r="F98">
        <f t="shared" si="12"/>
        <v>5150</v>
      </c>
      <c r="G98">
        <f t="shared" si="13"/>
        <v>1.1149000056320801E-3</v>
      </c>
      <c r="I98">
        <f t="shared" si="17"/>
        <v>1.1149000056320801E-3</v>
      </c>
      <c r="O98">
        <f t="shared" ca="1" si="14"/>
        <v>-3.3548356950446807E-3</v>
      </c>
      <c r="Q98" s="2">
        <f t="shared" si="15"/>
        <v>20271.978000000003</v>
      </c>
    </row>
    <row r="99" spans="1:20">
      <c r="A99" s="60" t="s">
        <v>737</v>
      </c>
      <c r="B99" s="61" t="s">
        <v>468</v>
      </c>
      <c r="C99" s="62">
        <v>35335.402000000002</v>
      </c>
      <c r="D99" s="62" t="s">
        <v>481</v>
      </c>
      <c r="E99" s="23">
        <f t="shared" si="11"/>
        <v>5177.9961081290367</v>
      </c>
      <c r="F99">
        <f t="shared" si="12"/>
        <v>5178</v>
      </c>
      <c r="G99">
        <f t="shared" si="13"/>
        <v>-6.2452519996440969E-3</v>
      </c>
      <c r="I99">
        <f t="shared" si="17"/>
        <v>-6.2452519996440969E-3</v>
      </c>
      <c r="O99">
        <f t="shared" ca="1" si="14"/>
        <v>-3.3504830973771376E-3</v>
      </c>
      <c r="Q99" s="2">
        <f t="shared" si="15"/>
        <v>20316.902000000002</v>
      </c>
    </row>
    <row r="100" spans="1:20">
      <c r="A100" s="60" t="s">
        <v>737</v>
      </c>
      <c r="B100" s="61" t="s">
        <v>468</v>
      </c>
      <c r="C100" s="62">
        <v>35335.408000000003</v>
      </c>
      <c r="D100" s="62" t="s">
        <v>481</v>
      </c>
      <c r="E100" s="23">
        <f t="shared" si="11"/>
        <v>5177.9998471656354</v>
      </c>
      <c r="F100">
        <f t="shared" si="12"/>
        <v>5178</v>
      </c>
      <c r="G100">
        <f t="shared" si="13"/>
        <v>-2.4525199842173606E-4</v>
      </c>
      <c r="I100">
        <f t="shared" si="17"/>
        <v>-2.4525199842173606E-4</v>
      </c>
      <c r="O100">
        <f t="shared" ca="1" si="14"/>
        <v>-3.3504830973771376E-3</v>
      </c>
      <c r="Q100" s="2">
        <f t="shared" si="15"/>
        <v>20316.908000000003</v>
      </c>
    </row>
    <row r="101" spans="1:20">
      <c r="A101" s="60" t="s">
        <v>737</v>
      </c>
      <c r="B101" s="61" t="s">
        <v>468</v>
      </c>
      <c r="C101" s="62">
        <v>35372.313999999998</v>
      </c>
      <c r="D101" s="62" t="s">
        <v>481</v>
      </c>
      <c r="E101" s="23">
        <f t="shared" si="11"/>
        <v>5200.9986612790753</v>
      </c>
      <c r="F101">
        <f t="shared" si="12"/>
        <v>5201</v>
      </c>
      <c r="G101">
        <f t="shared" si="13"/>
        <v>-2.1482340016518719E-3</v>
      </c>
      <c r="I101">
        <f t="shared" si="17"/>
        <v>-2.1482340016518719E-3</v>
      </c>
      <c r="O101">
        <f t="shared" ca="1" si="14"/>
        <v>-3.3469077492930847E-3</v>
      </c>
      <c r="Q101" s="2">
        <f t="shared" si="15"/>
        <v>20353.813999999998</v>
      </c>
    </row>
    <row r="102" spans="1:20">
      <c r="A102" s="60" t="s">
        <v>737</v>
      </c>
      <c r="B102" s="61" t="s">
        <v>468</v>
      </c>
      <c r="C102" s="62">
        <v>35372.315999999999</v>
      </c>
      <c r="D102" s="62" t="s">
        <v>481</v>
      </c>
      <c r="E102" s="23">
        <f t="shared" si="11"/>
        <v>5200.9999076246077</v>
      </c>
      <c r="F102">
        <f t="shared" si="12"/>
        <v>5201</v>
      </c>
      <c r="G102">
        <f t="shared" si="13"/>
        <v>-1.4823400124441832E-4</v>
      </c>
      <c r="I102">
        <f t="shared" si="17"/>
        <v>-1.4823400124441832E-4</v>
      </c>
      <c r="O102">
        <f t="shared" ca="1" si="14"/>
        <v>-3.3469077492930847E-3</v>
      </c>
      <c r="Q102" s="2">
        <f t="shared" si="15"/>
        <v>20353.815999999999</v>
      </c>
    </row>
    <row r="103" spans="1:20">
      <c r="A103" s="60" t="s">
        <v>614</v>
      </c>
      <c r="B103" s="61" t="s">
        <v>468</v>
      </c>
      <c r="C103" s="62">
        <v>35372.324000000001</v>
      </c>
      <c r="D103" s="62" t="s">
        <v>481</v>
      </c>
      <c r="E103" s="23">
        <f t="shared" si="11"/>
        <v>5201.0048930067396</v>
      </c>
      <c r="F103">
        <f t="shared" si="12"/>
        <v>5201</v>
      </c>
      <c r="G103">
        <f t="shared" si="13"/>
        <v>7.8517660003853962E-3</v>
      </c>
      <c r="I103">
        <f t="shared" si="17"/>
        <v>7.8517660003853962E-3</v>
      </c>
      <c r="O103">
        <f t="shared" ca="1" si="14"/>
        <v>-3.3469077492930847E-3</v>
      </c>
      <c r="Q103" s="2">
        <f t="shared" si="15"/>
        <v>20353.824000000001</v>
      </c>
    </row>
    <row r="104" spans="1:20">
      <c r="A104" s="60" t="s">
        <v>737</v>
      </c>
      <c r="B104" s="61" t="s">
        <v>468</v>
      </c>
      <c r="C104" s="62">
        <v>35380.332000000002</v>
      </c>
      <c r="D104" s="62" t="s">
        <v>481</v>
      </c>
      <c r="E104" s="23">
        <f t="shared" si="11"/>
        <v>5205.9952605193521</v>
      </c>
      <c r="F104">
        <f t="shared" si="12"/>
        <v>5206</v>
      </c>
      <c r="G104">
        <f t="shared" si="13"/>
        <v>-7.6054039964219555E-3</v>
      </c>
      <c r="I104">
        <f>G104</f>
        <v>-7.6054039964219555E-3</v>
      </c>
      <c r="O104">
        <f t="shared" ca="1" si="14"/>
        <v>-3.3461304997095946E-3</v>
      </c>
      <c r="Q104" s="2">
        <f t="shared" si="15"/>
        <v>20361.832000000002</v>
      </c>
    </row>
    <row r="105" spans="1:20">
      <c r="A105" s="60" t="s">
        <v>737</v>
      </c>
      <c r="B105" s="61" t="s">
        <v>468</v>
      </c>
      <c r="C105" s="62">
        <v>35380.337</v>
      </c>
      <c r="D105" s="62" t="s">
        <v>481</v>
      </c>
      <c r="E105" s="23">
        <f t="shared" si="11"/>
        <v>5205.9983763831824</v>
      </c>
      <c r="F105">
        <f t="shared" si="12"/>
        <v>5206</v>
      </c>
      <c r="G105">
        <f t="shared" si="13"/>
        <v>-2.6054039990413003E-3</v>
      </c>
      <c r="I105">
        <f>G105</f>
        <v>-2.6054039990413003E-3</v>
      </c>
      <c r="O105">
        <f t="shared" ca="1" si="14"/>
        <v>-3.3461304997095946E-3</v>
      </c>
      <c r="Q105" s="2">
        <f t="shared" si="15"/>
        <v>20361.837</v>
      </c>
    </row>
    <row r="106" spans="1:20">
      <c r="A106" s="60" t="s">
        <v>578</v>
      </c>
      <c r="B106" s="61" t="s">
        <v>468</v>
      </c>
      <c r="C106" s="62">
        <v>35401.199000000001</v>
      </c>
      <c r="D106" s="62" t="s">
        <v>481</v>
      </c>
      <c r="E106" s="23">
        <f t="shared" si="11"/>
        <v>5218.9990066339451</v>
      </c>
      <c r="F106">
        <f t="shared" si="12"/>
        <v>5219</v>
      </c>
      <c r="G106">
        <f t="shared" si="13"/>
        <v>-1.5940459998091683E-3</v>
      </c>
      <c r="I106">
        <f>+G106</f>
        <v>-1.5940459998091683E-3</v>
      </c>
      <c r="O106">
        <f t="shared" ca="1" si="14"/>
        <v>-3.3441096507925211E-3</v>
      </c>
      <c r="Q106" s="2">
        <f t="shared" si="15"/>
        <v>20382.699000000001</v>
      </c>
    </row>
    <row r="107" spans="1:20">
      <c r="A107" s="60" t="s">
        <v>672</v>
      </c>
      <c r="B107" s="61" t="s">
        <v>469</v>
      </c>
      <c r="C107" s="62">
        <v>35419.640800000001</v>
      </c>
      <c r="D107" s="62" t="s">
        <v>481</v>
      </c>
      <c r="E107" s="23">
        <f t="shared" si="11"/>
        <v>5230.4914341556841</v>
      </c>
      <c r="F107">
        <f t="shared" si="12"/>
        <v>5230.5</v>
      </c>
      <c r="G107">
        <f t="shared" si="13"/>
        <v>-1.3745536998612806E-2</v>
      </c>
      <c r="I107">
        <f>+G107</f>
        <v>-1.3745536998612806E-2</v>
      </c>
      <c r="O107">
        <f t="shared" ca="1" si="14"/>
        <v>-3.3423219767504944E-3</v>
      </c>
      <c r="Q107" s="2">
        <f t="shared" si="15"/>
        <v>20401.140800000001</v>
      </c>
    </row>
    <row r="108" spans="1:20">
      <c r="A108" s="23" t="s">
        <v>359</v>
      </c>
      <c r="B108" s="28"/>
      <c r="C108" s="24">
        <v>35423.667000000001</v>
      </c>
      <c r="D108" s="24"/>
      <c r="E108">
        <f t="shared" si="11"/>
        <v>5233.0004523474026</v>
      </c>
      <c r="F108">
        <f t="shared" si="12"/>
        <v>5233</v>
      </c>
      <c r="G108">
        <f t="shared" si="13"/>
        <v>7.2587800241308287E-4</v>
      </c>
      <c r="I108">
        <f>+G108</f>
        <v>7.2587800241308287E-4</v>
      </c>
      <c r="O108">
        <f t="shared" ca="1" si="14"/>
        <v>-3.3419333519587495E-3</v>
      </c>
      <c r="Q108" s="2">
        <f t="shared" si="15"/>
        <v>20405.167000000001</v>
      </c>
      <c r="T108" s="2"/>
    </row>
    <row r="109" spans="1:20">
      <c r="A109" s="60" t="s">
        <v>672</v>
      </c>
      <c r="B109" s="61" t="s">
        <v>469</v>
      </c>
      <c r="C109" s="62">
        <v>35440.513099999996</v>
      </c>
      <c r="D109" s="62" t="s">
        <v>481</v>
      </c>
      <c r="E109" s="23">
        <f t="shared" si="11"/>
        <v>5243.4984830859376</v>
      </c>
      <c r="F109">
        <f t="shared" si="12"/>
        <v>5243.5</v>
      </c>
      <c r="G109">
        <f t="shared" si="13"/>
        <v>-2.4341790049220435E-3</v>
      </c>
      <c r="I109">
        <f>+G109</f>
        <v>-2.4341790049220435E-3</v>
      </c>
      <c r="O109">
        <f t="shared" ca="1" si="14"/>
        <v>-3.3403011278334213E-3</v>
      </c>
      <c r="Q109" s="2">
        <f t="shared" si="15"/>
        <v>20422.013099999996</v>
      </c>
    </row>
    <row r="110" spans="1:20">
      <c r="A110" s="60" t="s">
        <v>614</v>
      </c>
      <c r="B110" s="61" t="s">
        <v>468</v>
      </c>
      <c r="C110" s="62">
        <v>35664.377</v>
      </c>
      <c r="D110" s="62" t="s">
        <v>481</v>
      </c>
      <c r="E110" s="23">
        <f t="shared" si="11"/>
        <v>5383.004368925921</v>
      </c>
      <c r="F110">
        <f t="shared" si="12"/>
        <v>5383</v>
      </c>
      <c r="G110">
        <f t="shared" si="13"/>
        <v>7.0107779974932782E-3</v>
      </c>
      <c r="I110">
        <f t="shared" ref="I110:I115" si="18">+G110</f>
        <v>7.0107779974932782E-3</v>
      </c>
      <c r="O110">
        <f t="shared" ca="1" si="14"/>
        <v>-3.3186158644540552E-3</v>
      </c>
      <c r="Q110" s="2">
        <f t="shared" si="15"/>
        <v>20645.877</v>
      </c>
    </row>
    <row r="111" spans="1:20">
      <c r="A111" s="60" t="s">
        <v>614</v>
      </c>
      <c r="B111" s="61" t="s">
        <v>468</v>
      </c>
      <c r="C111" s="62">
        <v>35688.444000000003</v>
      </c>
      <c r="D111" s="62" t="s">
        <v>481</v>
      </c>
      <c r="E111" s="23">
        <f t="shared" si="11"/>
        <v>5398.0022678927098</v>
      </c>
      <c r="F111">
        <f t="shared" si="12"/>
        <v>5398</v>
      </c>
      <c r="G111">
        <f t="shared" si="13"/>
        <v>3.6392680049175397E-3</v>
      </c>
      <c r="I111">
        <f t="shared" si="18"/>
        <v>3.6392680049175397E-3</v>
      </c>
      <c r="O111">
        <f t="shared" ca="1" si="14"/>
        <v>-3.3162841157035857E-3</v>
      </c>
      <c r="Q111" s="2">
        <f t="shared" si="15"/>
        <v>20669.944000000003</v>
      </c>
    </row>
    <row r="112" spans="1:20">
      <c r="A112" s="60" t="s">
        <v>614</v>
      </c>
      <c r="B112" s="61" t="s">
        <v>468</v>
      </c>
      <c r="C112" s="62">
        <v>35749.423999999999</v>
      </c>
      <c r="D112" s="62" t="s">
        <v>481</v>
      </c>
      <c r="E112" s="23">
        <f t="shared" si="11"/>
        <v>5436.0033431823003</v>
      </c>
      <c r="F112">
        <f t="shared" si="12"/>
        <v>5436</v>
      </c>
      <c r="G112">
        <f t="shared" si="13"/>
        <v>5.3647759996238165E-3</v>
      </c>
      <c r="I112">
        <f t="shared" si="18"/>
        <v>5.3647759996238165E-3</v>
      </c>
      <c r="O112">
        <f t="shared" ca="1" si="14"/>
        <v>-3.3103770188690632E-3</v>
      </c>
      <c r="Q112" s="2">
        <f t="shared" si="15"/>
        <v>20730.923999999999</v>
      </c>
    </row>
    <row r="113" spans="1:17">
      <c r="A113" s="60" t="s">
        <v>614</v>
      </c>
      <c r="B113" s="61" t="s">
        <v>468</v>
      </c>
      <c r="C113" s="62">
        <v>35754.233999999997</v>
      </c>
      <c r="D113" s="62" t="s">
        <v>481</v>
      </c>
      <c r="E113" s="23">
        <f t="shared" si="11"/>
        <v>5439.0008041882511</v>
      </c>
      <c r="F113">
        <f t="shared" si="12"/>
        <v>5439</v>
      </c>
      <c r="G113">
        <f t="shared" si="13"/>
        <v>1.2904739996884018E-3</v>
      </c>
      <c r="I113">
        <f t="shared" si="18"/>
        <v>1.2904739996884018E-3</v>
      </c>
      <c r="O113">
        <f t="shared" ca="1" si="14"/>
        <v>-3.3099106691189691E-3</v>
      </c>
      <c r="Q113" s="2">
        <f t="shared" si="15"/>
        <v>20735.733999999997</v>
      </c>
    </row>
    <row r="114" spans="1:17">
      <c r="A114" s="60" t="s">
        <v>614</v>
      </c>
      <c r="B114" s="61" t="s">
        <v>468</v>
      </c>
      <c r="C114" s="62">
        <v>35762.256000000001</v>
      </c>
      <c r="D114" s="62" t="s">
        <v>481</v>
      </c>
      <c r="E114" s="23">
        <f t="shared" si="11"/>
        <v>5443.9998961195943</v>
      </c>
      <c r="F114">
        <f t="shared" si="12"/>
        <v>5444</v>
      </c>
      <c r="G114">
        <f t="shared" si="13"/>
        <v>-1.6669599426677451E-4</v>
      </c>
      <c r="I114">
        <f t="shared" si="18"/>
        <v>-1.6669599426677451E-4</v>
      </c>
      <c r="O114">
        <f t="shared" ca="1" si="14"/>
        <v>-3.3091334195354794E-3</v>
      </c>
      <c r="Q114" s="2">
        <f t="shared" si="15"/>
        <v>20743.756000000001</v>
      </c>
    </row>
    <row r="115" spans="1:17">
      <c r="A115" s="60" t="s">
        <v>614</v>
      </c>
      <c r="B115" s="61" t="s">
        <v>468</v>
      </c>
      <c r="C115" s="62">
        <v>35770.281000000003</v>
      </c>
      <c r="D115" s="62" t="s">
        <v>481</v>
      </c>
      <c r="E115" s="23">
        <f t="shared" si="11"/>
        <v>5449.0008575692336</v>
      </c>
      <c r="F115">
        <f t="shared" si="12"/>
        <v>5449</v>
      </c>
      <c r="G115">
        <f t="shared" si="13"/>
        <v>1.3761340014752932E-3</v>
      </c>
      <c r="I115">
        <f t="shared" si="18"/>
        <v>1.3761340014752932E-3</v>
      </c>
      <c r="O115">
        <f t="shared" ca="1" si="14"/>
        <v>-3.3083561699519897E-3</v>
      </c>
      <c r="Q115" s="2">
        <f t="shared" si="15"/>
        <v>20751.781000000003</v>
      </c>
    </row>
    <row r="116" spans="1:17">
      <c r="A116" s="60" t="s">
        <v>737</v>
      </c>
      <c r="B116" s="61" t="s">
        <v>468</v>
      </c>
      <c r="C116" s="62">
        <v>35988.510999999999</v>
      </c>
      <c r="D116" s="62" t="s">
        <v>481</v>
      </c>
      <c r="E116" s="23">
        <f t="shared" si="11"/>
        <v>5584.9958503610978</v>
      </c>
      <c r="F116">
        <f t="shared" si="12"/>
        <v>5585</v>
      </c>
      <c r="G116">
        <f t="shared" si="13"/>
        <v>-6.6588900008355267E-3</v>
      </c>
      <c r="I116">
        <f t="shared" ref="I116:I127" si="19">G116</f>
        <v>-6.6588900008355267E-3</v>
      </c>
      <c r="O116">
        <f t="shared" ca="1" si="14"/>
        <v>-3.2872149812810665E-3</v>
      </c>
      <c r="Q116" s="2">
        <f t="shared" si="15"/>
        <v>20970.010999999999</v>
      </c>
    </row>
    <row r="117" spans="1:17">
      <c r="A117" s="60" t="s">
        <v>737</v>
      </c>
      <c r="B117" s="61" t="s">
        <v>468</v>
      </c>
      <c r="C117" s="62">
        <v>35988.510999999999</v>
      </c>
      <c r="D117" s="62" t="s">
        <v>481</v>
      </c>
      <c r="E117" s="23">
        <f t="shared" si="11"/>
        <v>5584.9958503610978</v>
      </c>
      <c r="F117">
        <f t="shared" si="12"/>
        <v>5585</v>
      </c>
      <c r="G117">
        <f t="shared" si="13"/>
        <v>-6.6588900008355267E-3</v>
      </c>
      <c r="I117">
        <f t="shared" si="19"/>
        <v>-6.6588900008355267E-3</v>
      </c>
      <c r="O117">
        <f t="shared" ca="1" si="14"/>
        <v>-3.2872149812810665E-3</v>
      </c>
      <c r="Q117" s="2">
        <f t="shared" si="15"/>
        <v>20970.010999999999</v>
      </c>
    </row>
    <row r="118" spans="1:17">
      <c r="A118" s="60" t="s">
        <v>737</v>
      </c>
      <c r="B118" s="61" t="s">
        <v>468</v>
      </c>
      <c r="C118" s="62">
        <v>36073.563999999998</v>
      </c>
      <c r="D118" s="62" t="s">
        <v>481</v>
      </c>
      <c r="E118" s="23">
        <f t="shared" si="11"/>
        <v>5637.998563654076</v>
      </c>
      <c r="F118">
        <f t="shared" si="12"/>
        <v>5638</v>
      </c>
      <c r="G118">
        <f t="shared" si="13"/>
        <v>-2.3048919974826276E-3</v>
      </c>
      <c r="I118">
        <f t="shared" si="19"/>
        <v>-2.3048919974826276E-3</v>
      </c>
      <c r="O118">
        <f t="shared" ca="1" si="14"/>
        <v>-3.2789761356960745E-3</v>
      </c>
      <c r="Q118" s="2">
        <f t="shared" si="15"/>
        <v>21055.063999999998</v>
      </c>
    </row>
    <row r="119" spans="1:17">
      <c r="A119" s="60" t="s">
        <v>737</v>
      </c>
      <c r="B119" s="61" t="s">
        <v>468</v>
      </c>
      <c r="C119" s="62">
        <v>36073.567000000003</v>
      </c>
      <c r="D119" s="62" t="s">
        <v>481</v>
      </c>
      <c r="E119" s="23">
        <f t="shared" si="11"/>
        <v>5638.0004331723776</v>
      </c>
      <c r="F119">
        <f t="shared" si="12"/>
        <v>5638</v>
      </c>
      <c r="G119">
        <f t="shared" si="13"/>
        <v>6.9510800676653162E-4</v>
      </c>
      <c r="I119">
        <f t="shared" si="19"/>
        <v>6.9510800676653162E-4</v>
      </c>
      <c r="O119">
        <f t="shared" ca="1" si="14"/>
        <v>-3.2789761356960745E-3</v>
      </c>
      <c r="Q119" s="2">
        <f t="shared" si="15"/>
        <v>21055.067000000003</v>
      </c>
    </row>
    <row r="120" spans="1:17">
      <c r="A120" s="60" t="s">
        <v>793</v>
      </c>
      <c r="B120" s="61" t="s">
        <v>468</v>
      </c>
      <c r="C120" s="62">
        <v>36288.584000000003</v>
      </c>
      <c r="D120" s="62" t="s">
        <v>481</v>
      </c>
      <c r="E120" s="23">
        <f t="shared" si="11"/>
        <v>5771.9931718660891</v>
      </c>
      <c r="F120">
        <f t="shared" si="12"/>
        <v>5772</v>
      </c>
      <c r="G120">
        <f t="shared" si="13"/>
        <v>-1.0957047998090275E-2</v>
      </c>
      <c r="I120">
        <f t="shared" si="19"/>
        <v>-1.0957047998090275E-2</v>
      </c>
      <c r="O120">
        <f t="shared" ca="1" si="14"/>
        <v>-3.2581458468585473E-3</v>
      </c>
      <c r="Q120" s="2">
        <f t="shared" si="15"/>
        <v>21270.084000000003</v>
      </c>
    </row>
    <row r="121" spans="1:17">
      <c r="A121" s="60" t="s">
        <v>793</v>
      </c>
      <c r="B121" s="61" t="s">
        <v>468</v>
      </c>
      <c r="C121" s="62">
        <v>36288.588000000003</v>
      </c>
      <c r="D121" s="62" t="s">
        <v>481</v>
      </c>
      <c r="E121" s="23">
        <f t="shared" si="11"/>
        <v>5771.9956645571556</v>
      </c>
      <c r="F121">
        <f t="shared" si="12"/>
        <v>5772</v>
      </c>
      <c r="G121">
        <f t="shared" si="13"/>
        <v>-6.9570479972753674E-3</v>
      </c>
      <c r="I121">
        <f t="shared" si="19"/>
        <v>-6.9570479972753674E-3</v>
      </c>
      <c r="O121">
        <f t="shared" ca="1" si="14"/>
        <v>-3.2581458468585473E-3</v>
      </c>
      <c r="Q121" s="2">
        <f t="shared" si="15"/>
        <v>21270.088000000003</v>
      </c>
    </row>
    <row r="122" spans="1:17">
      <c r="A122" s="60" t="s">
        <v>793</v>
      </c>
      <c r="B122" s="61" t="s">
        <v>468</v>
      </c>
      <c r="C122" s="62">
        <v>36288.589999999997</v>
      </c>
      <c r="D122" s="62" t="s">
        <v>481</v>
      </c>
      <c r="E122" s="23">
        <f t="shared" si="11"/>
        <v>5771.9969109026833</v>
      </c>
      <c r="F122">
        <f t="shared" si="12"/>
        <v>5772</v>
      </c>
      <c r="G122">
        <f t="shared" si="13"/>
        <v>-4.9570480041438714E-3</v>
      </c>
      <c r="I122">
        <f t="shared" si="19"/>
        <v>-4.9570480041438714E-3</v>
      </c>
      <c r="O122">
        <f t="shared" ca="1" si="14"/>
        <v>-3.2581458468585473E-3</v>
      </c>
      <c r="Q122" s="2">
        <f t="shared" si="15"/>
        <v>21270.089999999997</v>
      </c>
    </row>
    <row r="123" spans="1:17">
      <c r="A123" s="60" t="s">
        <v>793</v>
      </c>
      <c r="B123" s="61" t="s">
        <v>468</v>
      </c>
      <c r="C123" s="62">
        <v>36476.341</v>
      </c>
      <c r="D123" s="62" t="s">
        <v>481</v>
      </c>
      <c r="E123" s="23">
        <f t="shared" si="11"/>
        <v>5888.998220950185</v>
      </c>
      <c r="F123">
        <f t="shared" si="12"/>
        <v>5889</v>
      </c>
      <c r="G123">
        <f t="shared" si="13"/>
        <v>-2.8548260015668347E-3</v>
      </c>
      <c r="I123">
        <f t="shared" si="19"/>
        <v>-2.8548260015668347E-3</v>
      </c>
      <c r="O123">
        <f t="shared" ca="1" si="14"/>
        <v>-3.2399582066048858E-3</v>
      </c>
      <c r="Q123" s="2">
        <f t="shared" si="15"/>
        <v>21457.841</v>
      </c>
    </row>
    <row r="124" spans="1:17">
      <c r="A124" s="60" t="s">
        <v>793</v>
      </c>
      <c r="B124" s="61" t="s">
        <v>468</v>
      </c>
      <c r="C124" s="62">
        <v>36476.341</v>
      </c>
      <c r="D124" s="62" t="s">
        <v>481</v>
      </c>
      <c r="E124" s="23">
        <f t="shared" si="11"/>
        <v>5888.998220950185</v>
      </c>
      <c r="F124">
        <f t="shared" si="12"/>
        <v>5889</v>
      </c>
      <c r="G124">
        <f t="shared" si="13"/>
        <v>-2.8548260015668347E-3</v>
      </c>
      <c r="I124">
        <f t="shared" si="19"/>
        <v>-2.8548260015668347E-3</v>
      </c>
      <c r="O124">
        <f t="shared" ca="1" si="14"/>
        <v>-3.2399582066048858E-3</v>
      </c>
      <c r="Q124" s="2">
        <f t="shared" si="15"/>
        <v>21457.841</v>
      </c>
    </row>
    <row r="125" spans="1:17">
      <c r="A125" s="60" t="s">
        <v>793</v>
      </c>
      <c r="B125" s="61" t="s">
        <v>468</v>
      </c>
      <c r="C125" s="62">
        <v>36476.343000000001</v>
      </c>
      <c r="D125" s="62" t="s">
        <v>481</v>
      </c>
      <c r="E125" s="23">
        <f t="shared" si="11"/>
        <v>5888.9994672957182</v>
      </c>
      <c r="F125">
        <f t="shared" si="12"/>
        <v>5889</v>
      </c>
      <c r="G125">
        <f t="shared" si="13"/>
        <v>-8.5482600115938112E-4</v>
      </c>
      <c r="I125">
        <f t="shared" si="19"/>
        <v>-8.5482600115938112E-4</v>
      </c>
      <c r="O125">
        <f t="shared" ca="1" si="14"/>
        <v>-3.2399582066048858E-3</v>
      </c>
      <c r="Q125" s="2">
        <f t="shared" si="15"/>
        <v>21457.843000000001</v>
      </c>
    </row>
    <row r="126" spans="1:17">
      <c r="A126" s="60" t="s">
        <v>807</v>
      </c>
      <c r="B126" s="61" t="s">
        <v>468</v>
      </c>
      <c r="C126" s="62">
        <v>37588.402000000002</v>
      </c>
      <c r="D126" s="62" t="s">
        <v>481</v>
      </c>
      <c r="E126" s="23">
        <f t="shared" si="11"/>
        <v>6582.0043506258307</v>
      </c>
      <c r="F126">
        <f t="shared" si="12"/>
        <v>6582</v>
      </c>
      <c r="G126">
        <f t="shared" si="13"/>
        <v>6.9814120070077479E-3</v>
      </c>
      <c r="I126">
        <f t="shared" si="19"/>
        <v>6.9814120070077479E-3</v>
      </c>
      <c r="O126">
        <f t="shared" ca="1" si="14"/>
        <v>-3.1322314143331972E-3</v>
      </c>
      <c r="Q126" s="2">
        <f t="shared" si="15"/>
        <v>22569.902000000002</v>
      </c>
    </row>
    <row r="127" spans="1:17">
      <c r="A127" s="60" t="s">
        <v>811</v>
      </c>
      <c r="B127" s="61" t="s">
        <v>468</v>
      </c>
      <c r="C127" s="62">
        <v>37636.529000000002</v>
      </c>
      <c r="D127" s="62" t="s">
        <v>481</v>
      </c>
      <c r="E127" s="23">
        <f t="shared" si="11"/>
        <v>6611.9957863500404</v>
      </c>
      <c r="F127">
        <f t="shared" si="12"/>
        <v>6612</v>
      </c>
      <c r="G127">
        <f t="shared" si="13"/>
        <v>-6.761607997759711E-3</v>
      </c>
      <c r="I127">
        <f t="shared" si="19"/>
        <v>-6.761607997759711E-3</v>
      </c>
      <c r="O127">
        <f t="shared" ca="1" si="14"/>
        <v>-3.1275679168322581E-3</v>
      </c>
      <c r="Q127" s="2">
        <f t="shared" si="15"/>
        <v>22618.029000000002</v>
      </c>
    </row>
    <row r="128" spans="1:17">
      <c r="A128" s="60" t="s">
        <v>807</v>
      </c>
      <c r="B128" s="61" t="s">
        <v>468</v>
      </c>
      <c r="C128" s="62">
        <v>37649.375999999997</v>
      </c>
      <c r="D128" s="62" t="s">
        <v>481</v>
      </c>
      <c r="E128" s="23">
        <f t="shared" si="11"/>
        <v>6620.0016868788234</v>
      </c>
      <c r="F128">
        <f t="shared" si="12"/>
        <v>6620</v>
      </c>
      <c r="G128">
        <f t="shared" si="13"/>
        <v>2.7069199932157062E-3</v>
      </c>
      <c r="I128">
        <f>G128</f>
        <v>2.7069199932157062E-3</v>
      </c>
      <c r="O128">
        <f t="shared" ca="1" si="14"/>
        <v>-3.1263243174986747E-3</v>
      </c>
      <c r="Q128" s="2">
        <f t="shared" si="15"/>
        <v>22630.875999999997</v>
      </c>
    </row>
    <row r="129" spans="1:17">
      <c r="A129" s="60" t="s">
        <v>807</v>
      </c>
      <c r="B129" s="61" t="s">
        <v>468</v>
      </c>
      <c r="C129" s="62">
        <v>37819.466999999997</v>
      </c>
      <c r="D129" s="62" t="s">
        <v>481</v>
      </c>
      <c r="E129" s="23">
        <f t="shared" si="11"/>
        <v>6725.9977658732851</v>
      </c>
      <c r="F129">
        <f t="shared" si="12"/>
        <v>6726</v>
      </c>
      <c r="G129">
        <f t="shared" si="13"/>
        <v>-3.585083999496419E-3</v>
      </c>
      <c r="I129">
        <f>G129</f>
        <v>-3.585083999496419E-3</v>
      </c>
      <c r="O129">
        <f t="shared" ca="1" si="14"/>
        <v>-3.1098466263286906E-3</v>
      </c>
      <c r="Q129" s="2">
        <f t="shared" si="15"/>
        <v>22800.966999999997</v>
      </c>
    </row>
    <row r="130" spans="1:17">
      <c r="A130" s="60" t="s">
        <v>807</v>
      </c>
      <c r="B130" s="61" t="s">
        <v>468</v>
      </c>
      <c r="C130" s="62">
        <v>37819.47</v>
      </c>
      <c r="D130" s="62" t="s">
        <v>481</v>
      </c>
      <c r="E130" s="23">
        <f t="shared" si="11"/>
        <v>6725.9996353915867</v>
      </c>
      <c r="F130">
        <f t="shared" si="12"/>
        <v>6726</v>
      </c>
      <c r="G130">
        <f t="shared" si="13"/>
        <v>-5.8508399524725974E-4</v>
      </c>
      <c r="I130">
        <f>G130</f>
        <v>-5.8508399524725974E-4</v>
      </c>
      <c r="O130">
        <f t="shared" ca="1" si="14"/>
        <v>-3.1098466263286906E-3</v>
      </c>
      <c r="Q130" s="2">
        <f t="shared" si="15"/>
        <v>22800.97</v>
      </c>
    </row>
    <row r="131" spans="1:17">
      <c r="A131" s="60" t="s">
        <v>807</v>
      </c>
      <c r="B131" s="61" t="s">
        <v>468</v>
      </c>
      <c r="C131" s="62">
        <v>37819.47</v>
      </c>
      <c r="D131" s="62" t="s">
        <v>481</v>
      </c>
      <c r="E131" s="23">
        <f t="shared" si="11"/>
        <v>6725.9996353915867</v>
      </c>
      <c r="F131">
        <f t="shared" si="12"/>
        <v>6726</v>
      </c>
      <c r="G131">
        <f t="shared" si="13"/>
        <v>-5.8508399524725974E-4</v>
      </c>
      <c r="I131">
        <f>G131</f>
        <v>-5.8508399524725974E-4</v>
      </c>
      <c r="O131">
        <f t="shared" ca="1" si="14"/>
        <v>-3.1098466263286906E-3</v>
      </c>
      <c r="Q131" s="2">
        <f t="shared" si="15"/>
        <v>22800.97</v>
      </c>
    </row>
    <row r="132" spans="1:17">
      <c r="A132" s="60" t="s">
        <v>824</v>
      </c>
      <c r="B132" s="61" t="s">
        <v>468</v>
      </c>
      <c r="C132" s="62">
        <v>37880.455999999998</v>
      </c>
      <c r="D132" s="62" t="s">
        <v>481</v>
      </c>
      <c r="E132" s="23">
        <f t="shared" si="11"/>
        <v>6764.004449717776</v>
      </c>
      <c r="F132">
        <f t="shared" si="12"/>
        <v>6764</v>
      </c>
      <c r="G132">
        <f t="shared" si="13"/>
        <v>7.1404240006813779E-3</v>
      </c>
      <c r="I132">
        <f>+G132</f>
        <v>7.1404240006813779E-3</v>
      </c>
      <c r="O132">
        <f t="shared" ca="1" si="14"/>
        <v>-3.1039395294941677E-3</v>
      </c>
      <c r="Q132" s="2">
        <f t="shared" si="15"/>
        <v>22861.955999999998</v>
      </c>
    </row>
    <row r="133" spans="1:17">
      <c r="A133" s="60" t="s">
        <v>824</v>
      </c>
      <c r="B133" s="61" t="s">
        <v>468</v>
      </c>
      <c r="C133" s="62">
        <v>37880.47</v>
      </c>
      <c r="D133" s="62" t="s">
        <v>481</v>
      </c>
      <c r="E133" s="23">
        <f t="shared" si="11"/>
        <v>6764.0131741365067</v>
      </c>
      <c r="F133">
        <f t="shared" si="12"/>
        <v>6764</v>
      </c>
      <c r="G133">
        <f t="shared" si="13"/>
        <v>2.1140424003533553E-2</v>
      </c>
      <c r="I133">
        <f>+G133</f>
        <v>2.1140424003533553E-2</v>
      </c>
      <c r="O133">
        <f t="shared" ca="1" si="14"/>
        <v>-3.1039395294941677E-3</v>
      </c>
      <c r="Q133" s="2">
        <f t="shared" si="15"/>
        <v>22861.97</v>
      </c>
    </row>
    <row r="134" spans="1:17">
      <c r="A134" s="60" t="s">
        <v>807</v>
      </c>
      <c r="B134" s="61" t="s">
        <v>468</v>
      </c>
      <c r="C134" s="62">
        <v>37888.474999999999</v>
      </c>
      <c r="D134" s="62" t="s">
        <v>481</v>
      </c>
      <c r="E134" s="23">
        <f t="shared" si="11"/>
        <v>6769.0016721308175</v>
      </c>
      <c r="F134">
        <f t="shared" si="12"/>
        <v>6769</v>
      </c>
      <c r="G134">
        <f t="shared" si="13"/>
        <v>2.6832539952010848E-3</v>
      </c>
      <c r="I134">
        <f t="shared" ref="I134:I148" si="20">G134</f>
        <v>2.6832539952010848E-3</v>
      </c>
      <c r="O134">
        <f t="shared" ca="1" si="14"/>
        <v>-3.103162279910678E-3</v>
      </c>
      <c r="Q134" s="2">
        <f t="shared" si="15"/>
        <v>22869.974999999999</v>
      </c>
    </row>
    <row r="135" spans="1:17">
      <c r="A135" s="60" t="s">
        <v>807</v>
      </c>
      <c r="B135" s="61" t="s">
        <v>468</v>
      </c>
      <c r="C135" s="62">
        <v>37896.499000000003</v>
      </c>
      <c r="D135" s="62" t="s">
        <v>481</v>
      </c>
      <c r="E135" s="23">
        <f t="shared" si="11"/>
        <v>6774.002010407693</v>
      </c>
      <c r="F135">
        <f t="shared" si="12"/>
        <v>6774</v>
      </c>
      <c r="G135">
        <f t="shared" si="13"/>
        <v>3.2260840016533621E-3</v>
      </c>
      <c r="I135">
        <f t="shared" si="20"/>
        <v>3.2260840016533621E-3</v>
      </c>
      <c r="O135">
        <f t="shared" ca="1" si="14"/>
        <v>-3.1023850303271878E-3</v>
      </c>
      <c r="Q135" s="2">
        <f t="shared" si="15"/>
        <v>22877.999000000003</v>
      </c>
    </row>
    <row r="136" spans="1:17">
      <c r="A136" s="60" t="s">
        <v>807</v>
      </c>
      <c r="B136" s="61" t="s">
        <v>468</v>
      </c>
      <c r="C136" s="62">
        <v>37896.5</v>
      </c>
      <c r="D136" s="62" t="s">
        <v>481</v>
      </c>
      <c r="E136" s="23">
        <f t="shared" si="11"/>
        <v>6774.0026335804578</v>
      </c>
      <c r="F136">
        <f t="shared" si="12"/>
        <v>6774</v>
      </c>
      <c r="G136">
        <f t="shared" si="13"/>
        <v>4.2260839982191101E-3</v>
      </c>
      <c r="I136">
        <f t="shared" si="20"/>
        <v>4.2260839982191101E-3</v>
      </c>
      <c r="O136">
        <f t="shared" ca="1" si="14"/>
        <v>-3.1023850303271878E-3</v>
      </c>
      <c r="Q136" s="2">
        <f t="shared" si="15"/>
        <v>22878</v>
      </c>
    </row>
    <row r="137" spans="1:17">
      <c r="A137" s="60" t="s">
        <v>807</v>
      </c>
      <c r="B137" s="61" t="s">
        <v>468</v>
      </c>
      <c r="C137" s="62">
        <v>37904.523999999998</v>
      </c>
      <c r="D137" s="62" t="s">
        <v>481</v>
      </c>
      <c r="E137" s="23">
        <f t="shared" si="11"/>
        <v>6779.0029718573287</v>
      </c>
      <c r="F137">
        <f t="shared" si="12"/>
        <v>6779</v>
      </c>
      <c r="G137">
        <f t="shared" si="13"/>
        <v>4.7689139973954298E-3</v>
      </c>
      <c r="I137">
        <f t="shared" si="20"/>
        <v>4.7689139973954298E-3</v>
      </c>
      <c r="O137">
        <f t="shared" ca="1" si="14"/>
        <v>-3.1016077807436981E-3</v>
      </c>
      <c r="Q137" s="2">
        <f t="shared" si="15"/>
        <v>22886.023999999998</v>
      </c>
    </row>
    <row r="138" spans="1:17">
      <c r="A138" s="60" t="s">
        <v>807</v>
      </c>
      <c r="B138" s="61" t="s">
        <v>468</v>
      </c>
      <c r="C138" s="62">
        <v>37917.358999999997</v>
      </c>
      <c r="D138" s="62" t="s">
        <v>481</v>
      </c>
      <c r="E138" s="23">
        <f t="shared" si="11"/>
        <v>6787.0013943129188</v>
      </c>
      <c r="F138">
        <f t="shared" si="12"/>
        <v>6787</v>
      </c>
      <c r="G138">
        <f t="shared" si="13"/>
        <v>2.2374419932020828E-3</v>
      </c>
      <c r="I138">
        <f t="shared" si="20"/>
        <v>2.2374419932020828E-3</v>
      </c>
      <c r="O138">
        <f t="shared" ca="1" si="14"/>
        <v>-3.1003641814101148E-3</v>
      </c>
      <c r="Q138" s="2">
        <f t="shared" si="15"/>
        <v>22898.858999999997</v>
      </c>
    </row>
    <row r="139" spans="1:17">
      <c r="A139" s="60" t="s">
        <v>807</v>
      </c>
      <c r="B139" s="61" t="s">
        <v>468</v>
      </c>
      <c r="C139" s="62">
        <v>37917.362000000001</v>
      </c>
      <c r="D139" s="62" t="s">
        <v>481</v>
      </c>
      <c r="E139" s="23">
        <f t="shared" si="11"/>
        <v>6787.0032638312205</v>
      </c>
      <c r="F139">
        <f t="shared" si="12"/>
        <v>6787</v>
      </c>
      <c r="G139">
        <f t="shared" si="13"/>
        <v>5.2374419974512421E-3</v>
      </c>
      <c r="I139">
        <f t="shared" si="20"/>
        <v>5.2374419974512421E-3</v>
      </c>
      <c r="O139">
        <f t="shared" ca="1" si="14"/>
        <v>-3.1003641814101148E-3</v>
      </c>
      <c r="Q139" s="2">
        <f t="shared" si="15"/>
        <v>22898.862000000001</v>
      </c>
    </row>
    <row r="140" spans="1:17">
      <c r="A140" s="60" t="s">
        <v>807</v>
      </c>
      <c r="B140" s="61" t="s">
        <v>468</v>
      </c>
      <c r="C140" s="62">
        <v>37925.379999999997</v>
      </c>
      <c r="D140" s="62" t="s">
        <v>481</v>
      </c>
      <c r="E140" s="23">
        <f t="shared" si="11"/>
        <v>6791.9998630714936</v>
      </c>
      <c r="F140">
        <f t="shared" si="12"/>
        <v>6792</v>
      </c>
      <c r="G140">
        <f t="shared" si="13"/>
        <v>-2.1972800459479913E-4</v>
      </c>
      <c r="I140">
        <f t="shared" si="20"/>
        <v>-2.1972800459479913E-4</v>
      </c>
      <c r="O140">
        <f t="shared" ca="1" si="14"/>
        <v>-3.0995869318266251E-3</v>
      </c>
      <c r="Q140" s="2">
        <f t="shared" si="15"/>
        <v>22906.879999999997</v>
      </c>
    </row>
    <row r="141" spans="1:17">
      <c r="A141" s="60" t="s">
        <v>807</v>
      </c>
      <c r="B141" s="61" t="s">
        <v>468</v>
      </c>
      <c r="C141" s="62">
        <v>37933.396000000001</v>
      </c>
      <c r="D141" s="62" t="s">
        <v>481</v>
      </c>
      <c r="E141" s="23">
        <f t="shared" si="11"/>
        <v>6796.995215966238</v>
      </c>
      <c r="F141">
        <f t="shared" si="12"/>
        <v>6797</v>
      </c>
      <c r="G141">
        <f t="shared" si="13"/>
        <v>-7.6768979997723363E-3</v>
      </c>
      <c r="I141">
        <f t="shared" si="20"/>
        <v>-7.6768979997723363E-3</v>
      </c>
      <c r="O141">
        <f t="shared" ca="1" si="14"/>
        <v>-3.0988096822431349E-3</v>
      </c>
      <c r="Q141" s="2">
        <f t="shared" si="15"/>
        <v>22914.896000000001</v>
      </c>
    </row>
    <row r="142" spans="1:17">
      <c r="A142" s="60" t="s">
        <v>807</v>
      </c>
      <c r="B142" s="61" t="s">
        <v>468</v>
      </c>
      <c r="C142" s="62">
        <v>37933.398999999998</v>
      </c>
      <c r="D142" s="62" t="s">
        <v>481</v>
      </c>
      <c r="E142" s="23">
        <f t="shared" si="11"/>
        <v>6796.9970854845351</v>
      </c>
      <c r="F142">
        <f t="shared" si="12"/>
        <v>6797</v>
      </c>
      <c r="G142">
        <f t="shared" si="13"/>
        <v>-4.6768980027991347E-3</v>
      </c>
      <c r="I142">
        <f t="shared" si="20"/>
        <v>-4.6768980027991347E-3</v>
      </c>
      <c r="O142">
        <f t="shared" ca="1" si="14"/>
        <v>-3.0988096822431349E-3</v>
      </c>
      <c r="Q142" s="2">
        <f t="shared" si="15"/>
        <v>22914.898999999998</v>
      </c>
    </row>
    <row r="143" spans="1:17">
      <c r="A143" s="60" t="s">
        <v>807</v>
      </c>
      <c r="B143" s="61" t="s">
        <v>468</v>
      </c>
      <c r="C143" s="62">
        <v>37933.402999999998</v>
      </c>
      <c r="D143" s="62" t="s">
        <v>481</v>
      </c>
      <c r="E143" s="23">
        <f t="shared" si="11"/>
        <v>6796.9995781756006</v>
      </c>
      <c r="F143">
        <f t="shared" si="12"/>
        <v>6797</v>
      </c>
      <c r="G143">
        <f t="shared" si="13"/>
        <v>-6.7689800198422745E-4</v>
      </c>
      <c r="I143">
        <f t="shared" si="20"/>
        <v>-6.7689800198422745E-4</v>
      </c>
      <c r="O143">
        <f t="shared" ca="1" si="14"/>
        <v>-3.0988096822431349E-3</v>
      </c>
      <c r="Q143" s="2">
        <f t="shared" si="15"/>
        <v>22914.902999999998</v>
      </c>
    </row>
    <row r="144" spans="1:17">
      <c r="A144" s="60" t="s">
        <v>807</v>
      </c>
      <c r="B144" s="61" t="s">
        <v>468</v>
      </c>
      <c r="C144" s="62">
        <v>37933.404999999999</v>
      </c>
      <c r="D144" s="62" t="s">
        <v>481</v>
      </c>
      <c r="E144" s="23">
        <f t="shared" si="11"/>
        <v>6797.0008245211329</v>
      </c>
      <c r="F144">
        <f t="shared" si="12"/>
        <v>6797</v>
      </c>
      <c r="G144">
        <f t="shared" si="13"/>
        <v>1.3231019984232262E-3</v>
      </c>
      <c r="I144">
        <f t="shared" si="20"/>
        <v>1.3231019984232262E-3</v>
      </c>
      <c r="O144">
        <f t="shared" ca="1" si="14"/>
        <v>-3.0988096822431349E-3</v>
      </c>
      <c r="Q144" s="2">
        <f t="shared" si="15"/>
        <v>22914.904999999999</v>
      </c>
    </row>
    <row r="145" spans="1:17">
      <c r="A145" s="60" t="s">
        <v>807</v>
      </c>
      <c r="B145" s="61" t="s">
        <v>468</v>
      </c>
      <c r="C145" s="62">
        <v>37933.406000000003</v>
      </c>
      <c r="D145" s="62" t="s">
        <v>481</v>
      </c>
      <c r="E145" s="23">
        <f t="shared" si="11"/>
        <v>6797.0014476939023</v>
      </c>
      <c r="F145">
        <f t="shared" si="12"/>
        <v>6797</v>
      </c>
      <c r="G145">
        <f t="shared" si="13"/>
        <v>2.3231020022649318E-3</v>
      </c>
      <c r="I145">
        <f t="shared" si="20"/>
        <v>2.3231020022649318E-3</v>
      </c>
      <c r="O145">
        <f t="shared" ca="1" si="14"/>
        <v>-3.0988096822431349E-3</v>
      </c>
      <c r="Q145" s="2">
        <f t="shared" si="15"/>
        <v>22914.906000000003</v>
      </c>
    </row>
    <row r="146" spans="1:17">
      <c r="A146" s="60" t="s">
        <v>807</v>
      </c>
      <c r="B146" s="61" t="s">
        <v>468</v>
      </c>
      <c r="C146" s="62">
        <v>37941.427000000003</v>
      </c>
      <c r="D146" s="62" t="s">
        <v>481</v>
      </c>
      <c r="E146" s="23">
        <f t="shared" si="11"/>
        <v>6801.9999164524761</v>
      </c>
      <c r="F146">
        <f t="shared" si="12"/>
        <v>6802</v>
      </c>
      <c r="G146">
        <f t="shared" si="13"/>
        <v>-1.3406799553195015E-4</v>
      </c>
      <c r="I146">
        <f t="shared" si="20"/>
        <v>-1.3406799553195015E-4</v>
      </c>
      <c r="O146">
        <f t="shared" ca="1" si="14"/>
        <v>-3.0980324326596452E-3</v>
      </c>
      <c r="Q146" s="2">
        <f t="shared" si="15"/>
        <v>22922.927000000003</v>
      </c>
    </row>
    <row r="147" spans="1:17">
      <c r="A147" s="60" t="s">
        <v>807</v>
      </c>
      <c r="B147" s="61" t="s">
        <v>468</v>
      </c>
      <c r="C147" s="62">
        <v>37941.428</v>
      </c>
      <c r="D147" s="62" t="s">
        <v>481</v>
      </c>
      <c r="E147" s="23">
        <f t="shared" si="11"/>
        <v>6802.00053962524</v>
      </c>
      <c r="F147">
        <f t="shared" si="12"/>
        <v>6802</v>
      </c>
      <c r="G147">
        <f t="shared" si="13"/>
        <v>8.6593200103379786E-4</v>
      </c>
      <c r="I147">
        <f t="shared" si="20"/>
        <v>8.6593200103379786E-4</v>
      </c>
      <c r="O147">
        <f t="shared" ca="1" si="14"/>
        <v>-3.0980324326596452E-3</v>
      </c>
      <c r="Q147" s="2">
        <f t="shared" si="15"/>
        <v>22922.928</v>
      </c>
    </row>
    <row r="148" spans="1:17">
      <c r="A148" s="60" t="s">
        <v>807</v>
      </c>
      <c r="B148" s="61" t="s">
        <v>468</v>
      </c>
      <c r="C148" s="62">
        <v>37941.434000000001</v>
      </c>
      <c r="D148" s="62" t="s">
        <v>481</v>
      </c>
      <c r="E148" s="23">
        <f t="shared" si="11"/>
        <v>6802.0042786618387</v>
      </c>
      <c r="F148">
        <f t="shared" si="12"/>
        <v>6802</v>
      </c>
      <c r="G148">
        <f t="shared" si="13"/>
        <v>6.8659320022561587E-3</v>
      </c>
      <c r="I148">
        <f t="shared" si="20"/>
        <v>6.8659320022561587E-3</v>
      </c>
      <c r="O148">
        <f t="shared" ca="1" si="14"/>
        <v>-3.0980324326596452E-3</v>
      </c>
      <c r="Q148" s="2">
        <f t="shared" si="15"/>
        <v>22922.934000000001</v>
      </c>
    </row>
    <row r="149" spans="1:17">
      <c r="A149" s="60" t="s">
        <v>869</v>
      </c>
      <c r="B149" s="61" t="s">
        <v>468</v>
      </c>
      <c r="C149" s="62">
        <v>37941.440000000002</v>
      </c>
      <c r="D149" s="62" t="s">
        <v>481</v>
      </c>
      <c r="E149" s="23">
        <f t="shared" ref="E149:E212" si="21">+(C149-C$7)/C$8</f>
        <v>6802.0080176984375</v>
      </c>
      <c r="F149">
        <f t="shared" ref="F149:F212" si="22">ROUND(2*E149,0)/2</f>
        <v>6802</v>
      </c>
      <c r="G149">
        <f t="shared" ref="G149:G212" si="23">+C149-(C$7+F149*C$8)</f>
        <v>1.286593200347852E-2</v>
      </c>
      <c r="I149">
        <f>+G149</f>
        <v>1.286593200347852E-2</v>
      </c>
      <c r="O149">
        <f t="shared" ref="O149:O212" ca="1" si="24">+C$11+C$12*F149</f>
        <v>-3.0980324326596452E-3</v>
      </c>
      <c r="Q149" s="2">
        <f t="shared" ref="Q149:Q212" si="25">+C149-15018.5</f>
        <v>22922.940000000002</v>
      </c>
    </row>
    <row r="150" spans="1:17">
      <c r="A150" s="60" t="s">
        <v>869</v>
      </c>
      <c r="B150" s="61" t="s">
        <v>468</v>
      </c>
      <c r="C150" s="62">
        <v>37962.294999999998</v>
      </c>
      <c r="D150" s="62" t="s">
        <v>481</v>
      </c>
      <c r="E150" s="23">
        <f t="shared" si="21"/>
        <v>6815.0042857398339</v>
      </c>
      <c r="F150">
        <f t="shared" si="22"/>
        <v>6815</v>
      </c>
      <c r="G150">
        <f t="shared" si="23"/>
        <v>6.8772899976465851E-3</v>
      </c>
      <c r="I150">
        <f>+G150</f>
        <v>6.8772899976465851E-3</v>
      </c>
      <c r="O150">
        <f t="shared" ca="1" si="24"/>
        <v>-3.0960115837425717E-3</v>
      </c>
      <c r="Q150" s="2">
        <f t="shared" si="25"/>
        <v>22943.794999999998</v>
      </c>
    </row>
    <row r="151" spans="1:17">
      <c r="A151" s="60" t="s">
        <v>874</v>
      </c>
      <c r="B151" s="61" t="s">
        <v>468</v>
      </c>
      <c r="C151" s="62">
        <v>38180.531000000003</v>
      </c>
      <c r="D151" s="62" t="s">
        <v>481</v>
      </c>
      <c r="E151" s="23">
        <f t="shared" si="21"/>
        <v>6951.0030175683005</v>
      </c>
      <c r="F151">
        <f t="shared" si="22"/>
        <v>6951</v>
      </c>
      <c r="G151">
        <f t="shared" si="23"/>
        <v>4.8422660038340837E-3</v>
      </c>
      <c r="I151">
        <f t="shared" ref="I151:I157" si="26">+G151</f>
        <v>4.8422660038340837E-3</v>
      </c>
      <c r="O151">
        <f t="shared" ca="1" si="24"/>
        <v>-3.0748703950716485E-3</v>
      </c>
      <c r="Q151" s="2">
        <f t="shared" si="25"/>
        <v>23162.031000000003</v>
      </c>
    </row>
    <row r="152" spans="1:17">
      <c r="A152" s="60" t="s">
        <v>874</v>
      </c>
      <c r="B152" s="61" t="s">
        <v>468</v>
      </c>
      <c r="C152" s="62">
        <v>38180.535000000003</v>
      </c>
      <c r="D152" s="62" t="s">
        <v>481</v>
      </c>
      <c r="E152" s="23">
        <f t="shared" si="21"/>
        <v>6951.005510259366</v>
      </c>
      <c r="F152">
        <f t="shared" si="22"/>
        <v>6951</v>
      </c>
      <c r="G152">
        <f t="shared" si="23"/>
        <v>8.8422660046489909E-3</v>
      </c>
      <c r="I152">
        <f t="shared" si="26"/>
        <v>8.8422660046489909E-3</v>
      </c>
      <c r="O152">
        <f t="shared" ca="1" si="24"/>
        <v>-3.0748703950716485E-3</v>
      </c>
      <c r="Q152" s="2">
        <f t="shared" si="25"/>
        <v>23162.035000000003</v>
      </c>
    </row>
    <row r="153" spans="1:17">
      <c r="A153" s="60" t="s">
        <v>824</v>
      </c>
      <c r="B153" s="61" t="s">
        <v>468</v>
      </c>
      <c r="C153" s="62">
        <v>38225.453000000001</v>
      </c>
      <c r="D153" s="62" t="s">
        <v>481</v>
      </c>
      <c r="E153" s="23">
        <f t="shared" si="21"/>
        <v>6978.9971845764849</v>
      </c>
      <c r="F153">
        <f t="shared" si="22"/>
        <v>6979</v>
      </c>
      <c r="G153">
        <f t="shared" si="23"/>
        <v>-4.5178859945735894E-3</v>
      </c>
      <c r="I153">
        <f t="shared" si="26"/>
        <v>-4.5178859945735894E-3</v>
      </c>
      <c r="O153">
        <f t="shared" ca="1" si="24"/>
        <v>-3.0705177974041055E-3</v>
      </c>
      <c r="Q153" s="2">
        <f t="shared" si="25"/>
        <v>23206.953000000001</v>
      </c>
    </row>
    <row r="154" spans="1:17">
      <c r="A154" s="60" t="s">
        <v>824</v>
      </c>
      <c r="B154" s="61" t="s">
        <v>468</v>
      </c>
      <c r="C154" s="62">
        <v>38233.421999999999</v>
      </c>
      <c r="D154" s="62" t="s">
        <v>481</v>
      </c>
      <c r="E154" s="23">
        <f t="shared" si="21"/>
        <v>6983.9632483512087</v>
      </c>
      <c r="F154">
        <f t="shared" si="22"/>
        <v>6984</v>
      </c>
      <c r="G154">
        <f t="shared" si="23"/>
        <v>-5.8975056002964266E-2</v>
      </c>
      <c r="I154">
        <f t="shared" si="26"/>
        <v>-5.8975056002964266E-2</v>
      </c>
      <c r="O154">
        <f t="shared" ca="1" si="24"/>
        <v>-3.0697405478206157E-3</v>
      </c>
      <c r="Q154" s="2">
        <f t="shared" si="25"/>
        <v>23214.921999999999</v>
      </c>
    </row>
    <row r="155" spans="1:17">
      <c r="A155" s="60" t="s">
        <v>888</v>
      </c>
      <c r="B155" s="61" t="s">
        <v>468</v>
      </c>
      <c r="C155" s="62">
        <v>38270.39</v>
      </c>
      <c r="D155" s="62" t="s">
        <v>481</v>
      </c>
      <c r="E155" s="23">
        <f t="shared" si="21"/>
        <v>7007.0006991761638</v>
      </c>
      <c r="F155">
        <f t="shared" si="22"/>
        <v>7007</v>
      </c>
      <c r="G155">
        <f t="shared" si="23"/>
        <v>1.1219619991607033E-3</v>
      </c>
      <c r="I155">
        <f t="shared" si="26"/>
        <v>1.1219619991607033E-3</v>
      </c>
      <c r="O155">
        <f t="shared" ca="1" si="24"/>
        <v>-3.0661651997365624E-3</v>
      </c>
      <c r="Q155" s="2">
        <f t="shared" si="25"/>
        <v>23251.89</v>
      </c>
    </row>
    <row r="156" spans="1:17">
      <c r="A156" s="60" t="s">
        <v>824</v>
      </c>
      <c r="B156" s="61" t="s">
        <v>468</v>
      </c>
      <c r="C156" s="62">
        <v>38323.347000000002</v>
      </c>
      <c r="D156" s="62" t="s">
        <v>481</v>
      </c>
      <c r="E156" s="23">
        <f t="shared" si="21"/>
        <v>7040.0020593616518</v>
      </c>
      <c r="F156">
        <f t="shared" si="22"/>
        <v>7040</v>
      </c>
      <c r="G156">
        <f t="shared" si="23"/>
        <v>3.304639998532366E-3</v>
      </c>
      <c r="I156">
        <f t="shared" si="26"/>
        <v>3.304639998532366E-3</v>
      </c>
      <c r="O156">
        <f t="shared" ca="1" si="24"/>
        <v>-3.0610353524855296E-3</v>
      </c>
      <c r="Q156" s="2">
        <f t="shared" si="25"/>
        <v>23304.847000000002</v>
      </c>
    </row>
    <row r="157" spans="1:17">
      <c r="A157" s="60" t="s">
        <v>824</v>
      </c>
      <c r="B157" s="61" t="s">
        <v>468</v>
      </c>
      <c r="C157" s="62">
        <v>38323.358</v>
      </c>
      <c r="D157" s="62" t="s">
        <v>481</v>
      </c>
      <c r="E157" s="23">
        <f t="shared" si="21"/>
        <v>7040.0089142620809</v>
      </c>
      <c r="F157">
        <f t="shared" si="22"/>
        <v>7040</v>
      </c>
      <c r="G157">
        <f t="shared" si="23"/>
        <v>1.4304639997135382E-2</v>
      </c>
      <c r="I157">
        <f t="shared" si="26"/>
        <v>1.4304639997135382E-2</v>
      </c>
      <c r="O157">
        <f t="shared" ca="1" si="24"/>
        <v>-3.0610353524855296E-3</v>
      </c>
      <c r="Q157" s="2">
        <f t="shared" si="25"/>
        <v>23304.858</v>
      </c>
    </row>
    <row r="158" spans="1:17">
      <c r="A158" s="60" t="s">
        <v>898</v>
      </c>
      <c r="B158" s="61" t="s">
        <v>468</v>
      </c>
      <c r="C158" s="62">
        <v>38652.303999999996</v>
      </c>
      <c r="D158" s="62" t="s">
        <v>481</v>
      </c>
      <c r="E158" s="23">
        <f t="shared" si="21"/>
        <v>7244.9991030487408</v>
      </c>
      <c r="F158">
        <f t="shared" si="22"/>
        <v>7245</v>
      </c>
      <c r="G158">
        <f t="shared" si="23"/>
        <v>-1.4393300007213838E-3</v>
      </c>
      <c r="I158">
        <f t="shared" ref="I158:I166" si="27">+G158</f>
        <v>-1.4393300007213838E-3</v>
      </c>
      <c r="O158">
        <f t="shared" ca="1" si="24"/>
        <v>-3.0291681195624472E-3</v>
      </c>
      <c r="Q158" s="2">
        <f t="shared" si="25"/>
        <v>23633.803999999996</v>
      </c>
    </row>
    <row r="159" spans="1:17">
      <c r="A159" s="60" t="s">
        <v>901</v>
      </c>
      <c r="B159" s="61" t="s">
        <v>468</v>
      </c>
      <c r="C159" s="62">
        <v>38652.313999999998</v>
      </c>
      <c r="D159" s="62" t="s">
        <v>481</v>
      </c>
      <c r="E159" s="23">
        <f t="shared" si="21"/>
        <v>7245.0053347764051</v>
      </c>
      <c r="F159">
        <f t="shared" si="22"/>
        <v>7245</v>
      </c>
      <c r="G159">
        <f t="shared" si="23"/>
        <v>8.5606700013158843E-3</v>
      </c>
      <c r="I159">
        <f t="shared" si="27"/>
        <v>8.5606700013158843E-3</v>
      </c>
      <c r="O159">
        <f t="shared" ca="1" si="24"/>
        <v>-3.0291681195624472E-3</v>
      </c>
      <c r="Q159" s="2">
        <f t="shared" si="25"/>
        <v>23633.813999999998</v>
      </c>
    </row>
    <row r="160" spans="1:17">
      <c r="A160" s="60" t="s">
        <v>901</v>
      </c>
      <c r="B160" s="61" t="s">
        <v>468</v>
      </c>
      <c r="C160" s="62">
        <v>38663.535000000003</v>
      </c>
      <c r="D160" s="62" t="s">
        <v>481</v>
      </c>
      <c r="E160" s="23">
        <f t="shared" si="21"/>
        <v>7251.9979563871748</v>
      </c>
      <c r="F160">
        <f t="shared" si="22"/>
        <v>7252</v>
      </c>
      <c r="G160">
        <f t="shared" si="23"/>
        <v>-3.2793679929454811E-3</v>
      </c>
      <c r="I160">
        <f t="shared" si="27"/>
        <v>-3.2793679929454811E-3</v>
      </c>
      <c r="O160">
        <f t="shared" ca="1" si="24"/>
        <v>-3.0280799701455615E-3</v>
      </c>
      <c r="Q160" s="2">
        <f t="shared" si="25"/>
        <v>23645.035000000003</v>
      </c>
    </row>
    <row r="161" spans="1:31">
      <c r="A161" s="60" t="s">
        <v>874</v>
      </c>
      <c r="B161" s="61" t="s">
        <v>468</v>
      </c>
      <c r="C161" s="62">
        <v>38915.474999999999</v>
      </c>
      <c r="D161" s="62" t="s">
        <v>481</v>
      </c>
      <c r="E161" s="23">
        <f t="shared" si="21"/>
        <v>7409.0001031313532</v>
      </c>
      <c r="F161">
        <f t="shared" si="22"/>
        <v>7409</v>
      </c>
      <c r="G161">
        <f t="shared" si="23"/>
        <v>1.6549399879295379E-4</v>
      </c>
      <c r="I161">
        <f t="shared" si="27"/>
        <v>1.6549399879295379E-4</v>
      </c>
      <c r="O161">
        <f t="shared" ca="1" si="24"/>
        <v>-3.0036743332239814E-3</v>
      </c>
      <c r="Q161" s="2">
        <f t="shared" si="25"/>
        <v>23896.974999999999</v>
      </c>
    </row>
    <row r="162" spans="1:31">
      <c r="A162" s="60" t="s">
        <v>909</v>
      </c>
      <c r="B162" s="61" t="s">
        <v>468</v>
      </c>
      <c r="C162" s="62">
        <v>38944.357000000004</v>
      </c>
      <c r="D162" s="62" t="s">
        <v>481</v>
      </c>
      <c r="E162" s="23">
        <f t="shared" si="21"/>
        <v>7426.9985789679267</v>
      </c>
      <c r="F162">
        <f t="shared" si="22"/>
        <v>7427</v>
      </c>
      <c r="G162">
        <f t="shared" si="23"/>
        <v>-2.2803179963375442E-3</v>
      </c>
      <c r="I162">
        <f t="shared" si="27"/>
        <v>-2.2803179963375442E-3</v>
      </c>
      <c r="O162">
        <f t="shared" ca="1" si="24"/>
        <v>-3.0008762347234182E-3</v>
      </c>
      <c r="Q162" s="2">
        <f t="shared" si="25"/>
        <v>23925.857000000004</v>
      </c>
    </row>
    <row r="163" spans="1:31">
      <c r="A163" s="60" t="s">
        <v>909</v>
      </c>
      <c r="B163" s="61" t="s">
        <v>468</v>
      </c>
      <c r="C163" s="62">
        <v>38944.357000000004</v>
      </c>
      <c r="D163" s="62" t="s">
        <v>481</v>
      </c>
      <c r="E163" s="23">
        <f t="shared" si="21"/>
        <v>7426.9985789679267</v>
      </c>
      <c r="F163">
        <f t="shared" si="22"/>
        <v>7427</v>
      </c>
      <c r="G163">
        <f t="shared" si="23"/>
        <v>-2.2803179963375442E-3</v>
      </c>
      <c r="I163">
        <f t="shared" si="27"/>
        <v>-2.2803179963375442E-3</v>
      </c>
      <c r="O163">
        <f t="shared" ca="1" si="24"/>
        <v>-3.0008762347234182E-3</v>
      </c>
      <c r="Q163" s="2">
        <f t="shared" si="25"/>
        <v>23925.857000000004</v>
      </c>
    </row>
    <row r="164" spans="1:31">
      <c r="A164" s="60" t="s">
        <v>909</v>
      </c>
      <c r="B164" s="61" t="s">
        <v>468</v>
      </c>
      <c r="C164" s="62">
        <v>38944.360999999997</v>
      </c>
      <c r="D164" s="62" t="s">
        <v>481</v>
      </c>
      <c r="E164" s="23">
        <f t="shared" si="21"/>
        <v>7427.0010716589877</v>
      </c>
      <c r="F164">
        <f t="shared" si="22"/>
        <v>7427</v>
      </c>
      <c r="G164">
        <f t="shared" si="23"/>
        <v>1.7196819972014055E-3</v>
      </c>
      <c r="I164">
        <f t="shared" si="27"/>
        <v>1.7196819972014055E-3</v>
      </c>
      <c r="O164">
        <f t="shared" ca="1" si="24"/>
        <v>-3.0008762347234182E-3</v>
      </c>
      <c r="Q164" s="2">
        <f t="shared" si="25"/>
        <v>23925.860999999997</v>
      </c>
    </row>
    <row r="165" spans="1:31">
      <c r="A165" s="60" t="s">
        <v>909</v>
      </c>
      <c r="B165" s="61" t="s">
        <v>468</v>
      </c>
      <c r="C165" s="62">
        <v>38944.360999999997</v>
      </c>
      <c r="D165" s="62" t="s">
        <v>481</v>
      </c>
      <c r="E165" s="23">
        <f t="shared" si="21"/>
        <v>7427.0010716589877</v>
      </c>
      <c r="F165">
        <f t="shared" si="22"/>
        <v>7427</v>
      </c>
      <c r="G165">
        <f t="shared" si="23"/>
        <v>1.7196819972014055E-3</v>
      </c>
      <c r="I165">
        <f t="shared" si="27"/>
        <v>1.7196819972014055E-3</v>
      </c>
      <c r="O165">
        <f t="shared" ca="1" si="24"/>
        <v>-3.0008762347234182E-3</v>
      </c>
      <c r="Q165" s="2">
        <f t="shared" si="25"/>
        <v>23925.860999999997</v>
      </c>
    </row>
    <row r="166" spans="1:31">
      <c r="A166" s="60" t="s">
        <v>898</v>
      </c>
      <c r="B166" s="61" t="s">
        <v>468</v>
      </c>
      <c r="C166" s="62">
        <v>39058.293799999999</v>
      </c>
      <c r="D166" s="62" t="s">
        <v>481</v>
      </c>
      <c r="E166" s="23">
        <f t="shared" si="21"/>
        <v>7498.0008898084516</v>
      </c>
      <c r="F166">
        <f t="shared" si="22"/>
        <v>7498</v>
      </c>
      <c r="G166">
        <f t="shared" si="23"/>
        <v>1.4278680027928203E-3</v>
      </c>
      <c r="I166">
        <f t="shared" si="27"/>
        <v>1.4278680027928203E-3</v>
      </c>
      <c r="O166">
        <f t="shared" ca="1" si="24"/>
        <v>-2.9898392906378629E-3</v>
      </c>
      <c r="Q166" s="2">
        <f t="shared" si="25"/>
        <v>24039.793799999999</v>
      </c>
    </row>
    <row r="167" spans="1:31">
      <c r="A167" s="60" t="s">
        <v>919</v>
      </c>
      <c r="B167" s="61" t="s">
        <v>468</v>
      </c>
      <c r="C167" s="62">
        <v>39058.296000000002</v>
      </c>
      <c r="D167" s="62" t="s">
        <v>481</v>
      </c>
      <c r="E167" s="23">
        <f t="shared" si="21"/>
        <v>7498.0022607885394</v>
      </c>
      <c r="F167">
        <f t="shared" si="22"/>
        <v>7498</v>
      </c>
      <c r="G167">
        <f t="shared" si="23"/>
        <v>3.6278680054238066E-3</v>
      </c>
      <c r="I167">
        <f t="shared" ref="I167:I175" si="28">+G167</f>
        <v>3.6278680054238066E-3</v>
      </c>
      <c r="O167">
        <f t="shared" ca="1" si="24"/>
        <v>-2.9898392906378629E-3</v>
      </c>
      <c r="Q167" s="2">
        <f t="shared" si="25"/>
        <v>24039.796000000002</v>
      </c>
    </row>
    <row r="168" spans="1:31">
      <c r="A168" s="60" t="s">
        <v>919</v>
      </c>
      <c r="B168" s="61" t="s">
        <v>468</v>
      </c>
      <c r="C168" s="62">
        <v>39260.487999999998</v>
      </c>
      <c r="D168" s="62" t="s">
        <v>481</v>
      </c>
      <c r="E168" s="23">
        <f t="shared" si="21"/>
        <v>7624.0028087543205</v>
      </c>
      <c r="F168">
        <f t="shared" si="22"/>
        <v>7624</v>
      </c>
      <c r="G168">
        <f t="shared" si="23"/>
        <v>4.5071839995216578E-3</v>
      </c>
      <c r="I168">
        <f t="shared" si="28"/>
        <v>4.5071839995216578E-3</v>
      </c>
      <c r="O168">
        <f t="shared" ca="1" si="24"/>
        <v>-2.9702526011339192E-3</v>
      </c>
      <c r="Q168" s="2">
        <f t="shared" si="25"/>
        <v>24241.987999999998</v>
      </c>
    </row>
    <row r="169" spans="1:31">
      <c r="A169" s="23" t="s">
        <v>395</v>
      </c>
      <c r="B169" s="28"/>
      <c r="C169" s="24">
        <v>39276.527999999998</v>
      </c>
      <c r="D169" s="24"/>
      <c r="E169">
        <f t="shared" si="21"/>
        <v>7633.9984999259359</v>
      </c>
      <c r="F169">
        <f t="shared" si="22"/>
        <v>7634</v>
      </c>
      <c r="G169">
        <f t="shared" si="23"/>
        <v>-2.4071559964795597E-3</v>
      </c>
      <c r="I169">
        <f t="shared" si="28"/>
        <v>-2.4071559964795597E-3</v>
      </c>
      <c r="O169">
        <f t="shared" ca="1" si="24"/>
        <v>-2.9686981019669397E-3</v>
      </c>
      <c r="Q169" s="2">
        <f t="shared" si="25"/>
        <v>24258.027999999998</v>
      </c>
      <c r="T169" s="2"/>
      <c r="AB169">
        <v>13</v>
      </c>
      <c r="AC169" t="s">
        <v>383</v>
      </c>
      <c r="AE169" t="s">
        <v>384</v>
      </c>
    </row>
    <row r="170" spans="1:31">
      <c r="A170" s="34" t="s">
        <v>486</v>
      </c>
      <c r="B170" s="35" t="s">
        <v>468</v>
      </c>
      <c r="C170" s="34">
        <v>39295.788</v>
      </c>
      <c r="D170" s="34" t="s">
        <v>481</v>
      </c>
      <c r="E170" s="23">
        <f t="shared" si="21"/>
        <v>7646.0008074050711</v>
      </c>
      <c r="F170">
        <f t="shared" si="22"/>
        <v>7646</v>
      </c>
      <c r="G170">
        <f t="shared" si="23"/>
        <v>1.2956360005773604E-3</v>
      </c>
      <c r="I170">
        <f t="shared" si="28"/>
        <v>1.2956360005773604E-3</v>
      </c>
      <c r="O170">
        <f t="shared" ca="1" si="24"/>
        <v>-2.9668327029665643E-3</v>
      </c>
      <c r="Q170" s="2">
        <f t="shared" si="25"/>
        <v>24277.288</v>
      </c>
    </row>
    <row r="171" spans="1:31">
      <c r="A171" s="23" t="s">
        <v>395</v>
      </c>
      <c r="B171" s="28"/>
      <c r="C171" s="24">
        <v>39350.349000000002</v>
      </c>
      <c r="D171" s="24"/>
      <c r="E171">
        <f t="shared" si="21"/>
        <v>7680.0017367077207</v>
      </c>
      <c r="F171">
        <f t="shared" si="22"/>
        <v>7680</v>
      </c>
      <c r="G171">
        <f t="shared" si="23"/>
        <v>2.7868800025316887E-3</v>
      </c>
      <c r="I171">
        <f t="shared" si="28"/>
        <v>2.7868800025316887E-3</v>
      </c>
      <c r="O171">
        <f t="shared" ca="1" si="24"/>
        <v>-2.961547405798833E-3</v>
      </c>
      <c r="Q171" s="2">
        <f t="shared" si="25"/>
        <v>24331.849000000002</v>
      </c>
      <c r="T171" s="2"/>
      <c r="AB171">
        <v>11</v>
      </c>
      <c r="AC171" t="s">
        <v>385</v>
      </c>
      <c r="AE171" t="s">
        <v>384</v>
      </c>
    </row>
    <row r="172" spans="1:31">
      <c r="A172" s="7" t="s">
        <v>396</v>
      </c>
      <c r="B172" s="28"/>
      <c r="C172" s="18">
        <v>39403.31</v>
      </c>
      <c r="D172" s="18"/>
      <c r="E172">
        <f t="shared" si="21"/>
        <v>7713.0055895842706</v>
      </c>
      <c r="F172">
        <f t="shared" si="22"/>
        <v>7713</v>
      </c>
      <c r="G172">
        <f t="shared" si="23"/>
        <v>8.969557995442301E-3</v>
      </c>
      <c r="I172">
        <f t="shared" si="28"/>
        <v>8.969557995442301E-3</v>
      </c>
      <c r="O172">
        <f t="shared" ca="1" si="24"/>
        <v>-2.9564175585478003E-3</v>
      </c>
      <c r="Q172" s="2">
        <f t="shared" si="25"/>
        <v>24384.809999999998</v>
      </c>
      <c r="T172" s="2"/>
      <c r="AB172" s="7">
        <v>6</v>
      </c>
      <c r="AC172" s="7" t="s">
        <v>383</v>
      </c>
      <c r="AE172" s="7" t="s">
        <v>384</v>
      </c>
    </row>
    <row r="173" spans="1:31">
      <c r="A173" s="60" t="s">
        <v>939</v>
      </c>
      <c r="B173" s="61" t="s">
        <v>468</v>
      </c>
      <c r="C173" s="62">
        <v>39677.701000000001</v>
      </c>
      <c r="D173" s="62" t="s">
        <v>481</v>
      </c>
      <c r="E173" s="23">
        <f t="shared" si="21"/>
        <v>7883.9985881048842</v>
      </c>
      <c r="F173">
        <f t="shared" si="22"/>
        <v>7884</v>
      </c>
      <c r="G173">
        <f t="shared" si="23"/>
        <v>-2.2656559958704747E-3</v>
      </c>
      <c r="I173">
        <f t="shared" si="28"/>
        <v>-2.2656559958704747E-3</v>
      </c>
      <c r="O173">
        <f t="shared" ca="1" si="24"/>
        <v>-2.9298356227924491E-3</v>
      </c>
      <c r="Q173" s="2">
        <f t="shared" si="25"/>
        <v>24659.201000000001</v>
      </c>
    </row>
    <row r="174" spans="1:31">
      <c r="A174" s="23" t="s">
        <v>397</v>
      </c>
      <c r="B174" s="28"/>
      <c r="C174" s="24">
        <v>39690.536</v>
      </c>
      <c r="D174" s="24"/>
      <c r="E174">
        <f t="shared" si="21"/>
        <v>7891.9970105604743</v>
      </c>
      <c r="F174">
        <f t="shared" si="22"/>
        <v>7892</v>
      </c>
      <c r="G174">
        <f t="shared" si="23"/>
        <v>-4.7971280000638217E-3</v>
      </c>
      <c r="I174">
        <f t="shared" si="28"/>
        <v>-4.7971280000638217E-3</v>
      </c>
      <c r="O174">
        <f t="shared" ca="1" si="24"/>
        <v>-2.9285920234588649E-3</v>
      </c>
      <c r="Q174" s="2">
        <f t="shared" si="25"/>
        <v>24672.036</v>
      </c>
      <c r="T174" s="2"/>
      <c r="AB174">
        <v>7</v>
      </c>
      <c r="AC174" t="s">
        <v>383</v>
      </c>
      <c r="AE174" t="s">
        <v>384</v>
      </c>
    </row>
    <row r="175" spans="1:31">
      <c r="A175" s="60" t="s">
        <v>939</v>
      </c>
      <c r="B175" s="61" t="s">
        <v>468</v>
      </c>
      <c r="C175" s="62">
        <v>39701.773999999998</v>
      </c>
      <c r="D175" s="62" t="s">
        <v>481</v>
      </c>
      <c r="E175" s="23">
        <f t="shared" si="21"/>
        <v>7899.0002261082664</v>
      </c>
      <c r="F175">
        <f t="shared" si="22"/>
        <v>7899</v>
      </c>
      <c r="G175">
        <f t="shared" si="23"/>
        <v>3.6283399822423235E-4</v>
      </c>
      <c r="I175">
        <f t="shared" si="28"/>
        <v>3.6283399822423235E-4</v>
      </c>
      <c r="O175">
        <f t="shared" ca="1" si="24"/>
        <v>-2.9275038740419791E-3</v>
      </c>
      <c r="Q175" s="2">
        <f t="shared" si="25"/>
        <v>24683.273999999998</v>
      </c>
    </row>
    <row r="176" spans="1:31">
      <c r="A176" s="60" t="s">
        <v>948</v>
      </c>
      <c r="B176" s="61" t="s">
        <v>468</v>
      </c>
      <c r="C176" s="62">
        <v>39711.406999999999</v>
      </c>
      <c r="D176" s="62" t="s">
        <v>481</v>
      </c>
      <c r="E176" s="23">
        <f t="shared" si="21"/>
        <v>7905.0032493661338</v>
      </c>
      <c r="F176">
        <f t="shared" si="22"/>
        <v>7905</v>
      </c>
      <c r="G176">
        <f t="shared" si="23"/>
        <v>5.2142300046398304E-3</v>
      </c>
      <c r="I176">
        <f t="shared" ref="I176:I181" si="29">+G176</f>
        <v>5.2142300046398304E-3</v>
      </c>
      <c r="O176">
        <f t="shared" ca="1" si="24"/>
        <v>-2.9265711745417918E-3</v>
      </c>
      <c r="Q176" s="2">
        <f t="shared" si="25"/>
        <v>24692.906999999999</v>
      </c>
    </row>
    <row r="177" spans="1:31">
      <c r="A177" s="60" t="s">
        <v>919</v>
      </c>
      <c r="B177" s="61" t="s">
        <v>468</v>
      </c>
      <c r="C177" s="62">
        <v>39711.409</v>
      </c>
      <c r="D177" s="62" t="s">
        <v>481</v>
      </c>
      <c r="E177" s="23">
        <f t="shared" si="21"/>
        <v>7905.0044957116661</v>
      </c>
      <c r="F177">
        <f t="shared" si="22"/>
        <v>7905</v>
      </c>
      <c r="G177">
        <f t="shared" si="23"/>
        <v>7.2142300050472841E-3</v>
      </c>
      <c r="I177">
        <f t="shared" si="29"/>
        <v>7.2142300050472841E-3</v>
      </c>
      <c r="O177">
        <f t="shared" ca="1" si="24"/>
        <v>-2.9265711745417918E-3</v>
      </c>
      <c r="Q177" s="2">
        <f t="shared" si="25"/>
        <v>24692.909</v>
      </c>
    </row>
    <row r="178" spans="1:31">
      <c r="A178" s="23" t="s">
        <v>398</v>
      </c>
      <c r="B178" s="28"/>
      <c r="C178" s="24">
        <v>39767.567000000003</v>
      </c>
      <c r="D178" s="24"/>
      <c r="E178">
        <f t="shared" si="21"/>
        <v>7940.0006319221138</v>
      </c>
      <c r="F178">
        <f t="shared" si="22"/>
        <v>7940</v>
      </c>
      <c r="G178">
        <f t="shared" si="23"/>
        <v>1.0140400045202114E-3</v>
      </c>
      <c r="I178">
        <f t="shared" si="29"/>
        <v>1.0140400045202114E-3</v>
      </c>
      <c r="O178">
        <f t="shared" ca="1" si="24"/>
        <v>-2.921130427457363E-3</v>
      </c>
      <c r="Q178" s="2">
        <f t="shared" si="25"/>
        <v>24749.067000000003</v>
      </c>
      <c r="T178" s="2"/>
      <c r="AB178">
        <v>8</v>
      </c>
      <c r="AC178" t="s">
        <v>383</v>
      </c>
      <c r="AE178" t="s">
        <v>384</v>
      </c>
    </row>
    <row r="179" spans="1:31">
      <c r="A179" s="60" t="s">
        <v>958</v>
      </c>
      <c r="B179" s="61" t="s">
        <v>468</v>
      </c>
      <c r="C179" s="62">
        <v>39801.264000000003</v>
      </c>
      <c r="D179" s="62" t="s">
        <v>481</v>
      </c>
      <c r="E179" s="23">
        <f t="shared" si="21"/>
        <v>7960.9996846284675</v>
      </c>
      <c r="F179">
        <f t="shared" si="22"/>
        <v>7961</v>
      </c>
      <c r="G179">
        <f t="shared" si="23"/>
        <v>-5.0607400044100359E-4</v>
      </c>
      <c r="I179">
        <f t="shared" si="29"/>
        <v>-5.0607400044100359E-4</v>
      </c>
      <c r="O179">
        <f t="shared" ca="1" si="24"/>
        <v>-2.9178659792067057E-3</v>
      </c>
      <c r="Q179" s="2">
        <f t="shared" si="25"/>
        <v>24782.764000000003</v>
      </c>
    </row>
    <row r="180" spans="1:31">
      <c r="A180" s="23" t="s">
        <v>399</v>
      </c>
      <c r="B180" s="28"/>
      <c r="C180" s="24">
        <v>39833.355000000003</v>
      </c>
      <c r="D180" s="24"/>
      <c r="E180">
        <f t="shared" si="21"/>
        <v>7980.9979218721273</v>
      </c>
      <c r="F180">
        <f t="shared" si="22"/>
        <v>7981</v>
      </c>
      <c r="G180">
        <f t="shared" si="23"/>
        <v>-3.3347539938404225E-3</v>
      </c>
      <c r="I180">
        <f t="shared" si="29"/>
        <v>-3.3347539938404225E-3</v>
      </c>
      <c r="O180">
        <f t="shared" ca="1" si="24"/>
        <v>-2.9147569808727464E-3</v>
      </c>
      <c r="Q180" s="2">
        <f t="shared" si="25"/>
        <v>24814.855000000003</v>
      </c>
      <c r="T180" s="2"/>
      <c r="AB180">
        <v>10</v>
      </c>
      <c r="AC180" t="s">
        <v>383</v>
      </c>
      <c r="AE180" t="s">
        <v>384</v>
      </c>
    </row>
    <row r="181" spans="1:31">
      <c r="A181" s="23" t="s">
        <v>400</v>
      </c>
      <c r="B181" s="28"/>
      <c r="C181" s="24">
        <v>40035.542000000001</v>
      </c>
      <c r="D181" s="24"/>
      <c r="E181">
        <f t="shared" si="21"/>
        <v>8106.9953539740791</v>
      </c>
      <c r="F181">
        <f t="shared" si="22"/>
        <v>8107</v>
      </c>
      <c r="G181">
        <f t="shared" si="23"/>
        <v>-7.4554379971232265E-3</v>
      </c>
      <c r="I181">
        <f t="shared" si="29"/>
        <v>-7.4554379971232265E-3</v>
      </c>
      <c r="O181">
        <f t="shared" ca="1" si="24"/>
        <v>-2.8951702913688031E-3</v>
      </c>
      <c r="Q181" s="2">
        <f t="shared" si="25"/>
        <v>25017.042000000001</v>
      </c>
      <c r="T181" s="2"/>
      <c r="AB181">
        <v>8</v>
      </c>
      <c r="AC181" t="s">
        <v>386</v>
      </c>
      <c r="AE181" t="s">
        <v>384</v>
      </c>
    </row>
    <row r="182" spans="1:31">
      <c r="A182" s="34" t="s">
        <v>487</v>
      </c>
      <c r="B182" s="35" t="s">
        <v>337</v>
      </c>
      <c r="C182" s="34">
        <v>40048.385999999999</v>
      </c>
      <c r="D182" s="34" t="s">
        <v>488</v>
      </c>
      <c r="E182" s="23">
        <f t="shared" si="21"/>
        <v>8114.999384984565</v>
      </c>
      <c r="F182">
        <f t="shared" si="22"/>
        <v>8115</v>
      </c>
      <c r="G182">
        <f t="shared" si="23"/>
        <v>-9.8691000312101096E-4</v>
      </c>
      <c r="J182">
        <f>+G182</f>
        <v>-9.8691000312101096E-4</v>
      </c>
      <c r="O182">
        <f t="shared" ca="1" si="24"/>
        <v>-2.8939266920352193E-3</v>
      </c>
      <c r="Q182" s="2">
        <f t="shared" si="25"/>
        <v>25029.885999999999</v>
      </c>
    </row>
    <row r="183" spans="1:31">
      <c r="A183" s="23" t="s">
        <v>401</v>
      </c>
      <c r="B183" s="28"/>
      <c r="C183" s="24">
        <v>40088.506000000001</v>
      </c>
      <c r="D183" s="24"/>
      <c r="E183">
        <f t="shared" si="21"/>
        <v>8140.0010763689306</v>
      </c>
      <c r="F183">
        <f t="shared" si="22"/>
        <v>8140</v>
      </c>
      <c r="G183">
        <f t="shared" si="23"/>
        <v>1.7272400000365451E-3</v>
      </c>
      <c r="I183">
        <f t="shared" ref="I183:I190" si="30">+G183</f>
        <v>1.7272400000365451E-3</v>
      </c>
      <c r="O183">
        <f t="shared" ca="1" si="24"/>
        <v>-2.8900404441177703E-3</v>
      </c>
      <c r="Q183" s="2">
        <f t="shared" si="25"/>
        <v>25070.006000000001</v>
      </c>
      <c r="T183" s="2"/>
      <c r="AB183">
        <v>7</v>
      </c>
      <c r="AC183" t="s">
        <v>386</v>
      </c>
      <c r="AE183" t="s">
        <v>384</v>
      </c>
    </row>
    <row r="184" spans="1:31">
      <c r="A184" s="23" t="s">
        <v>401</v>
      </c>
      <c r="B184" s="28"/>
      <c r="C184" s="24">
        <v>40101.349000000002</v>
      </c>
      <c r="D184" s="24"/>
      <c r="E184">
        <f t="shared" si="21"/>
        <v>8148.0044842066518</v>
      </c>
      <c r="F184">
        <f t="shared" si="22"/>
        <v>8148</v>
      </c>
      <c r="G184">
        <f t="shared" si="23"/>
        <v>7.1957680047489703E-3</v>
      </c>
      <c r="I184">
        <f t="shared" si="30"/>
        <v>7.1957680047489703E-3</v>
      </c>
      <c r="O184">
        <f t="shared" ca="1" si="24"/>
        <v>-2.8887968447841865E-3</v>
      </c>
      <c r="Q184" s="2">
        <f t="shared" si="25"/>
        <v>25082.849000000002</v>
      </c>
      <c r="T184" s="2"/>
      <c r="AB184">
        <v>18</v>
      </c>
      <c r="AC184" t="s">
        <v>385</v>
      </c>
      <c r="AE184" t="s">
        <v>384</v>
      </c>
    </row>
    <row r="185" spans="1:31">
      <c r="A185" s="60" t="s">
        <v>977</v>
      </c>
      <c r="B185" s="61" t="s">
        <v>468</v>
      </c>
      <c r="C185" s="62">
        <v>40109.373</v>
      </c>
      <c r="D185" s="62" t="s">
        <v>481</v>
      </c>
      <c r="E185" s="23">
        <f t="shared" si="21"/>
        <v>8153.0048224835236</v>
      </c>
      <c r="F185">
        <f t="shared" si="22"/>
        <v>8153</v>
      </c>
      <c r="G185">
        <f t="shared" si="23"/>
        <v>7.73859800392529E-3</v>
      </c>
      <c r="I185">
        <f t="shared" si="30"/>
        <v>7.73859800392529E-3</v>
      </c>
      <c r="O185">
        <f t="shared" ca="1" si="24"/>
        <v>-2.8880195952006964E-3</v>
      </c>
      <c r="Q185" s="2">
        <f t="shared" si="25"/>
        <v>25090.873</v>
      </c>
    </row>
    <row r="186" spans="1:31">
      <c r="A186" s="23" t="s">
        <v>401</v>
      </c>
      <c r="B186" s="28"/>
      <c r="C186" s="18">
        <v>40109.374000000003</v>
      </c>
      <c r="D186" s="24"/>
      <c r="E186">
        <f t="shared" si="21"/>
        <v>8153.0054456562921</v>
      </c>
      <c r="F186">
        <f t="shared" si="22"/>
        <v>8153</v>
      </c>
      <c r="G186">
        <f t="shared" si="23"/>
        <v>8.7385980077669956E-3</v>
      </c>
      <c r="I186">
        <f t="shared" si="30"/>
        <v>8.7385980077669956E-3</v>
      </c>
      <c r="O186">
        <f t="shared" ca="1" si="24"/>
        <v>-2.8880195952006964E-3</v>
      </c>
      <c r="Q186" s="2">
        <f t="shared" si="25"/>
        <v>25090.874000000003</v>
      </c>
      <c r="T186" s="2"/>
      <c r="AB186">
        <v>13</v>
      </c>
      <c r="AC186" t="s">
        <v>385</v>
      </c>
      <c r="AE186" t="s">
        <v>384</v>
      </c>
    </row>
    <row r="187" spans="1:31">
      <c r="A187" s="60" t="s">
        <v>939</v>
      </c>
      <c r="B187" s="61" t="s">
        <v>468</v>
      </c>
      <c r="C187" s="62">
        <v>40112.578000000001</v>
      </c>
      <c r="D187" s="62" t="s">
        <v>481</v>
      </c>
      <c r="E187" s="23">
        <f t="shared" si="21"/>
        <v>8155.0020911995489</v>
      </c>
      <c r="F187">
        <f t="shared" si="22"/>
        <v>8155</v>
      </c>
      <c r="G187">
        <f t="shared" si="23"/>
        <v>3.3557300048414618E-3</v>
      </c>
      <c r="I187">
        <f t="shared" si="30"/>
        <v>3.3557300048414618E-3</v>
      </c>
      <c r="O187">
        <f t="shared" ca="1" si="24"/>
        <v>-2.8877086953673007E-3</v>
      </c>
      <c r="Q187" s="2">
        <f t="shared" si="25"/>
        <v>25094.078000000001</v>
      </c>
    </row>
    <row r="188" spans="1:31">
      <c r="A188" s="60" t="s">
        <v>939</v>
      </c>
      <c r="B188" s="61" t="s">
        <v>468</v>
      </c>
      <c r="C188" s="62">
        <v>40128.635999999999</v>
      </c>
      <c r="D188" s="62" t="s">
        <v>481</v>
      </c>
      <c r="E188" s="23">
        <f t="shared" si="21"/>
        <v>8165.008999480955</v>
      </c>
      <c r="F188">
        <f t="shared" si="22"/>
        <v>8165</v>
      </c>
      <c r="G188">
        <f t="shared" si="23"/>
        <v>1.4441389997955412E-2</v>
      </c>
      <c r="I188">
        <f t="shared" si="30"/>
        <v>1.4441389997955412E-2</v>
      </c>
      <c r="O188">
        <f t="shared" ca="1" si="24"/>
        <v>-2.8861541962003209E-3</v>
      </c>
      <c r="Q188" s="2">
        <f t="shared" si="25"/>
        <v>25110.135999999999</v>
      </c>
    </row>
    <row r="189" spans="1:31">
      <c r="A189" s="60" t="s">
        <v>939</v>
      </c>
      <c r="B189" s="61" t="s">
        <v>468</v>
      </c>
      <c r="C189" s="62">
        <v>40181.582000000002</v>
      </c>
      <c r="D189" s="62" t="s">
        <v>481</v>
      </c>
      <c r="E189" s="23">
        <f t="shared" si="21"/>
        <v>8198.0035047660149</v>
      </c>
      <c r="F189">
        <f t="shared" si="22"/>
        <v>8198</v>
      </c>
      <c r="G189">
        <f t="shared" si="23"/>
        <v>5.6240680060000159E-3</v>
      </c>
      <c r="I189">
        <f t="shared" si="30"/>
        <v>5.6240680060000159E-3</v>
      </c>
      <c r="O189">
        <f t="shared" ca="1" si="24"/>
        <v>-2.8810243489492881E-3</v>
      </c>
      <c r="Q189" s="2">
        <f t="shared" si="25"/>
        <v>25163.082000000002</v>
      </c>
    </row>
    <row r="190" spans="1:31">
      <c r="A190" s="60" t="s">
        <v>939</v>
      </c>
      <c r="B190" s="61" t="s">
        <v>468</v>
      </c>
      <c r="C190" s="62">
        <v>40197.627999999997</v>
      </c>
      <c r="D190" s="62" t="s">
        <v>481</v>
      </c>
      <c r="E190" s="23">
        <f t="shared" si="21"/>
        <v>8208.0029349742254</v>
      </c>
      <c r="F190">
        <f t="shared" si="22"/>
        <v>8208</v>
      </c>
      <c r="G190">
        <f t="shared" si="23"/>
        <v>4.709727996669244E-3</v>
      </c>
      <c r="I190">
        <f t="shared" si="30"/>
        <v>4.709727996669244E-3</v>
      </c>
      <c r="O190">
        <f t="shared" ca="1" si="24"/>
        <v>-2.8794698497823087E-3</v>
      </c>
      <c r="Q190" s="2">
        <f t="shared" si="25"/>
        <v>25179.127999999997</v>
      </c>
    </row>
    <row r="191" spans="1:31">
      <c r="A191" s="34" t="s">
        <v>487</v>
      </c>
      <c r="B191" s="35" t="s">
        <v>337</v>
      </c>
      <c r="C191" s="34">
        <v>40401.419500000004</v>
      </c>
      <c r="D191" s="34" t="s">
        <v>488</v>
      </c>
      <c r="E191" s="23">
        <f t="shared" si="21"/>
        <v>8335.0002477797261</v>
      </c>
      <c r="F191">
        <f t="shared" si="22"/>
        <v>8335</v>
      </c>
      <c r="G191">
        <f t="shared" si="23"/>
        <v>3.9761000516591594E-4</v>
      </c>
      <c r="J191">
        <f>+G191</f>
        <v>3.9761000516591594E-4</v>
      </c>
      <c r="O191">
        <f t="shared" ca="1" si="24"/>
        <v>-2.8597277103616673E-3</v>
      </c>
      <c r="Q191" s="2">
        <f t="shared" si="25"/>
        <v>25382.919500000004</v>
      </c>
    </row>
    <row r="192" spans="1:31">
      <c r="A192" s="60" t="s">
        <v>939</v>
      </c>
      <c r="B192" s="61" t="s">
        <v>468</v>
      </c>
      <c r="C192" s="62">
        <v>40412.654000000002</v>
      </c>
      <c r="D192" s="62" t="s">
        <v>481</v>
      </c>
      <c r="E192" s="23">
        <f t="shared" si="21"/>
        <v>8342.0012822228364</v>
      </c>
      <c r="F192">
        <f t="shared" si="22"/>
        <v>8342</v>
      </c>
      <c r="G192">
        <f t="shared" si="23"/>
        <v>2.0575720045599155E-3</v>
      </c>
      <c r="I192">
        <f t="shared" ref="I192:I203" si="31">+G192</f>
        <v>2.0575720045599155E-3</v>
      </c>
      <c r="O192">
        <f t="shared" ca="1" si="24"/>
        <v>-2.8586395609447816E-3</v>
      </c>
      <c r="Q192" s="2">
        <f t="shared" si="25"/>
        <v>25394.154000000002</v>
      </c>
    </row>
    <row r="193" spans="1:31">
      <c r="A193" s="60" t="s">
        <v>996</v>
      </c>
      <c r="B193" s="61" t="s">
        <v>468</v>
      </c>
      <c r="C193" s="62">
        <v>40470.436000000002</v>
      </c>
      <c r="D193" s="62" t="s">
        <v>481</v>
      </c>
      <c r="E193" s="23">
        <f t="shared" si="21"/>
        <v>8378.0094510057697</v>
      </c>
      <c r="F193">
        <f t="shared" si="22"/>
        <v>8378</v>
      </c>
      <c r="G193">
        <f t="shared" si="23"/>
        <v>1.5165948003414087E-2</v>
      </c>
      <c r="I193">
        <f t="shared" si="31"/>
        <v>1.5165948003414087E-2</v>
      </c>
      <c r="O193">
        <f t="shared" ca="1" si="24"/>
        <v>-2.8530433639436551E-3</v>
      </c>
      <c r="Q193" s="2">
        <f t="shared" si="25"/>
        <v>25451.936000000002</v>
      </c>
    </row>
    <row r="194" spans="1:31">
      <c r="A194" s="23" t="s">
        <v>402</v>
      </c>
      <c r="B194" s="28"/>
      <c r="C194" s="24">
        <v>40478.442999999999</v>
      </c>
      <c r="D194" s="24"/>
      <c r="E194">
        <f t="shared" si="21"/>
        <v>8382.9991953456138</v>
      </c>
      <c r="F194">
        <f t="shared" si="22"/>
        <v>8383</v>
      </c>
      <c r="G194">
        <f t="shared" si="23"/>
        <v>-1.2912219972349703E-3</v>
      </c>
      <c r="I194">
        <f t="shared" si="31"/>
        <v>-1.2912219972349703E-3</v>
      </c>
      <c r="O194">
        <f t="shared" ca="1" si="24"/>
        <v>-2.852266114360165E-3</v>
      </c>
      <c r="Q194" s="2">
        <f t="shared" si="25"/>
        <v>25459.942999999999</v>
      </c>
      <c r="T194" s="2"/>
      <c r="AB194">
        <v>12</v>
      </c>
      <c r="AC194" t="s">
        <v>387</v>
      </c>
      <c r="AE194" t="s">
        <v>384</v>
      </c>
    </row>
    <row r="195" spans="1:31">
      <c r="A195" s="23" t="s">
        <v>403</v>
      </c>
      <c r="B195" s="28"/>
      <c r="C195" s="24">
        <v>40499.307000000001</v>
      </c>
      <c r="D195" s="24"/>
      <c r="E195">
        <f t="shared" si="21"/>
        <v>8396.0010719419097</v>
      </c>
      <c r="F195">
        <f t="shared" si="22"/>
        <v>8396</v>
      </c>
      <c r="G195">
        <f t="shared" si="23"/>
        <v>1.7201360024046153E-3</v>
      </c>
      <c r="I195">
        <f t="shared" si="31"/>
        <v>1.7201360024046153E-3</v>
      </c>
      <c r="O195">
        <f t="shared" ca="1" si="24"/>
        <v>-2.8502452654430915E-3</v>
      </c>
      <c r="Q195" s="2">
        <f t="shared" si="25"/>
        <v>25480.807000000001</v>
      </c>
      <c r="T195" s="2"/>
      <c r="AB195">
        <v>16</v>
      </c>
      <c r="AC195" t="s">
        <v>385</v>
      </c>
      <c r="AE195" t="s">
        <v>384</v>
      </c>
    </row>
    <row r="196" spans="1:31">
      <c r="A196" s="23" t="s">
        <v>403</v>
      </c>
      <c r="B196" s="28"/>
      <c r="C196" s="24">
        <v>40507.328000000001</v>
      </c>
      <c r="D196" s="24"/>
      <c r="E196">
        <f t="shared" si="21"/>
        <v>8400.9995407004844</v>
      </c>
      <c r="F196">
        <f t="shared" si="22"/>
        <v>8401</v>
      </c>
      <c r="G196">
        <f t="shared" si="23"/>
        <v>-7.3703399539226666E-4</v>
      </c>
      <c r="I196">
        <f t="shared" si="31"/>
        <v>-7.3703399539226666E-4</v>
      </c>
      <c r="O196">
        <f t="shared" ca="1" si="24"/>
        <v>-2.8494680158596018E-3</v>
      </c>
      <c r="Q196" s="2">
        <f t="shared" si="25"/>
        <v>25488.828000000001</v>
      </c>
      <c r="T196" s="2"/>
      <c r="AB196">
        <v>10</v>
      </c>
      <c r="AC196" t="s">
        <v>387</v>
      </c>
      <c r="AE196" t="s">
        <v>384</v>
      </c>
    </row>
    <row r="197" spans="1:31">
      <c r="A197" s="23" t="s">
        <v>403</v>
      </c>
      <c r="B197" s="28"/>
      <c r="C197" s="24">
        <v>40515.351999999999</v>
      </c>
      <c r="D197" s="24"/>
      <c r="E197">
        <f t="shared" si="21"/>
        <v>8405.9998789773563</v>
      </c>
      <c r="F197">
        <f t="shared" si="22"/>
        <v>8406</v>
      </c>
      <c r="G197">
        <f t="shared" si="23"/>
        <v>-1.9420399621594697E-4</v>
      </c>
      <c r="I197">
        <f t="shared" si="31"/>
        <v>-1.9420399621594697E-4</v>
      </c>
      <c r="O197">
        <f t="shared" ca="1" si="24"/>
        <v>-2.8486907662761121E-3</v>
      </c>
      <c r="Q197" s="2">
        <f t="shared" si="25"/>
        <v>25496.851999999999</v>
      </c>
      <c r="T197" s="2"/>
      <c r="AB197">
        <v>9</v>
      </c>
      <c r="AC197" t="s">
        <v>387</v>
      </c>
      <c r="AE197" t="s">
        <v>384</v>
      </c>
    </row>
    <row r="198" spans="1:31">
      <c r="A198" s="23" t="s">
        <v>403</v>
      </c>
      <c r="B198" s="28"/>
      <c r="C198" s="24">
        <v>40515.357000000004</v>
      </c>
      <c r="D198" s="24"/>
      <c r="E198">
        <f t="shared" si="21"/>
        <v>8406.0029948411902</v>
      </c>
      <c r="F198">
        <f t="shared" si="22"/>
        <v>8406</v>
      </c>
      <c r="G198">
        <f t="shared" si="23"/>
        <v>4.8057960084406659E-3</v>
      </c>
      <c r="I198">
        <f t="shared" si="31"/>
        <v>4.8057960084406659E-3</v>
      </c>
      <c r="O198">
        <f t="shared" ca="1" si="24"/>
        <v>-2.8486907662761121E-3</v>
      </c>
      <c r="Q198" s="2">
        <f t="shared" si="25"/>
        <v>25496.857000000004</v>
      </c>
      <c r="T198" s="2"/>
      <c r="AB198">
        <v>17</v>
      </c>
      <c r="AC198" t="s">
        <v>385</v>
      </c>
      <c r="AE198" t="s">
        <v>384</v>
      </c>
    </row>
    <row r="199" spans="1:31">
      <c r="A199" s="23" t="s">
        <v>403</v>
      </c>
      <c r="B199" s="28"/>
      <c r="C199" s="24">
        <v>40523.370000000003</v>
      </c>
      <c r="D199" s="24"/>
      <c r="E199">
        <f t="shared" si="21"/>
        <v>8410.9964782176339</v>
      </c>
      <c r="F199">
        <f t="shared" si="22"/>
        <v>8411</v>
      </c>
      <c r="G199">
        <f t="shared" si="23"/>
        <v>-5.6513739982619882E-3</v>
      </c>
      <c r="I199">
        <f t="shared" si="31"/>
        <v>-5.6513739982619882E-3</v>
      </c>
      <c r="O199">
        <f t="shared" ca="1" si="24"/>
        <v>-2.8479135166926224E-3</v>
      </c>
      <c r="Q199" s="2">
        <f t="shared" si="25"/>
        <v>25504.870000000003</v>
      </c>
      <c r="T199" s="2"/>
      <c r="AB199">
        <v>9</v>
      </c>
      <c r="AC199" t="s">
        <v>387</v>
      </c>
      <c r="AE199" t="s">
        <v>384</v>
      </c>
    </row>
    <row r="200" spans="1:31">
      <c r="A200" s="23" t="s">
        <v>403</v>
      </c>
      <c r="B200" s="28"/>
      <c r="C200" s="24">
        <v>40523.377</v>
      </c>
      <c r="D200" s="24"/>
      <c r="E200">
        <f t="shared" si="21"/>
        <v>8411.0008404269956</v>
      </c>
      <c r="F200">
        <f t="shared" si="22"/>
        <v>8411</v>
      </c>
      <c r="G200">
        <f t="shared" si="23"/>
        <v>1.3486259995261207E-3</v>
      </c>
      <c r="I200">
        <f t="shared" si="31"/>
        <v>1.3486259995261207E-3</v>
      </c>
      <c r="O200">
        <f t="shared" ca="1" si="24"/>
        <v>-2.8479135166926224E-3</v>
      </c>
      <c r="Q200" s="2">
        <f t="shared" si="25"/>
        <v>25504.877</v>
      </c>
      <c r="T200" s="2"/>
      <c r="AB200">
        <v>8</v>
      </c>
      <c r="AC200" t="s">
        <v>385</v>
      </c>
      <c r="AE200" t="s">
        <v>384</v>
      </c>
    </row>
    <row r="201" spans="1:31">
      <c r="A201" s="23" t="s">
        <v>403</v>
      </c>
      <c r="B201" s="28"/>
      <c r="C201" s="24">
        <v>40531.392999999996</v>
      </c>
      <c r="D201" s="24"/>
      <c r="E201">
        <f t="shared" si="21"/>
        <v>8415.9961933217364</v>
      </c>
      <c r="F201">
        <f t="shared" si="22"/>
        <v>8416</v>
      </c>
      <c r="G201">
        <f t="shared" si="23"/>
        <v>-6.1085440029273741E-3</v>
      </c>
      <c r="I201">
        <f t="shared" si="31"/>
        <v>-6.1085440029273741E-3</v>
      </c>
      <c r="O201">
        <f t="shared" ca="1" si="24"/>
        <v>-2.8471362671091322E-3</v>
      </c>
      <c r="Q201" s="2">
        <f t="shared" si="25"/>
        <v>25512.892999999996</v>
      </c>
      <c r="T201" s="2"/>
      <c r="AB201">
        <v>11</v>
      </c>
      <c r="AC201" t="s">
        <v>385</v>
      </c>
      <c r="AE201" t="s">
        <v>384</v>
      </c>
    </row>
    <row r="202" spans="1:31">
      <c r="A202" s="23" t="s">
        <v>404</v>
      </c>
      <c r="B202" s="28"/>
      <c r="C202" s="24">
        <v>40778.512999999999</v>
      </c>
      <c r="D202" s="24"/>
      <c r="E202">
        <f t="shared" si="21"/>
        <v>8569.9946473323052</v>
      </c>
      <c r="F202">
        <f t="shared" si="22"/>
        <v>8570</v>
      </c>
      <c r="G202">
        <f t="shared" si="23"/>
        <v>-8.5893799987388775E-3</v>
      </c>
      <c r="I202">
        <f t="shared" si="31"/>
        <v>-8.5893799987388775E-3</v>
      </c>
      <c r="O202">
        <f t="shared" ca="1" si="24"/>
        <v>-2.8231969799376458E-3</v>
      </c>
      <c r="Q202" s="2">
        <f t="shared" si="25"/>
        <v>25760.012999999999</v>
      </c>
      <c r="T202" s="2"/>
      <c r="AB202">
        <v>7</v>
      </c>
      <c r="AC202" t="s">
        <v>387</v>
      </c>
      <c r="AE202" t="s">
        <v>384</v>
      </c>
    </row>
    <row r="203" spans="1:31">
      <c r="A203" s="23" t="s">
        <v>404</v>
      </c>
      <c r="B203" s="28"/>
      <c r="C203" s="24">
        <v>40778.523000000001</v>
      </c>
      <c r="D203" s="24"/>
      <c r="E203">
        <f t="shared" si="21"/>
        <v>8570.0008790599695</v>
      </c>
      <c r="F203">
        <f t="shared" si="22"/>
        <v>8570</v>
      </c>
      <c r="G203">
        <f t="shared" si="23"/>
        <v>1.4106200032983907E-3</v>
      </c>
      <c r="I203">
        <f t="shared" si="31"/>
        <v>1.4106200032983907E-3</v>
      </c>
      <c r="O203">
        <f t="shared" ca="1" si="24"/>
        <v>-2.8231969799376458E-3</v>
      </c>
      <c r="Q203" s="2">
        <f t="shared" si="25"/>
        <v>25760.023000000001</v>
      </c>
      <c r="T203" s="2"/>
      <c r="AB203">
        <v>8</v>
      </c>
      <c r="AC203" t="s">
        <v>388</v>
      </c>
      <c r="AE203" t="s">
        <v>384</v>
      </c>
    </row>
    <row r="204" spans="1:31">
      <c r="A204" s="23" t="s">
        <v>467</v>
      </c>
      <c r="B204" s="28"/>
      <c r="C204" s="24">
        <v>40787.3442</v>
      </c>
      <c r="D204" s="24"/>
      <c r="E204">
        <f t="shared" si="21"/>
        <v>8575.4980106661424</v>
      </c>
      <c r="F204">
        <f t="shared" si="22"/>
        <v>8575.5</v>
      </c>
      <c r="G204">
        <f t="shared" si="23"/>
        <v>-3.1922670023050159E-3</v>
      </c>
      <c r="J204">
        <f>G204</f>
        <v>-3.1922670023050159E-3</v>
      </c>
      <c r="O204">
        <f t="shared" ca="1" si="24"/>
        <v>-2.8223420053958073E-3</v>
      </c>
      <c r="Q204" s="2">
        <f t="shared" si="25"/>
        <v>25768.8442</v>
      </c>
      <c r="T204" s="2"/>
    </row>
    <row r="205" spans="1:31">
      <c r="A205" s="60" t="s">
        <v>1030</v>
      </c>
      <c r="B205" s="61" t="s">
        <v>468</v>
      </c>
      <c r="C205" s="62">
        <v>40807.406999999999</v>
      </c>
      <c r="D205" s="62" t="s">
        <v>481</v>
      </c>
      <c r="E205" s="23">
        <f t="shared" si="21"/>
        <v>8588.0006012420708</v>
      </c>
      <c r="F205">
        <f t="shared" si="22"/>
        <v>8588</v>
      </c>
      <c r="G205">
        <f t="shared" si="23"/>
        <v>9.6480800129938871E-4</v>
      </c>
      <c r="I205">
        <f>+G205</f>
        <v>9.6480800129938871E-4</v>
      </c>
      <c r="O205">
        <f t="shared" ca="1" si="24"/>
        <v>-2.8203988814370826E-3</v>
      </c>
      <c r="Q205" s="2">
        <f t="shared" si="25"/>
        <v>25788.906999999999</v>
      </c>
    </row>
    <row r="206" spans="1:31">
      <c r="A206" s="23" t="s">
        <v>405</v>
      </c>
      <c r="B206" s="28"/>
      <c r="C206" s="24">
        <v>40839.502999999997</v>
      </c>
      <c r="D206" s="24"/>
      <c r="E206">
        <f t="shared" si="21"/>
        <v>8608.00195434956</v>
      </c>
      <c r="F206">
        <f t="shared" si="22"/>
        <v>8608</v>
      </c>
      <c r="G206">
        <f t="shared" si="23"/>
        <v>3.1361279980046675E-3</v>
      </c>
      <c r="I206">
        <f>+G206</f>
        <v>3.1361279980046675E-3</v>
      </c>
      <c r="O206">
        <f t="shared" ca="1" si="24"/>
        <v>-2.8172898831031233E-3</v>
      </c>
      <c r="Q206" s="2">
        <f t="shared" si="25"/>
        <v>25821.002999999997</v>
      </c>
      <c r="T206" s="2"/>
      <c r="AB206">
        <v>8</v>
      </c>
      <c r="AC206" t="s">
        <v>386</v>
      </c>
      <c r="AE206" t="s">
        <v>384</v>
      </c>
    </row>
    <row r="207" spans="1:31">
      <c r="A207" s="23" t="s">
        <v>467</v>
      </c>
      <c r="B207" s="28"/>
      <c r="C207" s="24">
        <v>40848.328000000001</v>
      </c>
      <c r="D207" s="24"/>
      <c r="E207">
        <f t="shared" si="21"/>
        <v>8613.5014540122502</v>
      </c>
      <c r="F207">
        <f t="shared" si="22"/>
        <v>8613.5</v>
      </c>
      <c r="G207">
        <f t="shared" si="23"/>
        <v>2.3332409982685931E-3</v>
      </c>
      <c r="J207">
        <f>G207</f>
        <v>2.3332409982685931E-3</v>
      </c>
      <c r="O207">
        <f t="shared" ca="1" si="24"/>
        <v>-2.8164349085612848E-3</v>
      </c>
      <c r="Q207" s="2">
        <f t="shared" si="25"/>
        <v>25829.828000000001</v>
      </c>
      <c r="T207" s="2"/>
    </row>
    <row r="208" spans="1:31">
      <c r="A208" s="60" t="s">
        <v>1039</v>
      </c>
      <c r="B208" s="61" t="s">
        <v>468</v>
      </c>
      <c r="C208" s="62">
        <v>40852.341</v>
      </c>
      <c r="D208" s="62" t="s">
        <v>481</v>
      </c>
      <c r="E208" s="23">
        <f t="shared" si="21"/>
        <v>8616.0022463234527</v>
      </c>
      <c r="F208">
        <f t="shared" si="22"/>
        <v>8616</v>
      </c>
      <c r="G208">
        <f t="shared" si="23"/>
        <v>3.6046559980604798E-3</v>
      </c>
      <c r="I208">
        <f>+G208</f>
        <v>3.6046559980604798E-3</v>
      </c>
      <c r="O208">
        <f t="shared" ca="1" si="24"/>
        <v>-2.8160462837695396E-3</v>
      </c>
      <c r="Q208" s="2">
        <f t="shared" si="25"/>
        <v>25833.841</v>
      </c>
    </row>
    <row r="209" spans="1:31">
      <c r="A209" s="23" t="s">
        <v>467</v>
      </c>
      <c r="B209" s="28"/>
      <c r="C209" s="24">
        <v>40856.350100000003</v>
      </c>
      <c r="D209" s="24"/>
      <c r="E209">
        <f t="shared" si="21"/>
        <v>8618.500608260867</v>
      </c>
      <c r="F209">
        <f t="shared" si="22"/>
        <v>8618.5</v>
      </c>
      <c r="G209">
        <f t="shared" si="23"/>
        <v>9.760710017872043E-4</v>
      </c>
      <c r="J209">
        <f>G209</f>
        <v>9.760710017872043E-4</v>
      </c>
      <c r="O209">
        <f t="shared" ca="1" si="24"/>
        <v>-2.8156576589777947E-3</v>
      </c>
      <c r="Q209" s="2">
        <f t="shared" si="25"/>
        <v>25837.850100000003</v>
      </c>
      <c r="T209" s="2"/>
    </row>
    <row r="210" spans="1:31">
      <c r="A210" s="60" t="s">
        <v>1030</v>
      </c>
      <c r="B210" s="61" t="s">
        <v>468</v>
      </c>
      <c r="C210" s="62">
        <v>40868.394</v>
      </c>
      <c r="D210" s="62" t="s">
        <v>481</v>
      </c>
      <c r="E210" s="23">
        <f t="shared" si="21"/>
        <v>8626.0060387410285</v>
      </c>
      <c r="F210">
        <f t="shared" si="22"/>
        <v>8626</v>
      </c>
      <c r="G210">
        <f t="shared" si="23"/>
        <v>9.690316001069732E-3</v>
      </c>
      <c r="I210">
        <f t="shared" ref="I210:I241" si="32">+G210</f>
        <v>9.690316001069732E-3</v>
      </c>
      <c r="O210">
        <f t="shared" ca="1" si="24"/>
        <v>-2.8144917846025597E-3</v>
      </c>
      <c r="Q210" s="2">
        <f t="shared" si="25"/>
        <v>25849.894</v>
      </c>
    </row>
    <row r="211" spans="1:31">
      <c r="A211" s="60" t="s">
        <v>1030</v>
      </c>
      <c r="B211" s="61" t="s">
        <v>468</v>
      </c>
      <c r="C211" s="62">
        <v>40868.396000000001</v>
      </c>
      <c r="D211" s="62" t="s">
        <v>481</v>
      </c>
      <c r="E211" s="23">
        <f t="shared" si="21"/>
        <v>8626.0072850865618</v>
      </c>
      <c r="F211">
        <f t="shared" si="22"/>
        <v>8626</v>
      </c>
      <c r="G211">
        <f t="shared" si="23"/>
        <v>1.1690316001477186E-2</v>
      </c>
      <c r="I211">
        <f t="shared" si="32"/>
        <v>1.1690316001477186E-2</v>
      </c>
      <c r="O211">
        <f t="shared" ca="1" si="24"/>
        <v>-2.8144917846025597E-3</v>
      </c>
      <c r="Q211" s="2">
        <f t="shared" si="25"/>
        <v>25849.896000000001</v>
      </c>
    </row>
    <row r="212" spans="1:31">
      <c r="A212" s="23" t="s">
        <v>406</v>
      </c>
      <c r="B212" s="28"/>
      <c r="C212" s="24">
        <v>40876.406999999999</v>
      </c>
      <c r="D212" s="24"/>
      <c r="E212">
        <f t="shared" si="21"/>
        <v>8630.9995221174722</v>
      </c>
      <c r="F212">
        <f t="shared" si="22"/>
        <v>8631</v>
      </c>
      <c r="G212">
        <f t="shared" si="23"/>
        <v>-7.6685399835696444E-4</v>
      </c>
      <c r="I212">
        <f t="shared" si="32"/>
        <v>-7.6685399835696444E-4</v>
      </c>
      <c r="O212">
        <f t="shared" ca="1" si="24"/>
        <v>-2.81371453501907E-3</v>
      </c>
      <c r="Q212" s="2">
        <f t="shared" si="25"/>
        <v>25857.906999999999</v>
      </c>
      <c r="T212" s="2"/>
      <c r="AB212">
        <v>6</v>
      </c>
      <c r="AC212" t="s">
        <v>387</v>
      </c>
      <c r="AE212" t="s">
        <v>384</v>
      </c>
    </row>
    <row r="213" spans="1:31">
      <c r="A213" s="23" t="s">
        <v>406</v>
      </c>
      <c r="B213" s="28"/>
      <c r="C213" s="24">
        <v>40876.411999999997</v>
      </c>
      <c r="D213" s="24"/>
      <c r="E213">
        <f t="shared" ref="E213:E276" si="33">+(C213-C$7)/C$8</f>
        <v>8631.0026379813007</v>
      </c>
      <c r="F213">
        <f t="shared" ref="F213:F276" si="34">ROUND(2*E213,0)/2</f>
        <v>8631</v>
      </c>
      <c r="G213">
        <f t="shared" ref="G213:G276" si="35">+C213-(C$7+F213*C$8)</f>
        <v>4.2331459990236908E-3</v>
      </c>
      <c r="I213">
        <f t="shared" si="32"/>
        <v>4.2331459990236908E-3</v>
      </c>
      <c r="O213">
        <f t="shared" ref="O213:O276" ca="1" si="36">+C$11+C$12*F213</f>
        <v>-2.81371453501907E-3</v>
      </c>
      <c r="Q213" s="2">
        <f t="shared" ref="Q213:Q276" si="37">+C213-15018.5</f>
        <v>25857.911999999997</v>
      </c>
      <c r="T213" s="2"/>
      <c r="AB213">
        <v>19</v>
      </c>
      <c r="AC213" t="s">
        <v>385</v>
      </c>
      <c r="AE213" t="s">
        <v>384</v>
      </c>
    </row>
    <row r="214" spans="1:31">
      <c r="A214" s="23" t="s">
        <v>406</v>
      </c>
      <c r="B214" s="28"/>
      <c r="C214" s="24">
        <v>40889.25</v>
      </c>
      <c r="D214" s="24"/>
      <c r="E214">
        <f t="shared" si="33"/>
        <v>8639.0029299551934</v>
      </c>
      <c r="F214">
        <f t="shared" si="34"/>
        <v>8639</v>
      </c>
      <c r="G214">
        <f t="shared" si="35"/>
        <v>4.7016739990795031E-3</v>
      </c>
      <c r="I214">
        <f t="shared" si="32"/>
        <v>4.7016739990795031E-3</v>
      </c>
      <c r="O214">
        <f t="shared" ca="1" si="36"/>
        <v>-2.8124709356854866E-3</v>
      </c>
      <c r="Q214" s="2">
        <f t="shared" si="37"/>
        <v>25870.75</v>
      </c>
      <c r="T214" s="2"/>
      <c r="AB214">
        <v>12</v>
      </c>
      <c r="AC214" t="s">
        <v>385</v>
      </c>
      <c r="AE214" t="s">
        <v>384</v>
      </c>
    </row>
    <row r="215" spans="1:31">
      <c r="A215" s="23" t="s">
        <v>407</v>
      </c>
      <c r="B215" s="28"/>
      <c r="C215" s="24">
        <v>40958.241000000002</v>
      </c>
      <c r="D215" s="24"/>
      <c r="E215">
        <f t="shared" si="33"/>
        <v>8681.996242275698</v>
      </c>
      <c r="F215">
        <f t="shared" si="34"/>
        <v>8682</v>
      </c>
      <c r="G215">
        <f t="shared" si="35"/>
        <v>-6.0299879987724125E-3</v>
      </c>
      <c r="I215">
        <f t="shared" si="32"/>
        <v>-6.0299879987724125E-3</v>
      </c>
      <c r="O215">
        <f t="shared" ca="1" si="36"/>
        <v>-2.805786589267474E-3</v>
      </c>
      <c r="Q215" s="2">
        <f t="shared" si="37"/>
        <v>25939.741000000002</v>
      </c>
      <c r="T215" s="2"/>
      <c r="AB215">
        <v>11</v>
      </c>
      <c r="AC215" t="s">
        <v>383</v>
      </c>
      <c r="AE215" t="s">
        <v>384</v>
      </c>
    </row>
    <row r="216" spans="1:31">
      <c r="A216" s="23" t="s">
        <v>408</v>
      </c>
      <c r="B216" s="28"/>
      <c r="C216" s="24">
        <v>40958.254999999997</v>
      </c>
      <c r="D216" s="24"/>
      <c r="E216">
        <f t="shared" si="33"/>
        <v>8682.0049666944251</v>
      </c>
      <c r="F216">
        <f t="shared" si="34"/>
        <v>8682</v>
      </c>
      <c r="G216">
        <f t="shared" si="35"/>
        <v>7.9700119968038052E-3</v>
      </c>
      <c r="I216">
        <f t="shared" si="32"/>
        <v>7.9700119968038052E-3</v>
      </c>
      <c r="O216">
        <f t="shared" ca="1" si="36"/>
        <v>-2.805786589267474E-3</v>
      </c>
      <c r="Q216" s="2">
        <f t="shared" si="37"/>
        <v>25939.754999999997</v>
      </c>
      <c r="T216" s="2"/>
      <c r="AB216">
        <v>13</v>
      </c>
      <c r="AC216" t="s">
        <v>385</v>
      </c>
      <c r="AE216" t="s">
        <v>384</v>
      </c>
    </row>
    <row r="217" spans="1:31">
      <c r="A217" s="23" t="s">
        <v>407</v>
      </c>
      <c r="B217" s="28"/>
      <c r="C217" s="24">
        <v>40966.264999999999</v>
      </c>
      <c r="D217" s="24"/>
      <c r="E217">
        <f t="shared" si="33"/>
        <v>8686.9965805525699</v>
      </c>
      <c r="F217">
        <f t="shared" si="34"/>
        <v>8687</v>
      </c>
      <c r="G217">
        <f t="shared" si="35"/>
        <v>-5.4871579995960928E-3</v>
      </c>
      <c r="I217">
        <f t="shared" si="32"/>
        <v>-5.4871579995960928E-3</v>
      </c>
      <c r="O217">
        <f t="shared" ca="1" si="36"/>
        <v>-2.8050093396839843E-3</v>
      </c>
      <c r="Q217" s="2">
        <f t="shared" si="37"/>
        <v>25947.764999999999</v>
      </c>
      <c r="T217" s="2"/>
      <c r="AB217">
        <v>10</v>
      </c>
      <c r="AC217" t="s">
        <v>387</v>
      </c>
      <c r="AE217" t="s">
        <v>384</v>
      </c>
    </row>
    <row r="218" spans="1:31">
      <c r="A218" s="23" t="s">
        <v>409</v>
      </c>
      <c r="B218" s="28"/>
      <c r="C218" s="24">
        <v>41144.398999999998</v>
      </c>
      <c r="D218" s="24"/>
      <c r="E218">
        <f t="shared" si="33"/>
        <v>8798.0048381064626</v>
      </c>
      <c r="F218">
        <f t="shared" si="34"/>
        <v>8798</v>
      </c>
      <c r="G218">
        <f t="shared" si="35"/>
        <v>7.7636679998249747E-3</v>
      </c>
      <c r="I218">
        <f t="shared" si="32"/>
        <v>7.7636679998249747E-3</v>
      </c>
      <c r="O218">
        <f t="shared" ca="1" si="36"/>
        <v>-2.7877543989305101E-3</v>
      </c>
      <c r="Q218" s="2">
        <f t="shared" si="37"/>
        <v>26125.898999999998</v>
      </c>
      <c r="T218" s="2"/>
      <c r="AB218">
        <v>10</v>
      </c>
      <c r="AC218" t="s">
        <v>385</v>
      </c>
      <c r="AE218" t="s">
        <v>384</v>
      </c>
    </row>
    <row r="219" spans="1:31">
      <c r="A219" s="60" t="s">
        <v>1070</v>
      </c>
      <c r="B219" s="61" t="s">
        <v>468</v>
      </c>
      <c r="C219" s="62">
        <v>41160.44</v>
      </c>
      <c r="D219" s="62" t="s">
        <v>481</v>
      </c>
      <c r="E219" s="23">
        <f t="shared" si="33"/>
        <v>8808.0011524508482</v>
      </c>
      <c r="F219">
        <f t="shared" si="34"/>
        <v>8808</v>
      </c>
      <c r="G219">
        <f t="shared" si="35"/>
        <v>1.8493280076654628E-3</v>
      </c>
      <c r="I219">
        <f t="shared" si="32"/>
        <v>1.8493280076654628E-3</v>
      </c>
      <c r="O219">
        <f t="shared" ca="1" si="36"/>
        <v>-2.7861998997635307E-3</v>
      </c>
      <c r="Q219" s="2">
        <f t="shared" si="37"/>
        <v>26141.940000000002</v>
      </c>
    </row>
    <row r="220" spans="1:31">
      <c r="A220" s="60" t="s">
        <v>1074</v>
      </c>
      <c r="B220" s="61" t="s">
        <v>468</v>
      </c>
      <c r="C220" s="62">
        <v>41160.440999999999</v>
      </c>
      <c r="D220" s="62" t="s">
        <v>481</v>
      </c>
      <c r="E220" s="23">
        <f t="shared" si="33"/>
        <v>8808.001775623612</v>
      </c>
      <c r="F220">
        <f t="shared" si="34"/>
        <v>8808</v>
      </c>
      <c r="G220">
        <f t="shared" si="35"/>
        <v>2.8493280042312108E-3</v>
      </c>
      <c r="I220">
        <f t="shared" si="32"/>
        <v>2.8493280042312108E-3</v>
      </c>
      <c r="O220">
        <f t="shared" ca="1" si="36"/>
        <v>-2.7861998997635307E-3</v>
      </c>
      <c r="Q220" s="2">
        <f t="shared" si="37"/>
        <v>26141.940999999999</v>
      </c>
    </row>
    <row r="221" spans="1:31">
      <c r="A221" s="60" t="s">
        <v>1074</v>
      </c>
      <c r="B221" s="61" t="s">
        <v>468</v>
      </c>
      <c r="C221" s="62">
        <v>41160.449000000001</v>
      </c>
      <c r="D221" s="62" t="s">
        <v>481</v>
      </c>
      <c r="E221" s="23">
        <f t="shared" si="33"/>
        <v>8808.0067610057431</v>
      </c>
      <c r="F221">
        <f t="shared" si="34"/>
        <v>8808</v>
      </c>
      <c r="G221">
        <f t="shared" si="35"/>
        <v>1.0849328005861025E-2</v>
      </c>
      <c r="I221">
        <f t="shared" si="32"/>
        <v>1.0849328005861025E-2</v>
      </c>
      <c r="O221">
        <f t="shared" ca="1" si="36"/>
        <v>-2.7861998997635307E-3</v>
      </c>
      <c r="Q221" s="2">
        <f t="shared" si="37"/>
        <v>26141.949000000001</v>
      </c>
    </row>
    <row r="222" spans="1:31">
      <c r="A222" s="60" t="s">
        <v>1074</v>
      </c>
      <c r="B222" s="61" t="s">
        <v>468</v>
      </c>
      <c r="C222" s="62">
        <v>41160.449000000001</v>
      </c>
      <c r="D222" s="62" t="s">
        <v>481</v>
      </c>
      <c r="E222" s="23">
        <f t="shared" si="33"/>
        <v>8808.0067610057431</v>
      </c>
      <c r="F222">
        <f t="shared" si="34"/>
        <v>8808</v>
      </c>
      <c r="G222">
        <f t="shared" si="35"/>
        <v>1.0849328005861025E-2</v>
      </c>
      <c r="I222">
        <f t="shared" si="32"/>
        <v>1.0849328005861025E-2</v>
      </c>
      <c r="O222">
        <f t="shared" ca="1" si="36"/>
        <v>-2.7861998997635307E-3</v>
      </c>
      <c r="Q222" s="2">
        <f t="shared" si="37"/>
        <v>26141.949000000001</v>
      </c>
    </row>
    <row r="223" spans="1:31">
      <c r="A223" s="60" t="s">
        <v>1074</v>
      </c>
      <c r="B223" s="61" t="s">
        <v>468</v>
      </c>
      <c r="C223" s="62">
        <v>41160.449999999997</v>
      </c>
      <c r="D223" s="62" t="s">
        <v>481</v>
      </c>
      <c r="E223" s="23">
        <f t="shared" si="33"/>
        <v>8808.007384178507</v>
      </c>
      <c r="F223">
        <f t="shared" si="34"/>
        <v>8808</v>
      </c>
      <c r="G223">
        <f t="shared" si="35"/>
        <v>1.1849328002426773E-2</v>
      </c>
      <c r="I223">
        <f t="shared" si="32"/>
        <v>1.1849328002426773E-2</v>
      </c>
      <c r="O223">
        <f t="shared" ca="1" si="36"/>
        <v>-2.7861998997635307E-3</v>
      </c>
      <c r="Q223" s="2">
        <f t="shared" si="37"/>
        <v>26141.949999999997</v>
      </c>
    </row>
    <row r="224" spans="1:31">
      <c r="A224" s="60" t="s">
        <v>1074</v>
      </c>
      <c r="B224" s="61" t="s">
        <v>468</v>
      </c>
      <c r="C224" s="62">
        <v>41160.449999999997</v>
      </c>
      <c r="D224" s="62" t="s">
        <v>481</v>
      </c>
      <c r="E224" s="23">
        <f t="shared" si="33"/>
        <v>8808.007384178507</v>
      </c>
      <c r="F224">
        <f t="shared" si="34"/>
        <v>8808</v>
      </c>
      <c r="G224">
        <f t="shared" si="35"/>
        <v>1.1849328002426773E-2</v>
      </c>
      <c r="I224">
        <f t="shared" si="32"/>
        <v>1.1849328002426773E-2</v>
      </c>
      <c r="O224">
        <f t="shared" ca="1" si="36"/>
        <v>-2.7861998997635307E-3</v>
      </c>
      <c r="Q224" s="2">
        <f t="shared" si="37"/>
        <v>26141.949999999997</v>
      </c>
    </row>
    <row r="225" spans="1:31">
      <c r="A225" s="60" t="s">
        <v>1074</v>
      </c>
      <c r="B225" s="61" t="s">
        <v>468</v>
      </c>
      <c r="C225" s="62">
        <v>41160.453000000001</v>
      </c>
      <c r="D225" s="62" t="s">
        <v>481</v>
      </c>
      <c r="E225" s="23">
        <f t="shared" si="33"/>
        <v>8808.0092536968095</v>
      </c>
      <c r="F225">
        <f t="shared" si="34"/>
        <v>8808</v>
      </c>
      <c r="G225">
        <f t="shared" si="35"/>
        <v>1.4849328006675933E-2</v>
      </c>
      <c r="I225">
        <f t="shared" si="32"/>
        <v>1.4849328006675933E-2</v>
      </c>
      <c r="O225">
        <f t="shared" ca="1" si="36"/>
        <v>-2.7861998997635307E-3</v>
      </c>
      <c r="Q225" s="2">
        <f t="shared" si="37"/>
        <v>26141.953000000001</v>
      </c>
    </row>
    <row r="226" spans="1:31">
      <c r="A226" s="60" t="s">
        <v>1074</v>
      </c>
      <c r="B226" s="61" t="s">
        <v>468</v>
      </c>
      <c r="C226" s="62">
        <v>41160.455999999998</v>
      </c>
      <c r="D226" s="62" t="s">
        <v>481</v>
      </c>
      <c r="E226" s="23">
        <f t="shared" si="33"/>
        <v>8808.0111232151066</v>
      </c>
      <c r="F226">
        <f t="shared" si="34"/>
        <v>8808</v>
      </c>
      <c r="G226">
        <f t="shared" si="35"/>
        <v>1.7849328003649134E-2</v>
      </c>
      <c r="I226">
        <f t="shared" si="32"/>
        <v>1.7849328003649134E-2</v>
      </c>
      <c r="O226">
        <f t="shared" ca="1" si="36"/>
        <v>-2.7861998997635307E-3</v>
      </c>
      <c r="Q226" s="2">
        <f t="shared" si="37"/>
        <v>26141.955999999998</v>
      </c>
    </row>
    <row r="227" spans="1:31">
      <c r="A227" s="60" t="s">
        <v>1070</v>
      </c>
      <c r="B227" s="61" t="s">
        <v>468</v>
      </c>
      <c r="C227" s="62">
        <v>41184.504999999997</v>
      </c>
      <c r="D227" s="62" t="s">
        <v>481</v>
      </c>
      <c r="E227" s="23">
        <f t="shared" si="33"/>
        <v>8822.9978050720983</v>
      </c>
      <c r="F227">
        <f t="shared" si="34"/>
        <v>8823</v>
      </c>
      <c r="G227">
        <f t="shared" si="35"/>
        <v>-3.5221819998696446E-3</v>
      </c>
      <c r="I227">
        <f t="shared" si="32"/>
        <v>-3.5221819998696446E-3</v>
      </c>
      <c r="O227">
        <f t="shared" ca="1" si="36"/>
        <v>-2.7838681510130611E-3</v>
      </c>
      <c r="Q227" s="2">
        <f t="shared" si="37"/>
        <v>26166.004999999997</v>
      </c>
    </row>
    <row r="228" spans="1:31">
      <c r="A228" s="23" t="s">
        <v>410</v>
      </c>
      <c r="B228" s="28"/>
      <c r="C228" s="24">
        <v>41208.591</v>
      </c>
      <c r="D228" s="24"/>
      <c r="E228">
        <f t="shared" si="33"/>
        <v>8838.0075443214464</v>
      </c>
      <c r="F228">
        <f t="shared" si="34"/>
        <v>8838</v>
      </c>
      <c r="G228">
        <f t="shared" si="35"/>
        <v>1.210630800051149E-2</v>
      </c>
      <c r="I228">
        <f t="shared" si="32"/>
        <v>1.210630800051149E-2</v>
      </c>
      <c r="O228">
        <f t="shared" ca="1" si="36"/>
        <v>-2.7815364022625915E-3</v>
      </c>
      <c r="Q228" s="2">
        <f t="shared" si="37"/>
        <v>26190.091</v>
      </c>
      <c r="T228" s="2"/>
      <c r="AB228">
        <v>5</v>
      </c>
      <c r="AC228" t="s">
        <v>389</v>
      </c>
      <c r="AE228" t="s">
        <v>384</v>
      </c>
    </row>
    <row r="229" spans="1:31">
      <c r="A229" s="23" t="s">
        <v>410</v>
      </c>
      <c r="B229" s="28"/>
      <c r="C229" s="24">
        <v>41208.591999999997</v>
      </c>
      <c r="D229" s="24"/>
      <c r="E229">
        <f t="shared" si="33"/>
        <v>8838.0081674942103</v>
      </c>
      <c r="F229">
        <f t="shared" si="34"/>
        <v>8838</v>
      </c>
      <c r="G229">
        <f t="shared" si="35"/>
        <v>1.3106307997077238E-2</v>
      </c>
      <c r="I229">
        <f t="shared" si="32"/>
        <v>1.3106307997077238E-2</v>
      </c>
      <c r="O229">
        <f t="shared" ca="1" si="36"/>
        <v>-2.7815364022625915E-3</v>
      </c>
      <c r="Q229" s="2">
        <f t="shared" si="37"/>
        <v>26190.091999999997</v>
      </c>
      <c r="T229" s="2"/>
      <c r="AB229">
        <v>5</v>
      </c>
      <c r="AC229" t="s">
        <v>390</v>
      </c>
      <c r="AE229" t="s">
        <v>384</v>
      </c>
    </row>
    <row r="230" spans="1:31">
      <c r="A230" s="23" t="s">
        <v>410</v>
      </c>
      <c r="B230" s="28"/>
      <c r="C230" s="24">
        <v>41213.385000000002</v>
      </c>
      <c r="D230" s="24"/>
      <c r="E230">
        <f t="shared" si="33"/>
        <v>8840.9950345631387</v>
      </c>
      <c r="F230">
        <f t="shared" si="34"/>
        <v>8841</v>
      </c>
      <c r="G230">
        <f t="shared" si="35"/>
        <v>-7.9679939954075962E-3</v>
      </c>
      <c r="I230">
        <f t="shared" si="32"/>
        <v>-7.9679939954075962E-3</v>
      </c>
      <c r="O230">
        <f t="shared" ca="1" si="36"/>
        <v>-2.7810700525124979E-3</v>
      </c>
      <c r="Q230" s="2">
        <f t="shared" si="37"/>
        <v>26194.885000000002</v>
      </c>
      <c r="T230" s="2"/>
      <c r="AB230">
        <v>6</v>
      </c>
      <c r="AC230" t="s">
        <v>387</v>
      </c>
      <c r="AE230" t="s">
        <v>384</v>
      </c>
    </row>
    <row r="231" spans="1:31">
      <c r="A231" s="60" t="s">
        <v>1104</v>
      </c>
      <c r="B231" s="61" t="s">
        <v>468</v>
      </c>
      <c r="C231" s="62">
        <v>41213.402999999998</v>
      </c>
      <c r="D231" s="62" t="s">
        <v>481</v>
      </c>
      <c r="E231" s="23">
        <f t="shared" si="33"/>
        <v>8841.0062516729304</v>
      </c>
      <c r="F231">
        <f t="shared" si="34"/>
        <v>8841</v>
      </c>
      <c r="G231">
        <f t="shared" si="35"/>
        <v>1.0032006000983529E-2</v>
      </c>
      <c r="I231">
        <f t="shared" si="32"/>
        <v>1.0032006000983529E-2</v>
      </c>
      <c r="O231">
        <f t="shared" ca="1" si="36"/>
        <v>-2.7810700525124979E-3</v>
      </c>
      <c r="Q231" s="2">
        <f t="shared" si="37"/>
        <v>26194.902999999998</v>
      </c>
    </row>
    <row r="232" spans="1:31">
      <c r="A232" s="23" t="s">
        <v>411</v>
      </c>
      <c r="B232" s="28"/>
      <c r="C232" s="24">
        <v>41213.406000000003</v>
      </c>
      <c r="D232" s="24"/>
      <c r="E232">
        <f t="shared" si="33"/>
        <v>8841.0081211912311</v>
      </c>
      <c r="F232">
        <f t="shared" si="34"/>
        <v>8841</v>
      </c>
      <c r="G232">
        <f t="shared" si="35"/>
        <v>1.3032006005232688E-2</v>
      </c>
      <c r="I232">
        <f t="shared" si="32"/>
        <v>1.3032006005232688E-2</v>
      </c>
      <c r="O232">
        <f t="shared" ca="1" si="36"/>
        <v>-2.7810700525124979E-3</v>
      </c>
      <c r="Q232" s="2">
        <f t="shared" si="37"/>
        <v>26194.906000000003</v>
      </c>
      <c r="T232" s="2"/>
      <c r="AB232">
        <v>10</v>
      </c>
      <c r="AC232" t="s">
        <v>385</v>
      </c>
      <c r="AE232" t="s">
        <v>384</v>
      </c>
    </row>
    <row r="233" spans="1:31">
      <c r="A233" s="23" t="s">
        <v>410</v>
      </c>
      <c r="B233" s="28"/>
      <c r="C233" s="24">
        <v>41229.444000000003</v>
      </c>
      <c r="D233" s="24"/>
      <c r="E233">
        <f t="shared" si="33"/>
        <v>8851.0025660173142</v>
      </c>
      <c r="F233">
        <f t="shared" si="34"/>
        <v>8851</v>
      </c>
      <c r="G233">
        <f t="shared" si="35"/>
        <v>4.1176660015480593E-3</v>
      </c>
      <c r="I233">
        <f t="shared" si="32"/>
        <v>4.1176660015480593E-3</v>
      </c>
      <c r="O233">
        <f t="shared" ca="1" si="36"/>
        <v>-2.7795155533455185E-3</v>
      </c>
      <c r="Q233" s="2">
        <f t="shared" si="37"/>
        <v>26210.944000000003</v>
      </c>
      <c r="T233" s="2"/>
      <c r="AB233">
        <v>11</v>
      </c>
      <c r="AC233" t="s">
        <v>383</v>
      </c>
      <c r="AE233" t="s">
        <v>384</v>
      </c>
    </row>
    <row r="234" spans="1:31">
      <c r="A234" s="23" t="s">
        <v>410</v>
      </c>
      <c r="B234" s="28"/>
      <c r="C234" s="24">
        <v>41234.26</v>
      </c>
      <c r="D234" s="24"/>
      <c r="E234">
        <f t="shared" si="33"/>
        <v>8854.0037660598628</v>
      </c>
      <c r="F234">
        <f t="shared" si="34"/>
        <v>8854</v>
      </c>
      <c r="G234">
        <f t="shared" si="35"/>
        <v>6.0433640028350055E-3</v>
      </c>
      <c r="I234">
        <f t="shared" si="32"/>
        <v>6.0433640028350055E-3</v>
      </c>
      <c r="O234">
        <f t="shared" ca="1" si="36"/>
        <v>-2.7790492035954244E-3</v>
      </c>
      <c r="Q234" s="2">
        <f t="shared" si="37"/>
        <v>26215.760000000002</v>
      </c>
      <c r="T234" s="2"/>
      <c r="AB234">
        <v>8</v>
      </c>
      <c r="AC234" t="s">
        <v>383</v>
      </c>
      <c r="AE234" t="s">
        <v>384</v>
      </c>
    </row>
    <row r="235" spans="1:31">
      <c r="A235" s="23" t="s">
        <v>411</v>
      </c>
      <c r="B235" s="28"/>
      <c r="C235" s="24">
        <v>41250.311999999998</v>
      </c>
      <c r="D235" s="24"/>
      <c r="E235">
        <f t="shared" si="33"/>
        <v>8864.0069353046711</v>
      </c>
      <c r="F235">
        <f t="shared" si="34"/>
        <v>8864</v>
      </c>
      <c r="G235">
        <f t="shared" si="35"/>
        <v>1.1129023994726595E-2</v>
      </c>
      <c r="I235">
        <f t="shared" si="32"/>
        <v>1.1129023994726595E-2</v>
      </c>
      <c r="O235">
        <f t="shared" ca="1" si="36"/>
        <v>-2.7774947044284445E-3</v>
      </c>
      <c r="Q235" s="2">
        <f t="shared" si="37"/>
        <v>26231.811999999998</v>
      </c>
      <c r="T235" s="2"/>
      <c r="AB235">
        <v>8</v>
      </c>
      <c r="AC235" t="s">
        <v>387</v>
      </c>
      <c r="AE235" t="s">
        <v>384</v>
      </c>
    </row>
    <row r="236" spans="1:31">
      <c r="A236" s="60" t="s">
        <v>1070</v>
      </c>
      <c r="B236" s="61" t="s">
        <v>468</v>
      </c>
      <c r="C236" s="62">
        <v>41266.353999999999</v>
      </c>
      <c r="D236" s="62" t="s">
        <v>481</v>
      </c>
      <c r="E236" s="23">
        <f t="shared" si="33"/>
        <v>8874.0038728218206</v>
      </c>
      <c r="F236">
        <f t="shared" si="34"/>
        <v>8874</v>
      </c>
      <c r="G236">
        <f t="shared" si="35"/>
        <v>6.2146839991328306E-3</v>
      </c>
      <c r="I236">
        <f t="shared" si="32"/>
        <v>6.2146839991328306E-3</v>
      </c>
      <c r="O236">
        <f t="shared" ca="1" si="36"/>
        <v>-2.7759402052614651E-3</v>
      </c>
      <c r="Q236" s="2">
        <f t="shared" si="37"/>
        <v>26247.853999999999</v>
      </c>
    </row>
    <row r="237" spans="1:31">
      <c r="A237" s="23" t="s">
        <v>412</v>
      </c>
      <c r="B237" s="28"/>
      <c r="C237" s="24">
        <v>41274.375999999997</v>
      </c>
      <c r="D237" s="24"/>
      <c r="E237">
        <f t="shared" si="33"/>
        <v>8879.0029647531592</v>
      </c>
      <c r="F237">
        <f t="shared" si="34"/>
        <v>8879</v>
      </c>
      <c r="G237">
        <f t="shared" si="35"/>
        <v>4.7575139979016967E-3</v>
      </c>
      <c r="I237">
        <f t="shared" si="32"/>
        <v>4.7575139979016967E-3</v>
      </c>
      <c r="O237">
        <f t="shared" ca="1" si="36"/>
        <v>-2.7751629556779754E-3</v>
      </c>
      <c r="Q237" s="2">
        <f t="shared" si="37"/>
        <v>26255.875999999997</v>
      </c>
      <c r="T237" s="2"/>
      <c r="AB237">
        <v>10</v>
      </c>
      <c r="AC237" t="s">
        <v>391</v>
      </c>
      <c r="AE237" t="s">
        <v>384</v>
      </c>
    </row>
    <row r="238" spans="1:31">
      <c r="A238" s="23" t="s">
        <v>413</v>
      </c>
      <c r="B238" s="28"/>
      <c r="C238" s="24">
        <v>41303.256000000001</v>
      </c>
      <c r="D238" s="24"/>
      <c r="E238">
        <f t="shared" si="33"/>
        <v>8897.0001942441995</v>
      </c>
      <c r="F238">
        <f t="shared" si="34"/>
        <v>8897</v>
      </c>
      <c r="G238">
        <f t="shared" si="35"/>
        <v>3.1170200236374512E-4</v>
      </c>
      <c r="I238">
        <f t="shared" si="32"/>
        <v>3.1170200236374512E-4</v>
      </c>
      <c r="O238">
        <f t="shared" ca="1" si="36"/>
        <v>-2.7723648571774118E-3</v>
      </c>
      <c r="Q238" s="2">
        <f t="shared" si="37"/>
        <v>26284.756000000001</v>
      </c>
      <c r="T238" s="2"/>
      <c r="AB238">
        <v>11</v>
      </c>
      <c r="AC238" t="s">
        <v>387</v>
      </c>
      <c r="AE238" t="s">
        <v>384</v>
      </c>
    </row>
    <row r="239" spans="1:31">
      <c r="A239" s="23" t="s">
        <v>413</v>
      </c>
      <c r="B239" s="28"/>
      <c r="C239" s="24">
        <v>41303.256999999998</v>
      </c>
      <c r="D239" s="24"/>
      <c r="E239">
        <f t="shared" si="33"/>
        <v>8897.0008174169634</v>
      </c>
      <c r="F239">
        <f t="shared" si="34"/>
        <v>8897</v>
      </c>
      <c r="G239">
        <f t="shared" si="35"/>
        <v>1.3117019989294931E-3</v>
      </c>
      <c r="I239">
        <f t="shared" si="32"/>
        <v>1.3117019989294931E-3</v>
      </c>
      <c r="O239">
        <f t="shared" ca="1" si="36"/>
        <v>-2.7723648571774118E-3</v>
      </c>
      <c r="Q239" s="2">
        <f t="shared" si="37"/>
        <v>26284.756999999998</v>
      </c>
      <c r="T239" s="2"/>
      <c r="AB239">
        <v>7</v>
      </c>
      <c r="AC239" t="s">
        <v>383</v>
      </c>
      <c r="AE239" t="s">
        <v>384</v>
      </c>
    </row>
    <row r="240" spans="1:31">
      <c r="A240" s="60" t="s">
        <v>1070</v>
      </c>
      <c r="B240" s="61" t="s">
        <v>468</v>
      </c>
      <c r="C240" s="62">
        <v>41303.26</v>
      </c>
      <c r="D240" s="62" t="s">
        <v>481</v>
      </c>
      <c r="E240" s="23">
        <f t="shared" si="33"/>
        <v>8897.0026869352641</v>
      </c>
      <c r="F240">
        <f t="shared" si="34"/>
        <v>8897</v>
      </c>
      <c r="G240">
        <f t="shared" si="35"/>
        <v>4.3117020031786524E-3</v>
      </c>
      <c r="I240">
        <f t="shared" si="32"/>
        <v>4.3117020031786524E-3</v>
      </c>
      <c r="O240">
        <f t="shared" ca="1" si="36"/>
        <v>-2.7723648571774118E-3</v>
      </c>
      <c r="Q240" s="2">
        <f t="shared" si="37"/>
        <v>26284.760000000002</v>
      </c>
    </row>
    <row r="241" spans="1:31">
      <c r="A241" s="23" t="s">
        <v>413</v>
      </c>
      <c r="B241" s="28"/>
      <c r="C241" s="24">
        <v>41319.305999999997</v>
      </c>
      <c r="D241" s="24"/>
      <c r="E241">
        <f t="shared" si="33"/>
        <v>8907.0021171434746</v>
      </c>
      <c r="F241">
        <f t="shared" si="34"/>
        <v>8907</v>
      </c>
      <c r="G241">
        <f t="shared" si="35"/>
        <v>3.3973620011238381E-3</v>
      </c>
      <c r="I241">
        <f t="shared" si="32"/>
        <v>3.3973620011238381E-3</v>
      </c>
      <c r="O241">
        <f t="shared" ca="1" si="36"/>
        <v>-2.7708103580104324E-3</v>
      </c>
      <c r="Q241" s="2">
        <f t="shared" si="37"/>
        <v>26300.805999999997</v>
      </c>
      <c r="T241" s="2"/>
      <c r="AB241">
        <v>11</v>
      </c>
      <c r="AC241" t="s">
        <v>383</v>
      </c>
      <c r="AE241" t="s">
        <v>384</v>
      </c>
    </row>
    <row r="242" spans="1:31">
      <c r="A242" s="23" t="s">
        <v>412</v>
      </c>
      <c r="B242" s="28"/>
      <c r="C242" s="24">
        <v>41335.351000000002</v>
      </c>
      <c r="D242" s="24"/>
      <c r="E242">
        <f t="shared" si="33"/>
        <v>8917.0009241789248</v>
      </c>
      <c r="F242">
        <f t="shared" si="34"/>
        <v>8917</v>
      </c>
      <c r="G242">
        <f t="shared" si="35"/>
        <v>1.4830220025032759E-3</v>
      </c>
      <c r="I242">
        <f t="shared" ref="I242:I273" si="38">+G242</f>
        <v>1.4830220025032759E-3</v>
      </c>
      <c r="O242">
        <f t="shared" ca="1" si="36"/>
        <v>-2.7692558588434529E-3</v>
      </c>
      <c r="Q242" s="2">
        <f t="shared" si="37"/>
        <v>26316.851000000002</v>
      </c>
      <c r="T242" s="2"/>
      <c r="AB242">
        <v>11</v>
      </c>
      <c r="AC242" t="s">
        <v>385</v>
      </c>
      <c r="AE242" t="s">
        <v>384</v>
      </c>
    </row>
    <row r="243" spans="1:31">
      <c r="A243" s="60" t="s">
        <v>1135</v>
      </c>
      <c r="B243" s="61" t="s">
        <v>468</v>
      </c>
      <c r="C243" s="62">
        <v>41505.453000000001</v>
      </c>
      <c r="D243" s="62" t="s">
        <v>481</v>
      </c>
      <c r="E243" s="23">
        <f t="shared" si="33"/>
        <v>9023.0038580738146</v>
      </c>
      <c r="F243">
        <f t="shared" si="34"/>
        <v>9023</v>
      </c>
      <c r="G243">
        <f t="shared" si="35"/>
        <v>6.1910180011182092E-3</v>
      </c>
      <c r="I243">
        <f t="shared" si="38"/>
        <v>6.1910180011182092E-3</v>
      </c>
      <c r="O243">
        <f t="shared" ca="1" si="36"/>
        <v>-2.7527781676734684E-3</v>
      </c>
      <c r="Q243" s="2">
        <f t="shared" si="37"/>
        <v>26486.953000000001</v>
      </c>
    </row>
    <row r="244" spans="1:31">
      <c r="A244" s="60" t="s">
        <v>1135</v>
      </c>
      <c r="B244" s="61" t="s">
        <v>468</v>
      </c>
      <c r="C244" s="62">
        <v>41505.455999999998</v>
      </c>
      <c r="D244" s="62" t="s">
        <v>481</v>
      </c>
      <c r="E244" s="23">
        <f t="shared" si="33"/>
        <v>9023.0057275921117</v>
      </c>
      <c r="F244">
        <f t="shared" si="34"/>
        <v>9023</v>
      </c>
      <c r="G244">
        <f t="shared" si="35"/>
        <v>9.1910179980914108E-3</v>
      </c>
      <c r="I244">
        <f t="shared" si="38"/>
        <v>9.1910179980914108E-3</v>
      </c>
      <c r="O244">
        <f t="shared" ca="1" si="36"/>
        <v>-2.7527781676734684E-3</v>
      </c>
      <c r="Q244" s="2">
        <f t="shared" si="37"/>
        <v>26486.955999999998</v>
      </c>
    </row>
    <row r="245" spans="1:31">
      <c r="A245" s="60" t="s">
        <v>1135</v>
      </c>
      <c r="B245" s="61" t="s">
        <v>468</v>
      </c>
      <c r="C245" s="62">
        <v>41505.455999999998</v>
      </c>
      <c r="D245" s="62" t="s">
        <v>481</v>
      </c>
      <c r="E245" s="23">
        <f t="shared" si="33"/>
        <v>9023.0057275921117</v>
      </c>
      <c r="F245">
        <f t="shared" si="34"/>
        <v>9023</v>
      </c>
      <c r="G245">
        <f t="shared" si="35"/>
        <v>9.1910179980914108E-3</v>
      </c>
      <c r="I245">
        <f t="shared" si="38"/>
        <v>9.1910179980914108E-3</v>
      </c>
      <c r="O245">
        <f t="shared" ca="1" si="36"/>
        <v>-2.7527781676734684E-3</v>
      </c>
      <c r="Q245" s="2">
        <f t="shared" si="37"/>
        <v>26486.955999999998</v>
      </c>
    </row>
    <row r="246" spans="1:31">
      <c r="A246" s="60" t="s">
        <v>1135</v>
      </c>
      <c r="B246" s="61" t="s">
        <v>468</v>
      </c>
      <c r="C246" s="62">
        <v>41505.457000000002</v>
      </c>
      <c r="D246" s="62" t="s">
        <v>481</v>
      </c>
      <c r="E246" s="23">
        <f t="shared" si="33"/>
        <v>9023.0063507648811</v>
      </c>
      <c r="F246">
        <f t="shared" si="34"/>
        <v>9023</v>
      </c>
      <c r="G246">
        <f t="shared" si="35"/>
        <v>1.0191018001933116E-2</v>
      </c>
      <c r="I246">
        <f t="shared" si="38"/>
        <v>1.0191018001933116E-2</v>
      </c>
      <c r="O246">
        <f t="shared" ca="1" si="36"/>
        <v>-2.7527781676734684E-3</v>
      </c>
      <c r="Q246" s="2">
        <f t="shared" si="37"/>
        <v>26486.957000000002</v>
      </c>
    </row>
    <row r="247" spans="1:31">
      <c r="A247" s="60" t="s">
        <v>1135</v>
      </c>
      <c r="B247" s="61" t="s">
        <v>468</v>
      </c>
      <c r="C247" s="62">
        <v>41505.46</v>
      </c>
      <c r="D247" s="62" t="s">
        <v>481</v>
      </c>
      <c r="E247" s="23">
        <f t="shared" si="33"/>
        <v>9023.0082202831782</v>
      </c>
      <c r="F247">
        <f t="shared" si="34"/>
        <v>9023</v>
      </c>
      <c r="G247">
        <f t="shared" si="35"/>
        <v>1.3191017998906318E-2</v>
      </c>
      <c r="I247">
        <f t="shared" si="38"/>
        <v>1.3191017998906318E-2</v>
      </c>
      <c r="O247">
        <f t="shared" ca="1" si="36"/>
        <v>-2.7527781676734684E-3</v>
      </c>
      <c r="Q247" s="2">
        <f t="shared" si="37"/>
        <v>26486.959999999999</v>
      </c>
    </row>
    <row r="248" spans="1:31">
      <c r="A248" s="60" t="s">
        <v>1135</v>
      </c>
      <c r="B248" s="61" t="s">
        <v>468</v>
      </c>
      <c r="C248" s="62">
        <v>41505.461000000003</v>
      </c>
      <c r="D248" s="62" t="s">
        <v>481</v>
      </c>
      <c r="E248" s="23">
        <f t="shared" si="33"/>
        <v>9023.0088434559457</v>
      </c>
      <c r="F248">
        <f t="shared" si="34"/>
        <v>9023</v>
      </c>
      <c r="G248">
        <f t="shared" si="35"/>
        <v>1.4191018002748024E-2</v>
      </c>
      <c r="I248">
        <f t="shared" si="38"/>
        <v>1.4191018002748024E-2</v>
      </c>
      <c r="O248">
        <f t="shared" ca="1" si="36"/>
        <v>-2.7527781676734684E-3</v>
      </c>
      <c r="Q248" s="2">
        <f t="shared" si="37"/>
        <v>26486.961000000003</v>
      </c>
    </row>
    <row r="249" spans="1:31">
      <c r="A249" s="60" t="s">
        <v>1135</v>
      </c>
      <c r="B249" s="61" t="s">
        <v>468</v>
      </c>
      <c r="C249" s="62">
        <v>41505.462</v>
      </c>
      <c r="D249" s="62" t="s">
        <v>481</v>
      </c>
      <c r="E249" s="23">
        <f t="shared" si="33"/>
        <v>9023.0094666287096</v>
      </c>
      <c r="F249">
        <f t="shared" si="34"/>
        <v>9023</v>
      </c>
      <c r="G249">
        <f t="shared" si="35"/>
        <v>1.5191017999313772E-2</v>
      </c>
      <c r="I249">
        <f t="shared" si="38"/>
        <v>1.5191017999313772E-2</v>
      </c>
      <c r="O249">
        <f t="shared" ca="1" si="36"/>
        <v>-2.7527781676734684E-3</v>
      </c>
      <c r="Q249" s="2">
        <f t="shared" si="37"/>
        <v>26486.962</v>
      </c>
    </row>
    <row r="250" spans="1:31">
      <c r="A250" s="60" t="s">
        <v>1135</v>
      </c>
      <c r="B250" s="61" t="s">
        <v>468</v>
      </c>
      <c r="C250" s="62">
        <v>41505.462</v>
      </c>
      <c r="D250" s="62" t="s">
        <v>481</v>
      </c>
      <c r="E250" s="23">
        <f t="shared" si="33"/>
        <v>9023.0094666287096</v>
      </c>
      <c r="F250">
        <f t="shared" si="34"/>
        <v>9023</v>
      </c>
      <c r="G250">
        <f t="shared" si="35"/>
        <v>1.5191017999313772E-2</v>
      </c>
      <c r="I250">
        <f t="shared" si="38"/>
        <v>1.5191017999313772E-2</v>
      </c>
      <c r="O250">
        <f t="shared" ca="1" si="36"/>
        <v>-2.7527781676734684E-3</v>
      </c>
      <c r="Q250" s="2">
        <f t="shared" si="37"/>
        <v>26486.962</v>
      </c>
    </row>
    <row r="251" spans="1:31">
      <c r="A251" s="60" t="s">
        <v>1135</v>
      </c>
      <c r="B251" s="61" t="s">
        <v>468</v>
      </c>
      <c r="C251" s="62">
        <v>41505.462</v>
      </c>
      <c r="D251" s="62" t="s">
        <v>481</v>
      </c>
      <c r="E251" s="23">
        <f t="shared" si="33"/>
        <v>9023.0094666287096</v>
      </c>
      <c r="F251">
        <f t="shared" si="34"/>
        <v>9023</v>
      </c>
      <c r="G251">
        <f t="shared" si="35"/>
        <v>1.5191017999313772E-2</v>
      </c>
      <c r="I251">
        <f t="shared" si="38"/>
        <v>1.5191017999313772E-2</v>
      </c>
      <c r="O251">
        <f t="shared" ca="1" si="36"/>
        <v>-2.7527781676734684E-3</v>
      </c>
      <c r="Q251" s="2">
        <f t="shared" si="37"/>
        <v>26486.962</v>
      </c>
    </row>
    <row r="252" spans="1:31">
      <c r="A252" s="23" t="s">
        <v>414</v>
      </c>
      <c r="B252" s="28"/>
      <c r="C252" s="24">
        <v>41513.472000000002</v>
      </c>
      <c r="D252" s="24"/>
      <c r="E252">
        <f t="shared" si="33"/>
        <v>9028.0010804868562</v>
      </c>
      <c r="F252">
        <f t="shared" si="34"/>
        <v>9028</v>
      </c>
      <c r="G252">
        <f t="shared" si="35"/>
        <v>1.7338480029138736E-3</v>
      </c>
      <c r="I252">
        <f t="shared" si="38"/>
        <v>1.7338480029138736E-3</v>
      </c>
      <c r="O252">
        <f t="shared" ca="1" si="36"/>
        <v>-2.7520009180899787E-3</v>
      </c>
      <c r="Q252" s="2">
        <f t="shared" si="37"/>
        <v>26494.972000000002</v>
      </c>
      <c r="T252" s="2"/>
      <c r="AB252">
        <v>11</v>
      </c>
      <c r="AC252" t="s">
        <v>383</v>
      </c>
      <c r="AE252" t="s">
        <v>384</v>
      </c>
    </row>
    <row r="253" spans="1:31">
      <c r="A253" s="23" t="s">
        <v>414</v>
      </c>
      <c r="B253" s="28"/>
      <c r="C253" s="24">
        <v>41521.468999999997</v>
      </c>
      <c r="D253" s="24"/>
      <c r="E253">
        <f t="shared" si="33"/>
        <v>9032.9845930990359</v>
      </c>
      <c r="F253">
        <f t="shared" si="34"/>
        <v>9033</v>
      </c>
      <c r="G253">
        <f t="shared" si="35"/>
        <v>-2.4723321999772452E-2</v>
      </c>
      <c r="I253">
        <f t="shared" si="38"/>
        <v>-2.4723321999772452E-2</v>
      </c>
      <c r="O253">
        <f t="shared" ca="1" si="36"/>
        <v>-2.7512236685064886E-3</v>
      </c>
      <c r="Q253" s="2">
        <f t="shared" si="37"/>
        <v>26502.968999999997</v>
      </c>
      <c r="T253" s="2"/>
      <c r="AB253">
        <v>10</v>
      </c>
      <c r="AC253" t="s">
        <v>383</v>
      </c>
      <c r="AE253" t="s">
        <v>384</v>
      </c>
    </row>
    <row r="254" spans="1:31">
      <c r="A254" s="60" t="s">
        <v>1155</v>
      </c>
      <c r="B254" s="61" t="s">
        <v>468</v>
      </c>
      <c r="C254" s="62">
        <v>41521.495999999999</v>
      </c>
      <c r="D254" s="62" t="s">
        <v>481</v>
      </c>
      <c r="E254" s="23">
        <f t="shared" si="33"/>
        <v>9033.001418763728</v>
      </c>
      <c r="F254">
        <f t="shared" si="34"/>
        <v>9033</v>
      </c>
      <c r="G254">
        <f t="shared" si="35"/>
        <v>2.2766780020901933E-3</v>
      </c>
      <c r="I254">
        <f t="shared" si="38"/>
        <v>2.2766780020901933E-3</v>
      </c>
      <c r="O254">
        <f t="shared" ca="1" si="36"/>
        <v>-2.7512236685064886E-3</v>
      </c>
      <c r="Q254" s="2">
        <f t="shared" si="37"/>
        <v>26502.995999999999</v>
      </c>
    </row>
    <row r="255" spans="1:31">
      <c r="A255" s="23" t="s">
        <v>415</v>
      </c>
      <c r="B255" s="28"/>
      <c r="C255" s="24">
        <v>41558.400000000001</v>
      </c>
      <c r="D255" s="24"/>
      <c r="E255">
        <f t="shared" si="33"/>
        <v>9055.9989865316384</v>
      </c>
      <c r="F255">
        <f t="shared" si="34"/>
        <v>9056</v>
      </c>
      <c r="G255">
        <f t="shared" si="35"/>
        <v>-1.6263039942714386E-3</v>
      </c>
      <c r="I255">
        <f t="shared" si="38"/>
        <v>-1.6263039942714386E-3</v>
      </c>
      <c r="O255">
        <f t="shared" ca="1" si="36"/>
        <v>-2.7476483204224357E-3</v>
      </c>
      <c r="Q255" s="2">
        <f t="shared" si="37"/>
        <v>26539.9</v>
      </c>
      <c r="T255" s="2"/>
      <c r="AB255">
        <v>9</v>
      </c>
      <c r="AC255" t="s">
        <v>387</v>
      </c>
      <c r="AE255" t="s">
        <v>384</v>
      </c>
    </row>
    <row r="256" spans="1:31">
      <c r="A256" s="23" t="s">
        <v>415</v>
      </c>
      <c r="B256" s="28"/>
      <c r="C256" s="24">
        <v>41558.404000000002</v>
      </c>
      <c r="D256" s="24"/>
      <c r="E256">
        <f t="shared" si="33"/>
        <v>9056.0014792227048</v>
      </c>
      <c r="F256">
        <f t="shared" si="34"/>
        <v>9056</v>
      </c>
      <c r="G256">
        <f t="shared" si="35"/>
        <v>2.3736960065434687E-3</v>
      </c>
      <c r="I256">
        <f t="shared" si="38"/>
        <v>2.3736960065434687E-3</v>
      </c>
      <c r="O256">
        <f t="shared" ca="1" si="36"/>
        <v>-2.7476483204224357E-3</v>
      </c>
      <c r="Q256" s="2">
        <f t="shared" si="37"/>
        <v>26539.904000000002</v>
      </c>
      <c r="T256" s="2"/>
      <c r="AB256">
        <v>11</v>
      </c>
      <c r="AC256" t="s">
        <v>383</v>
      </c>
      <c r="AE256" t="s">
        <v>384</v>
      </c>
    </row>
    <row r="257" spans="1:31">
      <c r="A257" s="23" t="s">
        <v>415</v>
      </c>
      <c r="B257" s="28"/>
      <c r="C257" s="24">
        <v>41566.417000000001</v>
      </c>
      <c r="D257" s="24"/>
      <c r="E257">
        <f t="shared" si="33"/>
        <v>9060.9949625991467</v>
      </c>
      <c r="F257">
        <f t="shared" si="34"/>
        <v>9061</v>
      </c>
      <c r="G257">
        <f t="shared" si="35"/>
        <v>-8.0834740001591854E-3</v>
      </c>
      <c r="I257">
        <f t="shared" si="38"/>
        <v>-8.0834740001591854E-3</v>
      </c>
      <c r="O257">
        <f t="shared" ca="1" si="36"/>
        <v>-2.7468710708389459E-3</v>
      </c>
      <c r="Q257" s="2">
        <f t="shared" si="37"/>
        <v>26547.917000000001</v>
      </c>
      <c r="T257" s="2"/>
      <c r="AB257">
        <v>11</v>
      </c>
      <c r="AC257" t="s">
        <v>385</v>
      </c>
      <c r="AE257" t="s">
        <v>384</v>
      </c>
    </row>
    <row r="258" spans="1:31">
      <c r="A258" s="23" t="s">
        <v>416</v>
      </c>
      <c r="B258" s="28"/>
      <c r="C258" s="24">
        <v>41595.305</v>
      </c>
      <c r="D258" s="24"/>
      <c r="E258">
        <f t="shared" si="33"/>
        <v>9078.9971774723144</v>
      </c>
      <c r="F258">
        <f t="shared" si="34"/>
        <v>9079</v>
      </c>
      <c r="G258">
        <f t="shared" si="35"/>
        <v>-4.5292860013432801E-3</v>
      </c>
      <c r="I258">
        <f t="shared" si="38"/>
        <v>-4.5292860013432801E-3</v>
      </c>
      <c r="O258">
        <f t="shared" ca="1" si="36"/>
        <v>-2.7440729723383827E-3</v>
      </c>
      <c r="Q258" s="2">
        <f t="shared" si="37"/>
        <v>26576.805</v>
      </c>
      <c r="T258" s="2"/>
      <c r="AB258">
        <v>8</v>
      </c>
      <c r="AC258" t="s">
        <v>386</v>
      </c>
      <c r="AE258" t="s">
        <v>384</v>
      </c>
    </row>
    <row r="259" spans="1:31">
      <c r="A259" s="23" t="s">
        <v>416</v>
      </c>
      <c r="B259" s="28"/>
      <c r="C259" s="24">
        <v>41595.31</v>
      </c>
      <c r="D259" s="24"/>
      <c r="E259">
        <f t="shared" si="33"/>
        <v>9079.0002933361448</v>
      </c>
      <c r="F259">
        <f t="shared" si="34"/>
        <v>9079</v>
      </c>
      <c r="G259">
        <f t="shared" si="35"/>
        <v>4.7071399603737518E-4</v>
      </c>
      <c r="I259">
        <f t="shared" si="38"/>
        <v>4.7071399603737518E-4</v>
      </c>
      <c r="O259">
        <f t="shared" ca="1" si="36"/>
        <v>-2.7440729723383827E-3</v>
      </c>
      <c r="Q259" s="2">
        <f t="shared" si="37"/>
        <v>26576.809999999998</v>
      </c>
      <c r="T259" s="2"/>
      <c r="AB259">
        <v>9</v>
      </c>
      <c r="AC259" t="s">
        <v>387</v>
      </c>
      <c r="AE259" t="s">
        <v>384</v>
      </c>
    </row>
    <row r="260" spans="1:31">
      <c r="A260" s="60" t="s">
        <v>1172</v>
      </c>
      <c r="B260" s="61" t="s">
        <v>468</v>
      </c>
      <c r="C260" s="62">
        <v>41603.334999999999</v>
      </c>
      <c r="D260" s="62" t="s">
        <v>481</v>
      </c>
      <c r="E260" s="23">
        <f t="shared" si="33"/>
        <v>9084.0012547857841</v>
      </c>
      <c r="F260">
        <f t="shared" si="34"/>
        <v>9084</v>
      </c>
      <c r="G260">
        <f t="shared" si="35"/>
        <v>2.0135439990554005E-3</v>
      </c>
      <c r="I260">
        <f t="shared" si="38"/>
        <v>2.0135439990554005E-3</v>
      </c>
      <c r="O260">
        <f t="shared" ca="1" si="36"/>
        <v>-2.743295722754893E-3</v>
      </c>
      <c r="Q260" s="2">
        <f t="shared" si="37"/>
        <v>26584.834999999999</v>
      </c>
    </row>
    <row r="261" spans="1:31">
      <c r="A261" s="23" t="s">
        <v>416</v>
      </c>
      <c r="B261" s="28"/>
      <c r="C261" s="24">
        <v>41603.345999999998</v>
      </c>
      <c r="D261" s="24"/>
      <c r="E261">
        <f t="shared" si="33"/>
        <v>9084.0081096862123</v>
      </c>
      <c r="F261">
        <f t="shared" si="34"/>
        <v>9084</v>
      </c>
      <c r="G261">
        <f t="shared" si="35"/>
        <v>1.3013543997658417E-2</v>
      </c>
      <c r="I261">
        <f t="shared" si="38"/>
        <v>1.3013543997658417E-2</v>
      </c>
      <c r="O261">
        <f t="shared" ca="1" si="36"/>
        <v>-2.743295722754893E-3</v>
      </c>
      <c r="Q261" s="2">
        <f t="shared" si="37"/>
        <v>26584.845999999998</v>
      </c>
      <c r="T261" s="2"/>
      <c r="AB261">
        <v>10</v>
      </c>
      <c r="AC261" t="s">
        <v>387</v>
      </c>
      <c r="AE261" t="s">
        <v>384</v>
      </c>
    </row>
    <row r="262" spans="1:31">
      <c r="A262" s="23" t="s">
        <v>416</v>
      </c>
      <c r="B262" s="28"/>
      <c r="C262" s="24">
        <v>41627.404000000002</v>
      </c>
      <c r="D262" s="24"/>
      <c r="E262">
        <f t="shared" si="33"/>
        <v>9099.0004000981062</v>
      </c>
      <c r="F262">
        <f t="shared" si="34"/>
        <v>9099</v>
      </c>
      <c r="G262">
        <f t="shared" si="35"/>
        <v>6.4203399961115792E-4</v>
      </c>
      <c r="I262">
        <f t="shared" si="38"/>
        <v>6.4203399961115792E-4</v>
      </c>
      <c r="O262">
        <f t="shared" ca="1" si="36"/>
        <v>-2.740963974004423E-3</v>
      </c>
      <c r="Q262" s="2">
        <f t="shared" si="37"/>
        <v>26608.904000000002</v>
      </c>
      <c r="T262" s="2"/>
      <c r="AB262">
        <v>11</v>
      </c>
      <c r="AC262" t="s">
        <v>385</v>
      </c>
      <c r="AE262" t="s">
        <v>384</v>
      </c>
    </row>
    <row r="263" spans="1:31">
      <c r="A263" s="23" t="s">
        <v>416</v>
      </c>
      <c r="B263" s="28"/>
      <c r="C263" s="24">
        <v>41648.262000000002</v>
      </c>
      <c r="D263" s="24"/>
      <c r="E263">
        <f t="shared" si="33"/>
        <v>9111.9985376578024</v>
      </c>
      <c r="F263">
        <f t="shared" si="34"/>
        <v>9112</v>
      </c>
      <c r="G263">
        <f t="shared" si="35"/>
        <v>-2.3466079946956597E-3</v>
      </c>
      <c r="I263">
        <f t="shared" si="38"/>
        <v>-2.3466079946956597E-3</v>
      </c>
      <c r="O263">
        <f t="shared" ca="1" si="36"/>
        <v>-2.73894312508735E-3</v>
      </c>
      <c r="Q263" s="2">
        <f t="shared" si="37"/>
        <v>26629.762000000002</v>
      </c>
      <c r="T263" s="2"/>
      <c r="AB263">
        <v>7</v>
      </c>
      <c r="AC263" t="s">
        <v>383</v>
      </c>
      <c r="AE263" t="s">
        <v>384</v>
      </c>
    </row>
    <row r="264" spans="1:31">
      <c r="A264" s="23" t="s">
        <v>417</v>
      </c>
      <c r="B264" s="28"/>
      <c r="C264" s="24">
        <v>41664.300000000003</v>
      </c>
      <c r="D264" s="24"/>
      <c r="E264">
        <f t="shared" si="33"/>
        <v>9121.9929824838855</v>
      </c>
      <c r="F264">
        <f t="shared" si="34"/>
        <v>9122</v>
      </c>
      <c r="G264">
        <f t="shared" si="35"/>
        <v>-1.1260947998380288E-2</v>
      </c>
      <c r="I264">
        <f t="shared" si="38"/>
        <v>-1.1260947998380288E-2</v>
      </c>
      <c r="O264">
        <f t="shared" ca="1" si="36"/>
        <v>-2.7373886259203701E-3</v>
      </c>
      <c r="Q264" s="2">
        <f t="shared" si="37"/>
        <v>26645.800000000003</v>
      </c>
      <c r="T264" s="2"/>
      <c r="AB264">
        <v>9</v>
      </c>
      <c r="AC264" t="s">
        <v>387</v>
      </c>
      <c r="AE264" t="s">
        <v>384</v>
      </c>
    </row>
    <row r="265" spans="1:31">
      <c r="A265" s="23" t="s">
        <v>417</v>
      </c>
      <c r="B265" s="28"/>
      <c r="C265" s="24">
        <v>41664.311999999998</v>
      </c>
      <c r="D265" s="24"/>
      <c r="E265">
        <f t="shared" si="33"/>
        <v>9122.0004605570794</v>
      </c>
      <c r="F265">
        <f t="shared" si="34"/>
        <v>9122</v>
      </c>
      <c r="G265">
        <f t="shared" si="35"/>
        <v>7.3905199678847566E-4</v>
      </c>
      <c r="I265">
        <f t="shared" si="38"/>
        <v>7.3905199678847566E-4</v>
      </c>
      <c r="O265">
        <f t="shared" ca="1" si="36"/>
        <v>-2.7373886259203701E-3</v>
      </c>
      <c r="Q265" s="2">
        <f t="shared" si="37"/>
        <v>26645.811999999998</v>
      </c>
      <c r="T265" s="2"/>
      <c r="AB265">
        <v>7</v>
      </c>
      <c r="AC265" t="s">
        <v>386</v>
      </c>
      <c r="AE265" t="s">
        <v>384</v>
      </c>
    </row>
    <row r="266" spans="1:31">
      <c r="A266" s="23" t="s">
        <v>417</v>
      </c>
      <c r="B266" s="28"/>
      <c r="C266" s="24">
        <v>41664.317999999999</v>
      </c>
      <c r="D266" s="24"/>
      <c r="E266">
        <f t="shared" si="33"/>
        <v>9122.0041995936772</v>
      </c>
      <c r="F266">
        <f t="shared" si="34"/>
        <v>9122</v>
      </c>
      <c r="G266">
        <f t="shared" si="35"/>
        <v>6.7390519980108365E-3</v>
      </c>
      <c r="I266">
        <f t="shared" si="38"/>
        <v>6.7390519980108365E-3</v>
      </c>
      <c r="O266">
        <f t="shared" ca="1" si="36"/>
        <v>-2.7373886259203701E-3</v>
      </c>
      <c r="Q266" s="2">
        <f t="shared" si="37"/>
        <v>26645.817999999999</v>
      </c>
      <c r="T266" s="2"/>
      <c r="AB266">
        <v>10</v>
      </c>
      <c r="AC266" t="s">
        <v>383</v>
      </c>
      <c r="AE266" t="s">
        <v>384</v>
      </c>
    </row>
    <row r="267" spans="1:31">
      <c r="A267" s="23" t="s">
        <v>417</v>
      </c>
      <c r="B267" s="28"/>
      <c r="C267" s="24">
        <v>41680.353999999999</v>
      </c>
      <c r="D267" s="24"/>
      <c r="E267">
        <f t="shared" si="33"/>
        <v>9131.997398074227</v>
      </c>
      <c r="F267">
        <f t="shared" si="34"/>
        <v>9132</v>
      </c>
      <c r="G267">
        <f t="shared" si="35"/>
        <v>-4.1752879988052882E-3</v>
      </c>
      <c r="I267">
        <f t="shared" si="38"/>
        <v>-4.1752879988052882E-3</v>
      </c>
      <c r="O267">
        <f t="shared" ca="1" si="36"/>
        <v>-2.7358341267533903E-3</v>
      </c>
      <c r="Q267" s="2">
        <f t="shared" si="37"/>
        <v>26661.853999999999</v>
      </c>
      <c r="T267" s="2"/>
      <c r="AB267">
        <v>8</v>
      </c>
      <c r="AC267" t="s">
        <v>387</v>
      </c>
      <c r="AE267" t="s">
        <v>384</v>
      </c>
    </row>
    <row r="268" spans="1:31">
      <c r="A268" s="23" t="s">
        <v>417</v>
      </c>
      <c r="B268" s="28"/>
      <c r="C268" s="24">
        <v>41688.377</v>
      </c>
      <c r="D268" s="24"/>
      <c r="E268">
        <f t="shared" si="33"/>
        <v>9136.997113178335</v>
      </c>
      <c r="F268">
        <f t="shared" si="34"/>
        <v>9137</v>
      </c>
      <c r="G268">
        <f t="shared" si="35"/>
        <v>-4.6324579961947165E-3</v>
      </c>
      <c r="I268">
        <f t="shared" si="38"/>
        <v>-4.6324579961947165E-3</v>
      </c>
      <c r="O268">
        <f t="shared" ca="1" si="36"/>
        <v>-2.7350568771699005E-3</v>
      </c>
      <c r="Q268" s="2">
        <f t="shared" si="37"/>
        <v>26669.877</v>
      </c>
      <c r="T268" s="2"/>
      <c r="AB268">
        <v>7</v>
      </c>
      <c r="AC268" t="s">
        <v>383</v>
      </c>
      <c r="AE268" t="s">
        <v>384</v>
      </c>
    </row>
    <row r="269" spans="1:31">
      <c r="A269" s="23" t="s">
        <v>417</v>
      </c>
      <c r="B269" s="28"/>
      <c r="C269" s="24">
        <v>41709.241999999998</v>
      </c>
      <c r="D269" s="24"/>
      <c r="E269">
        <f t="shared" si="33"/>
        <v>9149.9996129473948</v>
      </c>
      <c r="F269">
        <f t="shared" si="34"/>
        <v>9150</v>
      </c>
      <c r="G269">
        <f t="shared" si="35"/>
        <v>-6.2109999998938292E-4</v>
      </c>
      <c r="I269">
        <f t="shared" si="38"/>
        <v>-6.2109999998938292E-4</v>
      </c>
      <c r="O269">
        <f t="shared" ca="1" si="36"/>
        <v>-2.7330360282528275E-3</v>
      </c>
      <c r="Q269" s="2">
        <f t="shared" si="37"/>
        <v>26690.741999999998</v>
      </c>
      <c r="T269" s="2"/>
      <c r="AB269">
        <v>10</v>
      </c>
      <c r="AC269" t="s">
        <v>385</v>
      </c>
      <c r="AE269" t="s">
        <v>384</v>
      </c>
    </row>
    <row r="270" spans="1:31">
      <c r="A270" s="23" t="s">
        <v>418</v>
      </c>
      <c r="B270" s="28"/>
      <c r="C270" s="24">
        <v>41829.589999999997</v>
      </c>
      <c r="D270" s="24"/>
      <c r="E270">
        <f t="shared" si="33"/>
        <v>9224.9972090272877</v>
      </c>
      <c r="F270">
        <f t="shared" si="34"/>
        <v>9225</v>
      </c>
      <c r="G270">
        <f t="shared" si="35"/>
        <v>-4.4786500002373941E-3</v>
      </c>
      <c r="I270">
        <f t="shared" si="38"/>
        <v>-4.4786500002373941E-3</v>
      </c>
      <c r="O270">
        <f t="shared" ca="1" si="36"/>
        <v>-2.7213772845004801E-3</v>
      </c>
      <c r="Q270" s="2">
        <f t="shared" si="37"/>
        <v>26811.089999999997</v>
      </c>
      <c r="T270" s="2"/>
      <c r="AB270">
        <v>10</v>
      </c>
      <c r="AC270" t="s">
        <v>383</v>
      </c>
      <c r="AE270" t="s">
        <v>384</v>
      </c>
    </row>
    <row r="271" spans="1:31">
      <c r="A271" s="23" t="s">
        <v>419</v>
      </c>
      <c r="B271" s="28"/>
      <c r="C271" s="24">
        <v>41850.440999999999</v>
      </c>
      <c r="D271" s="24"/>
      <c r="E271">
        <f t="shared" si="33"/>
        <v>9237.990984377624</v>
      </c>
      <c r="F271">
        <f t="shared" si="34"/>
        <v>9238</v>
      </c>
      <c r="G271">
        <f t="shared" si="35"/>
        <v>-1.4467291999608278E-2</v>
      </c>
      <c r="I271">
        <f t="shared" si="38"/>
        <v>-1.4467291999608278E-2</v>
      </c>
      <c r="O271">
        <f t="shared" ca="1" si="36"/>
        <v>-2.7193564355834062E-3</v>
      </c>
      <c r="Q271" s="2">
        <f t="shared" si="37"/>
        <v>26831.940999999999</v>
      </c>
      <c r="T271" s="2"/>
      <c r="AB271">
        <v>8</v>
      </c>
      <c r="AC271" t="s">
        <v>387</v>
      </c>
      <c r="AE271" t="s">
        <v>384</v>
      </c>
    </row>
    <row r="272" spans="1:31">
      <c r="A272" s="23" t="s">
        <v>419</v>
      </c>
      <c r="B272" s="28"/>
      <c r="C272" s="24">
        <v>41850.461000000003</v>
      </c>
      <c r="D272" s="24"/>
      <c r="E272">
        <f t="shared" si="33"/>
        <v>9238.0034478329526</v>
      </c>
      <c r="F272">
        <f t="shared" si="34"/>
        <v>9238</v>
      </c>
      <c r="G272">
        <f t="shared" si="35"/>
        <v>5.532708004466258E-3</v>
      </c>
      <c r="I272">
        <f t="shared" si="38"/>
        <v>5.532708004466258E-3</v>
      </c>
      <c r="O272">
        <f t="shared" ca="1" si="36"/>
        <v>-2.7193564355834062E-3</v>
      </c>
      <c r="Q272" s="2">
        <f t="shared" si="37"/>
        <v>26831.961000000003</v>
      </c>
      <c r="T272" s="2"/>
      <c r="AB272">
        <v>10</v>
      </c>
      <c r="AC272" t="s">
        <v>385</v>
      </c>
      <c r="AE272" t="s">
        <v>384</v>
      </c>
    </row>
    <row r="273" spans="1:31">
      <c r="A273" s="23" t="s">
        <v>419</v>
      </c>
      <c r="B273" s="28"/>
      <c r="C273" s="24">
        <v>41850.462</v>
      </c>
      <c r="D273" s="24"/>
      <c r="E273">
        <f t="shared" si="33"/>
        <v>9238.0040710057165</v>
      </c>
      <c r="F273">
        <f t="shared" si="34"/>
        <v>9238</v>
      </c>
      <c r="G273">
        <f t="shared" si="35"/>
        <v>6.532708001032006E-3</v>
      </c>
      <c r="I273">
        <f t="shared" si="38"/>
        <v>6.532708001032006E-3</v>
      </c>
      <c r="O273">
        <f t="shared" ca="1" si="36"/>
        <v>-2.7193564355834062E-3</v>
      </c>
      <c r="Q273" s="2">
        <f t="shared" si="37"/>
        <v>26831.962</v>
      </c>
      <c r="T273" s="2"/>
      <c r="AB273">
        <v>12</v>
      </c>
      <c r="AC273" t="s">
        <v>383</v>
      </c>
      <c r="AE273" t="s">
        <v>384</v>
      </c>
    </row>
    <row r="274" spans="1:31">
      <c r="A274" s="23" t="s">
        <v>355</v>
      </c>
      <c r="B274" s="28"/>
      <c r="C274" s="24">
        <v>41893.7814</v>
      </c>
      <c r="D274" s="24">
        <v>2.9999999999999997E-4</v>
      </c>
      <c r="E274">
        <f t="shared" si="33"/>
        <v>9264.9995413386132</v>
      </c>
      <c r="F274">
        <f t="shared" si="34"/>
        <v>9265</v>
      </c>
      <c r="G274">
        <f t="shared" si="35"/>
        <v>-7.3600999894551933E-4</v>
      </c>
      <c r="J274">
        <f>+G274</f>
        <v>-7.3600999894551933E-4</v>
      </c>
      <c r="O274">
        <f t="shared" ca="1" si="36"/>
        <v>-2.7151592878325616E-3</v>
      </c>
      <c r="Q274" s="2">
        <f t="shared" si="37"/>
        <v>26875.2814</v>
      </c>
      <c r="S274" t="s">
        <v>354</v>
      </c>
      <c r="T274" s="2"/>
    </row>
    <row r="275" spans="1:31">
      <c r="A275" s="23" t="s">
        <v>419</v>
      </c>
      <c r="B275" s="28"/>
      <c r="C275" s="24">
        <v>41895.381999999998</v>
      </c>
      <c r="D275" s="24"/>
      <c r="E275">
        <f t="shared" si="33"/>
        <v>9265.9969916683676</v>
      </c>
      <c r="F275">
        <f t="shared" si="34"/>
        <v>9266</v>
      </c>
      <c r="G275">
        <f t="shared" si="35"/>
        <v>-4.8274440050590783E-3</v>
      </c>
      <c r="I275">
        <f>+G275</f>
        <v>-4.8274440050590783E-3</v>
      </c>
      <c r="O275">
        <f t="shared" ca="1" si="36"/>
        <v>-2.7150038379158631E-3</v>
      </c>
      <c r="Q275" s="2">
        <f t="shared" si="37"/>
        <v>26876.881999999998</v>
      </c>
      <c r="T275" s="2"/>
      <c r="AB275">
        <v>6</v>
      </c>
      <c r="AC275" t="s">
        <v>383</v>
      </c>
      <c r="AE275" t="s">
        <v>384</v>
      </c>
    </row>
    <row r="276" spans="1:31">
      <c r="A276" s="23" t="s">
        <v>419</v>
      </c>
      <c r="B276" s="28"/>
      <c r="C276" s="24">
        <v>41895.391000000003</v>
      </c>
      <c r="D276" s="24"/>
      <c r="E276">
        <f t="shared" si="33"/>
        <v>9266.002600223268</v>
      </c>
      <c r="F276">
        <f t="shared" si="34"/>
        <v>9266</v>
      </c>
      <c r="G276">
        <f t="shared" si="35"/>
        <v>4.1725560004124418E-3</v>
      </c>
      <c r="I276">
        <f>+G276</f>
        <v>4.1725560004124418E-3</v>
      </c>
      <c r="O276">
        <f t="shared" ca="1" si="36"/>
        <v>-2.7150038379158631E-3</v>
      </c>
      <c r="Q276" s="2">
        <f t="shared" si="37"/>
        <v>26876.891000000003</v>
      </c>
      <c r="T276" s="2"/>
      <c r="AB276">
        <v>10</v>
      </c>
      <c r="AC276" t="s">
        <v>385</v>
      </c>
      <c r="AE276" t="s">
        <v>384</v>
      </c>
    </row>
    <row r="277" spans="1:31">
      <c r="A277" s="23" t="s">
        <v>420</v>
      </c>
      <c r="B277" s="28"/>
      <c r="C277" s="24">
        <v>41903.410000000003</v>
      </c>
      <c r="D277" s="24"/>
      <c r="E277">
        <f t="shared" ref="E277:E340" si="39">+(C277-C$7)/C$8</f>
        <v>9270.9998226363095</v>
      </c>
      <c r="F277">
        <f t="shared" ref="F277:F340" si="40">ROUND(2*E277,0)/2</f>
        <v>9271</v>
      </c>
      <c r="G277">
        <f t="shared" ref="G277:G340" si="41">+C277-(C$7+F277*C$8)</f>
        <v>-2.8461399779189378E-4</v>
      </c>
      <c r="I277">
        <f>+G277</f>
        <v>-2.8461399779189378E-4</v>
      </c>
      <c r="O277">
        <f t="shared" ref="O277:O340" ca="1" si="42">+C$11+C$12*F277</f>
        <v>-2.7142265883323734E-3</v>
      </c>
      <c r="Q277" s="2">
        <f t="shared" ref="Q277:Q340" si="43">+C277-15018.5</f>
        <v>26884.910000000003</v>
      </c>
      <c r="T277" s="2"/>
      <c r="AB277">
        <v>10</v>
      </c>
      <c r="AC277" t="s">
        <v>385</v>
      </c>
      <c r="AE277" t="s">
        <v>384</v>
      </c>
    </row>
    <row r="278" spans="1:31">
      <c r="A278" s="23" t="s">
        <v>420</v>
      </c>
      <c r="B278" s="28"/>
      <c r="C278" s="24">
        <v>41903.413999999997</v>
      </c>
      <c r="D278" s="24"/>
      <c r="E278">
        <f t="shared" si="39"/>
        <v>9271.0023153273705</v>
      </c>
      <c r="F278">
        <f t="shared" si="40"/>
        <v>9271</v>
      </c>
      <c r="G278">
        <f t="shared" si="41"/>
        <v>3.7153859957470559E-3</v>
      </c>
      <c r="I278">
        <f>+G278</f>
        <v>3.7153859957470559E-3</v>
      </c>
      <c r="O278">
        <f t="shared" ca="1" si="42"/>
        <v>-2.7142265883323734E-3</v>
      </c>
      <c r="Q278" s="2">
        <f t="shared" si="43"/>
        <v>26884.913999999997</v>
      </c>
      <c r="T278" s="2"/>
      <c r="AB278">
        <v>11</v>
      </c>
      <c r="AC278" t="s">
        <v>383</v>
      </c>
      <c r="AE278" t="s">
        <v>384</v>
      </c>
    </row>
    <row r="279" spans="1:31">
      <c r="A279" s="23" t="s">
        <v>355</v>
      </c>
      <c r="B279" s="28"/>
      <c r="C279" s="24">
        <v>41905.813900000001</v>
      </c>
      <c r="D279" s="24">
        <v>5.9999999999999995E-4</v>
      </c>
      <c r="E279">
        <f t="shared" si="39"/>
        <v>9272.497867649241</v>
      </c>
      <c r="F279">
        <f t="shared" si="40"/>
        <v>9272.5</v>
      </c>
      <c r="G279">
        <f t="shared" si="41"/>
        <v>-3.4217649954371154E-3</v>
      </c>
      <c r="J279">
        <f>+G279</f>
        <v>-3.4217649954371154E-3</v>
      </c>
      <c r="O279">
        <f t="shared" ca="1" si="42"/>
        <v>-2.7139934134573266E-3</v>
      </c>
      <c r="Q279" s="2">
        <f t="shared" si="43"/>
        <v>26887.313900000001</v>
      </c>
      <c r="T279" s="2"/>
    </row>
    <row r="280" spans="1:31">
      <c r="A280" s="23" t="s">
        <v>420</v>
      </c>
      <c r="B280" s="28"/>
      <c r="C280" s="24">
        <v>41911.434000000001</v>
      </c>
      <c r="D280" s="24"/>
      <c r="E280">
        <f t="shared" si="39"/>
        <v>9276.0001609131796</v>
      </c>
      <c r="F280">
        <f t="shared" si="40"/>
        <v>9276</v>
      </c>
      <c r="G280">
        <f t="shared" si="41"/>
        <v>2.5821600138442591E-4</v>
      </c>
      <c r="I280">
        <f t="shared" ref="I280:I291" si="44">+G280</f>
        <v>2.5821600138442591E-4</v>
      </c>
      <c r="O280">
        <f t="shared" ca="1" si="42"/>
        <v>-2.7134493387488837E-3</v>
      </c>
      <c r="Q280" s="2">
        <f t="shared" si="43"/>
        <v>26892.934000000001</v>
      </c>
      <c r="T280" s="2"/>
      <c r="AB280">
        <v>15</v>
      </c>
      <c r="AC280" t="s">
        <v>385</v>
      </c>
      <c r="AE280" t="s">
        <v>384</v>
      </c>
    </row>
    <row r="281" spans="1:31">
      <c r="A281" s="60" t="s">
        <v>1226</v>
      </c>
      <c r="B281" s="61" t="s">
        <v>468</v>
      </c>
      <c r="C281" s="62">
        <v>41925.887000000002</v>
      </c>
      <c r="D281" s="62" t="s">
        <v>481</v>
      </c>
      <c r="E281" s="23">
        <f t="shared" si="39"/>
        <v>9285.0068769046611</v>
      </c>
      <c r="F281">
        <f t="shared" si="40"/>
        <v>9285</v>
      </c>
      <c r="G281">
        <f t="shared" si="41"/>
        <v>1.103531000262592E-2</v>
      </c>
      <c r="I281">
        <f t="shared" si="44"/>
        <v>1.103531000262592E-2</v>
      </c>
      <c r="O281">
        <f t="shared" ca="1" si="42"/>
        <v>-2.7120502894986019E-3</v>
      </c>
      <c r="Q281" s="2">
        <f t="shared" si="43"/>
        <v>26907.387000000002</v>
      </c>
    </row>
    <row r="282" spans="1:31">
      <c r="A282" s="60" t="s">
        <v>1172</v>
      </c>
      <c r="B282" s="61" t="s">
        <v>468</v>
      </c>
      <c r="C282" s="62">
        <v>41927.485000000001</v>
      </c>
      <c r="D282" s="62" t="s">
        <v>481</v>
      </c>
      <c r="E282" s="23">
        <f t="shared" si="39"/>
        <v>9286.002706985224</v>
      </c>
      <c r="F282">
        <f t="shared" si="40"/>
        <v>9286</v>
      </c>
      <c r="G282">
        <f t="shared" si="41"/>
        <v>4.3438760039862245E-3</v>
      </c>
      <c r="I282">
        <f t="shared" si="44"/>
        <v>4.3438760039862245E-3</v>
      </c>
      <c r="O282">
        <f t="shared" ca="1" si="42"/>
        <v>-2.7118948395819043E-3</v>
      </c>
      <c r="Q282" s="2">
        <f t="shared" si="43"/>
        <v>26908.985000000001</v>
      </c>
    </row>
    <row r="283" spans="1:31">
      <c r="A283" s="23" t="s">
        <v>420</v>
      </c>
      <c r="B283" s="28"/>
      <c r="C283" s="24">
        <v>41932.292000000001</v>
      </c>
      <c r="D283" s="24"/>
      <c r="E283">
        <f t="shared" si="39"/>
        <v>9288.9982984728777</v>
      </c>
      <c r="F283">
        <f t="shared" si="40"/>
        <v>9289</v>
      </c>
      <c r="G283">
        <f t="shared" si="41"/>
        <v>-2.7304260001983494E-3</v>
      </c>
      <c r="I283">
        <f t="shared" si="44"/>
        <v>-2.7304260001983494E-3</v>
      </c>
      <c r="O283">
        <f t="shared" ca="1" si="42"/>
        <v>-2.7114284898318102E-3</v>
      </c>
      <c r="Q283" s="2">
        <f t="shared" si="43"/>
        <v>26913.792000000001</v>
      </c>
      <c r="T283" s="2"/>
      <c r="AB283">
        <v>9</v>
      </c>
      <c r="AC283" t="s">
        <v>385</v>
      </c>
      <c r="AE283" t="s">
        <v>384</v>
      </c>
    </row>
    <row r="284" spans="1:31">
      <c r="A284" s="23" t="s">
        <v>421</v>
      </c>
      <c r="B284" s="28"/>
      <c r="C284" s="24">
        <v>41980.438000000002</v>
      </c>
      <c r="D284" s="24"/>
      <c r="E284">
        <f t="shared" si="39"/>
        <v>9319.0015744796474</v>
      </c>
      <c r="F284">
        <f t="shared" si="40"/>
        <v>9319</v>
      </c>
      <c r="G284">
        <f t="shared" si="41"/>
        <v>2.52655400254298E-3</v>
      </c>
      <c r="I284">
        <f t="shared" si="44"/>
        <v>2.52655400254298E-3</v>
      </c>
      <c r="O284">
        <f t="shared" ca="1" si="42"/>
        <v>-2.7067649923308715E-3</v>
      </c>
      <c r="Q284" s="2">
        <f t="shared" si="43"/>
        <v>26961.938000000002</v>
      </c>
      <c r="T284" s="2"/>
      <c r="AB284">
        <v>11</v>
      </c>
      <c r="AC284" t="s">
        <v>383</v>
      </c>
      <c r="AE284" t="s">
        <v>384</v>
      </c>
    </row>
    <row r="285" spans="1:31">
      <c r="A285" s="23" t="s">
        <v>421</v>
      </c>
      <c r="B285" s="28"/>
      <c r="C285" s="24">
        <v>41985.25</v>
      </c>
      <c r="D285" s="24"/>
      <c r="E285">
        <f t="shared" si="39"/>
        <v>9322.0002818311295</v>
      </c>
      <c r="F285">
        <f t="shared" si="40"/>
        <v>9322</v>
      </c>
      <c r="G285">
        <f t="shared" si="41"/>
        <v>4.52252003015019E-4</v>
      </c>
      <c r="I285">
        <f t="shared" si="44"/>
        <v>4.52252003015019E-4</v>
      </c>
      <c r="O285">
        <f t="shared" ca="1" si="42"/>
        <v>-2.7062986425807774E-3</v>
      </c>
      <c r="Q285" s="2">
        <f t="shared" si="43"/>
        <v>26966.75</v>
      </c>
      <c r="T285" s="2"/>
      <c r="AB285">
        <v>12</v>
      </c>
      <c r="AC285" t="s">
        <v>385</v>
      </c>
      <c r="AE285" t="s">
        <v>384</v>
      </c>
    </row>
    <row r="286" spans="1:31">
      <c r="A286" s="23" t="s">
        <v>421</v>
      </c>
      <c r="B286" s="28"/>
      <c r="C286" s="24">
        <v>41985.26</v>
      </c>
      <c r="D286" s="24"/>
      <c r="E286">
        <f t="shared" si="39"/>
        <v>9322.0065135587956</v>
      </c>
      <c r="F286">
        <f t="shared" si="40"/>
        <v>9322</v>
      </c>
      <c r="G286">
        <f t="shared" si="41"/>
        <v>1.0452252005052287E-2</v>
      </c>
      <c r="I286">
        <f t="shared" si="44"/>
        <v>1.0452252005052287E-2</v>
      </c>
      <c r="O286">
        <f t="shared" ca="1" si="42"/>
        <v>-2.7062986425807774E-3</v>
      </c>
      <c r="Q286" s="2">
        <f t="shared" si="43"/>
        <v>26966.760000000002</v>
      </c>
      <c r="T286" s="2"/>
      <c r="AB286">
        <v>7</v>
      </c>
      <c r="AC286" t="s">
        <v>383</v>
      </c>
      <c r="AE286" t="s">
        <v>384</v>
      </c>
    </row>
    <row r="287" spans="1:31">
      <c r="A287" s="23" t="s">
        <v>421</v>
      </c>
      <c r="B287" s="28"/>
      <c r="C287" s="24">
        <v>42009.319000000003</v>
      </c>
      <c r="D287" s="24"/>
      <c r="E287">
        <f t="shared" si="39"/>
        <v>9336.9994271434516</v>
      </c>
      <c r="F287">
        <f t="shared" si="40"/>
        <v>9337</v>
      </c>
      <c r="G287">
        <f t="shared" si="41"/>
        <v>-9.1925799642922357E-4</v>
      </c>
      <c r="I287">
        <f t="shared" si="44"/>
        <v>-9.1925799642922357E-4</v>
      </c>
      <c r="O287">
        <f t="shared" ca="1" si="42"/>
        <v>-2.7039668938303079E-3</v>
      </c>
      <c r="Q287" s="2">
        <f t="shared" si="43"/>
        <v>26990.819000000003</v>
      </c>
      <c r="T287" s="2"/>
      <c r="AB287">
        <v>7</v>
      </c>
      <c r="AC287" t="s">
        <v>387</v>
      </c>
      <c r="AE287" t="s">
        <v>384</v>
      </c>
    </row>
    <row r="288" spans="1:31">
      <c r="A288" s="23" t="s">
        <v>421</v>
      </c>
      <c r="B288" s="38"/>
      <c r="C288" s="25">
        <v>42009.32</v>
      </c>
      <c r="D288" s="25"/>
      <c r="E288">
        <f t="shared" si="39"/>
        <v>9337.0000503162155</v>
      </c>
      <c r="F288">
        <f t="shared" si="40"/>
        <v>9337</v>
      </c>
      <c r="G288">
        <f t="shared" si="41"/>
        <v>8.0742000136524439E-5</v>
      </c>
      <c r="I288">
        <f t="shared" si="44"/>
        <v>8.0742000136524439E-5</v>
      </c>
      <c r="O288">
        <f t="shared" ca="1" si="42"/>
        <v>-2.7039668938303079E-3</v>
      </c>
      <c r="Q288" s="2">
        <f t="shared" si="43"/>
        <v>26990.82</v>
      </c>
      <c r="T288" s="2"/>
      <c r="AB288">
        <v>13</v>
      </c>
      <c r="AC288" t="s">
        <v>385</v>
      </c>
      <c r="AE288" t="s">
        <v>384</v>
      </c>
    </row>
    <row r="289" spans="1:31">
      <c r="A289" s="60" t="s">
        <v>1244</v>
      </c>
      <c r="B289" s="63" t="s">
        <v>468</v>
      </c>
      <c r="C289" s="64">
        <v>42020.553</v>
      </c>
      <c r="D289" s="64" t="s">
        <v>481</v>
      </c>
      <c r="E289" s="23">
        <f t="shared" si="39"/>
        <v>9344.0001500001781</v>
      </c>
      <c r="F289">
        <f t="shared" si="40"/>
        <v>9344</v>
      </c>
      <c r="G289">
        <f t="shared" si="41"/>
        <v>2.407040010439232E-4</v>
      </c>
      <c r="I289">
        <f t="shared" si="44"/>
        <v>2.407040010439232E-4</v>
      </c>
      <c r="O289">
        <f t="shared" ca="1" si="42"/>
        <v>-2.7028787444134221E-3</v>
      </c>
      <c r="Q289" s="2">
        <f t="shared" si="43"/>
        <v>27002.053</v>
      </c>
    </row>
    <row r="290" spans="1:31">
      <c r="A290" s="23" t="s">
        <v>422</v>
      </c>
      <c r="B290" s="39"/>
      <c r="C290" s="27">
        <v>42046.228999999999</v>
      </c>
      <c r="D290" s="27"/>
      <c r="E290" s="8">
        <f t="shared" si="39"/>
        <v>9360.000733947958</v>
      </c>
      <c r="F290" s="8">
        <f t="shared" si="40"/>
        <v>9360</v>
      </c>
      <c r="G290">
        <f t="shared" si="41"/>
        <v>1.1777600011555478E-3</v>
      </c>
      <c r="I290">
        <f t="shared" si="44"/>
        <v>1.1777600011555478E-3</v>
      </c>
      <c r="O290">
        <f t="shared" ca="1" si="42"/>
        <v>-2.7003915457462549E-3</v>
      </c>
      <c r="Q290" s="2">
        <f t="shared" si="43"/>
        <v>27027.728999999999</v>
      </c>
      <c r="T290" s="2"/>
      <c r="AB290">
        <v>6</v>
      </c>
      <c r="AC290" t="s">
        <v>383</v>
      </c>
      <c r="AE290" t="s">
        <v>384</v>
      </c>
    </row>
    <row r="291" spans="1:31">
      <c r="A291" s="23" t="s">
        <v>423</v>
      </c>
      <c r="B291" s="39"/>
      <c r="C291" s="27">
        <v>42158.557000000001</v>
      </c>
      <c r="D291" s="27"/>
      <c r="E291" s="8">
        <f t="shared" si="39"/>
        <v>9430.0004844420455</v>
      </c>
      <c r="F291" s="8">
        <f t="shared" si="40"/>
        <v>9430</v>
      </c>
      <c r="G291">
        <f t="shared" si="41"/>
        <v>7.7738000254612416E-4</v>
      </c>
      <c r="I291">
        <f t="shared" si="44"/>
        <v>7.7738000254612416E-4</v>
      </c>
      <c r="O291">
        <f t="shared" ca="1" si="42"/>
        <v>-2.6895100515773977E-3</v>
      </c>
      <c r="Q291" s="2">
        <f t="shared" si="43"/>
        <v>27140.057000000001</v>
      </c>
      <c r="T291" s="2"/>
      <c r="AB291">
        <v>11</v>
      </c>
      <c r="AC291" t="s">
        <v>383</v>
      </c>
      <c r="AE291" t="s">
        <v>384</v>
      </c>
    </row>
    <row r="292" spans="1:31">
      <c r="A292" s="26" t="s">
        <v>349</v>
      </c>
      <c r="B292" s="39" t="s">
        <v>351</v>
      </c>
      <c r="C292" s="27">
        <v>42276.502</v>
      </c>
      <c r="D292" s="27">
        <v>5.9999999999999995E-4</v>
      </c>
      <c r="E292" s="8">
        <f t="shared" si="39"/>
        <v>9503.5005963644981</v>
      </c>
      <c r="F292" s="8">
        <f t="shared" si="40"/>
        <v>9503.5</v>
      </c>
      <c r="G292">
        <f t="shared" si="41"/>
        <v>9.569809990352951E-4</v>
      </c>
      <c r="J292">
        <f>G292</f>
        <v>9.569809990352951E-4</v>
      </c>
      <c r="O292">
        <f t="shared" ca="1" si="42"/>
        <v>-2.6780844827000972E-3</v>
      </c>
      <c r="Q292" s="2">
        <f t="shared" si="43"/>
        <v>27258.002</v>
      </c>
      <c r="T292" s="2"/>
    </row>
    <row r="293" spans="1:31">
      <c r="A293" s="26" t="s">
        <v>349</v>
      </c>
      <c r="B293" s="39" t="s">
        <v>351</v>
      </c>
      <c r="C293" s="27">
        <v>42276.502099999998</v>
      </c>
      <c r="D293" s="27">
        <v>5.9999999999999995E-4</v>
      </c>
      <c r="E293" s="8">
        <f t="shared" si="39"/>
        <v>9503.5006586817726</v>
      </c>
      <c r="F293" s="8">
        <f t="shared" si="40"/>
        <v>9503.5</v>
      </c>
      <c r="G293">
        <f t="shared" si="41"/>
        <v>1.0569809965090826E-3</v>
      </c>
      <c r="J293">
        <f>G293</f>
        <v>1.0569809965090826E-3</v>
      </c>
      <c r="O293">
        <f t="shared" ca="1" si="42"/>
        <v>-2.6780844827000972E-3</v>
      </c>
      <c r="Q293" s="2">
        <f t="shared" si="43"/>
        <v>27258.002099999998</v>
      </c>
      <c r="T293" s="2"/>
    </row>
    <row r="294" spans="1:31">
      <c r="A294" s="26" t="s">
        <v>349</v>
      </c>
      <c r="B294" s="39" t="s">
        <v>350</v>
      </c>
      <c r="C294" s="27">
        <v>42280.512300000002</v>
      </c>
      <c r="D294" s="27">
        <v>2.0000000000000001E-4</v>
      </c>
      <c r="E294" s="8">
        <f t="shared" si="39"/>
        <v>9505.9997061092326</v>
      </c>
      <c r="F294" s="8">
        <f t="shared" si="40"/>
        <v>9506</v>
      </c>
      <c r="G294">
        <f t="shared" si="41"/>
        <v>-4.7160399844869971E-4</v>
      </c>
      <c r="J294">
        <f>G294</f>
        <v>-4.7160399844869971E-4</v>
      </c>
      <c r="O294">
        <f t="shared" ca="1" si="42"/>
        <v>-2.6776958579083519E-3</v>
      </c>
      <c r="Q294" s="2">
        <f t="shared" si="43"/>
        <v>27262.012300000002</v>
      </c>
      <c r="T294" s="2"/>
    </row>
    <row r="295" spans="1:31">
      <c r="A295" s="23" t="s">
        <v>349</v>
      </c>
      <c r="B295" s="28" t="s">
        <v>350</v>
      </c>
      <c r="C295" s="24">
        <v>42280.512300000002</v>
      </c>
      <c r="D295" s="24">
        <v>2.9999999999999997E-4</v>
      </c>
      <c r="E295" s="8">
        <f t="shared" si="39"/>
        <v>9505.9997061092326</v>
      </c>
      <c r="F295" s="8">
        <f t="shared" si="40"/>
        <v>9506</v>
      </c>
      <c r="G295">
        <f t="shared" si="41"/>
        <v>-4.7160399844869971E-4</v>
      </c>
      <c r="J295">
        <f>G295</f>
        <v>-4.7160399844869971E-4</v>
      </c>
      <c r="O295">
        <f t="shared" ca="1" si="42"/>
        <v>-2.6776958579083519E-3</v>
      </c>
      <c r="Q295" s="2">
        <f t="shared" si="43"/>
        <v>27262.012300000002</v>
      </c>
      <c r="T295" s="2"/>
    </row>
    <row r="296" spans="1:31">
      <c r="A296" s="60" t="s">
        <v>1265</v>
      </c>
      <c r="B296" s="61" t="s">
        <v>468</v>
      </c>
      <c r="C296" s="62">
        <v>42280.512900000002</v>
      </c>
      <c r="D296" s="62" t="s">
        <v>481</v>
      </c>
      <c r="E296" s="26">
        <f t="shared" si="39"/>
        <v>9506.0000800128928</v>
      </c>
      <c r="F296" s="8">
        <f t="shared" si="40"/>
        <v>9506</v>
      </c>
      <c r="G296">
        <f t="shared" si="41"/>
        <v>1.2839600094594061E-4</v>
      </c>
      <c r="I296">
        <f>+G296</f>
        <v>1.2839600094594061E-4</v>
      </c>
      <c r="O296">
        <f t="shared" ca="1" si="42"/>
        <v>-2.6776958579083519E-3</v>
      </c>
      <c r="Q296" s="2">
        <f t="shared" si="43"/>
        <v>27262.012900000002</v>
      </c>
    </row>
    <row r="297" spans="1:31">
      <c r="A297" s="23" t="s">
        <v>349</v>
      </c>
      <c r="B297" s="28" t="s">
        <v>351</v>
      </c>
      <c r="C297" s="24">
        <v>42284.523999999998</v>
      </c>
      <c r="D297" s="24">
        <v>2.7000000000000001E-3</v>
      </c>
      <c r="E297" s="8">
        <f t="shared" si="39"/>
        <v>9508.4996882958367</v>
      </c>
      <c r="F297" s="8">
        <f t="shared" si="40"/>
        <v>9508.5</v>
      </c>
      <c r="G297">
        <f t="shared" si="41"/>
        <v>-5.0018900219583884E-4</v>
      </c>
      <c r="J297">
        <f>G297</f>
        <v>-5.0018900219583884E-4</v>
      </c>
      <c r="O297">
        <f t="shared" ca="1" si="42"/>
        <v>-2.677307233116607E-3</v>
      </c>
      <c r="Q297" s="2">
        <f t="shared" si="43"/>
        <v>27266.023999999998</v>
      </c>
      <c r="T297" s="2"/>
    </row>
    <row r="298" spans="1:31">
      <c r="A298" s="23" t="s">
        <v>349</v>
      </c>
      <c r="B298" s="28" t="s">
        <v>351</v>
      </c>
      <c r="C298" s="24">
        <v>42284.525800000003</v>
      </c>
      <c r="D298" s="24">
        <v>2.9999999999999997E-4</v>
      </c>
      <c r="E298" s="8">
        <f t="shared" si="39"/>
        <v>9508.5008100068189</v>
      </c>
      <c r="F298" s="8">
        <f t="shared" si="40"/>
        <v>9508.5</v>
      </c>
      <c r="G298">
        <f t="shared" si="41"/>
        <v>1.2998110032640398E-3</v>
      </c>
      <c r="J298">
        <f>G298</f>
        <v>1.2998110032640398E-3</v>
      </c>
      <c r="O298">
        <f t="shared" ca="1" si="42"/>
        <v>-2.677307233116607E-3</v>
      </c>
      <c r="Q298" s="2">
        <f t="shared" si="43"/>
        <v>27266.025800000003</v>
      </c>
      <c r="T298" s="2"/>
    </row>
    <row r="299" spans="1:31">
      <c r="A299" s="23" t="s">
        <v>424</v>
      </c>
      <c r="B299" s="28"/>
      <c r="C299" s="24">
        <v>42285.332999999999</v>
      </c>
      <c r="D299" s="24"/>
      <c r="E299" s="8">
        <f t="shared" si="39"/>
        <v>9509.0038350637824</v>
      </c>
      <c r="F299" s="8">
        <f t="shared" si="40"/>
        <v>9509</v>
      </c>
      <c r="G299">
        <f t="shared" si="41"/>
        <v>6.1540940005215816E-3</v>
      </c>
      <c r="I299">
        <f>+G299</f>
        <v>6.1540940005215816E-3</v>
      </c>
      <c r="O299">
        <f t="shared" ca="1" si="42"/>
        <v>-2.6772295081582582E-3</v>
      </c>
      <c r="Q299" s="2">
        <f t="shared" si="43"/>
        <v>27266.832999999999</v>
      </c>
      <c r="T299" s="2"/>
      <c r="AB299">
        <v>7</v>
      </c>
      <c r="AC299" t="s">
        <v>387</v>
      </c>
      <c r="AE299" t="s">
        <v>384</v>
      </c>
    </row>
    <row r="300" spans="1:31">
      <c r="A300" s="60" t="s">
        <v>1276</v>
      </c>
      <c r="B300" s="61" t="s">
        <v>468</v>
      </c>
      <c r="C300" s="62">
        <v>42301.377</v>
      </c>
      <c r="D300" s="62" t="s">
        <v>481</v>
      </c>
      <c r="E300" s="26">
        <f t="shared" si="39"/>
        <v>9519.0020189264633</v>
      </c>
      <c r="F300" s="8">
        <f t="shared" si="40"/>
        <v>9519</v>
      </c>
      <c r="G300">
        <f t="shared" si="41"/>
        <v>3.2397539980593137E-3</v>
      </c>
      <c r="I300">
        <f>+G300</f>
        <v>3.2397539980593137E-3</v>
      </c>
      <c r="O300">
        <f t="shared" ca="1" si="42"/>
        <v>-2.6756750089912788E-3</v>
      </c>
      <c r="Q300" s="2">
        <f t="shared" si="43"/>
        <v>27282.877</v>
      </c>
    </row>
    <row r="301" spans="1:31">
      <c r="A301" s="60" t="s">
        <v>1276</v>
      </c>
      <c r="B301" s="61" t="s">
        <v>468</v>
      </c>
      <c r="C301" s="62">
        <v>42301.381000000001</v>
      </c>
      <c r="D301" s="62" t="s">
        <v>481</v>
      </c>
      <c r="E301" s="26">
        <f t="shared" si="39"/>
        <v>9519.0045116175297</v>
      </c>
      <c r="F301" s="8">
        <f t="shared" si="40"/>
        <v>9519</v>
      </c>
      <c r="G301">
        <f t="shared" si="41"/>
        <v>7.239753998874221E-3</v>
      </c>
      <c r="I301">
        <f>+G301</f>
        <v>7.239753998874221E-3</v>
      </c>
      <c r="O301">
        <f t="shared" ca="1" si="42"/>
        <v>-2.6756750089912788E-3</v>
      </c>
      <c r="Q301" s="2">
        <f t="shared" si="43"/>
        <v>27282.881000000001</v>
      </c>
    </row>
    <row r="302" spans="1:31">
      <c r="A302" s="23" t="s">
        <v>349</v>
      </c>
      <c r="B302" s="28" t="s">
        <v>350</v>
      </c>
      <c r="C302" s="24">
        <v>42309.397199999999</v>
      </c>
      <c r="D302" s="24">
        <v>2.9999999999999997E-4</v>
      </c>
      <c r="E302" s="8">
        <f t="shared" si="39"/>
        <v>9523.9999891468233</v>
      </c>
      <c r="F302" s="8">
        <f t="shared" si="40"/>
        <v>9524</v>
      </c>
      <c r="G302">
        <f t="shared" si="41"/>
        <v>-1.7416001355741173E-5</v>
      </c>
      <c r="J302">
        <f>G302</f>
        <v>-1.7416001355741173E-5</v>
      </c>
      <c r="O302">
        <f t="shared" ca="1" si="42"/>
        <v>-2.6748977594077891E-3</v>
      </c>
      <c r="Q302" s="2">
        <f t="shared" si="43"/>
        <v>27290.897199999999</v>
      </c>
      <c r="T302" s="2"/>
    </row>
    <row r="303" spans="1:31">
      <c r="A303" s="23" t="s">
        <v>349</v>
      </c>
      <c r="B303" s="28" t="s">
        <v>351</v>
      </c>
      <c r="C303" s="24">
        <v>42309.397299999997</v>
      </c>
      <c r="D303" s="24">
        <v>2.0000000000000001E-4</v>
      </c>
      <c r="E303" s="8">
        <f t="shared" si="39"/>
        <v>9524.0000514640979</v>
      </c>
      <c r="F303" s="8">
        <f t="shared" si="40"/>
        <v>9524</v>
      </c>
      <c r="G303">
        <f t="shared" si="41"/>
        <v>8.2583996118046343E-5</v>
      </c>
      <c r="J303">
        <f>G303</f>
        <v>8.2583996118046343E-5</v>
      </c>
      <c r="O303">
        <f t="shared" ca="1" si="42"/>
        <v>-2.6748977594077891E-3</v>
      </c>
      <c r="Q303" s="2">
        <f t="shared" si="43"/>
        <v>27290.897299999997</v>
      </c>
      <c r="T303" s="2"/>
    </row>
    <row r="304" spans="1:31">
      <c r="A304" s="60" t="s">
        <v>1287</v>
      </c>
      <c r="B304" s="61" t="s">
        <v>468</v>
      </c>
      <c r="C304" s="62">
        <v>42309.402000000002</v>
      </c>
      <c r="D304" s="62" t="s">
        <v>481</v>
      </c>
      <c r="E304" s="26">
        <f t="shared" si="39"/>
        <v>9524.0029803761026</v>
      </c>
      <c r="F304" s="8">
        <f t="shared" si="40"/>
        <v>9524</v>
      </c>
      <c r="G304">
        <f t="shared" si="41"/>
        <v>4.7825840010773391E-3</v>
      </c>
      <c r="I304">
        <f t="shared" ref="I304:I310" si="45">+G304</f>
        <v>4.7825840010773391E-3</v>
      </c>
      <c r="O304">
        <f t="shared" ca="1" si="42"/>
        <v>-2.6748977594077891E-3</v>
      </c>
      <c r="Q304" s="2">
        <f t="shared" si="43"/>
        <v>27290.902000000002</v>
      </c>
    </row>
    <row r="305" spans="1:31">
      <c r="A305" s="23" t="s">
        <v>425</v>
      </c>
      <c r="B305" s="28"/>
      <c r="C305" s="24">
        <v>42415.3</v>
      </c>
      <c r="D305" s="24"/>
      <c r="E305" s="8">
        <f t="shared" si="39"/>
        <v>9589.9957299828166</v>
      </c>
      <c r="F305" s="8">
        <f t="shared" si="40"/>
        <v>9590</v>
      </c>
      <c r="G305">
        <f t="shared" si="41"/>
        <v>-6.8520599961630069E-3</v>
      </c>
      <c r="I305">
        <f t="shared" si="45"/>
        <v>-6.8520599961630069E-3</v>
      </c>
      <c r="O305">
        <f t="shared" ca="1" si="42"/>
        <v>-2.6646380649057236E-3</v>
      </c>
      <c r="Q305" s="2">
        <f t="shared" si="43"/>
        <v>27396.800000000003</v>
      </c>
      <c r="T305" s="2"/>
      <c r="AB305">
        <v>10</v>
      </c>
      <c r="AC305" t="s">
        <v>383</v>
      </c>
      <c r="AE305" t="s">
        <v>384</v>
      </c>
    </row>
    <row r="306" spans="1:31">
      <c r="A306" s="23" t="s">
        <v>425</v>
      </c>
      <c r="B306" s="28"/>
      <c r="C306" s="24">
        <v>42423.322999999997</v>
      </c>
      <c r="D306" s="24"/>
      <c r="E306" s="8">
        <f t="shared" si="39"/>
        <v>9594.9954450869191</v>
      </c>
      <c r="F306" s="8">
        <f t="shared" si="40"/>
        <v>9595</v>
      </c>
      <c r="G306">
        <f t="shared" si="41"/>
        <v>-7.3092300008283928E-3</v>
      </c>
      <c r="I306">
        <f t="shared" si="45"/>
        <v>-7.3092300008283928E-3</v>
      </c>
      <c r="O306">
        <f t="shared" ca="1" si="42"/>
        <v>-2.6638608153222334E-3</v>
      </c>
      <c r="Q306" s="2">
        <f t="shared" si="43"/>
        <v>27404.822999999997</v>
      </c>
      <c r="T306" s="2"/>
      <c r="AB306">
        <v>9</v>
      </c>
      <c r="AC306" t="s">
        <v>387</v>
      </c>
      <c r="AE306" t="s">
        <v>384</v>
      </c>
    </row>
    <row r="307" spans="1:31">
      <c r="A307" s="23" t="s">
        <v>426</v>
      </c>
      <c r="B307" s="28"/>
      <c r="C307" s="24">
        <v>42540.470999999998</v>
      </c>
      <c r="D307" s="24"/>
      <c r="E307" s="8">
        <f t="shared" si="39"/>
        <v>9667.9988883146234</v>
      </c>
      <c r="F307" s="8">
        <f t="shared" si="40"/>
        <v>9668</v>
      </c>
      <c r="G307">
        <f t="shared" si="41"/>
        <v>-1.7839120046119206E-3</v>
      </c>
      <c r="I307">
        <f t="shared" si="45"/>
        <v>-1.7839120046119206E-3</v>
      </c>
      <c r="O307">
        <f t="shared" ca="1" si="42"/>
        <v>-2.6525129714032821E-3</v>
      </c>
      <c r="Q307" s="2">
        <f t="shared" si="43"/>
        <v>27521.970999999998</v>
      </c>
      <c r="T307" s="2"/>
      <c r="AB307">
        <v>10</v>
      </c>
      <c r="AC307" t="s">
        <v>383</v>
      </c>
      <c r="AE307" t="s">
        <v>384</v>
      </c>
    </row>
    <row r="308" spans="1:31">
      <c r="A308" s="23" t="s">
        <v>426</v>
      </c>
      <c r="B308" s="28"/>
      <c r="C308" s="24">
        <v>42556.523999999998</v>
      </c>
      <c r="D308" s="24"/>
      <c r="E308" s="8">
        <f t="shared" si="39"/>
        <v>9678.002680732201</v>
      </c>
      <c r="F308" s="8">
        <f t="shared" si="40"/>
        <v>9678</v>
      </c>
      <c r="G308">
        <f t="shared" si="41"/>
        <v>4.3017479983973317E-3</v>
      </c>
      <c r="I308">
        <f t="shared" si="45"/>
        <v>4.3017479983973317E-3</v>
      </c>
      <c r="O308">
        <f t="shared" ca="1" si="42"/>
        <v>-2.6509584722363023E-3</v>
      </c>
      <c r="Q308" s="2">
        <f t="shared" si="43"/>
        <v>27538.023999999998</v>
      </c>
      <c r="T308" s="2"/>
      <c r="AB308">
        <v>5</v>
      </c>
      <c r="AC308" t="s">
        <v>383</v>
      </c>
      <c r="AE308" t="s">
        <v>384</v>
      </c>
    </row>
    <row r="309" spans="1:31">
      <c r="A309" s="23" t="s">
        <v>427</v>
      </c>
      <c r="B309" s="28"/>
      <c r="C309" s="24">
        <v>42601.451000000001</v>
      </c>
      <c r="D309" s="24"/>
      <c r="E309" s="8">
        <f t="shared" si="39"/>
        <v>9705.9999636042194</v>
      </c>
      <c r="F309" s="8">
        <f t="shared" si="40"/>
        <v>9706</v>
      </c>
      <c r="G309">
        <f t="shared" si="41"/>
        <v>-5.8403995353728533E-5</v>
      </c>
      <c r="I309">
        <f t="shared" si="45"/>
        <v>-5.8403995353728533E-5</v>
      </c>
      <c r="O309">
        <f t="shared" ca="1" si="42"/>
        <v>-2.6466058745687592E-3</v>
      </c>
      <c r="Q309" s="2">
        <f t="shared" si="43"/>
        <v>27582.951000000001</v>
      </c>
      <c r="T309" s="2"/>
      <c r="AB309">
        <v>10</v>
      </c>
      <c r="AC309" t="s">
        <v>385</v>
      </c>
      <c r="AE309" t="s">
        <v>384</v>
      </c>
    </row>
    <row r="310" spans="1:31">
      <c r="A310" s="23" t="s">
        <v>427</v>
      </c>
      <c r="B310" s="28"/>
      <c r="C310" s="24">
        <v>42617.495999999999</v>
      </c>
      <c r="D310" s="24"/>
      <c r="E310" s="8">
        <f t="shared" si="39"/>
        <v>9715.9987706396641</v>
      </c>
      <c r="F310" s="8">
        <f t="shared" si="40"/>
        <v>9716</v>
      </c>
      <c r="G310">
        <f t="shared" si="41"/>
        <v>-1.9727440012502484E-3</v>
      </c>
      <c r="I310">
        <f t="shared" si="45"/>
        <v>-1.9727440012502484E-3</v>
      </c>
      <c r="O310">
        <f t="shared" ca="1" si="42"/>
        <v>-2.6450513754017798E-3</v>
      </c>
      <c r="Q310" s="2">
        <f t="shared" si="43"/>
        <v>27598.995999999999</v>
      </c>
      <c r="T310" s="2"/>
      <c r="AB310">
        <v>13</v>
      </c>
      <c r="AC310" t="s">
        <v>385</v>
      </c>
      <c r="AE310" t="s">
        <v>384</v>
      </c>
    </row>
    <row r="311" spans="1:31">
      <c r="A311" s="23" t="s">
        <v>355</v>
      </c>
      <c r="B311" s="28"/>
      <c r="C311" s="24">
        <v>42636.753700000001</v>
      </c>
      <c r="D311" s="24">
        <v>2.0000000000000001E-4</v>
      </c>
      <c r="E311" s="8">
        <f t="shared" si="39"/>
        <v>9727.999644821437</v>
      </c>
      <c r="F311" s="8">
        <f t="shared" si="40"/>
        <v>9728</v>
      </c>
      <c r="G311">
        <f t="shared" si="41"/>
        <v>-5.699519970221445E-4</v>
      </c>
      <c r="J311">
        <f>+G311</f>
        <v>-5.699519970221445E-4</v>
      </c>
      <c r="O311">
        <f t="shared" ca="1" si="42"/>
        <v>-2.6431859764014043E-3</v>
      </c>
      <c r="Q311" s="2">
        <f t="shared" si="43"/>
        <v>27618.253700000001</v>
      </c>
      <c r="T311" s="2"/>
    </row>
    <row r="312" spans="1:31">
      <c r="A312" s="60" t="s">
        <v>1308</v>
      </c>
      <c r="B312" s="61" t="s">
        <v>468</v>
      </c>
      <c r="C312" s="62">
        <v>42660.821000000004</v>
      </c>
      <c r="D312" s="62" t="s">
        <v>481</v>
      </c>
      <c r="E312" s="26">
        <f t="shared" si="39"/>
        <v>9742.997730740055</v>
      </c>
      <c r="F312" s="8">
        <f t="shared" si="40"/>
        <v>9743</v>
      </c>
      <c r="G312">
        <f t="shared" si="41"/>
        <v>-3.6414619971765205E-3</v>
      </c>
      <c r="I312">
        <f>+G312</f>
        <v>-3.6414619971765205E-3</v>
      </c>
      <c r="O312">
        <f t="shared" ca="1" si="42"/>
        <v>-2.6408542276509352E-3</v>
      </c>
      <c r="Q312" s="2">
        <f t="shared" si="43"/>
        <v>27642.321000000004</v>
      </c>
    </row>
    <row r="313" spans="1:31">
      <c r="A313" s="23" t="s">
        <v>357</v>
      </c>
      <c r="B313" s="28"/>
      <c r="C313" s="24">
        <v>42665.631999999998</v>
      </c>
      <c r="D313" s="24">
        <v>3.0000000000000001E-3</v>
      </c>
      <c r="E313" s="8">
        <f t="shared" si="39"/>
        <v>9745.9958149187696</v>
      </c>
      <c r="F313" s="8">
        <f t="shared" si="40"/>
        <v>9746</v>
      </c>
      <c r="G313">
        <f t="shared" si="41"/>
        <v>-6.7157640005461872E-3</v>
      </c>
      <c r="J313">
        <f>+G313</f>
        <v>-6.7157640005461872E-3</v>
      </c>
      <c r="O313">
        <f t="shared" ca="1" si="42"/>
        <v>-2.6403878779008407E-3</v>
      </c>
      <c r="Q313" s="2">
        <f t="shared" si="43"/>
        <v>27647.131999999998</v>
      </c>
      <c r="T313" s="2"/>
    </row>
    <row r="314" spans="1:31">
      <c r="A314" s="60" t="s">
        <v>1308</v>
      </c>
      <c r="B314" s="61" t="s">
        <v>468</v>
      </c>
      <c r="C314" s="62">
        <v>42665.646999999997</v>
      </c>
      <c r="D314" s="62" t="s">
        <v>481</v>
      </c>
      <c r="E314" s="26">
        <f t="shared" si="39"/>
        <v>9746.0051625102642</v>
      </c>
      <c r="F314" s="8">
        <f t="shared" si="40"/>
        <v>9746</v>
      </c>
      <c r="G314">
        <f t="shared" si="41"/>
        <v>8.2842359988717362E-3</v>
      </c>
      <c r="I314">
        <f t="shared" ref="I314:I319" si="46">+G314</f>
        <v>8.2842359988717362E-3</v>
      </c>
      <c r="O314">
        <f t="shared" ca="1" si="42"/>
        <v>-2.6403878779008407E-3</v>
      </c>
      <c r="Q314" s="2">
        <f t="shared" si="43"/>
        <v>27647.146999999997</v>
      </c>
    </row>
    <row r="315" spans="1:31">
      <c r="A315" s="23" t="s">
        <v>428</v>
      </c>
      <c r="B315" s="28"/>
      <c r="C315" s="24">
        <v>42673.656000000003</v>
      </c>
      <c r="D315" s="24"/>
      <c r="E315" s="8">
        <f t="shared" si="39"/>
        <v>9750.9961531956451</v>
      </c>
      <c r="F315" s="8">
        <f t="shared" si="40"/>
        <v>9751</v>
      </c>
      <c r="G315">
        <f t="shared" si="41"/>
        <v>-6.1729339940939099E-3</v>
      </c>
      <c r="I315">
        <f t="shared" si="46"/>
        <v>-6.1729339940939099E-3</v>
      </c>
      <c r="O315">
        <f t="shared" ca="1" si="42"/>
        <v>-2.639610628317351E-3</v>
      </c>
      <c r="Q315" s="2">
        <f t="shared" si="43"/>
        <v>27655.156000000003</v>
      </c>
      <c r="T315" s="2"/>
      <c r="AB315">
        <v>7</v>
      </c>
      <c r="AC315" t="s">
        <v>383</v>
      </c>
      <c r="AE315" t="s">
        <v>384</v>
      </c>
    </row>
    <row r="316" spans="1:31">
      <c r="A316" s="60" t="s">
        <v>1308</v>
      </c>
      <c r="B316" s="61" t="s">
        <v>468</v>
      </c>
      <c r="C316" s="62">
        <v>42689.705000000002</v>
      </c>
      <c r="D316" s="62" t="s">
        <v>481</v>
      </c>
      <c r="E316" s="26">
        <f t="shared" si="39"/>
        <v>9760.9974529221563</v>
      </c>
      <c r="F316" s="8">
        <f t="shared" si="40"/>
        <v>9761</v>
      </c>
      <c r="G316">
        <f t="shared" si="41"/>
        <v>-4.0872739991755225E-3</v>
      </c>
      <c r="I316">
        <f t="shared" si="46"/>
        <v>-4.0872739991755225E-3</v>
      </c>
      <c r="O316">
        <f t="shared" ca="1" si="42"/>
        <v>-2.6380561291503716E-3</v>
      </c>
      <c r="Q316" s="2">
        <f t="shared" si="43"/>
        <v>27671.205000000002</v>
      </c>
    </row>
    <row r="317" spans="1:31">
      <c r="A317" s="23" t="s">
        <v>428</v>
      </c>
      <c r="B317" s="28"/>
      <c r="C317" s="24">
        <v>42739.447999999997</v>
      </c>
      <c r="D317" s="24"/>
      <c r="E317" s="8">
        <f t="shared" si="39"/>
        <v>9791.9959358367196</v>
      </c>
      <c r="F317" s="8">
        <f t="shared" si="40"/>
        <v>9792</v>
      </c>
      <c r="G317">
        <f t="shared" si="41"/>
        <v>-6.5217279989155941E-3</v>
      </c>
      <c r="I317">
        <f t="shared" si="46"/>
        <v>-6.5217279989155941E-3</v>
      </c>
      <c r="O317">
        <f t="shared" ca="1" si="42"/>
        <v>-2.6332371817327348E-3</v>
      </c>
      <c r="Q317" s="2">
        <f t="shared" si="43"/>
        <v>27720.947999999997</v>
      </c>
      <c r="T317" s="2"/>
      <c r="AB317">
        <v>10</v>
      </c>
      <c r="AC317" t="s">
        <v>383</v>
      </c>
      <c r="AE317" t="s">
        <v>384</v>
      </c>
    </row>
    <row r="318" spans="1:31">
      <c r="A318" s="23" t="s">
        <v>428</v>
      </c>
      <c r="B318" s="28"/>
      <c r="C318" s="24">
        <v>42744.262999999999</v>
      </c>
      <c r="D318" s="24"/>
      <c r="E318" s="8">
        <f t="shared" si="39"/>
        <v>9794.9965127065043</v>
      </c>
      <c r="F318" s="8">
        <f t="shared" si="40"/>
        <v>9795</v>
      </c>
      <c r="G318">
        <f t="shared" si="41"/>
        <v>-5.5960300014703535E-3</v>
      </c>
      <c r="I318">
        <f t="shared" si="46"/>
        <v>-5.5960300014703535E-3</v>
      </c>
      <c r="O318">
        <f t="shared" ca="1" si="42"/>
        <v>-2.6327708319826408E-3</v>
      </c>
      <c r="Q318" s="2">
        <f t="shared" si="43"/>
        <v>27725.762999999999</v>
      </c>
      <c r="T318" s="2"/>
      <c r="AB318">
        <v>9</v>
      </c>
      <c r="AC318" t="s">
        <v>385</v>
      </c>
      <c r="AE318" t="s">
        <v>384</v>
      </c>
    </row>
    <row r="319" spans="1:31">
      <c r="A319" s="23" t="s">
        <v>464</v>
      </c>
      <c r="B319" s="28"/>
      <c r="C319" s="24">
        <v>42949.675000000003</v>
      </c>
      <c r="D319" s="24"/>
      <c r="E319" s="8">
        <f t="shared" si="39"/>
        <v>9923.0036769798098</v>
      </c>
      <c r="F319" s="8">
        <f t="shared" si="40"/>
        <v>9923</v>
      </c>
      <c r="G319">
        <f t="shared" si="41"/>
        <v>5.9004180075135082E-3</v>
      </c>
      <c r="I319">
        <f t="shared" si="46"/>
        <v>5.9004180075135082E-3</v>
      </c>
      <c r="O319">
        <f t="shared" ca="1" si="42"/>
        <v>-2.6128732426453014E-3</v>
      </c>
      <c r="Q319" s="2">
        <f t="shared" si="43"/>
        <v>27931.175000000003</v>
      </c>
      <c r="T319" s="2"/>
    </row>
    <row r="320" spans="1:31">
      <c r="A320" s="23" t="s">
        <v>358</v>
      </c>
      <c r="B320" s="28"/>
      <c r="C320" s="24">
        <v>42954.491000000002</v>
      </c>
      <c r="D320" s="24"/>
      <c r="E320" s="8">
        <f t="shared" si="39"/>
        <v>9926.0048770223584</v>
      </c>
      <c r="F320" s="8">
        <f t="shared" si="40"/>
        <v>9926</v>
      </c>
      <c r="G320">
        <f t="shared" si="41"/>
        <v>7.8261160015244968E-3</v>
      </c>
      <c r="H320">
        <f>+G320</f>
        <v>7.8261160015244968E-3</v>
      </c>
      <c r="O320">
        <f t="shared" ca="1" si="42"/>
        <v>-2.6124068928952077E-3</v>
      </c>
      <c r="Q320" s="2">
        <f t="shared" si="43"/>
        <v>27935.991000000002</v>
      </c>
      <c r="T320" s="2"/>
    </row>
    <row r="321" spans="1:31">
      <c r="A321" s="60" t="s">
        <v>1333</v>
      </c>
      <c r="B321" s="61" t="s">
        <v>468</v>
      </c>
      <c r="C321" s="62">
        <v>42962.502999999997</v>
      </c>
      <c r="D321" s="62" t="s">
        <v>481</v>
      </c>
      <c r="E321" s="26">
        <f t="shared" si="39"/>
        <v>9930.9977372260328</v>
      </c>
      <c r="F321" s="8">
        <f t="shared" si="40"/>
        <v>9931</v>
      </c>
      <c r="G321">
        <f t="shared" si="41"/>
        <v>-3.6310540017439052E-3</v>
      </c>
      <c r="I321">
        <f>+G321</f>
        <v>-3.6310540017439052E-3</v>
      </c>
      <c r="O321">
        <f t="shared" ca="1" si="42"/>
        <v>-2.611629643311718E-3</v>
      </c>
      <c r="Q321" s="2">
        <f t="shared" si="43"/>
        <v>27944.002999999997</v>
      </c>
    </row>
    <row r="322" spans="1:31">
      <c r="A322" s="60" t="s">
        <v>1287</v>
      </c>
      <c r="B322" s="61" t="s">
        <v>468</v>
      </c>
      <c r="C322" s="62">
        <v>42962.506999999998</v>
      </c>
      <c r="D322" s="62" t="s">
        <v>481</v>
      </c>
      <c r="E322" s="26">
        <f t="shared" si="39"/>
        <v>9931.0002299170992</v>
      </c>
      <c r="F322" s="8">
        <f t="shared" si="40"/>
        <v>9931</v>
      </c>
      <c r="G322">
        <f t="shared" si="41"/>
        <v>3.6894599907100201E-4</v>
      </c>
      <c r="I322">
        <f>+G322</f>
        <v>3.6894599907100201E-4</v>
      </c>
      <c r="O322">
        <f t="shared" ca="1" si="42"/>
        <v>-2.611629643311718E-3</v>
      </c>
      <c r="Q322" s="2">
        <f t="shared" si="43"/>
        <v>27944.006999999998</v>
      </c>
    </row>
    <row r="323" spans="1:31">
      <c r="A323" s="23" t="s">
        <v>429</v>
      </c>
      <c r="B323" s="28"/>
      <c r="C323" s="24">
        <v>42975.343999999997</v>
      </c>
      <c r="D323" s="24"/>
      <c r="E323" s="8">
        <f t="shared" si="39"/>
        <v>9938.9998987182225</v>
      </c>
      <c r="F323" s="8">
        <f t="shared" si="40"/>
        <v>9939</v>
      </c>
      <c r="G323">
        <f t="shared" si="41"/>
        <v>-1.6252600471489131E-4</v>
      </c>
      <c r="I323">
        <f>+G323</f>
        <v>-1.6252600471489131E-4</v>
      </c>
      <c r="O323">
        <f t="shared" ca="1" si="42"/>
        <v>-2.6103860439781338E-3</v>
      </c>
      <c r="Q323" s="2">
        <f t="shared" si="43"/>
        <v>27956.843999999997</v>
      </c>
      <c r="T323" s="2"/>
      <c r="AB323">
        <v>9</v>
      </c>
      <c r="AC323" t="s">
        <v>387</v>
      </c>
      <c r="AE323" t="s">
        <v>384</v>
      </c>
    </row>
    <row r="324" spans="1:31">
      <c r="A324" s="23" t="s">
        <v>464</v>
      </c>
      <c r="B324" s="28"/>
      <c r="C324" s="24">
        <v>42981.756000000001</v>
      </c>
      <c r="D324" s="24"/>
      <c r="E324" s="8">
        <f t="shared" si="39"/>
        <v>9942.9956824958044</v>
      </c>
      <c r="F324" s="8">
        <f t="shared" si="40"/>
        <v>9943</v>
      </c>
      <c r="G324">
        <f t="shared" si="41"/>
        <v>-6.9282620024750941E-3</v>
      </c>
      <c r="I324">
        <f>+G324</f>
        <v>-6.9282620024750941E-3</v>
      </c>
      <c r="O324">
        <f t="shared" ca="1" si="42"/>
        <v>-2.6097642443113425E-3</v>
      </c>
      <c r="Q324" s="2">
        <f t="shared" si="43"/>
        <v>27963.256000000001</v>
      </c>
      <c r="T324" s="2"/>
    </row>
    <row r="325" spans="1:31">
      <c r="A325" s="23" t="s">
        <v>464</v>
      </c>
      <c r="B325" s="28"/>
      <c r="C325" s="24">
        <v>42981.764000000003</v>
      </c>
      <c r="D325" s="24"/>
      <c r="E325" s="8">
        <f t="shared" si="39"/>
        <v>9943.0006678779373</v>
      </c>
      <c r="F325" s="8">
        <f t="shared" si="40"/>
        <v>9943</v>
      </c>
      <c r="G325">
        <f t="shared" si="41"/>
        <v>1.0717379991547205E-3</v>
      </c>
      <c r="I325">
        <f>+G325</f>
        <v>1.0717379991547205E-3</v>
      </c>
      <c r="O325">
        <f t="shared" ca="1" si="42"/>
        <v>-2.6097642443113425E-3</v>
      </c>
      <c r="Q325" s="2">
        <f t="shared" si="43"/>
        <v>27963.264000000003</v>
      </c>
      <c r="T325" s="2"/>
    </row>
    <row r="326" spans="1:31">
      <c r="A326" s="23" t="s">
        <v>355</v>
      </c>
      <c r="B326" s="28"/>
      <c r="C326" s="24">
        <v>42989.785000000003</v>
      </c>
      <c r="D326" s="24">
        <v>4.0000000000000002E-4</v>
      </c>
      <c r="E326" s="8">
        <f t="shared" si="39"/>
        <v>9947.9991366365102</v>
      </c>
      <c r="F326" s="8">
        <f t="shared" si="40"/>
        <v>9948</v>
      </c>
      <c r="G326">
        <f t="shared" si="41"/>
        <v>-1.3854319986421615E-3</v>
      </c>
      <c r="J326">
        <f>+G326</f>
        <v>-1.3854319986421615E-3</v>
      </c>
      <c r="O326">
        <f t="shared" ca="1" si="42"/>
        <v>-2.6089869947278524E-3</v>
      </c>
      <c r="Q326" s="2">
        <f t="shared" si="43"/>
        <v>27971.285000000003</v>
      </c>
      <c r="T326" s="2"/>
    </row>
    <row r="327" spans="1:31">
      <c r="A327" s="23" t="s">
        <v>464</v>
      </c>
      <c r="B327" s="28"/>
      <c r="C327" s="24">
        <v>43034.711000000003</v>
      </c>
      <c r="D327" s="24"/>
      <c r="E327" s="8">
        <f t="shared" si="39"/>
        <v>9975.995796335761</v>
      </c>
      <c r="F327" s="8">
        <f t="shared" si="40"/>
        <v>9976</v>
      </c>
      <c r="G327">
        <f t="shared" si="41"/>
        <v>-6.7455839962349273E-3</v>
      </c>
      <c r="I327">
        <f t="shared" ref="I327:I333" si="47">+G327</f>
        <v>-6.7455839962349273E-3</v>
      </c>
      <c r="O327">
        <f t="shared" ca="1" si="42"/>
        <v>-2.6046343970603097E-3</v>
      </c>
      <c r="Q327" s="2">
        <f t="shared" si="43"/>
        <v>28016.211000000003</v>
      </c>
      <c r="T327" s="2"/>
    </row>
    <row r="328" spans="1:31">
      <c r="A328" s="23" t="s">
        <v>464</v>
      </c>
      <c r="B328" s="28"/>
      <c r="C328" s="24">
        <v>43042.745999999999</v>
      </c>
      <c r="D328" s="24"/>
      <c r="E328" s="8">
        <f t="shared" si="39"/>
        <v>9981.002989513061</v>
      </c>
      <c r="F328" s="8">
        <f t="shared" si="40"/>
        <v>9981</v>
      </c>
      <c r="G328">
        <f t="shared" si="41"/>
        <v>4.7972460015444085E-3</v>
      </c>
      <c r="I328">
        <f t="shared" si="47"/>
        <v>4.7972460015444085E-3</v>
      </c>
      <c r="O328">
        <f t="shared" ca="1" si="42"/>
        <v>-2.6038571474768196E-3</v>
      </c>
      <c r="Q328" s="2">
        <f t="shared" si="43"/>
        <v>28024.245999999999</v>
      </c>
      <c r="T328" s="2"/>
    </row>
    <row r="329" spans="1:31">
      <c r="A329" s="23" t="s">
        <v>430</v>
      </c>
      <c r="B329" s="28"/>
      <c r="C329" s="24">
        <v>43134.212</v>
      </c>
      <c r="D329" s="24"/>
      <c r="E329" s="8">
        <f t="shared" si="39"/>
        <v>10038.002109756386</v>
      </c>
      <c r="F329" s="8">
        <f t="shared" si="40"/>
        <v>10038</v>
      </c>
      <c r="G329">
        <f t="shared" si="41"/>
        <v>3.3855079964268953E-3</v>
      </c>
      <c r="I329">
        <f t="shared" si="47"/>
        <v>3.3855079964268953E-3</v>
      </c>
      <c r="O329">
        <f t="shared" ca="1" si="42"/>
        <v>-2.5949965022250355E-3</v>
      </c>
      <c r="Q329" s="2">
        <f t="shared" si="43"/>
        <v>28115.712</v>
      </c>
      <c r="T329" s="2"/>
      <c r="AB329">
        <v>12</v>
      </c>
      <c r="AC329" t="s">
        <v>383</v>
      </c>
      <c r="AE329" t="s">
        <v>384</v>
      </c>
    </row>
    <row r="330" spans="1:31">
      <c r="A330" s="23" t="s">
        <v>431</v>
      </c>
      <c r="B330" s="28"/>
      <c r="C330" s="24">
        <v>43150.250999999997</v>
      </c>
      <c r="D330" s="24"/>
      <c r="E330" s="8">
        <f t="shared" si="39"/>
        <v>10047.997177755233</v>
      </c>
      <c r="F330" s="8">
        <f t="shared" si="40"/>
        <v>10048</v>
      </c>
      <c r="G330">
        <f t="shared" si="41"/>
        <v>-4.5288320034160279E-3</v>
      </c>
      <c r="I330">
        <f t="shared" si="47"/>
        <v>-4.5288320034160279E-3</v>
      </c>
      <c r="O330">
        <f t="shared" ca="1" si="42"/>
        <v>-2.593442003058056E-3</v>
      </c>
      <c r="Q330" s="2">
        <f t="shared" si="43"/>
        <v>28131.750999999997</v>
      </c>
      <c r="T330" s="2"/>
      <c r="AB330">
        <v>10</v>
      </c>
      <c r="AC330" t="s">
        <v>383</v>
      </c>
      <c r="AE330" t="s">
        <v>384</v>
      </c>
    </row>
    <row r="331" spans="1:31">
      <c r="A331" s="23" t="s">
        <v>432</v>
      </c>
      <c r="B331" s="28"/>
      <c r="C331" s="24">
        <v>43291.46</v>
      </c>
      <c r="D331" s="24"/>
      <c r="E331" s="8">
        <f t="shared" si="39"/>
        <v>10135.994780913126</v>
      </c>
      <c r="F331" s="8">
        <f t="shared" si="40"/>
        <v>10136</v>
      </c>
      <c r="G331">
        <f t="shared" si="41"/>
        <v>-8.3750240009976551E-3</v>
      </c>
      <c r="I331">
        <f t="shared" si="47"/>
        <v>-8.3750240009976551E-3</v>
      </c>
      <c r="O331">
        <f t="shared" ca="1" si="42"/>
        <v>-2.5797624103886356E-3</v>
      </c>
      <c r="Q331" s="2">
        <f t="shared" si="43"/>
        <v>28272.959999999999</v>
      </c>
      <c r="T331" s="2"/>
      <c r="AB331">
        <v>8</v>
      </c>
      <c r="AC331" t="s">
        <v>387</v>
      </c>
      <c r="AE331" t="s">
        <v>384</v>
      </c>
    </row>
    <row r="332" spans="1:31">
      <c r="A332" s="23" t="s">
        <v>433</v>
      </c>
      <c r="B332" s="28"/>
      <c r="C332" s="24">
        <v>43336.396000000001</v>
      </c>
      <c r="D332" s="24"/>
      <c r="E332" s="8">
        <f t="shared" si="39"/>
        <v>10163.99767234004</v>
      </c>
      <c r="F332" s="8">
        <f t="shared" si="40"/>
        <v>10164</v>
      </c>
      <c r="G332">
        <f t="shared" si="41"/>
        <v>-3.7351759965531528E-3</v>
      </c>
      <c r="I332">
        <f t="shared" si="47"/>
        <v>-3.7351759965531528E-3</v>
      </c>
      <c r="O332">
        <f t="shared" ca="1" si="42"/>
        <v>-2.5754098127210925E-3</v>
      </c>
      <c r="Q332" s="2">
        <f t="shared" si="43"/>
        <v>28317.896000000001</v>
      </c>
      <c r="T332" s="2"/>
      <c r="AB332">
        <v>7</v>
      </c>
      <c r="AC332" t="s">
        <v>387</v>
      </c>
      <c r="AE332" t="s">
        <v>384</v>
      </c>
    </row>
    <row r="333" spans="1:31">
      <c r="A333" s="23" t="s">
        <v>433</v>
      </c>
      <c r="B333" s="28"/>
      <c r="C333" s="24">
        <v>43344.419000000002</v>
      </c>
      <c r="D333" s="24"/>
      <c r="E333" s="8">
        <f t="shared" si="39"/>
        <v>10168.997387444148</v>
      </c>
      <c r="F333" s="8">
        <f t="shared" si="40"/>
        <v>10169</v>
      </c>
      <c r="G333">
        <f t="shared" si="41"/>
        <v>-4.1923460012185387E-3</v>
      </c>
      <c r="I333">
        <f t="shared" si="47"/>
        <v>-4.1923460012185387E-3</v>
      </c>
      <c r="O333">
        <f t="shared" ca="1" si="42"/>
        <v>-2.5746325631376024E-3</v>
      </c>
      <c r="Q333" s="2">
        <f t="shared" si="43"/>
        <v>28325.919000000002</v>
      </c>
      <c r="T333" s="2"/>
      <c r="AB333">
        <v>7</v>
      </c>
      <c r="AC333" t="s">
        <v>387</v>
      </c>
      <c r="AE333" t="s">
        <v>384</v>
      </c>
    </row>
    <row r="334" spans="1:31">
      <c r="A334" s="60" t="s">
        <v>356</v>
      </c>
      <c r="B334" s="61" t="s">
        <v>468</v>
      </c>
      <c r="C334" s="62">
        <v>43368.495699999999</v>
      </c>
      <c r="D334" s="62" t="s">
        <v>481</v>
      </c>
      <c r="E334" s="26">
        <f t="shared" si="39"/>
        <v>10184.001331186766</v>
      </c>
      <c r="F334" s="8">
        <f t="shared" si="40"/>
        <v>10184</v>
      </c>
      <c r="G334">
        <f t="shared" si="41"/>
        <v>2.136144001269713E-3</v>
      </c>
      <c r="J334">
        <f>+G334</f>
        <v>2.136144001269713E-3</v>
      </c>
      <c r="O334">
        <f t="shared" ca="1" si="42"/>
        <v>-2.5723008143871328E-3</v>
      </c>
      <c r="Q334" s="2">
        <f t="shared" si="43"/>
        <v>28349.995699999999</v>
      </c>
    </row>
    <row r="335" spans="1:31">
      <c r="A335" s="34" t="s">
        <v>356</v>
      </c>
      <c r="B335" s="35" t="s">
        <v>468</v>
      </c>
      <c r="C335" s="34">
        <v>43368.995699999999</v>
      </c>
      <c r="D335" s="34" t="s">
        <v>488</v>
      </c>
      <c r="E335" s="26">
        <f t="shared" si="39"/>
        <v>10184.312917569921</v>
      </c>
      <c r="F335" s="8">
        <f t="shared" si="40"/>
        <v>10184.5</v>
      </c>
      <c r="G335">
        <f t="shared" si="41"/>
        <v>-0.30020957299711881</v>
      </c>
      <c r="J335">
        <f>+G335</f>
        <v>-0.30020957299711881</v>
      </c>
      <c r="O335">
        <f t="shared" ca="1" si="42"/>
        <v>-2.572223089428784E-3</v>
      </c>
      <c r="Q335" s="2">
        <f t="shared" si="43"/>
        <v>28350.495699999999</v>
      </c>
    </row>
    <row r="336" spans="1:31">
      <c r="A336" s="23" t="s">
        <v>464</v>
      </c>
      <c r="B336" s="28"/>
      <c r="C336" s="24">
        <v>43371.707000000002</v>
      </c>
      <c r="D336" s="24"/>
      <c r="E336" s="8">
        <f t="shared" si="39"/>
        <v>10186.002525891219</v>
      </c>
      <c r="F336" s="8">
        <f t="shared" si="40"/>
        <v>10186</v>
      </c>
      <c r="G336">
        <f t="shared" si="41"/>
        <v>4.0532760031055659E-3</v>
      </c>
      <c r="I336">
        <f>+G336</f>
        <v>4.0532760031055659E-3</v>
      </c>
      <c r="O336">
        <f t="shared" ca="1" si="42"/>
        <v>-2.5719899145537372E-3</v>
      </c>
      <c r="Q336" s="2">
        <f t="shared" si="43"/>
        <v>28353.207000000002</v>
      </c>
      <c r="T336" s="2"/>
    </row>
    <row r="337" spans="1:31">
      <c r="A337" s="23" t="s">
        <v>356</v>
      </c>
      <c r="B337" s="28"/>
      <c r="C337" s="24">
        <v>43389.354200000002</v>
      </c>
      <c r="D337" s="24"/>
      <c r="E337" s="8">
        <f t="shared" si="39"/>
        <v>10196.999780332848</v>
      </c>
      <c r="F337" s="8">
        <f t="shared" si="40"/>
        <v>10197</v>
      </c>
      <c r="G337">
        <f t="shared" si="41"/>
        <v>-3.5249799839220941E-4</v>
      </c>
      <c r="J337">
        <f>+G337</f>
        <v>-3.5249799839220941E-4</v>
      </c>
      <c r="O337">
        <f t="shared" ca="1" si="42"/>
        <v>-2.5702799654700598E-3</v>
      </c>
      <c r="Q337" s="2">
        <f t="shared" si="43"/>
        <v>28370.854200000002</v>
      </c>
      <c r="T337" s="2"/>
    </row>
    <row r="338" spans="1:31">
      <c r="A338" s="23" t="s">
        <v>434</v>
      </c>
      <c r="B338" s="28"/>
      <c r="C338" s="24">
        <v>43397.372000000003</v>
      </c>
      <c r="D338" s="24"/>
      <c r="E338" s="8">
        <f t="shared" si="39"/>
        <v>10201.996254938571</v>
      </c>
      <c r="F338" s="8">
        <f t="shared" si="40"/>
        <v>10202</v>
      </c>
      <c r="G338">
        <f t="shared" si="41"/>
        <v>-6.0096679953858256E-3</v>
      </c>
      <c r="I338">
        <f>+G338</f>
        <v>-6.0096679953858256E-3</v>
      </c>
      <c r="O338">
        <f t="shared" ca="1" si="42"/>
        <v>-2.5695027158865696E-3</v>
      </c>
      <c r="Q338" s="2">
        <f t="shared" si="43"/>
        <v>28378.872000000003</v>
      </c>
      <c r="T338" s="2"/>
      <c r="AB338">
        <v>7</v>
      </c>
      <c r="AC338" t="s">
        <v>387</v>
      </c>
      <c r="AE338" t="s">
        <v>384</v>
      </c>
    </row>
    <row r="339" spans="1:31">
      <c r="A339" s="23" t="s">
        <v>464</v>
      </c>
      <c r="B339" s="28"/>
      <c r="C339" s="24">
        <v>43416.641000000003</v>
      </c>
      <c r="D339" s="24"/>
      <c r="E339" s="8">
        <f t="shared" si="39"/>
        <v>10214.004170972601</v>
      </c>
      <c r="F339" s="8">
        <f t="shared" si="40"/>
        <v>10214</v>
      </c>
      <c r="G339">
        <f t="shared" si="41"/>
        <v>6.693123999866657E-3</v>
      </c>
      <c r="I339">
        <f>+G339</f>
        <v>6.693123999866657E-3</v>
      </c>
      <c r="O339">
        <f t="shared" ca="1" si="42"/>
        <v>-2.5676373168861942E-3</v>
      </c>
      <c r="Q339" s="2">
        <f t="shared" si="43"/>
        <v>28398.141000000003</v>
      </c>
      <c r="T339" s="2"/>
    </row>
    <row r="340" spans="1:31">
      <c r="A340" s="23" t="s">
        <v>434</v>
      </c>
      <c r="B340" s="28"/>
      <c r="C340" s="24">
        <v>43458.36</v>
      </c>
      <c r="D340" s="24"/>
      <c r="E340" s="8">
        <f t="shared" si="39"/>
        <v>10240.002315610292</v>
      </c>
      <c r="F340" s="8">
        <f t="shared" si="40"/>
        <v>10240</v>
      </c>
      <c r="G340">
        <f t="shared" si="41"/>
        <v>3.7158400009502657E-3</v>
      </c>
      <c r="I340">
        <f>+G340</f>
        <v>3.7158400009502657E-3</v>
      </c>
      <c r="O340">
        <f t="shared" ca="1" si="42"/>
        <v>-2.5635956190520471E-3</v>
      </c>
      <c r="Q340" s="2">
        <f t="shared" si="43"/>
        <v>28439.86</v>
      </c>
      <c r="T340" s="2"/>
      <c r="AB340">
        <v>8</v>
      </c>
      <c r="AC340" t="s">
        <v>385</v>
      </c>
      <c r="AE340" t="s">
        <v>384</v>
      </c>
    </row>
    <row r="341" spans="1:31">
      <c r="A341" s="23" t="s">
        <v>464</v>
      </c>
      <c r="B341" s="28"/>
      <c r="C341" s="24">
        <v>43469.588000000003</v>
      </c>
      <c r="D341" s="24"/>
      <c r="E341" s="8">
        <f t="shared" ref="E341:E404" si="48">+(C341-C$7)/C$8</f>
        <v>10246.999299430425</v>
      </c>
      <c r="F341" s="8">
        <f t="shared" ref="F341:F404" si="49">ROUND(2*E341,0)/2</f>
        <v>10247</v>
      </c>
      <c r="G341">
        <f t="shared" ref="G341:G342" si="50">+C341-(C$7+F341*C$8)</f>
        <v>-1.1241979955229908E-3</v>
      </c>
      <c r="I341">
        <f>+G341</f>
        <v>-1.1241979955229908E-3</v>
      </c>
      <c r="O341">
        <f t="shared" ref="O341:O404" ca="1" si="51">+C$11+C$12*F341</f>
        <v>-2.5625074696351614E-3</v>
      </c>
      <c r="Q341" s="2">
        <f t="shared" ref="Q341:Q404" si="52">+C341-15018.5</f>
        <v>28451.088000000003</v>
      </c>
      <c r="T341" s="2"/>
    </row>
    <row r="342" spans="1:31">
      <c r="A342" s="23" t="s">
        <v>435</v>
      </c>
      <c r="B342" s="28"/>
      <c r="C342" s="24">
        <v>43495.258000000002</v>
      </c>
      <c r="D342" s="24"/>
      <c r="E342" s="8">
        <f t="shared" si="48"/>
        <v>10262.996144341605</v>
      </c>
      <c r="F342" s="8">
        <f t="shared" si="49"/>
        <v>10263</v>
      </c>
      <c r="G342">
        <f t="shared" si="50"/>
        <v>-6.1871419966337271E-3</v>
      </c>
      <c r="I342">
        <f>+G342</f>
        <v>-6.1871419966337271E-3</v>
      </c>
      <c r="O342">
        <f t="shared" ca="1" si="51"/>
        <v>-2.5600202709679942E-3</v>
      </c>
      <c r="Q342" s="2">
        <f t="shared" si="52"/>
        <v>28476.758000000002</v>
      </c>
      <c r="T342" s="2"/>
      <c r="AB342">
        <v>10</v>
      </c>
      <c r="AC342" t="s">
        <v>387</v>
      </c>
      <c r="AE342" t="s">
        <v>384</v>
      </c>
    </row>
    <row r="343" spans="1:31">
      <c r="A343" s="23" t="s">
        <v>436</v>
      </c>
      <c r="B343" s="28"/>
      <c r="C343" s="24">
        <v>43609.430999999997</v>
      </c>
      <c r="D343" s="24"/>
      <c r="E343" s="8">
        <f t="shared" si="48"/>
        <v>10334.145648589532</v>
      </c>
      <c r="F343" s="8">
        <f t="shared" si="49"/>
        <v>10334</v>
      </c>
      <c r="O343">
        <f t="shared" ca="1" si="51"/>
        <v>-2.5489833268824385E-3</v>
      </c>
      <c r="Q343" s="2">
        <f t="shared" si="52"/>
        <v>28590.930999999997</v>
      </c>
      <c r="T343" s="9">
        <v>0.23200560000259429</v>
      </c>
      <c r="AB343">
        <v>9</v>
      </c>
      <c r="AC343" t="s">
        <v>387</v>
      </c>
      <c r="AE343" t="s">
        <v>384</v>
      </c>
    </row>
    <row r="344" spans="1:31">
      <c r="A344" s="60" t="s">
        <v>1390</v>
      </c>
      <c r="B344" s="61" t="s">
        <v>468</v>
      </c>
      <c r="C344" s="62">
        <v>43689.430999999997</v>
      </c>
      <c r="D344" s="62" t="s">
        <v>481</v>
      </c>
      <c r="E344" s="26">
        <f t="shared" si="48"/>
        <v>10383.999469894346</v>
      </c>
      <c r="F344" s="8">
        <f t="shared" si="49"/>
        <v>10384</v>
      </c>
      <c r="G344">
        <f t="shared" ref="G344:G356" si="53">+C344-(C$7+F344*C$8)</f>
        <v>-8.506559970555827E-4</v>
      </c>
      <c r="I344">
        <f t="shared" ref="I344:I356" si="54">+G344</f>
        <v>-8.506559970555827E-4</v>
      </c>
      <c r="O344">
        <f t="shared" ca="1" si="51"/>
        <v>-2.5412108310475402E-3</v>
      </c>
      <c r="Q344" s="2">
        <f t="shared" si="52"/>
        <v>28670.930999999997</v>
      </c>
    </row>
    <row r="345" spans="1:31">
      <c r="A345" s="23" t="s">
        <v>464</v>
      </c>
      <c r="B345" s="28"/>
      <c r="C345" s="24">
        <v>43700.663</v>
      </c>
      <c r="D345" s="24"/>
      <c r="E345" s="8">
        <f t="shared" si="48"/>
        <v>10390.998946405543</v>
      </c>
      <c r="F345" s="8">
        <f t="shared" si="49"/>
        <v>10391</v>
      </c>
      <c r="G345">
        <f t="shared" si="53"/>
        <v>-1.6906939999898896E-3</v>
      </c>
      <c r="I345">
        <f t="shared" si="54"/>
        <v>-1.6906939999898896E-3</v>
      </c>
      <c r="O345">
        <f t="shared" ca="1" si="51"/>
        <v>-2.5401226816306544E-3</v>
      </c>
      <c r="Q345" s="2">
        <f t="shared" si="52"/>
        <v>28682.163</v>
      </c>
      <c r="T345" s="2"/>
    </row>
    <row r="346" spans="1:31">
      <c r="A346" s="23" t="s">
        <v>437</v>
      </c>
      <c r="B346" s="28"/>
      <c r="C346" s="24">
        <v>43705.481</v>
      </c>
      <c r="D346" s="24"/>
      <c r="E346" s="8">
        <f t="shared" si="48"/>
        <v>10394.001392793625</v>
      </c>
      <c r="F346" s="8">
        <f t="shared" si="49"/>
        <v>10394</v>
      </c>
      <c r="G346">
        <f t="shared" si="53"/>
        <v>2.2350040017045103E-3</v>
      </c>
      <c r="I346">
        <f t="shared" si="54"/>
        <v>2.2350040017045103E-3</v>
      </c>
      <c r="O346">
        <f t="shared" ca="1" si="51"/>
        <v>-2.5396563318805607E-3</v>
      </c>
      <c r="Q346" s="2">
        <f t="shared" si="52"/>
        <v>28686.981</v>
      </c>
      <c r="T346" s="2"/>
      <c r="AB346">
        <v>8</v>
      </c>
      <c r="AC346" t="s">
        <v>385</v>
      </c>
      <c r="AE346" t="s">
        <v>384</v>
      </c>
    </row>
    <row r="347" spans="1:31">
      <c r="A347" s="23" t="s">
        <v>464</v>
      </c>
      <c r="B347" s="28"/>
      <c r="C347" s="24">
        <v>43724.733</v>
      </c>
      <c r="D347" s="24"/>
      <c r="E347" s="8">
        <f t="shared" si="48"/>
        <v>10405.998714890629</v>
      </c>
      <c r="F347" s="8">
        <f t="shared" si="49"/>
        <v>10406</v>
      </c>
      <c r="G347">
        <f t="shared" si="53"/>
        <v>-2.0622039955924265E-3</v>
      </c>
      <c r="I347">
        <f t="shared" si="54"/>
        <v>-2.0622039955924265E-3</v>
      </c>
      <c r="O347">
        <f t="shared" ca="1" si="51"/>
        <v>-2.5377909328801853E-3</v>
      </c>
      <c r="Q347" s="2">
        <f t="shared" si="52"/>
        <v>28706.233</v>
      </c>
      <c r="T347" s="2"/>
    </row>
    <row r="348" spans="1:31">
      <c r="A348" s="23" t="s">
        <v>437</v>
      </c>
      <c r="B348" s="28"/>
      <c r="C348" s="24">
        <v>43742.381999999998</v>
      </c>
      <c r="D348" s="24"/>
      <c r="E348" s="8">
        <f t="shared" si="48"/>
        <v>10416.997091043237</v>
      </c>
      <c r="F348" s="8">
        <f t="shared" si="49"/>
        <v>10417</v>
      </c>
      <c r="G348">
        <f t="shared" si="53"/>
        <v>-4.6679780061822385E-3</v>
      </c>
      <c r="I348">
        <f t="shared" si="54"/>
        <v>-4.6679780061822385E-3</v>
      </c>
      <c r="O348">
        <f t="shared" ca="1" si="51"/>
        <v>-2.5360809837965074E-3</v>
      </c>
      <c r="Q348" s="2">
        <f t="shared" si="52"/>
        <v>28723.881999999998</v>
      </c>
      <c r="T348" s="2"/>
      <c r="AB348">
        <v>8</v>
      </c>
      <c r="AC348" t="s">
        <v>387</v>
      </c>
      <c r="AE348" t="s">
        <v>384</v>
      </c>
    </row>
    <row r="349" spans="1:31">
      <c r="A349" s="23" t="s">
        <v>464</v>
      </c>
      <c r="B349" s="28"/>
      <c r="C349" s="24">
        <v>43753.620999999999</v>
      </c>
      <c r="D349" s="24"/>
      <c r="E349" s="8">
        <f t="shared" si="48"/>
        <v>10424.000929763797</v>
      </c>
      <c r="F349" s="8">
        <f t="shared" si="49"/>
        <v>10424</v>
      </c>
      <c r="G349">
        <f t="shared" si="53"/>
        <v>1.4919840032234788E-3</v>
      </c>
      <c r="I349">
        <f t="shared" si="54"/>
        <v>1.4919840032234788E-3</v>
      </c>
      <c r="O349">
        <f t="shared" ca="1" si="51"/>
        <v>-2.5349928343796216E-3</v>
      </c>
      <c r="Q349" s="2">
        <f t="shared" si="52"/>
        <v>28735.120999999999</v>
      </c>
      <c r="T349" s="2"/>
    </row>
    <row r="350" spans="1:31">
      <c r="A350" s="23" t="s">
        <v>464</v>
      </c>
      <c r="B350" s="28"/>
      <c r="C350" s="24">
        <v>43777.692999999999</v>
      </c>
      <c r="D350" s="24"/>
      <c r="E350" s="8">
        <f t="shared" si="48"/>
        <v>10439.001944594414</v>
      </c>
      <c r="F350" s="8">
        <f t="shared" si="49"/>
        <v>10439</v>
      </c>
      <c r="G350">
        <f t="shared" si="53"/>
        <v>3.1204740007524379E-3</v>
      </c>
      <c r="I350">
        <f t="shared" si="54"/>
        <v>3.1204740007524379E-3</v>
      </c>
      <c r="O350">
        <f t="shared" ca="1" si="51"/>
        <v>-2.5326610856291525E-3</v>
      </c>
      <c r="Q350" s="2">
        <f t="shared" si="52"/>
        <v>28759.192999999999</v>
      </c>
      <c r="T350" s="2"/>
    </row>
    <row r="351" spans="1:31">
      <c r="A351" s="23" t="s">
        <v>464</v>
      </c>
      <c r="B351" s="28"/>
      <c r="C351" s="24">
        <v>43777.695</v>
      </c>
      <c r="D351" s="24"/>
      <c r="E351" s="8">
        <f t="shared" si="48"/>
        <v>10439.003190939948</v>
      </c>
      <c r="F351" s="8">
        <f t="shared" si="49"/>
        <v>10439</v>
      </c>
      <c r="G351">
        <f t="shared" si="53"/>
        <v>5.1204740011598915E-3</v>
      </c>
      <c r="I351">
        <f t="shared" si="54"/>
        <v>5.1204740011598915E-3</v>
      </c>
      <c r="O351">
        <f t="shared" ca="1" si="51"/>
        <v>-2.5326610856291525E-3</v>
      </c>
      <c r="Q351" s="2">
        <f t="shared" si="52"/>
        <v>28759.195</v>
      </c>
      <c r="T351" s="2"/>
    </row>
    <row r="352" spans="1:31">
      <c r="A352" s="23" t="s">
        <v>438</v>
      </c>
      <c r="B352" s="28"/>
      <c r="C352" s="24">
        <v>43787.315999999999</v>
      </c>
      <c r="D352" s="24"/>
      <c r="E352" s="8">
        <f t="shared" si="48"/>
        <v>10444.998736124617</v>
      </c>
      <c r="F352" s="8">
        <f t="shared" si="49"/>
        <v>10445</v>
      </c>
      <c r="G352">
        <f t="shared" si="53"/>
        <v>-2.0281300021451898E-3</v>
      </c>
      <c r="I352">
        <f t="shared" si="54"/>
        <v>-2.0281300021451898E-3</v>
      </c>
      <c r="O352">
        <f t="shared" ca="1" si="51"/>
        <v>-2.5317283861289643E-3</v>
      </c>
      <c r="Q352" s="2">
        <f t="shared" si="52"/>
        <v>28768.815999999999</v>
      </c>
      <c r="T352" s="2"/>
      <c r="AB352">
        <v>5</v>
      </c>
      <c r="AC352" t="s">
        <v>387</v>
      </c>
      <c r="AE352" t="s">
        <v>384</v>
      </c>
    </row>
    <row r="353" spans="1:31">
      <c r="A353" s="23" t="s">
        <v>438</v>
      </c>
      <c r="B353" s="28"/>
      <c r="C353" s="24">
        <v>43795.338000000003</v>
      </c>
      <c r="D353" s="24"/>
      <c r="E353" s="8">
        <f t="shared" si="48"/>
        <v>10449.997828055961</v>
      </c>
      <c r="F353" s="8">
        <f t="shared" si="49"/>
        <v>10450</v>
      </c>
      <c r="G353">
        <f t="shared" si="53"/>
        <v>-3.4852999961003661E-3</v>
      </c>
      <c r="I353">
        <f t="shared" si="54"/>
        <v>-3.4852999961003661E-3</v>
      </c>
      <c r="O353">
        <f t="shared" ca="1" si="51"/>
        <v>-2.5309511365454746E-3</v>
      </c>
      <c r="Q353" s="2">
        <f t="shared" si="52"/>
        <v>28776.838000000003</v>
      </c>
      <c r="T353" s="2"/>
      <c r="AB353">
        <v>6</v>
      </c>
      <c r="AC353" t="s">
        <v>387</v>
      </c>
      <c r="AE353" t="s">
        <v>384</v>
      </c>
    </row>
    <row r="354" spans="1:31">
      <c r="A354" s="60" t="s">
        <v>1415</v>
      </c>
      <c r="B354" s="61" t="s">
        <v>468</v>
      </c>
      <c r="C354" s="62">
        <v>43795.351000000002</v>
      </c>
      <c r="D354" s="62" t="s">
        <v>481</v>
      </c>
      <c r="E354" s="26">
        <f t="shared" si="48"/>
        <v>10450.005929301922</v>
      </c>
      <c r="F354" s="8">
        <f t="shared" si="49"/>
        <v>10450</v>
      </c>
      <c r="G354">
        <f t="shared" si="53"/>
        <v>9.5147000029101036E-3</v>
      </c>
      <c r="I354">
        <f t="shared" si="54"/>
        <v>9.5147000029101036E-3</v>
      </c>
      <c r="O354">
        <f t="shared" ca="1" si="51"/>
        <v>-2.5309511365454746E-3</v>
      </c>
      <c r="Q354" s="2">
        <f t="shared" si="52"/>
        <v>28776.851000000002</v>
      </c>
    </row>
    <row r="355" spans="1:31">
      <c r="A355" s="23" t="s">
        <v>438</v>
      </c>
      <c r="B355" s="28"/>
      <c r="C355" s="24">
        <v>43795.356</v>
      </c>
      <c r="D355" s="24"/>
      <c r="E355" s="8">
        <f t="shared" si="48"/>
        <v>10450.009045165751</v>
      </c>
      <c r="F355" s="8">
        <f t="shared" si="49"/>
        <v>10450</v>
      </c>
      <c r="G355">
        <f t="shared" si="53"/>
        <v>1.4514700000290759E-2</v>
      </c>
      <c r="I355">
        <f t="shared" si="54"/>
        <v>1.4514700000290759E-2</v>
      </c>
      <c r="O355">
        <f t="shared" ca="1" si="51"/>
        <v>-2.5309511365454746E-3</v>
      </c>
      <c r="Q355" s="2">
        <f t="shared" si="52"/>
        <v>28776.856</v>
      </c>
      <c r="T355" s="2"/>
      <c r="AB355">
        <v>7</v>
      </c>
      <c r="AC355" t="s">
        <v>385</v>
      </c>
      <c r="AE355" t="s">
        <v>384</v>
      </c>
    </row>
    <row r="356" spans="1:31">
      <c r="A356" s="60" t="s">
        <v>1415</v>
      </c>
      <c r="B356" s="61" t="s">
        <v>468</v>
      </c>
      <c r="C356" s="62">
        <v>43819.417999999998</v>
      </c>
      <c r="D356" s="62" t="s">
        <v>481</v>
      </c>
      <c r="E356" s="26">
        <f t="shared" si="48"/>
        <v>10465.003828268706</v>
      </c>
      <c r="F356" s="8">
        <f t="shared" si="49"/>
        <v>10465</v>
      </c>
      <c r="G356">
        <f t="shared" si="53"/>
        <v>6.1431900030584075E-3</v>
      </c>
      <c r="I356">
        <f t="shared" si="54"/>
        <v>6.1431900030584075E-3</v>
      </c>
      <c r="O356">
        <f t="shared" ca="1" si="51"/>
        <v>-2.5286193877950055E-3</v>
      </c>
      <c r="Q356" s="2">
        <f t="shared" si="52"/>
        <v>28800.917999999998</v>
      </c>
    </row>
    <row r="357" spans="1:31">
      <c r="A357" s="23" t="s">
        <v>439</v>
      </c>
      <c r="B357" s="28"/>
      <c r="C357" s="24">
        <v>43822.25</v>
      </c>
      <c r="D357" s="24"/>
      <c r="E357" s="8">
        <f t="shared" si="48"/>
        <v>10466.768653542897</v>
      </c>
      <c r="F357" s="8">
        <f t="shared" si="49"/>
        <v>10467</v>
      </c>
      <c r="O357">
        <f t="shared" ca="1" si="51"/>
        <v>-2.5283084879616094E-3</v>
      </c>
      <c r="Q357" s="2">
        <f t="shared" si="52"/>
        <v>28803.75</v>
      </c>
      <c r="T357" s="9">
        <v>-0.37297720000060508</v>
      </c>
      <c r="AB357">
        <v>12</v>
      </c>
      <c r="AC357" t="s">
        <v>387</v>
      </c>
      <c r="AE357" t="s">
        <v>384</v>
      </c>
    </row>
    <row r="358" spans="1:31">
      <c r="A358" s="23" t="s">
        <v>464</v>
      </c>
      <c r="B358" s="28"/>
      <c r="C358" s="24">
        <v>43822.616999999998</v>
      </c>
      <c r="D358" s="24"/>
      <c r="E358" s="8">
        <f t="shared" si="48"/>
        <v>10466.997357948132</v>
      </c>
      <c r="F358" s="8">
        <f t="shared" si="49"/>
        <v>10467</v>
      </c>
      <c r="G358">
        <f t="shared" ref="G358:G421" si="55">+C358-(C$7+F358*C$8)</f>
        <v>-4.2396780045237392E-3</v>
      </c>
      <c r="I358">
        <f>+G358</f>
        <v>-4.2396780045237392E-3</v>
      </c>
      <c r="O358">
        <f t="shared" ca="1" si="51"/>
        <v>-2.5283084879616094E-3</v>
      </c>
      <c r="Q358" s="2">
        <f t="shared" si="52"/>
        <v>28804.116999999998</v>
      </c>
      <c r="T358" s="2"/>
    </row>
    <row r="359" spans="1:31">
      <c r="A359" s="23" t="s">
        <v>464</v>
      </c>
      <c r="B359" s="28"/>
      <c r="C359" s="24">
        <v>43822.624000000003</v>
      </c>
      <c r="D359" s="24"/>
      <c r="E359" s="8">
        <f t="shared" si="48"/>
        <v>10467.001720157499</v>
      </c>
      <c r="F359" s="8">
        <f t="shared" si="49"/>
        <v>10467</v>
      </c>
      <c r="G359">
        <f t="shared" si="55"/>
        <v>2.7603220005403273E-3</v>
      </c>
      <c r="I359">
        <f>+G359</f>
        <v>2.7603220005403273E-3</v>
      </c>
      <c r="O359">
        <f t="shared" ca="1" si="51"/>
        <v>-2.5283084879616094E-3</v>
      </c>
      <c r="Q359" s="2">
        <f t="shared" si="52"/>
        <v>28804.124000000003</v>
      </c>
      <c r="T359" s="2"/>
    </row>
    <row r="360" spans="1:31">
      <c r="A360" s="60" t="s">
        <v>1427</v>
      </c>
      <c r="B360" s="61" t="s">
        <v>468</v>
      </c>
      <c r="C360" s="62">
        <v>43832.25</v>
      </c>
      <c r="D360" s="62" t="s">
        <v>481</v>
      </c>
      <c r="E360" s="26">
        <f t="shared" si="48"/>
        <v>10473.000381205999</v>
      </c>
      <c r="F360" s="8">
        <f t="shared" si="49"/>
        <v>10473</v>
      </c>
      <c r="G360">
        <f t="shared" si="55"/>
        <v>6.1171800189185888E-4</v>
      </c>
      <c r="I360">
        <f>+G360</f>
        <v>6.1171800189185888E-4</v>
      </c>
      <c r="O360">
        <f t="shared" ca="1" si="51"/>
        <v>-2.5273757884614217E-3</v>
      </c>
      <c r="Q360" s="2">
        <f t="shared" si="52"/>
        <v>28813.75</v>
      </c>
    </row>
    <row r="361" spans="1:31">
      <c r="A361" s="60" t="s">
        <v>1415</v>
      </c>
      <c r="B361" s="61" t="s">
        <v>468</v>
      </c>
      <c r="C361" s="62">
        <v>43848.294000000002</v>
      </c>
      <c r="D361" s="62" t="s">
        <v>481</v>
      </c>
      <c r="E361" s="26">
        <f t="shared" si="48"/>
        <v>10482.998565068679</v>
      </c>
      <c r="F361" s="8">
        <f t="shared" si="49"/>
        <v>10483</v>
      </c>
      <c r="G361">
        <f t="shared" si="55"/>
        <v>-2.3026219932944514E-3</v>
      </c>
      <c r="I361">
        <f>+G361</f>
        <v>-2.3026219932944514E-3</v>
      </c>
      <c r="O361">
        <f t="shared" ca="1" si="51"/>
        <v>-2.5258212892944418E-3</v>
      </c>
      <c r="Q361" s="2">
        <f t="shared" si="52"/>
        <v>28829.794000000002</v>
      </c>
    </row>
    <row r="362" spans="1:31">
      <c r="A362" s="23" t="s">
        <v>440</v>
      </c>
      <c r="B362" s="28"/>
      <c r="C362" s="24">
        <v>44034.438000000002</v>
      </c>
      <c r="D362" s="24"/>
      <c r="E362" s="8">
        <f t="shared" si="48"/>
        <v>10598.998436480719</v>
      </c>
      <c r="F362" s="8">
        <f t="shared" si="49"/>
        <v>10599</v>
      </c>
      <c r="G362">
        <f t="shared" si="55"/>
        <v>-2.5089659975492395E-3</v>
      </c>
      <c r="I362">
        <f>+G362</f>
        <v>-2.5089659975492395E-3</v>
      </c>
      <c r="O362">
        <f t="shared" ca="1" si="51"/>
        <v>-2.5077890989574783E-3</v>
      </c>
      <c r="Q362" s="2">
        <f t="shared" si="52"/>
        <v>29015.938000000002</v>
      </c>
      <c r="T362" s="2"/>
      <c r="AB362">
        <v>7</v>
      </c>
      <c r="AC362" t="s">
        <v>387</v>
      </c>
      <c r="AE362" t="s">
        <v>384</v>
      </c>
    </row>
    <row r="363" spans="1:31">
      <c r="A363" s="23" t="s">
        <v>441</v>
      </c>
      <c r="B363" s="28"/>
      <c r="C363" s="24">
        <v>44111.459000000003</v>
      </c>
      <c r="D363" s="24"/>
      <c r="E363" s="8">
        <f t="shared" si="48"/>
        <v>10646.995826114695</v>
      </c>
      <c r="F363" s="8">
        <f t="shared" si="49"/>
        <v>10647</v>
      </c>
      <c r="G363">
        <f t="shared" si="55"/>
        <v>-6.6977979950024746E-3</v>
      </c>
      <c r="I363">
        <f>G363</f>
        <v>-6.6977979950024746E-3</v>
      </c>
      <c r="O363">
        <f t="shared" ca="1" si="51"/>
        <v>-2.500327502955976E-3</v>
      </c>
      <c r="Q363" s="2">
        <f t="shared" si="52"/>
        <v>29092.959000000003</v>
      </c>
      <c r="T363" s="2"/>
      <c r="AE363" t="s">
        <v>392</v>
      </c>
    </row>
    <row r="364" spans="1:31">
      <c r="A364" s="23" t="s">
        <v>442</v>
      </c>
      <c r="B364" s="28"/>
      <c r="C364" s="24">
        <v>44124.311000000002</v>
      </c>
      <c r="D364" s="24"/>
      <c r="E364" s="8">
        <f t="shared" si="48"/>
        <v>10655.004842507311</v>
      </c>
      <c r="F364" s="8">
        <f t="shared" si="49"/>
        <v>10655</v>
      </c>
      <c r="G364">
        <f t="shared" si="55"/>
        <v>7.7707300006295554E-3</v>
      </c>
      <c r="I364">
        <f>+G364</f>
        <v>7.7707300006295554E-3</v>
      </c>
      <c r="O364">
        <f t="shared" ca="1" si="51"/>
        <v>-2.4990839036223922E-3</v>
      </c>
      <c r="Q364" s="2">
        <f t="shared" si="52"/>
        <v>29105.811000000002</v>
      </c>
      <c r="T364" s="2"/>
      <c r="AB364">
        <v>8</v>
      </c>
      <c r="AC364" t="s">
        <v>387</v>
      </c>
      <c r="AE364" t="s">
        <v>384</v>
      </c>
    </row>
    <row r="365" spans="1:31">
      <c r="A365" s="23" t="s">
        <v>442</v>
      </c>
      <c r="B365" s="28"/>
      <c r="C365" s="24">
        <v>44148.377</v>
      </c>
      <c r="D365" s="24"/>
      <c r="E365" s="8">
        <f t="shared" si="48"/>
        <v>10670.002118301332</v>
      </c>
      <c r="F365" s="8">
        <f t="shared" si="49"/>
        <v>10670</v>
      </c>
      <c r="G365">
        <f t="shared" si="55"/>
        <v>3.3992199969361536E-3</v>
      </c>
      <c r="I365">
        <f>+G365</f>
        <v>3.3992199969361536E-3</v>
      </c>
      <c r="O365">
        <f t="shared" ca="1" si="51"/>
        <v>-2.4967521548719231E-3</v>
      </c>
      <c r="Q365" s="2">
        <f t="shared" si="52"/>
        <v>29129.877</v>
      </c>
      <c r="T365" s="2"/>
      <c r="AB365">
        <v>9</v>
      </c>
      <c r="AC365" t="s">
        <v>385</v>
      </c>
      <c r="AE365" t="s">
        <v>384</v>
      </c>
    </row>
    <row r="366" spans="1:31">
      <c r="A366" s="23" t="s">
        <v>442</v>
      </c>
      <c r="B366" s="28"/>
      <c r="C366" s="24">
        <v>44164.425000000003</v>
      </c>
      <c r="D366" s="24"/>
      <c r="E366" s="8">
        <f t="shared" si="48"/>
        <v>10680.002794855078</v>
      </c>
      <c r="F366" s="8">
        <f t="shared" si="49"/>
        <v>10680</v>
      </c>
      <c r="G366">
        <f t="shared" si="55"/>
        <v>4.4848800025647506E-3</v>
      </c>
      <c r="I366">
        <f>+G366</f>
        <v>4.4848800025647506E-3</v>
      </c>
      <c r="O366">
        <f t="shared" ca="1" si="51"/>
        <v>-2.4951976557049432E-3</v>
      </c>
      <c r="Q366" s="2">
        <f t="shared" si="52"/>
        <v>29145.925000000003</v>
      </c>
      <c r="T366" s="2"/>
      <c r="AB366">
        <v>8</v>
      </c>
      <c r="AC366" t="s">
        <v>385</v>
      </c>
      <c r="AE366" t="s">
        <v>384</v>
      </c>
    </row>
    <row r="367" spans="1:31">
      <c r="A367" s="23" t="s">
        <v>464</v>
      </c>
      <c r="B367" s="28"/>
      <c r="C367" s="24">
        <v>44191.703999999998</v>
      </c>
      <c r="D367" s="24"/>
      <c r="E367" s="8">
        <f t="shared" si="48"/>
        <v>10697.002324747251</v>
      </c>
      <c r="F367" s="8">
        <f t="shared" si="49"/>
        <v>10697</v>
      </c>
      <c r="G367">
        <f t="shared" si="55"/>
        <v>3.7305019941413775E-3</v>
      </c>
      <c r="I367">
        <f>+G367</f>
        <v>3.7305019941413775E-3</v>
      </c>
      <c r="O367">
        <f t="shared" ca="1" si="51"/>
        <v>-2.4925550071210776E-3</v>
      </c>
      <c r="Q367" s="2">
        <f t="shared" si="52"/>
        <v>29173.203999999998</v>
      </c>
      <c r="T367" s="2"/>
    </row>
    <row r="368" spans="1:31">
      <c r="A368" s="23" t="s">
        <v>442</v>
      </c>
      <c r="B368" s="28"/>
      <c r="C368" s="24">
        <v>44201.326000000001</v>
      </c>
      <c r="D368" s="24"/>
      <c r="E368" s="8">
        <f t="shared" si="48"/>
        <v>10702.998493104689</v>
      </c>
      <c r="F368" s="8">
        <f t="shared" si="49"/>
        <v>10703</v>
      </c>
      <c r="G368">
        <f t="shared" si="55"/>
        <v>-2.4181019980460405E-3</v>
      </c>
      <c r="I368">
        <f>+G368</f>
        <v>-2.4181019980460405E-3</v>
      </c>
      <c r="O368">
        <f t="shared" ca="1" si="51"/>
        <v>-2.4916223076208903E-3</v>
      </c>
      <c r="Q368" s="2">
        <f t="shared" si="52"/>
        <v>29182.826000000001</v>
      </c>
      <c r="T368" s="2"/>
      <c r="AB368">
        <v>7</v>
      </c>
      <c r="AC368" t="s">
        <v>387</v>
      </c>
      <c r="AE368" t="s">
        <v>384</v>
      </c>
    </row>
    <row r="369" spans="1:31">
      <c r="A369" s="23" t="s">
        <v>443</v>
      </c>
      <c r="B369" s="28"/>
      <c r="C369" s="24">
        <v>44201.330999999998</v>
      </c>
      <c r="D369" s="24"/>
      <c r="E369" s="8">
        <f t="shared" si="48"/>
        <v>10703.001608968518</v>
      </c>
      <c r="F369" s="8">
        <f t="shared" si="49"/>
        <v>10703</v>
      </c>
      <c r="G369">
        <f t="shared" si="55"/>
        <v>2.5818979993346147E-3</v>
      </c>
      <c r="I369">
        <f>G369</f>
        <v>2.5818979993346147E-3</v>
      </c>
      <c r="O369">
        <f t="shared" ca="1" si="51"/>
        <v>-2.4916223076208903E-3</v>
      </c>
      <c r="Q369" s="2">
        <f t="shared" si="52"/>
        <v>29182.830999999998</v>
      </c>
      <c r="T369" s="2"/>
      <c r="AE369" t="s">
        <v>392</v>
      </c>
    </row>
    <row r="370" spans="1:31">
      <c r="A370" s="23" t="s">
        <v>442</v>
      </c>
      <c r="B370" s="28"/>
      <c r="C370" s="24">
        <v>44201.338000000003</v>
      </c>
      <c r="D370" s="24"/>
      <c r="E370" s="8">
        <f t="shared" si="48"/>
        <v>10703.005971177885</v>
      </c>
      <c r="F370" s="8">
        <f t="shared" si="49"/>
        <v>10703</v>
      </c>
      <c r="G370">
        <f t="shared" si="55"/>
        <v>9.5818980043986812E-3</v>
      </c>
      <c r="I370">
        <f>+G370</f>
        <v>9.5818980043986812E-3</v>
      </c>
      <c r="O370">
        <f t="shared" ca="1" si="51"/>
        <v>-2.4916223076208903E-3</v>
      </c>
      <c r="Q370" s="2">
        <f t="shared" si="52"/>
        <v>29182.838000000003</v>
      </c>
      <c r="T370" s="2"/>
      <c r="AB370">
        <v>10</v>
      </c>
      <c r="AC370" t="s">
        <v>385</v>
      </c>
      <c r="AE370" t="s">
        <v>384</v>
      </c>
    </row>
    <row r="371" spans="1:31">
      <c r="A371" s="23" t="s">
        <v>464</v>
      </c>
      <c r="B371" s="28"/>
      <c r="C371" s="24">
        <v>44228.605000000003</v>
      </c>
      <c r="D371" s="24"/>
      <c r="E371" s="8">
        <f t="shared" si="48"/>
        <v>10719.998022996864</v>
      </c>
      <c r="F371" s="8">
        <f t="shared" si="49"/>
        <v>10720</v>
      </c>
      <c r="G371">
        <f t="shared" si="55"/>
        <v>-3.172479999193456E-3</v>
      </c>
      <c r="I371">
        <f>+G371</f>
        <v>-3.172479999193456E-3</v>
      </c>
      <c r="O371">
        <f t="shared" ca="1" si="51"/>
        <v>-2.4889796590370247E-3</v>
      </c>
      <c r="Q371" s="2">
        <f t="shared" si="52"/>
        <v>29210.105000000003</v>
      </c>
      <c r="T371" s="2"/>
    </row>
    <row r="372" spans="1:31">
      <c r="A372" s="23" t="s">
        <v>444</v>
      </c>
      <c r="B372" s="28"/>
      <c r="C372" s="24">
        <v>44435.612999999998</v>
      </c>
      <c r="D372" s="24"/>
      <c r="E372" s="8">
        <f t="shared" si="48"/>
        <v>10848.999771005196</v>
      </c>
      <c r="F372" s="8">
        <f t="shared" si="49"/>
        <v>10849</v>
      </c>
      <c r="G372">
        <f t="shared" si="55"/>
        <v>-3.6746599653270096E-4</v>
      </c>
      <c r="I372">
        <f>+G372</f>
        <v>-3.6746599653270096E-4</v>
      </c>
      <c r="O372">
        <f t="shared" ca="1" si="51"/>
        <v>-2.4689266197829877E-3</v>
      </c>
      <c r="Q372" s="2">
        <f t="shared" si="52"/>
        <v>29417.112999999998</v>
      </c>
      <c r="T372" s="2"/>
      <c r="AB372">
        <v>7</v>
      </c>
      <c r="AC372" t="s">
        <v>383</v>
      </c>
      <c r="AE372" t="s">
        <v>384</v>
      </c>
    </row>
    <row r="373" spans="1:31">
      <c r="A373" s="23" t="s">
        <v>353</v>
      </c>
      <c r="B373" s="28" t="s">
        <v>468</v>
      </c>
      <c r="C373" s="24">
        <v>44446.843500000003</v>
      </c>
      <c r="D373" s="24">
        <v>2.9999999999999997E-4</v>
      </c>
      <c r="E373" s="8">
        <f t="shared" si="48"/>
        <v>10855.998312757245</v>
      </c>
      <c r="F373" s="8">
        <f t="shared" si="49"/>
        <v>10856</v>
      </c>
      <c r="G373">
        <f t="shared" si="55"/>
        <v>-2.7075039979536086E-3</v>
      </c>
      <c r="J373">
        <f>+G373</f>
        <v>-2.7075039979536086E-3</v>
      </c>
      <c r="O373">
        <f t="shared" ca="1" si="51"/>
        <v>-2.4678384703661019E-3</v>
      </c>
      <c r="Q373" s="2">
        <f t="shared" si="52"/>
        <v>29428.343500000003</v>
      </c>
      <c r="T373" s="2"/>
    </row>
    <row r="374" spans="1:31">
      <c r="A374" s="36" t="s">
        <v>353</v>
      </c>
      <c r="B374" s="28"/>
      <c r="C374" s="24">
        <v>44446.843500000003</v>
      </c>
      <c r="D374" s="24">
        <v>2.9999999999999997E-4</v>
      </c>
      <c r="E374" s="8">
        <f t="shared" si="48"/>
        <v>10855.998312757245</v>
      </c>
      <c r="F374" s="8">
        <f t="shared" si="49"/>
        <v>10856</v>
      </c>
      <c r="G374">
        <f t="shared" si="55"/>
        <v>-2.7075039979536086E-3</v>
      </c>
      <c r="J374">
        <f>G374</f>
        <v>-2.7075039979536086E-3</v>
      </c>
      <c r="O374">
        <f t="shared" ca="1" si="51"/>
        <v>-2.4678384703661019E-3</v>
      </c>
      <c r="Q374" s="2">
        <f t="shared" si="52"/>
        <v>29428.343500000003</v>
      </c>
      <c r="T374" s="2"/>
    </row>
    <row r="375" spans="1:31">
      <c r="A375" s="23" t="s">
        <v>353</v>
      </c>
      <c r="B375" s="28" t="s">
        <v>469</v>
      </c>
      <c r="C375" s="24">
        <v>44458.877500000002</v>
      </c>
      <c r="D375" s="24">
        <v>1.1999999999999999E-3</v>
      </c>
      <c r="E375" s="8">
        <f t="shared" si="48"/>
        <v>10863.49757382702</v>
      </c>
      <c r="F375" s="8">
        <f t="shared" si="49"/>
        <v>10863.5</v>
      </c>
      <c r="G375">
        <f t="shared" si="55"/>
        <v>-3.8932589959586039E-3</v>
      </c>
      <c r="J375">
        <f>G375</f>
        <v>-3.8932589959586039E-3</v>
      </c>
      <c r="O375">
        <f t="shared" ca="1" si="51"/>
        <v>-2.466672595990867E-3</v>
      </c>
      <c r="Q375" s="2">
        <f t="shared" si="52"/>
        <v>29440.377500000002</v>
      </c>
      <c r="T375" s="2"/>
    </row>
    <row r="376" spans="1:31">
      <c r="A376" s="36" t="s">
        <v>353</v>
      </c>
      <c r="B376" s="28"/>
      <c r="C376" s="24">
        <v>44458.877500000002</v>
      </c>
      <c r="D376" s="24">
        <v>1.1999999999999999E-3</v>
      </c>
      <c r="E376" s="8">
        <f t="shared" si="48"/>
        <v>10863.49757382702</v>
      </c>
      <c r="F376" s="8">
        <f t="shared" si="49"/>
        <v>10863.5</v>
      </c>
      <c r="G376">
        <f t="shared" si="55"/>
        <v>-3.8932589959586039E-3</v>
      </c>
      <c r="J376">
        <f>G376</f>
        <v>-3.8932589959586039E-3</v>
      </c>
      <c r="O376">
        <f t="shared" ca="1" si="51"/>
        <v>-2.466672595990867E-3</v>
      </c>
      <c r="Q376" s="2">
        <f t="shared" si="52"/>
        <v>29440.377500000002</v>
      </c>
      <c r="T376" s="2"/>
    </row>
    <row r="377" spans="1:31">
      <c r="A377" s="23" t="s">
        <v>444</v>
      </c>
      <c r="B377" s="28"/>
      <c r="C377" s="24">
        <v>44469.326999999997</v>
      </c>
      <c r="D377" s="24"/>
      <c r="E377" s="8">
        <f t="shared" si="48"/>
        <v>10870.009417648576</v>
      </c>
      <c r="F377" s="8">
        <f t="shared" si="49"/>
        <v>10870</v>
      </c>
      <c r="G377">
        <f t="shared" si="55"/>
        <v>1.5112419998331461E-2</v>
      </c>
      <c r="I377">
        <f t="shared" ref="I377:I390" si="56">+G377</f>
        <v>1.5112419998331461E-2</v>
      </c>
      <c r="O377">
        <f t="shared" ca="1" si="51"/>
        <v>-2.4656621715323304E-3</v>
      </c>
      <c r="Q377" s="2">
        <f t="shared" si="52"/>
        <v>29450.826999999997</v>
      </c>
      <c r="T377" s="2"/>
      <c r="AB377">
        <v>7</v>
      </c>
      <c r="AC377" t="s">
        <v>393</v>
      </c>
      <c r="AE377" t="s">
        <v>384</v>
      </c>
    </row>
    <row r="378" spans="1:31">
      <c r="A378" s="23" t="s">
        <v>444</v>
      </c>
      <c r="B378" s="28"/>
      <c r="C378" s="24">
        <v>44477.345999999998</v>
      </c>
      <c r="D378" s="24"/>
      <c r="E378" s="8">
        <f t="shared" si="48"/>
        <v>10875.006640061618</v>
      </c>
      <c r="F378" s="8">
        <f t="shared" si="49"/>
        <v>10875</v>
      </c>
      <c r="G378">
        <f t="shared" si="55"/>
        <v>1.0655250000127126E-2</v>
      </c>
      <c r="I378">
        <f t="shared" si="56"/>
        <v>1.0655250000127126E-2</v>
      </c>
      <c r="O378">
        <f t="shared" ca="1" si="51"/>
        <v>-2.4648849219488403E-3</v>
      </c>
      <c r="Q378" s="2">
        <f t="shared" si="52"/>
        <v>29458.845999999998</v>
      </c>
      <c r="T378" s="2"/>
      <c r="AB378">
        <v>6</v>
      </c>
      <c r="AC378" t="s">
        <v>385</v>
      </c>
      <c r="AE378" t="s">
        <v>384</v>
      </c>
    </row>
    <row r="379" spans="1:31">
      <c r="A379" s="23" t="s">
        <v>445</v>
      </c>
      <c r="B379" s="28"/>
      <c r="C379" s="24">
        <v>44485.347999999998</v>
      </c>
      <c r="D379" s="24"/>
      <c r="E379" s="8">
        <f t="shared" si="48"/>
        <v>10879.993268537632</v>
      </c>
      <c r="F379" s="8">
        <f t="shared" si="49"/>
        <v>10880</v>
      </c>
      <c r="G379">
        <f t="shared" si="55"/>
        <v>-1.0801919997902587E-2</v>
      </c>
      <c r="I379">
        <f t="shared" si="56"/>
        <v>-1.0801919997902587E-2</v>
      </c>
      <c r="O379">
        <f t="shared" ca="1" si="51"/>
        <v>-2.4641076723653506E-3</v>
      </c>
      <c r="Q379" s="2">
        <f t="shared" si="52"/>
        <v>29466.847999999998</v>
      </c>
      <c r="T379" s="2"/>
      <c r="AB379">
        <v>8</v>
      </c>
      <c r="AC379" t="s">
        <v>393</v>
      </c>
      <c r="AE379" t="s">
        <v>384</v>
      </c>
    </row>
    <row r="380" spans="1:31">
      <c r="A380" s="23" t="s">
        <v>446</v>
      </c>
      <c r="B380" s="28"/>
      <c r="C380" s="24">
        <v>44485.360999999997</v>
      </c>
      <c r="D380" s="24"/>
      <c r="E380" s="8">
        <f t="shared" si="48"/>
        <v>10880.001369783593</v>
      </c>
      <c r="F380" s="8">
        <f t="shared" si="49"/>
        <v>10880</v>
      </c>
      <c r="G380">
        <f t="shared" si="55"/>
        <v>2.1980800011078827E-3</v>
      </c>
      <c r="I380">
        <f t="shared" si="56"/>
        <v>2.1980800011078827E-3</v>
      </c>
      <c r="O380">
        <f t="shared" ca="1" si="51"/>
        <v>-2.4641076723653506E-3</v>
      </c>
      <c r="Q380" s="2">
        <f t="shared" si="52"/>
        <v>29466.860999999997</v>
      </c>
      <c r="T380" s="2"/>
      <c r="AB380">
        <v>8</v>
      </c>
      <c r="AC380" t="s">
        <v>385</v>
      </c>
      <c r="AE380" t="s">
        <v>384</v>
      </c>
    </row>
    <row r="381" spans="1:31">
      <c r="A381" s="23" t="s">
        <v>445</v>
      </c>
      <c r="B381" s="28"/>
      <c r="C381" s="24">
        <v>44493.372000000003</v>
      </c>
      <c r="D381" s="24"/>
      <c r="E381" s="8">
        <f t="shared" si="48"/>
        <v>10884.993606814507</v>
      </c>
      <c r="F381" s="8">
        <f t="shared" si="49"/>
        <v>10885</v>
      </c>
      <c r="G381">
        <f t="shared" si="55"/>
        <v>-1.025908999145031E-2</v>
      </c>
      <c r="I381">
        <f t="shared" si="56"/>
        <v>-1.025908999145031E-2</v>
      </c>
      <c r="O381">
        <f t="shared" ca="1" si="51"/>
        <v>-2.4633304227818604E-3</v>
      </c>
      <c r="Q381" s="2">
        <f t="shared" si="52"/>
        <v>29474.872000000003</v>
      </c>
      <c r="T381" s="2"/>
      <c r="AB381">
        <v>8</v>
      </c>
      <c r="AC381" t="s">
        <v>393</v>
      </c>
      <c r="AE381" t="s">
        <v>384</v>
      </c>
    </row>
    <row r="382" spans="1:31">
      <c r="A382" s="23" t="s">
        <v>445</v>
      </c>
      <c r="B382" s="28"/>
      <c r="C382" s="24">
        <v>44501.41</v>
      </c>
      <c r="D382" s="24"/>
      <c r="E382" s="8">
        <f t="shared" si="48"/>
        <v>10890.002669510108</v>
      </c>
      <c r="F382" s="8">
        <f t="shared" si="49"/>
        <v>10890</v>
      </c>
      <c r="G382">
        <f t="shared" si="55"/>
        <v>4.2837400033022277E-3</v>
      </c>
      <c r="I382">
        <f t="shared" si="56"/>
        <v>4.2837400033022277E-3</v>
      </c>
      <c r="O382">
        <f t="shared" ca="1" si="51"/>
        <v>-2.4625531731983707E-3</v>
      </c>
      <c r="Q382" s="2">
        <f t="shared" si="52"/>
        <v>29482.910000000003</v>
      </c>
      <c r="T382" s="2"/>
      <c r="AB382">
        <v>6</v>
      </c>
      <c r="AC382" t="s">
        <v>393</v>
      </c>
      <c r="AE382" t="s">
        <v>384</v>
      </c>
    </row>
    <row r="383" spans="1:31">
      <c r="A383" s="23" t="s">
        <v>446</v>
      </c>
      <c r="B383" s="28"/>
      <c r="C383" s="24">
        <v>44509.427000000003</v>
      </c>
      <c r="D383" s="24"/>
      <c r="E383" s="8">
        <f t="shared" si="48"/>
        <v>10894.998645577618</v>
      </c>
      <c r="F383" s="8">
        <f t="shared" si="49"/>
        <v>10895</v>
      </c>
      <c r="G383">
        <f t="shared" si="55"/>
        <v>-2.1734299953095615E-3</v>
      </c>
      <c r="I383">
        <f t="shared" si="56"/>
        <v>-2.1734299953095615E-3</v>
      </c>
      <c r="O383">
        <f t="shared" ca="1" si="51"/>
        <v>-2.461775923614881E-3</v>
      </c>
      <c r="Q383" s="2">
        <f t="shared" si="52"/>
        <v>29490.927000000003</v>
      </c>
      <c r="T383" s="2"/>
      <c r="AB383">
        <v>8</v>
      </c>
      <c r="AC383" t="s">
        <v>385</v>
      </c>
      <c r="AE383" t="s">
        <v>384</v>
      </c>
    </row>
    <row r="384" spans="1:31">
      <c r="A384" s="23" t="s">
        <v>445</v>
      </c>
      <c r="B384" s="28"/>
      <c r="C384" s="24">
        <v>44517.45</v>
      </c>
      <c r="D384" s="24"/>
      <c r="E384" s="8">
        <f t="shared" si="48"/>
        <v>10899.99836068172</v>
      </c>
      <c r="F384" s="8">
        <f t="shared" si="49"/>
        <v>10900</v>
      </c>
      <c r="G384">
        <f t="shared" si="55"/>
        <v>-2.630600007250905E-3</v>
      </c>
      <c r="I384">
        <f t="shared" si="56"/>
        <v>-2.630600007250905E-3</v>
      </c>
      <c r="O384">
        <f t="shared" ca="1" si="51"/>
        <v>-2.4609986740313913E-3</v>
      </c>
      <c r="Q384" s="2">
        <f t="shared" si="52"/>
        <v>29498.949999999997</v>
      </c>
      <c r="T384" s="2"/>
      <c r="AB384">
        <v>10</v>
      </c>
      <c r="AC384" t="s">
        <v>393</v>
      </c>
      <c r="AE384" t="s">
        <v>384</v>
      </c>
    </row>
    <row r="385" spans="1:31">
      <c r="A385" s="23" t="s">
        <v>464</v>
      </c>
      <c r="B385" s="28"/>
      <c r="C385" s="24">
        <v>44520.656999999999</v>
      </c>
      <c r="D385" s="24"/>
      <c r="E385" s="8">
        <f t="shared" si="48"/>
        <v>10901.996875743278</v>
      </c>
      <c r="F385" s="8">
        <f t="shared" si="49"/>
        <v>10902</v>
      </c>
      <c r="G385">
        <f t="shared" si="55"/>
        <v>-5.013467998651322E-3</v>
      </c>
      <c r="I385">
        <f t="shared" si="56"/>
        <v>-5.013467998651322E-3</v>
      </c>
      <c r="O385">
        <f t="shared" ca="1" si="51"/>
        <v>-2.4606877741979952E-3</v>
      </c>
      <c r="Q385" s="2">
        <f t="shared" si="52"/>
        <v>29502.156999999999</v>
      </c>
      <c r="T385" s="2"/>
    </row>
    <row r="386" spans="1:31">
      <c r="A386" s="23" t="s">
        <v>445</v>
      </c>
      <c r="B386" s="28"/>
      <c r="C386" s="24">
        <v>44525.472999999998</v>
      </c>
      <c r="D386" s="24"/>
      <c r="E386" s="8">
        <f t="shared" si="48"/>
        <v>10904.998075785827</v>
      </c>
      <c r="F386" s="8">
        <f t="shared" si="49"/>
        <v>10905</v>
      </c>
      <c r="G386">
        <f t="shared" si="55"/>
        <v>-3.0877700046403334E-3</v>
      </c>
      <c r="I386">
        <f t="shared" si="56"/>
        <v>-3.0877700046403334E-3</v>
      </c>
      <c r="O386">
        <f t="shared" ca="1" si="51"/>
        <v>-2.4602214244479016E-3</v>
      </c>
      <c r="Q386" s="2">
        <f t="shared" si="52"/>
        <v>29506.972999999998</v>
      </c>
      <c r="T386" s="2"/>
      <c r="AB386">
        <v>7</v>
      </c>
      <c r="AC386" t="s">
        <v>393</v>
      </c>
      <c r="AE386" t="s">
        <v>384</v>
      </c>
    </row>
    <row r="387" spans="1:31">
      <c r="A387" s="23" t="s">
        <v>445</v>
      </c>
      <c r="B387" s="28"/>
      <c r="C387" s="24">
        <v>44567.21</v>
      </c>
      <c r="D387" s="24"/>
      <c r="E387" s="8">
        <f t="shared" si="48"/>
        <v>10931.007437533315</v>
      </c>
      <c r="F387" s="8">
        <f t="shared" si="49"/>
        <v>10931</v>
      </c>
      <c r="G387">
        <f t="shared" si="55"/>
        <v>1.1934946000110358E-2</v>
      </c>
      <c r="I387">
        <f t="shared" si="56"/>
        <v>1.1934946000110358E-2</v>
      </c>
      <c r="O387">
        <f t="shared" ca="1" si="51"/>
        <v>-2.4561797266137546E-3</v>
      </c>
      <c r="Q387" s="2">
        <f t="shared" si="52"/>
        <v>29548.71</v>
      </c>
      <c r="T387" s="2"/>
      <c r="AB387">
        <v>7</v>
      </c>
      <c r="AC387" t="s">
        <v>387</v>
      </c>
      <c r="AE387" t="s">
        <v>384</v>
      </c>
    </row>
    <row r="388" spans="1:31">
      <c r="A388" s="23" t="s">
        <v>447</v>
      </c>
      <c r="B388" s="28"/>
      <c r="C388" s="24">
        <v>44607.315000000002</v>
      </c>
      <c r="D388" s="24"/>
      <c r="E388" s="8">
        <f t="shared" si="48"/>
        <v>10955.999781326185</v>
      </c>
      <c r="F388" s="8">
        <f t="shared" si="49"/>
        <v>10956</v>
      </c>
      <c r="G388">
        <f t="shared" si="55"/>
        <v>-3.5090399615000933E-4</v>
      </c>
      <c r="I388">
        <f t="shared" si="56"/>
        <v>-3.5090399615000933E-4</v>
      </c>
      <c r="O388">
        <f t="shared" ca="1" si="51"/>
        <v>-2.4522934786963052E-3</v>
      </c>
      <c r="Q388" s="2">
        <f t="shared" si="52"/>
        <v>29588.815000000002</v>
      </c>
      <c r="T388" s="2"/>
      <c r="AB388">
        <v>10</v>
      </c>
      <c r="AC388" t="s">
        <v>385</v>
      </c>
      <c r="AE388" t="s">
        <v>384</v>
      </c>
    </row>
    <row r="389" spans="1:31">
      <c r="A389" s="23" t="s">
        <v>448</v>
      </c>
      <c r="B389" s="28"/>
      <c r="C389" s="24">
        <v>44724.457999999999</v>
      </c>
      <c r="D389" s="24"/>
      <c r="E389" s="8">
        <f t="shared" si="48"/>
        <v>11029.000108690054</v>
      </c>
      <c r="F389" s="8">
        <f t="shared" si="49"/>
        <v>11029</v>
      </c>
      <c r="G389">
        <f t="shared" si="55"/>
        <v>1.7441400268580765E-4</v>
      </c>
      <c r="I389">
        <f t="shared" si="56"/>
        <v>1.7441400268580765E-4</v>
      </c>
      <c r="O389">
        <f t="shared" ca="1" si="51"/>
        <v>-2.4409456347773539E-3</v>
      </c>
      <c r="Q389" s="2">
        <f t="shared" si="52"/>
        <v>29705.957999999999</v>
      </c>
      <c r="T389" s="2"/>
      <c r="AB389">
        <v>8</v>
      </c>
      <c r="AC389" t="s">
        <v>393</v>
      </c>
      <c r="AE389" t="s">
        <v>384</v>
      </c>
    </row>
    <row r="390" spans="1:31">
      <c r="A390" s="23" t="s">
        <v>464</v>
      </c>
      <c r="B390" s="28"/>
      <c r="C390" s="24">
        <v>44791.86</v>
      </c>
      <c r="D390" s="24"/>
      <c r="E390" s="8">
        <f t="shared" si="48"/>
        <v>11071.003199484894</v>
      </c>
      <c r="F390" s="8">
        <f t="shared" si="49"/>
        <v>11071</v>
      </c>
      <c r="G390">
        <f t="shared" si="55"/>
        <v>5.1341860016691498E-3</v>
      </c>
      <c r="I390">
        <f t="shared" si="56"/>
        <v>5.1341860016691498E-3</v>
      </c>
      <c r="O390">
        <f t="shared" ca="1" si="51"/>
        <v>-2.4344167382760393E-3</v>
      </c>
      <c r="Q390" s="2">
        <f t="shared" si="52"/>
        <v>29773.360000000001</v>
      </c>
      <c r="T390" s="2"/>
    </row>
    <row r="391" spans="1:31">
      <c r="A391" s="23" t="s">
        <v>353</v>
      </c>
      <c r="B391" s="28" t="s">
        <v>468</v>
      </c>
      <c r="C391" s="24">
        <v>44828.762999999999</v>
      </c>
      <c r="D391" s="24">
        <v>2.9999999999999997E-4</v>
      </c>
      <c r="E391" s="8">
        <f t="shared" si="48"/>
        <v>11094.000144080037</v>
      </c>
      <c r="F391" s="8">
        <f t="shared" si="49"/>
        <v>11094</v>
      </c>
      <c r="G391">
        <f t="shared" si="55"/>
        <v>2.3120400146581233E-4</v>
      </c>
      <c r="J391">
        <f>G391</f>
        <v>2.3120400146581233E-4</v>
      </c>
      <c r="O391">
        <f t="shared" ca="1" si="51"/>
        <v>-2.4308413901919864E-3</v>
      </c>
      <c r="Q391" s="2">
        <f t="shared" si="52"/>
        <v>29810.262999999999</v>
      </c>
      <c r="T391" s="2"/>
    </row>
    <row r="392" spans="1:31">
      <c r="A392" s="36" t="s">
        <v>353</v>
      </c>
      <c r="B392" s="28"/>
      <c r="C392" s="24">
        <v>44828.762999999999</v>
      </c>
      <c r="D392" s="24">
        <v>2.9999999999999997E-4</v>
      </c>
      <c r="E392" s="8">
        <f t="shared" si="48"/>
        <v>11094.000144080037</v>
      </c>
      <c r="F392" s="8">
        <f t="shared" si="49"/>
        <v>11094</v>
      </c>
      <c r="G392">
        <f t="shared" si="55"/>
        <v>2.3120400146581233E-4</v>
      </c>
      <c r="J392">
        <f>G392</f>
        <v>2.3120400146581233E-4</v>
      </c>
      <c r="O392">
        <f t="shared" ca="1" si="51"/>
        <v>-2.4308413901919864E-3</v>
      </c>
      <c r="Q392" s="2">
        <f t="shared" si="52"/>
        <v>29810.262999999999</v>
      </c>
      <c r="T392" s="2"/>
    </row>
    <row r="393" spans="1:31">
      <c r="A393" s="23" t="s">
        <v>464</v>
      </c>
      <c r="B393" s="28"/>
      <c r="C393" s="24">
        <v>44828.769</v>
      </c>
      <c r="D393" s="24"/>
      <c r="E393" s="8">
        <f t="shared" si="48"/>
        <v>11094.003883116635</v>
      </c>
      <c r="F393" s="8">
        <f t="shared" si="49"/>
        <v>11094</v>
      </c>
      <c r="G393">
        <f t="shared" si="55"/>
        <v>6.2312040026881732E-3</v>
      </c>
      <c r="I393">
        <f t="shared" ref="I393:I409" si="57">+G393</f>
        <v>6.2312040026881732E-3</v>
      </c>
      <c r="O393">
        <f t="shared" ca="1" si="51"/>
        <v>-2.4308413901919864E-3</v>
      </c>
      <c r="Q393" s="2">
        <f t="shared" si="52"/>
        <v>29810.269</v>
      </c>
      <c r="T393" s="2"/>
    </row>
    <row r="394" spans="1:31">
      <c r="A394" s="23" t="s">
        <v>449</v>
      </c>
      <c r="B394" s="28"/>
      <c r="C394" s="24">
        <v>44838.400999999998</v>
      </c>
      <c r="D394" s="24"/>
      <c r="E394" s="8">
        <f t="shared" si="48"/>
        <v>11100.006283201732</v>
      </c>
      <c r="F394" s="8">
        <f t="shared" si="49"/>
        <v>11100</v>
      </c>
      <c r="G394">
        <f t="shared" si="55"/>
        <v>1.0082599997986108E-2</v>
      </c>
      <c r="I394">
        <f t="shared" si="57"/>
        <v>1.0082599997986108E-2</v>
      </c>
      <c r="O394">
        <f t="shared" ca="1" si="51"/>
        <v>-2.4299086906917986E-3</v>
      </c>
      <c r="Q394" s="2">
        <f t="shared" si="52"/>
        <v>29819.900999999998</v>
      </c>
      <c r="T394" s="2"/>
      <c r="AB394">
        <v>11</v>
      </c>
      <c r="AC394" t="s">
        <v>385</v>
      </c>
      <c r="AE394" t="s">
        <v>384</v>
      </c>
    </row>
    <row r="395" spans="1:31">
      <c r="A395" s="23" t="s">
        <v>450</v>
      </c>
      <c r="B395" s="28"/>
      <c r="C395" s="24">
        <v>44854.434000000001</v>
      </c>
      <c r="D395" s="24"/>
      <c r="E395" s="8">
        <f t="shared" si="48"/>
        <v>11109.997612163985</v>
      </c>
      <c r="F395" s="8">
        <f t="shared" si="49"/>
        <v>11110</v>
      </c>
      <c r="G395">
        <f t="shared" si="55"/>
        <v>-3.8317399958032183E-3</v>
      </c>
      <c r="I395">
        <f t="shared" si="57"/>
        <v>-3.8317399958032183E-3</v>
      </c>
      <c r="O395">
        <f t="shared" ca="1" si="51"/>
        <v>-2.4283541915248192E-3</v>
      </c>
      <c r="Q395" s="2">
        <f t="shared" si="52"/>
        <v>29835.934000000001</v>
      </c>
      <c r="T395" s="2"/>
      <c r="AE395" t="s">
        <v>392</v>
      </c>
    </row>
    <row r="396" spans="1:31">
      <c r="A396" s="23" t="s">
        <v>448</v>
      </c>
      <c r="B396" s="28"/>
      <c r="C396" s="24">
        <v>44883.315000000002</v>
      </c>
      <c r="D396" s="24"/>
      <c r="E396" s="8">
        <f t="shared" si="48"/>
        <v>11127.995464827791</v>
      </c>
      <c r="F396" s="8">
        <f t="shared" si="49"/>
        <v>11128</v>
      </c>
      <c r="G396">
        <f t="shared" si="55"/>
        <v>-7.2775519947754219E-3</v>
      </c>
      <c r="I396">
        <f t="shared" si="57"/>
        <v>-7.2775519947754219E-3</v>
      </c>
      <c r="O396">
        <f t="shared" ca="1" si="51"/>
        <v>-2.4255560930242556E-3</v>
      </c>
      <c r="Q396" s="2">
        <f t="shared" si="52"/>
        <v>29864.815000000002</v>
      </c>
      <c r="T396" s="2"/>
      <c r="AB396">
        <v>7</v>
      </c>
      <c r="AC396" t="s">
        <v>387</v>
      </c>
      <c r="AE396" t="s">
        <v>384</v>
      </c>
    </row>
    <row r="397" spans="1:31">
      <c r="A397" s="23" t="s">
        <v>451</v>
      </c>
      <c r="B397" s="28"/>
      <c r="C397" s="24">
        <v>45167.362000000001</v>
      </c>
      <c r="D397" s="24"/>
      <c r="E397" s="8">
        <f t="shared" si="48"/>
        <v>11305.005819579892</v>
      </c>
      <c r="F397" s="8">
        <f t="shared" si="49"/>
        <v>11305</v>
      </c>
      <c r="G397">
        <f t="shared" si="55"/>
        <v>9.3386300068232231E-3</v>
      </c>
      <c r="I397">
        <f t="shared" si="57"/>
        <v>9.3386300068232231E-3</v>
      </c>
      <c r="O397">
        <f t="shared" ca="1" si="51"/>
        <v>-2.3980414577687162E-3</v>
      </c>
      <c r="Q397" s="2">
        <f t="shared" si="52"/>
        <v>30148.862000000001</v>
      </c>
      <c r="T397" s="2"/>
      <c r="AB397">
        <v>13</v>
      </c>
      <c r="AC397" t="s">
        <v>393</v>
      </c>
      <c r="AE397" t="s">
        <v>384</v>
      </c>
    </row>
    <row r="398" spans="1:31">
      <c r="A398" s="23" t="s">
        <v>464</v>
      </c>
      <c r="B398" s="28"/>
      <c r="C398" s="24">
        <v>45173.783000000003</v>
      </c>
      <c r="D398" s="24"/>
      <c r="E398" s="8">
        <f t="shared" si="48"/>
        <v>11309.007211912371</v>
      </c>
      <c r="F398" s="8">
        <f t="shared" si="49"/>
        <v>11309</v>
      </c>
      <c r="G398">
        <f t="shared" si="55"/>
        <v>1.1572894007258583E-2</v>
      </c>
      <c r="I398">
        <f t="shared" si="57"/>
        <v>1.1572894007258583E-2</v>
      </c>
      <c r="O398">
        <f t="shared" ca="1" si="51"/>
        <v>-2.3974196581019241E-3</v>
      </c>
      <c r="Q398" s="2">
        <f t="shared" si="52"/>
        <v>30155.283000000003</v>
      </c>
      <c r="T398" s="2"/>
    </row>
    <row r="399" spans="1:31">
      <c r="A399" s="23" t="s">
        <v>451</v>
      </c>
      <c r="B399" s="28"/>
      <c r="C399" s="24">
        <v>45175.362000000001</v>
      </c>
      <c r="D399" s="24"/>
      <c r="E399" s="8">
        <f t="shared" si="48"/>
        <v>11309.991201710372</v>
      </c>
      <c r="F399" s="8">
        <f t="shared" si="49"/>
        <v>11310</v>
      </c>
      <c r="G399">
        <f t="shared" si="55"/>
        <v>-1.4118539998889901E-2</v>
      </c>
      <c r="I399">
        <f t="shared" si="57"/>
        <v>-1.4118539998889901E-2</v>
      </c>
      <c r="O399">
        <f t="shared" ca="1" si="51"/>
        <v>-2.3972642081852265E-3</v>
      </c>
      <c r="Q399" s="2">
        <f t="shared" si="52"/>
        <v>30156.862000000001</v>
      </c>
      <c r="T399" s="2"/>
      <c r="AB399">
        <v>12</v>
      </c>
      <c r="AC399" t="s">
        <v>393</v>
      </c>
      <c r="AE399" t="s">
        <v>384</v>
      </c>
    </row>
    <row r="400" spans="1:31">
      <c r="A400" s="23" t="s">
        <v>464</v>
      </c>
      <c r="B400" s="28"/>
      <c r="C400" s="24">
        <v>45202.661</v>
      </c>
      <c r="D400" s="24"/>
      <c r="E400" s="8">
        <f t="shared" si="48"/>
        <v>11327.003195057874</v>
      </c>
      <c r="F400" s="8">
        <f t="shared" si="49"/>
        <v>11327</v>
      </c>
      <c r="G400">
        <f t="shared" si="55"/>
        <v>5.12708200403722E-3</v>
      </c>
      <c r="I400">
        <f t="shared" si="57"/>
        <v>5.12708200403722E-3</v>
      </c>
      <c r="O400">
        <f t="shared" ca="1" si="51"/>
        <v>-2.3946215596013609E-3</v>
      </c>
      <c r="Q400" s="2">
        <f t="shared" si="52"/>
        <v>30184.161</v>
      </c>
      <c r="T400" s="2"/>
    </row>
    <row r="401" spans="1:31">
      <c r="A401" s="60" t="s">
        <v>1524</v>
      </c>
      <c r="B401" s="61" t="s">
        <v>468</v>
      </c>
      <c r="C401" s="62">
        <v>45207.466</v>
      </c>
      <c r="D401" s="62" t="s">
        <v>481</v>
      </c>
      <c r="E401" s="26">
        <f t="shared" si="48"/>
        <v>11329.997540199995</v>
      </c>
      <c r="F401" s="8">
        <f t="shared" si="49"/>
        <v>11330</v>
      </c>
      <c r="G401">
        <f t="shared" si="55"/>
        <v>-3.9472200005548075E-3</v>
      </c>
      <c r="I401">
        <f t="shared" si="57"/>
        <v>-3.9472200005548075E-3</v>
      </c>
      <c r="O401">
        <f t="shared" ca="1" si="51"/>
        <v>-2.3941552098512668E-3</v>
      </c>
      <c r="Q401" s="2">
        <f t="shared" si="52"/>
        <v>30188.966</v>
      </c>
    </row>
    <row r="402" spans="1:31">
      <c r="A402" s="60" t="s">
        <v>1524</v>
      </c>
      <c r="B402" s="61" t="s">
        <v>468</v>
      </c>
      <c r="C402" s="62">
        <v>45207.474000000002</v>
      </c>
      <c r="D402" s="62" t="s">
        <v>481</v>
      </c>
      <c r="E402" s="26">
        <f t="shared" si="48"/>
        <v>11330.002525582126</v>
      </c>
      <c r="F402" s="8">
        <f t="shared" si="49"/>
        <v>11330</v>
      </c>
      <c r="G402">
        <f t="shared" si="55"/>
        <v>4.052780001075007E-3</v>
      </c>
      <c r="I402">
        <f t="shared" si="57"/>
        <v>4.052780001075007E-3</v>
      </c>
      <c r="O402">
        <f t="shared" ca="1" si="51"/>
        <v>-2.3941552098512668E-3</v>
      </c>
      <c r="Q402" s="2">
        <f t="shared" si="52"/>
        <v>30188.974000000002</v>
      </c>
    </row>
    <row r="403" spans="1:31">
      <c r="A403" s="23" t="s">
        <v>452</v>
      </c>
      <c r="B403" s="28"/>
      <c r="C403" s="24">
        <v>45207.476000000002</v>
      </c>
      <c r="D403" s="24"/>
      <c r="E403" s="8">
        <f t="shared" si="48"/>
        <v>11330.003771927659</v>
      </c>
      <c r="F403" s="8">
        <f t="shared" si="49"/>
        <v>11330</v>
      </c>
      <c r="G403">
        <f t="shared" si="55"/>
        <v>6.0527800014824606E-3</v>
      </c>
      <c r="I403">
        <f t="shared" si="57"/>
        <v>6.0527800014824606E-3</v>
      </c>
      <c r="O403">
        <f t="shared" ca="1" si="51"/>
        <v>-2.3941552098512668E-3</v>
      </c>
      <c r="Q403" s="2">
        <f t="shared" si="52"/>
        <v>30188.976000000002</v>
      </c>
      <c r="T403" s="2"/>
      <c r="AB403">
        <v>10</v>
      </c>
      <c r="AC403" t="s">
        <v>385</v>
      </c>
      <c r="AE403" t="s">
        <v>384</v>
      </c>
    </row>
    <row r="404" spans="1:31">
      <c r="A404" s="60" t="s">
        <v>1524</v>
      </c>
      <c r="B404" s="61" t="s">
        <v>468</v>
      </c>
      <c r="C404" s="62">
        <v>45207.476999999999</v>
      </c>
      <c r="D404" s="62" t="s">
        <v>481</v>
      </c>
      <c r="E404" s="26">
        <f t="shared" si="48"/>
        <v>11330.004395100423</v>
      </c>
      <c r="F404" s="8">
        <f t="shared" si="49"/>
        <v>11330</v>
      </c>
      <c r="G404">
        <f t="shared" si="55"/>
        <v>7.0527799980482087E-3</v>
      </c>
      <c r="I404">
        <f t="shared" si="57"/>
        <v>7.0527799980482087E-3</v>
      </c>
      <c r="O404">
        <f t="shared" ca="1" si="51"/>
        <v>-2.3941552098512668E-3</v>
      </c>
      <c r="Q404" s="2">
        <f t="shared" si="52"/>
        <v>30188.976999999999</v>
      </c>
    </row>
    <row r="405" spans="1:31">
      <c r="A405" s="60" t="s">
        <v>1524</v>
      </c>
      <c r="B405" s="61" t="s">
        <v>468</v>
      </c>
      <c r="C405" s="62">
        <v>45207.48</v>
      </c>
      <c r="D405" s="62" t="s">
        <v>481</v>
      </c>
      <c r="E405" s="26">
        <f t="shared" ref="E405:E468" si="58">+(C405-C$7)/C$8</f>
        <v>11330.006264618723</v>
      </c>
      <c r="F405" s="8">
        <f t="shared" ref="F405:F468" si="59">ROUND(2*E405,0)/2</f>
        <v>11330</v>
      </c>
      <c r="G405">
        <f t="shared" si="55"/>
        <v>1.0052780002297368E-2</v>
      </c>
      <c r="I405">
        <f t="shared" si="57"/>
        <v>1.0052780002297368E-2</v>
      </c>
      <c r="O405">
        <f t="shared" ref="O405:O468" ca="1" si="60">+C$11+C$12*F405</f>
        <v>-2.3941552098512668E-3</v>
      </c>
      <c r="Q405" s="2">
        <f t="shared" ref="Q405:Q468" si="61">+C405-15018.5</f>
        <v>30188.980000000003</v>
      </c>
    </row>
    <row r="406" spans="1:31">
      <c r="A406" s="60" t="s">
        <v>1524</v>
      </c>
      <c r="B406" s="61" t="s">
        <v>468</v>
      </c>
      <c r="C406" s="62">
        <v>45207.482000000004</v>
      </c>
      <c r="D406" s="62" t="s">
        <v>481</v>
      </c>
      <c r="E406" s="26">
        <f t="shared" si="58"/>
        <v>11330.007510964257</v>
      </c>
      <c r="F406" s="8">
        <f t="shared" si="59"/>
        <v>11330</v>
      </c>
      <c r="G406">
        <f t="shared" si="55"/>
        <v>1.2052780002704822E-2</v>
      </c>
      <c r="I406">
        <f t="shared" si="57"/>
        <v>1.2052780002704822E-2</v>
      </c>
      <c r="O406">
        <f t="shared" ca="1" si="60"/>
        <v>-2.3941552098512668E-3</v>
      </c>
      <c r="Q406" s="2">
        <f t="shared" si="61"/>
        <v>30188.982000000004</v>
      </c>
    </row>
    <row r="407" spans="1:31">
      <c r="A407" s="23" t="s">
        <v>464</v>
      </c>
      <c r="B407" s="28"/>
      <c r="C407" s="24">
        <v>45494.716999999997</v>
      </c>
      <c r="D407" s="24"/>
      <c r="E407" s="8">
        <f t="shared" si="58"/>
        <v>11509.004540495353</v>
      </c>
      <c r="F407" s="8">
        <f t="shared" si="59"/>
        <v>11509</v>
      </c>
      <c r="G407">
        <f t="shared" si="55"/>
        <v>7.2860939981183037E-3</v>
      </c>
      <c r="I407">
        <f t="shared" si="57"/>
        <v>7.2860939981183037E-3</v>
      </c>
      <c r="O407">
        <f t="shared" ca="1" si="60"/>
        <v>-2.3663296747623314E-3</v>
      </c>
      <c r="Q407" s="2">
        <f t="shared" si="61"/>
        <v>30476.216999999997</v>
      </c>
      <c r="T407" s="2"/>
    </row>
    <row r="408" spans="1:31">
      <c r="A408" s="23" t="s">
        <v>464</v>
      </c>
      <c r="B408" s="28"/>
      <c r="C408" s="24">
        <v>45510.756999999998</v>
      </c>
      <c r="D408" s="24"/>
      <c r="E408" s="8">
        <f t="shared" si="58"/>
        <v>11519.000231666967</v>
      </c>
      <c r="F408" s="8">
        <f t="shared" si="59"/>
        <v>11519</v>
      </c>
      <c r="G408">
        <f t="shared" si="55"/>
        <v>3.7175399484112859E-4</v>
      </c>
      <c r="I408">
        <f t="shared" si="57"/>
        <v>3.7175399484112859E-4</v>
      </c>
      <c r="O408">
        <f t="shared" ca="1" si="60"/>
        <v>-2.364775175595352E-3</v>
      </c>
      <c r="Q408" s="2">
        <f t="shared" si="61"/>
        <v>30492.256999999998</v>
      </c>
      <c r="T408" s="2"/>
    </row>
    <row r="409" spans="1:31">
      <c r="A409" s="23" t="s">
        <v>464</v>
      </c>
      <c r="B409" s="28"/>
      <c r="C409" s="24">
        <v>45555.690999999999</v>
      </c>
      <c r="D409" s="24"/>
      <c r="E409" s="8">
        <f t="shared" si="58"/>
        <v>11547.001876748349</v>
      </c>
      <c r="F409" s="8">
        <f t="shared" si="59"/>
        <v>11547</v>
      </c>
      <c r="G409">
        <f t="shared" si="55"/>
        <v>3.0116019988781773E-3</v>
      </c>
      <c r="I409">
        <f t="shared" si="57"/>
        <v>3.0116019988781773E-3</v>
      </c>
      <c r="O409">
        <f t="shared" ca="1" si="60"/>
        <v>-2.3604225779278089E-3</v>
      </c>
      <c r="Q409" s="2">
        <f t="shared" si="61"/>
        <v>30537.190999999999</v>
      </c>
      <c r="T409" s="2"/>
    </row>
    <row r="410" spans="1:31">
      <c r="A410" s="23" t="s">
        <v>353</v>
      </c>
      <c r="B410" s="28" t="s">
        <v>468</v>
      </c>
      <c r="C410" s="24">
        <v>45571.735200000003</v>
      </c>
      <c r="D410" s="24">
        <v>4.0000000000000002E-4</v>
      </c>
      <c r="E410" s="8">
        <f t="shared" si="58"/>
        <v>11557.000185245584</v>
      </c>
      <c r="F410" s="8">
        <f t="shared" si="59"/>
        <v>11557</v>
      </c>
      <c r="G410">
        <f t="shared" si="55"/>
        <v>2.9726200591539964E-4</v>
      </c>
      <c r="J410">
        <f>G410</f>
        <v>2.9726200591539964E-4</v>
      </c>
      <c r="O410">
        <f t="shared" ca="1" si="60"/>
        <v>-2.3588680787608295E-3</v>
      </c>
      <c r="Q410" s="2">
        <f t="shared" si="61"/>
        <v>30553.235200000003</v>
      </c>
      <c r="T410" s="2"/>
    </row>
    <row r="411" spans="1:31">
      <c r="A411" s="36" t="s">
        <v>353</v>
      </c>
      <c r="B411" s="28"/>
      <c r="C411" s="24">
        <v>45571.735200000003</v>
      </c>
      <c r="D411" s="24">
        <v>4.0000000000000002E-4</v>
      </c>
      <c r="E411" s="8">
        <f t="shared" si="58"/>
        <v>11557.000185245584</v>
      </c>
      <c r="F411" s="8">
        <f t="shared" si="59"/>
        <v>11557</v>
      </c>
      <c r="G411">
        <f t="shared" si="55"/>
        <v>2.9726200591539964E-4</v>
      </c>
      <c r="J411">
        <f>G411</f>
        <v>2.9726200591539964E-4</v>
      </c>
      <c r="O411">
        <f t="shared" ca="1" si="60"/>
        <v>-2.3588680787608295E-3</v>
      </c>
      <c r="Q411" s="2">
        <f t="shared" si="61"/>
        <v>30553.235200000003</v>
      </c>
      <c r="T411" s="2"/>
    </row>
    <row r="412" spans="1:31">
      <c r="A412" s="23" t="s">
        <v>453</v>
      </c>
      <c r="B412" s="28"/>
      <c r="C412" s="24">
        <v>45671.228000000003</v>
      </c>
      <c r="D412" s="24"/>
      <c r="E412" s="8">
        <f t="shared" si="58"/>
        <v>11619.001388649529</v>
      </c>
      <c r="F412" s="8">
        <f t="shared" si="59"/>
        <v>11619</v>
      </c>
      <c r="G412">
        <f t="shared" si="55"/>
        <v>2.2283540019998327E-3</v>
      </c>
      <c r="I412">
        <f>G412</f>
        <v>2.2283540019998327E-3</v>
      </c>
      <c r="O412">
        <f t="shared" ca="1" si="60"/>
        <v>-2.3492301839255557E-3</v>
      </c>
      <c r="Q412" s="2">
        <f t="shared" si="61"/>
        <v>30652.728000000003</v>
      </c>
      <c r="T412" s="2"/>
      <c r="AE412" t="s">
        <v>392</v>
      </c>
    </row>
    <row r="413" spans="1:31">
      <c r="A413" s="23" t="s">
        <v>453</v>
      </c>
      <c r="B413" s="28"/>
      <c r="C413" s="24">
        <v>45674.438000000002</v>
      </c>
      <c r="D413" s="24"/>
      <c r="E413" s="8">
        <f t="shared" si="58"/>
        <v>11621.001773229384</v>
      </c>
      <c r="F413" s="8">
        <f t="shared" si="59"/>
        <v>11621</v>
      </c>
      <c r="G413">
        <f t="shared" si="55"/>
        <v>2.8454860075726174E-3</v>
      </c>
      <c r="I413">
        <f>G413</f>
        <v>2.8454860075726174E-3</v>
      </c>
      <c r="O413">
        <f t="shared" ca="1" si="60"/>
        <v>-2.3489192840921596E-3</v>
      </c>
      <c r="Q413" s="2">
        <f t="shared" si="61"/>
        <v>30655.938000000002</v>
      </c>
      <c r="T413" s="2"/>
      <c r="AE413" t="s">
        <v>392</v>
      </c>
    </row>
    <row r="414" spans="1:31">
      <c r="A414" s="23" t="s">
        <v>464</v>
      </c>
      <c r="B414" s="28"/>
      <c r="C414" s="24">
        <v>45900.701999999997</v>
      </c>
      <c r="D414" s="24"/>
      <c r="E414" s="8">
        <f t="shared" si="58"/>
        <v>11762.003336025784</v>
      </c>
      <c r="F414" s="8">
        <f t="shared" si="59"/>
        <v>11762</v>
      </c>
      <c r="G414">
        <f t="shared" si="55"/>
        <v>5.3532919991994277E-3</v>
      </c>
      <c r="I414">
        <f>+G414</f>
        <v>5.3532919991994277E-3</v>
      </c>
      <c r="O414">
        <f t="shared" ca="1" si="60"/>
        <v>-2.3270008458377471E-3</v>
      </c>
      <c r="Q414" s="2">
        <f t="shared" si="61"/>
        <v>30882.201999999997</v>
      </c>
      <c r="T414" s="2"/>
    </row>
    <row r="415" spans="1:31">
      <c r="A415" s="23" t="s">
        <v>454</v>
      </c>
      <c r="B415" s="28"/>
      <c r="C415" s="24">
        <v>45934.396999999997</v>
      </c>
      <c r="D415" s="24"/>
      <c r="E415" s="8">
        <f t="shared" si="58"/>
        <v>11783.001142386604</v>
      </c>
      <c r="F415" s="8">
        <f t="shared" si="59"/>
        <v>11783</v>
      </c>
      <c r="G415">
        <f t="shared" si="55"/>
        <v>1.8331780011067167E-3</v>
      </c>
      <c r="I415">
        <f>G415</f>
        <v>1.8331780011067167E-3</v>
      </c>
      <c r="O415">
        <f t="shared" ca="1" si="60"/>
        <v>-2.3237363975870898E-3</v>
      </c>
      <c r="Q415" s="2">
        <f t="shared" si="61"/>
        <v>30915.896999999997</v>
      </c>
      <c r="T415" s="2"/>
      <c r="AE415" t="s">
        <v>392</v>
      </c>
    </row>
    <row r="416" spans="1:31">
      <c r="A416" s="23" t="s">
        <v>454</v>
      </c>
      <c r="B416" s="28"/>
      <c r="C416" s="24">
        <v>45942.42</v>
      </c>
      <c r="D416" s="24"/>
      <c r="E416" s="8">
        <f t="shared" si="58"/>
        <v>11788.000857490711</v>
      </c>
      <c r="F416" s="8">
        <f t="shared" si="59"/>
        <v>11788</v>
      </c>
      <c r="G416">
        <f t="shared" si="55"/>
        <v>1.3760080037172884E-3</v>
      </c>
      <c r="I416">
        <f>G416</f>
        <v>1.3760080037172884E-3</v>
      </c>
      <c r="O416">
        <f t="shared" ca="1" si="60"/>
        <v>-2.3229591480035997E-3</v>
      </c>
      <c r="Q416" s="2">
        <f t="shared" si="61"/>
        <v>30923.919999999998</v>
      </c>
      <c r="T416" s="2"/>
      <c r="AE416" t="s">
        <v>392</v>
      </c>
    </row>
    <row r="417" spans="1:31">
      <c r="A417" s="23" t="s">
        <v>464</v>
      </c>
      <c r="B417" s="28"/>
      <c r="C417" s="24">
        <v>45945.629000000001</v>
      </c>
      <c r="D417" s="24"/>
      <c r="E417" s="8">
        <f t="shared" si="58"/>
        <v>11790.000618897802</v>
      </c>
      <c r="F417" s="8">
        <f t="shared" si="59"/>
        <v>11790</v>
      </c>
      <c r="G417">
        <f t="shared" si="55"/>
        <v>9.9313999817240983E-4</v>
      </c>
      <c r="I417">
        <f>+G417</f>
        <v>9.9313999817240983E-4</v>
      </c>
      <c r="O417">
        <f t="shared" ca="1" si="60"/>
        <v>-2.3226482481702041E-3</v>
      </c>
      <c r="Q417" s="2">
        <f t="shared" si="61"/>
        <v>30927.129000000001</v>
      </c>
      <c r="T417" s="2"/>
    </row>
    <row r="418" spans="1:31">
      <c r="A418" s="23" t="s">
        <v>454</v>
      </c>
      <c r="B418" s="28"/>
      <c r="C418" s="24">
        <v>45983.336000000003</v>
      </c>
      <c r="D418" s="24"/>
      <c r="E418" s="8">
        <f t="shared" si="58"/>
        <v>11813.498594397061</v>
      </c>
      <c r="F418" s="8">
        <f t="shared" si="59"/>
        <v>11813.5</v>
      </c>
      <c r="G418">
        <f t="shared" si="55"/>
        <v>-2.2555589966941625E-3</v>
      </c>
      <c r="I418">
        <f>G418</f>
        <v>-2.2555589966941625E-3</v>
      </c>
      <c r="O418">
        <f t="shared" ca="1" si="60"/>
        <v>-2.3189951751278019E-3</v>
      </c>
      <c r="Q418" s="2">
        <f t="shared" si="61"/>
        <v>30964.836000000003</v>
      </c>
      <c r="T418" s="2"/>
      <c r="AE418" t="s">
        <v>392</v>
      </c>
    </row>
    <row r="419" spans="1:31">
      <c r="A419" s="23" t="s">
        <v>464</v>
      </c>
      <c r="B419" s="28"/>
      <c r="C419" s="24">
        <v>46030.673000000003</v>
      </c>
      <c r="D419" s="24"/>
      <c r="E419" s="8">
        <f t="shared" si="58"/>
        <v>11842.997723635885</v>
      </c>
      <c r="F419" s="8">
        <f t="shared" si="59"/>
        <v>11843</v>
      </c>
      <c r="G419">
        <f t="shared" si="55"/>
        <v>-3.6528619966702536E-3</v>
      </c>
      <c r="I419">
        <f>+G419</f>
        <v>-3.6528619966702536E-3</v>
      </c>
      <c r="O419">
        <f t="shared" ca="1" si="60"/>
        <v>-2.3144094025852116E-3</v>
      </c>
      <c r="Q419" s="2">
        <f t="shared" si="61"/>
        <v>31012.173000000003</v>
      </c>
      <c r="T419" s="2"/>
    </row>
    <row r="420" spans="1:31">
      <c r="A420" s="23" t="s">
        <v>455</v>
      </c>
      <c r="B420" s="28"/>
      <c r="C420" s="24">
        <v>46048.324999999997</v>
      </c>
      <c r="D420" s="24"/>
      <c r="E420" s="8">
        <f t="shared" si="58"/>
        <v>11853.997969306789</v>
      </c>
      <c r="F420" s="8">
        <f t="shared" si="59"/>
        <v>11854</v>
      </c>
      <c r="G420">
        <f t="shared" si="55"/>
        <v>-3.2586360030109063E-3</v>
      </c>
      <c r="I420">
        <f>+G420</f>
        <v>-3.2586360030109063E-3</v>
      </c>
      <c r="O420">
        <f t="shared" ca="1" si="60"/>
        <v>-2.3126994535015342E-3</v>
      </c>
      <c r="Q420" s="2">
        <f t="shared" si="61"/>
        <v>31029.824999999997</v>
      </c>
      <c r="T420" s="2"/>
      <c r="AE420" t="s">
        <v>392</v>
      </c>
    </row>
    <row r="421" spans="1:31">
      <c r="A421" s="23" t="s">
        <v>456</v>
      </c>
      <c r="B421" s="28"/>
      <c r="C421" s="24">
        <v>46109.309000000001</v>
      </c>
      <c r="D421" s="24"/>
      <c r="E421" s="8">
        <f t="shared" si="58"/>
        <v>11892.00153728745</v>
      </c>
      <c r="F421" s="8">
        <f t="shared" si="59"/>
        <v>11892</v>
      </c>
      <c r="G421">
        <f t="shared" si="55"/>
        <v>2.466872007062193E-3</v>
      </c>
      <c r="I421">
        <f>G421</f>
        <v>2.466872007062193E-3</v>
      </c>
      <c r="O421">
        <f t="shared" ca="1" si="60"/>
        <v>-2.3067923566670117E-3</v>
      </c>
      <c r="Q421" s="2">
        <f t="shared" si="61"/>
        <v>31090.809000000001</v>
      </c>
      <c r="T421" s="2"/>
      <c r="AE421" t="s">
        <v>392</v>
      </c>
    </row>
    <row r="422" spans="1:31">
      <c r="A422" s="23" t="s">
        <v>455</v>
      </c>
      <c r="B422" s="28"/>
      <c r="C422" s="24">
        <v>46295.455000000002</v>
      </c>
      <c r="D422" s="24"/>
      <c r="E422" s="8">
        <f t="shared" si="58"/>
        <v>12008.002655045022</v>
      </c>
      <c r="F422" s="8">
        <f t="shared" si="59"/>
        <v>12008</v>
      </c>
      <c r="G422">
        <f t="shared" ref="G422:G485" si="62">+C422-(C$7+F422*C$8)</f>
        <v>4.2605280032148585E-3</v>
      </c>
      <c r="I422">
        <f t="shared" ref="I422:I434" si="63">+G422</f>
        <v>4.2605280032148585E-3</v>
      </c>
      <c r="O422">
        <f t="shared" ca="1" si="60"/>
        <v>-2.2887601663300478E-3</v>
      </c>
      <c r="Q422" s="2">
        <f t="shared" si="61"/>
        <v>31276.955000000002</v>
      </c>
      <c r="T422" s="2"/>
      <c r="AE422" t="s">
        <v>392</v>
      </c>
    </row>
    <row r="423" spans="1:31">
      <c r="A423" s="23" t="s">
        <v>455</v>
      </c>
      <c r="B423" s="28"/>
      <c r="C423" s="24">
        <v>46327.540999999997</v>
      </c>
      <c r="D423" s="24"/>
      <c r="E423" s="8">
        <f t="shared" si="58"/>
        <v>12027.997776424847</v>
      </c>
      <c r="F423" s="8">
        <f t="shared" si="59"/>
        <v>12028</v>
      </c>
      <c r="G423">
        <f t="shared" si="62"/>
        <v>-3.5681520021171309E-3</v>
      </c>
      <c r="I423">
        <f t="shared" si="63"/>
        <v>-3.5681520021171309E-3</v>
      </c>
      <c r="O423">
        <f t="shared" ca="1" si="60"/>
        <v>-2.2856511679960885E-3</v>
      </c>
      <c r="Q423" s="2">
        <f t="shared" si="61"/>
        <v>31309.040999999997</v>
      </c>
      <c r="T423" s="2"/>
      <c r="AE423" t="s">
        <v>392</v>
      </c>
    </row>
    <row r="424" spans="1:31">
      <c r="A424" s="23" t="s">
        <v>455</v>
      </c>
      <c r="B424" s="28"/>
      <c r="C424" s="24">
        <v>46327.546999999999</v>
      </c>
      <c r="D424" s="24"/>
      <c r="E424" s="8">
        <f t="shared" si="58"/>
        <v>12028.001515461445</v>
      </c>
      <c r="F424" s="8">
        <f t="shared" si="59"/>
        <v>12028</v>
      </c>
      <c r="G424">
        <f t="shared" si="62"/>
        <v>2.43184799910523E-3</v>
      </c>
      <c r="I424">
        <f t="shared" si="63"/>
        <v>2.43184799910523E-3</v>
      </c>
      <c r="O424">
        <f t="shared" ca="1" si="60"/>
        <v>-2.2856511679960885E-3</v>
      </c>
      <c r="Q424" s="2">
        <f t="shared" si="61"/>
        <v>31309.046999999999</v>
      </c>
      <c r="T424" s="2"/>
      <c r="AE424" t="s">
        <v>392</v>
      </c>
    </row>
    <row r="425" spans="1:31">
      <c r="A425" s="23" t="s">
        <v>464</v>
      </c>
      <c r="B425" s="28"/>
      <c r="C425" s="24">
        <v>46330.764000000003</v>
      </c>
      <c r="D425" s="24"/>
      <c r="E425" s="8">
        <f t="shared" si="58"/>
        <v>12030.006262250667</v>
      </c>
      <c r="F425" s="8">
        <f t="shared" si="59"/>
        <v>12030</v>
      </c>
      <c r="G425">
        <f t="shared" si="62"/>
        <v>1.0048980002466124E-2</v>
      </c>
      <c r="I425">
        <f t="shared" si="63"/>
        <v>1.0048980002466124E-2</v>
      </c>
      <c r="O425">
        <f t="shared" ca="1" si="60"/>
        <v>-2.2853402681626929E-3</v>
      </c>
      <c r="Q425" s="2">
        <f t="shared" si="61"/>
        <v>31312.264000000003</v>
      </c>
      <c r="T425" s="2"/>
    </row>
    <row r="426" spans="1:31">
      <c r="A426" s="23" t="s">
        <v>457</v>
      </c>
      <c r="B426" s="28"/>
      <c r="C426" s="24">
        <v>46340.383999999998</v>
      </c>
      <c r="D426" s="24"/>
      <c r="E426" s="8">
        <f t="shared" si="58"/>
        <v>12036.001184262568</v>
      </c>
      <c r="F426" s="8">
        <f t="shared" si="59"/>
        <v>12036</v>
      </c>
      <c r="G426">
        <f t="shared" si="62"/>
        <v>1.9003760025952943E-3</v>
      </c>
      <c r="I426">
        <f t="shared" si="63"/>
        <v>1.9003760025952943E-3</v>
      </c>
      <c r="O426">
        <f t="shared" ca="1" si="60"/>
        <v>-2.2844075686625047E-3</v>
      </c>
      <c r="Q426" s="2">
        <f t="shared" si="61"/>
        <v>31321.883999999998</v>
      </c>
      <c r="T426" s="2"/>
      <c r="AE426" t="s">
        <v>392</v>
      </c>
    </row>
    <row r="427" spans="1:31">
      <c r="A427" s="23" t="s">
        <v>464</v>
      </c>
      <c r="B427" s="28"/>
      <c r="C427" s="24">
        <v>46375.686999999998</v>
      </c>
      <c r="D427" s="24"/>
      <c r="E427" s="8">
        <f t="shared" si="58"/>
        <v>12058.001052431617</v>
      </c>
      <c r="F427" s="8">
        <f t="shared" si="59"/>
        <v>12058</v>
      </c>
      <c r="G427">
        <f t="shared" si="62"/>
        <v>1.6888280006241985E-3</v>
      </c>
      <c r="I427">
        <f t="shared" si="63"/>
        <v>1.6888280006241985E-3</v>
      </c>
      <c r="O427">
        <f t="shared" ca="1" si="60"/>
        <v>-2.2809876704951498E-3</v>
      </c>
      <c r="Q427" s="2">
        <f t="shared" si="61"/>
        <v>31357.186999999998</v>
      </c>
      <c r="T427" s="2"/>
    </row>
    <row r="428" spans="1:31">
      <c r="A428" s="23" t="s">
        <v>458</v>
      </c>
      <c r="B428" s="28"/>
      <c r="C428" s="24">
        <v>46640.444000000003</v>
      </c>
      <c r="D428" s="24"/>
      <c r="E428" s="8">
        <f t="shared" si="58"/>
        <v>12222.990404521599</v>
      </c>
      <c r="F428" s="8">
        <f t="shared" si="59"/>
        <v>12223</v>
      </c>
      <c r="G428">
        <f t="shared" si="62"/>
        <v>-1.5397782000945881E-2</v>
      </c>
      <c r="I428">
        <f t="shared" si="63"/>
        <v>-1.5397782000945881E-2</v>
      </c>
      <c r="O428">
        <f t="shared" ca="1" si="60"/>
        <v>-2.2553384342399859E-3</v>
      </c>
      <c r="Q428" s="2">
        <f t="shared" si="61"/>
        <v>31621.944000000003</v>
      </c>
      <c r="T428" s="2"/>
      <c r="AE428" t="s">
        <v>392</v>
      </c>
    </row>
    <row r="429" spans="1:31">
      <c r="A429" s="60" t="s">
        <v>1598</v>
      </c>
      <c r="B429" s="61" t="s">
        <v>468</v>
      </c>
      <c r="C429" s="62">
        <v>46640.457000000002</v>
      </c>
      <c r="D429" s="62" t="s">
        <v>481</v>
      </c>
      <c r="E429" s="26">
        <f t="shared" si="58"/>
        <v>12222.99850576756</v>
      </c>
      <c r="F429" s="8">
        <f t="shared" si="59"/>
        <v>12223</v>
      </c>
      <c r="G429">
        <f t="shared" si="62"/>
        <v>-2.3977820019354112E-3</v>
      </c>
      <c r="I429">
        <f t="shared" si="63"/>
        <v>-2.3977820019354112E-3</v>
      </c>
      <c r="O429">
        <f t="shared" ca="1" si="60"/>
        <v>-2.2553384342399859E-3</v>
      </c>
      <c r="Q429" s="2">
        <f t="shared" si="61"/>
        <v>31621.957000000002</v>
      </c>
    </row>
    <row r="430" spans="1:31">
      <c r="A430" s="23" t="s">
        <v>458</v>
      </c>
      <c r="B430" s="28"/>
      <c r="C430" s="24">
        <v>46640.461000000003</v>
      </c>
      <c r="D430" s="24"/>
      <c r="E430" s="8">
        <f t="shared" si="58"/>
        <v>12223.000998458625</v>
      </c>
      <c r="F430" s="8">
        <f t="shared" si="59"/>
        <v>12223</v>
      </c>
      <c r="G430">
        <f t="shared" si="62"/>
        <v>1.602217998879496E-3</v>
      </c>
      <c r="I430">
        <f t="shared" si="63"/>
        <v>1.602217998879496E-3</v>
      </c>
      <c r="O430">
        <f t="shared" ca="1" si="60"/>
        <v>-2.2553384342399859E-3</v>
      </c>
      <c r="Q430" s="2">
        <f t="shared" si="61"/>
        <v>31621.961000000003</v>
      </c>
      <c r="T430" s="2"/>
      <c r="AE430" t="s">
        <v>392</v>
      </c>
    </row>
    <row r="431" spans="1:31">
      <c r="A431" s="60" t="s">
        <v>1598</v>
      </c>
      <c r="B431" s="61" t="s">
        <v>468</v>
      </c>
      <c r="C431" s="62">
        <v>46640.47</v>
      </c>
      <c r="D431" s="62" t="s">
        <v>481</v>
      </c>
      <c r="E431" s="26">
        <f t="shared" si="58"/>
        <v>12223.006607013522</v>
      </c>
      <c r="F431" s="8">
        <f t="shared" si="59"/>
        <v>12223</v>
      </c>
      <c r="G431">
        <f t="shared" si="62"/>
        <v>1.0602217997075059E-2</v>
      </c>
      <c r="I431">
        <f t="shared" si="63"/>
        <v>1.0602217997075059E-2</v>
      </c>
      <c r="O431">
        <f t="shared" ca="1" si="60"/>
        <v>-2.2553384342399859E-3</v>
      </c>
      <c r="Q431" s="2">
        <f t="shared" si="61"/>
        <v>31621.97</v>
      </c>
    </row>
    <row r="432" spans="1:31">
      <c r="A432" s="23" t="s">
        <v>458</v>
      </c>
      <c r="B432" s="28"/>
      <c r="C432" s="24">
        <v>46656.491000000002</v>
      </c>
      <c r="D432" s="24"/>
      <c r="E432" s="8">
        <f t="shared" si="58"/>
        <v>12232.990457902577</v>
      </c>
      <c r="F432" s="8">
        <f t="shared" si="59"/>
        <v>12233</v>
      </c>
      <c r="G432">
        <f t="shared" si="62"/>
        <v>-1.531212199915899E-2</v>
      </c>
      <c r="I432">
        <f t="shared" si="63"/>
        <v>-1.531212199915899E-2</v>
      </c>
      <c r="O432">
        <f t="shared" ca="1" si="60"/>
        <v>-2.2537839350730061E-3</v>
      </c>
      <c r="Q432" s="2">
        <f t="shared" si="61"/>
        <v>31637.991000000002</v>
      </c>
      <c r="T432" s="2"/>
      <c r="AE432" t="s">
        <v>392</v>
      </c>
    </row>
    <row r="433" spans="1:31">
      <c r="A433" s="60" t="s">
        <v>1598</v>
      </c>
      <c r="B433" s="61" t="s">
        <v>468</v>
      </c>
      <c r="C433" s="62">
        <v>46669.343999999997</v>
      </c>
      <c r="D433" s="62" t="s">
        <v>481</v>
      </c>
      <c r="E433" s="26">
        <f t="shared" si="58"/>
        <v>12241.000097467959</v>
      </c>
      <c r="F433" s="8">
        <f t="shared" si="59"/>
        <v>12241</v>
      </c>
      <c r="G433">
        <f t="shared" si="62"/>
        <v>1.5640599303878844E-4</v>
      </c>
      <c r="I433">
        <f t="shared" si="63"/>
        <v>1.5640599303878844E-4</v>
      </c>
      <c r="O433">
        <f t="shared" ca="1" si="60"/>
        <v>-2.2525403357394223E-3</v>
      </c>
      <c r="Q433" s="2">
        <f t="shared" si="61"/>
        <v>31650.843999999997</v>
      </c>
    </row>
    <row r="434" spans="1:31">
      <c r="A434" s="60" t="s">
        <v>1598</v>
      </c>
      <c r="B434" s="61" t="s">
        <v>468</v>
      </c>
      <c r="C434" s="62">
        <v>46669.347999999998</v>
      </c>
      <c r="D434" s="62" t="s">
        <v>481</v>
      </c>
      <c r="E434" s="26">
        <f t="shared" si="58"/>
        <v>12241.002590159023</v>
      </c>
      <c r="F434" s="8">
        <f t="shared" si="59"/>
        <v>12241</v>
      </c>
      <c r="G434">
        <f t="shared" si="62"/>
        <v>4.1564059938536957E-3</v>
      </c>
      <c r="I434">
        <f t="shared" si="63"/>
        <v>4.1564059938536957E-3</v>
      </c>
      <c r="O434">
        <f t="shared" ca="1" si="60"/>
        <v>-2.2525403357394223E-3</v>
      </c>
      <c r="Q434" s="2">
        <f t="shared" si="61"/>
        <v>31650.847999999998</v>
      </c>
    </row>
    <row r="435" spans="1:31">
      <c r="A435" s="23" t="s">
        <v>335</v>
      </c>
      <c r="B435" s="28"/>
      <c r="C435" s="24">
        <f>+C418</f>
        <v>45983.336000000003</v>
      </c>
      <c r="D435" s="24" t="s">
        <v>337</v>
      </c>
      <c r="E435" s="8">
        <f t="shared" si="58"/>
        <v>11813.498594397061</v>
      </c>
      <c r="F435" s="8">
        <f t="shared" si="59"/>
        <v>11813.5</v>
      </c>
      <c r="G435">
        <f t="shared" si="62"/>
        <v>-2.2555589966941625E-3</v>
      </c>
      <c r="H435">
        <f>+G435</f>
        <v>-2.2555589966941625E-3</v>
      </c>
      <c r="O435">
        <f t="shared" ca="1" si="60"/>
        <v>-2.3189951751278019E-3</v>
      </c>
      <c r="Q435" s="2">
        <f t="shared" si="61"/>
        <v>30964.836000000003</v>
      </c>
      <c r="T435" s="2"/>
    </row>
    <row r="436" spans="1:31">
      <c r="A436" s="60" t="s">
        <v>1598</v>
      </c>
      <c r="B436" s="61" t="s">
        <v>468</v>
      </c>
      <c r="C436" s="62">
        <v>46669.353999999999</v>
      </c>
      <c r="D436" s="62" t="s">
        <v>481</v>
      </c>
      <c r="E436" s="26">
        <f t="shared" si="58"/>
        <v>12241.006329195623</v>
      </c>
      <c r="F436" s="8">
        <f t="shared" si="59"/>
        <v>12241</v>
      </c>
      <c r="G436">
        <f t="shared" si="62"/>
        <v>1.0156405995076057E-2</v>
      </c>
      <c r="I436">
        <f>+G436</f>
        <v>1.0156405995076057E-2</v>
      </c>
      <c r="O436">
        <f t="shared" ca="1" si="60"/>
        <v>-2.2525403357394223E-3</v>
      </c>
      <c r="Q436" s="2">
        <f t="shared" si="61"/>
        <v>31650.853999999999</v>
      </c>
    </row>
    <row r="437" spans="1:31">
      <c r="A437" s="23" t="s">
        <v>459</v>
      </c>
      <c r="B437" s="28"/>
      <c r="C437" s="24">
        <v>46677.368000000002</v>
      </c>
      <c r="D437" s="24"/>
      <c r="E437" s="8">
        <f t="shared" si="58"/>
        <v>12246.000435744834</v>
      </c>
      <c r="F437" s="8">
        <f t="shared" si="59"/>
        <v>12246</v>
      </c>
      <c r="G437">
        <f t="shared" si="62"/>
        <v>6.9923599949106574E-4</v>
      </c>
      <c r="I437">
        <f>G437</f>
        <v>6.9923599949106574E-4</v>
      </c>
      <c r="O437">
        <f t="shared" ca="1" si="60"/>
        <v>-2.2517630861559326E-3</v>
      </c>
      <c r="Q437" s="2">
        <f t="shared" si="61"/>
        <v>31658.868000000002</v>
      </c>
      <c r="T437" s="2"/>
      <c r="AE437" t="s">
        <v>392</v>
      </c>
    </row>
    <row r="438" spans="1:31">
      <c r="A438" s="23" t="s">
        <v>464</v>
      </c>
      <c r="B438" s="28"/>
      <c r="C438" s="24">
        <v>46683.790999999997</v>
      </c>
      <c r="D438" s="24"/>
      <c r="E438" s="8">
        <f t="shared" si="58"/>
        <v>12250.003074422841</v>
      </c>
      <c r="F438" s="8">
        <f t="shared" si="59"/>
        <v>12250</v>
      </c>
      <c r="G438">
        <f t="shared" si="62"/>
        <v>4.9334999930579215E-3</v>
      </c>
      <c r="I438">
        <f t="shared" ref="I438:I454" si="64">+G438</f>
        <v>4.9334999930579215E-3</v>
      </c>
      <c r="O438">
        <f t="shared" ca="1" si="60"/>
        <v>-2.2511412864891405E-3</v>
      </c>
      <c r="Q438" s="2">
        <f t="shared" si="61"/>
        <v>31665.290999999997</v>
      </c>
      <c r="T438" s="2"/>
    </row>
    <row r="439" spans="1:31">
      <c r="A439" s="23" t="s">
        <v>458</v>
      </c>
      <c r="B439" s="28"/>
      <c r="C439" s="24">
        <v>46685.39</v>
      </c>
      <c r="D439" s="24"/>
      <c r="E439" s="8">
        <f t="shared" si="58"/>
        <v>12250.999527676173</v>
      </c>
      <c r="F439" s="8">
        <f t="shared" si="59"/>
        <v>12251</v>
      </c>
      <c r="G439">
        <f t="shared" si="62"/>
        <v>-7.579340017400682E-4</v>
      </c>
      <c r="I439">
        <f t="shared" si="64"/>
        <v>-7.579340017400682E-4</v>
      </c>
      <c r="O439">
        <f t="shared" ca="1" si="60"/>
        <v>-2.2509858365724429E-3</v>
      </c>
      <c r="Q439" s="2">
        <f t="shared" si="61"/>
        <v>31666.89</v>
      </c>
      <c r="T439" s="2"/>
      <c r="AE439" t="s">
        <v>392</v>
      </c>
    </row>
    <row r="440" spans="1:31">
      <c r="A440" s="60" t="s">
        <v>1598</v>
      </c>
      <c r="B440" s="61" t="s">
        <v>468</v>
      </c>
      <c r="C440" s="62">
        <v>46693.413</v>
      </c>
      <c r="D440" s="62" t="s">
        <v>481</v>
      </c>
      <c r="E440" s="26">
        <f t="shared" si="58"/>
        <v>12255.999242780279</v>
      </c>
      <c r="F440" s="8">
        <f t="shared" si="59"/>
        <v>12256</v>
      </c>
      <c r="G440">
        <f t="shared" si="62"/>
        <v>-1.2151039991294965E-3</v>
      </c>
      <c r="I440">
        <f t="shared" si="64"/>
        <v>-1.2151039991294965E-3</v>
      </c>
      <c r="O440">
        <f t="shared" ca="1" si="60"/>
        <v>-2.2502085869889532E-3</v>
      </c>
      <c r="Q440" s="2">
        <f t="shared" si="61"/>
        <v>31674.913</v>
      </c>
    </row>
    <row r="441" spans="1:31">
      <c r="A441" s="23" t="s">
        <v>458</v>
      </c>
      <c r="B441" s="28"/>
      <c r="C441" s="24">
        <v>46746.375</v>
      </c>
      <c r="D441" s="24"/>
      <c r="E441" s="8">
        <f t="shared" si="58"/>
        <v>12289.003718829597</v>
      </c>
      <c r="F441" s="8">
        <f t="shared" si="59"/>
        <v>12289</v>
      </c>
      <c r="G441">
        <f t="shared" si="62"/>
        <v>5.9675740048987791E-3</v>
      </c>
      <c r="I441">
        <f t="shared" si="64"/>
        <v>5.9675740048987791E-3</v>
      </c>
      <c r="O441">
        <f t="shared" ca="1" si="60"/>
        <v>-2.2450787397379204E-3</v>
      </c>
      <c r="Q441" s="2">
        <f t="shared" si="61"/>
        <v>31727.875</v>
      </c>
      <c r="T441" s="2"/>
      <c r="AE441" t="s">
        <v>392</v>
      </c>
    </row>
    <row r="442" spans="1:31">
      <c r="A442" s="23" t="s">
        <v>460</v>
      </c>
      <c r="B442" s="28"/>
      <c r="C442" s="24">
        <v>46977.440000000002</v>
      </c>
      <c r="D442" s="24"/>
      <c r="E442" s="8">
        <f t="shared" si="58"/>
        <v>12432.997134077057</v>
      </c>
      <c r="F442" s="8">
        <f t="shared" si="59"/>
        <v>12433</v>
      </c>
      <c r="G442">
        <f t="shared" si="62"/>
        <v>-4.5989219943294302E-3</v>
      </c>
      <c r="I442">
        <f t="shared" si="64"/>
        <v>-4.5989219943294302E-3</v>
      </c>
      <c r="O442">
        <f t="shared" ca="1" si="60"/>
        <v>-2.2226939517334134E-3</v>
      </c>
      <c r="Q442" s="2">
        <f t="shared" si="61"/>
        <v>31958.940000000002</v>
      </c>
      <c r="T442" s="2"/>
      <c r="AE442" t="s">
        <v>392</v>
      </c>
    </row>
    <row r="443" spans="1:31">
      <c r="A443" s="23" t="s">
        <v>461</v>
      </c>
      <c r="B443" s="28"/>
      <c r="C443" s="24">
        <v>46977.447</v>
      </c>
      <c r="D443" s="24"/>
      <c r="E443" s="8">
        <f t="shared" si="58"/>
        <v>12433.001496286421</v>
      </c>
      <c r="F443" s="8">
        <f t="shared" si="59"/>
        <v>12433</v>
      </c>
      <c r="G443">
        <f t="shared" si="62"/>
        <v>2.4010780034586787E-3</v>
      </c>
      <c r="I443">
        <f t="shared" si="64"/>
        <v>2.4010780034586787E-3</v>
      </c>
      <c r="O443">
        <f t="shared" ca="1" si="60"/>
        <v>-2.2226939517334134E-3</v>
      </c>
      <c r="Q443" s="2">
        <f t="shared" si="61"/>
        <v>31958.947</v>
      </c>
      <c r="T443" s="2"/>
      <c r="AE443" t="s">
        <v>392</v>
      </c>
    </row>
    <row r="444" spans="1:31">
      <c r="A444" s="23" t="s">
        <v>460</v>
      </c>
      <c r="B444" s="28"/>
      <c r="C444" s="24">
        <v>47014.351999999999</v>
      </c>
      <c r="D444" s="24"/>
      <c r="E444" s="8">
        <f t="shared" si="58"/>
        <v>12455.999687227095</v>
      </c>
      <c r="F444" s="8">
        <f t="shared" si="59"/>
        <v>12456</v>
      </c>
      <c r="G444">
        <f t="shared" si="62"/>
        <v>-5.0190399633720517E-4</v>
      </c>
      <c r="I444">
        <f t="shared" si="64"/>
        <v>-5.0190399633720517E-4</v>
      </c>
      <c r="O444">
        <f t="shared" ca="1" si="60"/>
        <v>-2.2191186036493605E-3</v>
      </c>
      <c r="Q444" s="2">
        <f t="shared" si="61"/>
        <v>31995.851999999999</v>
      </c>
      <c r="T444" s="2"/>
      <c r="AE444" t="s">
        <v>392</v>
      </c>
    </row>
    <row r="445" spans="1:31">
      <c r="A445" s="23" t="s">
        <v>460</v>
      </c>
      <c r="B445" s="28"/>
      <c r="C445" s="24">
        <v>47030.394</v>
      </c>
      <c r="D445" s="24"/>
      <c r="E445" s="8">
        <f t="shared" si="58"/>
        <v>12465.996624744244</v>
      </c>
      <c r="F445" s="8">
        <f t="shared" si="59"/>
        <v>12466</v>
      </c>
      <c r="G445">
        <f t="shared" si="62"/>
        <v>-5.4162439992069267E-3</v>
      </c>
      <c r="I445">
        <f t="shared" si="64"/>
        <v>-5.4162439992069267E-3</v>
      </c>
      <c r="O445">
        <f t="shared" ca="1" si="60"/>
        <v>-2.2175641044823806E-3</v>
      </c>
      <c r="Q445" s="2">
        <f t="shared" si="61"/>
        <v>32011.894</v>
      </c>
      <c r="T445" s="2"/>
      <c r="AE445" t="s">
        <v>392</v>
      </c>
    </row>
    <row r="446" spans="1:31">
      <c r="A446" s="23" t="s">
        <v>460</v>
      </c>
      <c r="B446" s="28"/>
      <c r="C446" s="24">
        <v>47030.398000000001</v>
      </c>
      <c r="D446" s="24"/>
      <c r="E446" s="8">
        <f t="shared" si="58"/>
        <v>12465.999117435309</v>
      </c>
      <c r="F446" s="8">
        <f t="shared" si="59"/>
        <v>12466</v>
      </c>
      <c r="G446">
        <f t="shared" si="62"/>
        <v>-1.4162439983920194E-3</v>
      </c>
      <c r="I446">
        <f t="shared" si="64"/>
        <v>-1.4162439983920194E-3</v>
      </c>
      <c r="O446">
        <f t="shared" ca="1" si="60"/>
        <v>-2.2175641044823806E-3</v>
      </c>
      <c r="Q446" s="2">
        <f t="shared" si="61"/>
        <v>32011.898000000001</v>
      </c>
      <c r="T446" s="2"/>
      <c r="AE446" t="s">
        <v>392</v>
      </c>
    </row>
    <row r="447" spans="1:31">
      <c r="A447" s="23" t="s">
        <v>460</v>
      </c>
      <c r="B447" s="28"/>
      <c r="C447" s="24">
        <v>47030.400999999998</v>
      </c>
      <c r="D447" s="24"/>
      <c r="E447" s="8">
        <f t="shared" si="58"/>
        <v>12466.000986953606</v>
      </c>
      <c r="F447" s="8">
        <f t="shared" si="59"/>
        <v>12466</v>
      </c>
      <c r="G447">
        <f t="shared" si="62"/>
        <v>1.5837559985811822E-3</v>
      </c>
      <c r="I447">
        <f t="shared" si="64"/>
        <v>1.5837559985811822E-3</v>
      </c>
      <c r="O447">
        <f t="shared" ca="1" si="60"/>
        <v>-2.2175641044823806E-3</v>
      </c>
      <c r="Q447" s="2">
        <f t="shared" si="61"/>
        <v>32011.900999999998</v>
      </c>
      <c r="T447" s="2"/>
      <c r="AE447" t="s">
        <v>392</v>
      </c>
    </row>
    <row r="448" spans="1:31">
      <c r="A448" s="23" t="s">
        <v>460</v>
      </c>
      <c r="B448" s="28"/>
      <c r="C448" s="24">
        <v>47030.409</v>
      </c>
      <c r="D448" s="24"/>
      <c r="E448" s="8">
        <f t="shared" si="58"/>
        <v>12466.005972335739</v>
      </c>
      <c r="F448" s="8">
        <f t="shared" si="59"/>
        <v>12466</v>
      </c>
      <c r="G448">
        <f t="shared" si="62"/>
        <v>9.5837560002109967E-3</v>
      </c>
      <c r="I448">
        <f t="shared" si="64"/>
        <v>9.5837560002109967E-3</v>
      </c>
      <c r="O448">
        <f t="shared" ca="1" si="60"/>
        <v>-2.2175641044823806E-3</v>
      </c>
      <c r="Q448" s="2">
        <f t="shared" si="61"/>
        <v>32011.909</v>
      </c>
      <c r="T448" s="2"/>
      <c r="AE448" t="s">
        <v>392</v>
      </c>
    </row>
    <row r="449" spans="1:31">
      <c r="A449" s="23" t="s">
        <v>460</v>
      </c>
      <c r="B449" s="28"/>
      <c r="C449" s="24">
        <v>47030.411999999997</v>
      </c>
      <c r="D449" s="24"/>
      <c r="E449" s="8">
        <f t="shared" si="58"/>
        <v>12466.007841854036</v>
      </c>
      <c r="F449" s="8">
        <f t="shared" si="59"/>
        <v>12466</v>
      </c>
      <c r="G449">
        <f t="shared" si="62"/>
        <v>1.2583755997184198E-2</v>
      </c>
      <c r="I449">
        <f t="shared" si="64"/>
        <v>1.2583755997184198E-2</v>
      </c>
      <c r="O449">
        <f t="shared" ca="1" si="60"/>
        <v>-2.2175641044823806E-3</v>
      </c>
      <c r="Q449" s="2">
        <f t="shared" si="61"/>
        <v>32011.911999999997</v>
      </c>
      <c r="T449" s="2"/>
      <c r="AE449" t="s">
        <v>392</v>
      </c>
    </row>
    <row r="450" spans="1:31">
      <c r="A450" s="23" t="s">
        <v>460</v>
      </c>
      <c r="B450" s="28"/>
      <c r="C450" s="24">
        <v>47030.413999999997</v>
      </c>
      <c r="D450" s="24"/>
      <c r="E450" s="8">
        <f t="shared" si="58"/>
        <v>12466.009088199567</v>
      </c>
      <c r="F450" s="8">
        <f t="shared" si="59"/>
        <v>12466</v>
      </c>
      <c r="G450">
        <f t="shared" si="62"/>
        <v>1.4583755997591652E-2</v>
      </c>
      <c r="I450">
        <f t="shared" si="64"/>
        <v>1.4583755997591652E-2</v>
      </c>
      <c r="O450">
        <f t="shared" ca="1" si="60"/>
        <v>-2.2175641044823806E-3</v>
      </c>
      <c r="Q450" s="2">
        <f t="shared" si="61"/>
        <v>32011.913999999997</v>
      </c>
      <c r="T450" s="2"/>
      <c r="AE450" t="s">
        <v>392</v>
      </c>
    </row>
    <row r="451" spans="1:31">
      <c r="A451" s="23" t="s">
        <v>460</v>
      </c>
      <c r="B451" s="28"/>
      <c r="C451" s="24">
        <v>47038.417000000001</v>
      </c>
      <c r="D451" s="24"/>
      <c r="E451" s="8">
        <f t="shared" si="58"/>
        <v>12470.996339848351</v>
      </c>
      <c r="F451" s="8">
        <f t="shared" si="59"/>
        <v>12471</v>
      </c>
      <c r="G451">
        <f t="shared" si="62"/>
        <v>-5.873413996596355E-3</v>
      </c>
      <c r="I451">
        <f t="shared" si="64"/>
        <v>-5.873413996596355E-3</v>
      </c>
      <c r="O451">
        <f t="shared" ca="1" si="60"/>
        <v>-2.2167868548988905E-3</v>
      </c>
      <c r="Q451" s="2">
        <f t="shared" si="61"/>
        <v>32019.917000000001</v>
      </c>
      <c r="T451" s="2"/>
      <c r="AE451" t="s">
        <v>392</v>
      </c>
    </row>
    <row r="452" spans="1:31">
      <c r="A452" s="23" t="s">
        <v>460</v>
      </c>
      <c r="B452" s="28"/>
      <c r="C452" s="24">
        <v>47038.417999999998</v>
      </c>
      <c r="D452" s="24"/>
      <c r="E452" s="8">
        <f t="shared" si="58"/>
        <v>12470.996963021116</v>
      </c>
      <c r="F452" s="8">
        <f t="shared" si="59"/>
        <v>12471</v>
      </c>
      <c r="G452">
        <f t="shared" si="62"/>
        <v>-4.873414000030607E-3</v>
      </c>
      <c r="I452">
        <f t="shared" si="64"/>
        <v>-4.873414000030607E-3</v>
      </c>
      <c r="O452">
        <f t="shared" ca="1" si="60"/>
        <v>-2.2167868548988905E-3</v>
      </c>
      <c r="Q452" s="2">
        <f t="shared" si="61"/>
        <v>32019.917999999998</v>
      </c>
      <c r="T452" s="2"/>
      <c r="AE452" t="s">
        <v>392</v>
      </c>
    </row>
    <row r="453" spans="1:31">
      <c r="A453" s="23" t="s">
        <v>460</v>
      </c>
      <c r="B453" s="28"/>
      <c r="C453" s="24">
        <v>47038.421000000002</v>
      </c>
      <c r="D453" s="24"/>
      <c r="E453" s="8">
        <f t="shared" si="58"/>
        <v>12470.998832539417</v>
      </c>
      <c r="F453" s="8">
        <f t="shared" si="59"/>
        <v>12471</v>
      </c>
      <c r="G453">
        <f t="shared" si="62"/>
        <v>-1.8734139957814477E-3</v>
      </c>
      <c r="I453">
        <f t="shared" si="64"/>
        <v>-1.8734139957814477E-3</v>
      </c>
      <c r="O453">
        <f t="shared" ca="1" si="60"/>
        <v>-2.2167868548988905E-3</v>
      </c>
      <c r="Q453" s="2">
        <f t="shared" si="61"/>
        <v>32019.921000000002</v>
      </c>
      <c r="T453" s="2"/>
      <c r="AE453" t="s">
        <v>392</v>
      </c>
    </row>
    <row r="454" spans="1:31">
      <c r="A454" s="23" t="s">
        <v>461</v>
      </c>
      <c r="B454" s="28"/>
      <c r="C454" s="24">
        <v>47038.423000000003</v>
      </c>
      <c r="D454" s="24"/>
      <c r="E454" s="8">
        <f t="shared" si="58"/>
        <v>12471.00007888495</v>
      </c>
      <c r="F454" s="8">
        <f t="shared" si="59"/>
        <v>12471</v>
      </c>
      <c r="G454">
        <f t="shared" si="62"/>
        <v>1.2658600462600589E-4</v>
      </c>
      <c r="I454">
        <f t="shared" si="64"/>
        <v>1.2658600462600589E-4</v>
      </c>
      <c r="O454">
        <f t="shared" ca="1" si="60"/>
        <v>-2.2167868548988905E-3</v>
      </c>
      <c r="Q454" s="2">
        <f t="shared" si="61"/>
        <v>32019.923000000003</v>
      </c>
      <c r="T454" s="2"/>
      <c r="AE454" t="s">
        <v>392</v>
      </c>
    </row>
    <row r="455" spans="1:31">
      <c r="A455" s="23" t="s">
        <v>352</v>
      </c>
      <c r="B455" s="28"/>
      <c r="C455" s="24">
        <v>47073.725899999998</v>
      </c>
      <c r="D455" s="24"/>
      <c r="E455" s="8">
        <f t="shared" si="58"/>
        <v>12492.999884736717</v>
      </c>
      <c r="F455" s="8">
        <f t="shared" si="59"/>
        <v>12493</v>
      </c>
      <c r="G455">
        <f t="shared" si="62"/>
        <v>-1.8496200209483504E-4</v>
      </c>
      <c r="J455">
        <f>G455</f>
        <v>-1.8496200209483504E-4</v>
      </c>
      <c r="O455">
        <f t="shared" ca="1" si="60"/>
        <v>-2.2133669567315356E-3</v>
      </c>
      <c r="Q455" s="2">
        <f t="shared" si="61"/>
        <v>32055.225899999998</v>
      </c>
      <c r="T455" s="2"/>
      <c r="AB455" t="s">
        <v>394</v>
      </c>
      <c r="AE455" t="s">
        <v>392</v>
      </c>
    </row>
    <row r="456" spans="1:31">
      <c r="A456" s="23" t="s">
        <v>352</v>
      </c>
      <c r="B456" s="28" t="s">
        <v>468</v>
      </c>
      <c r="C456" s="24">
        <v>47073.725939999997</v>
      </c>
      <c r="D456" s="24">
        <v>3.4000000000000002E-4</v>
      </c>
      <c r="E456" s="8">
        <f t="shared" si="58"/>
        <v>12492.999909663627</v>
      </c>
      <c r="F456" s="8">
        <f t="shared" si="59"/>
        <v>12493</v>
      </c>
      <c r="G456">
        <f t="shared" si="62"/>
        <v>-1.4496200310532004E-4</v>
      </c>
      <c r="J456">
        <f>G456</f>
        <v>-1.4496200310532004E-4</v>
      </c>
      <c r="O456">
        <f t="shared" ca="1" si="60"/>
        <v>-2.2133669567315356E-3</v>
      </c>
      <c r="Q456" s="2">
        <f t="shared" si="61"/>
        <v>32055.225939999997</v>
      </c>
      <c r="T456" s="2"/>
    </row>
    <row r="457" spans="1:31">
      <c r="A457" s="23" t="s">
        <v>461</v>
      </c>
      <c r="B457" s="28"/>
      <c r="C457" s="24">
        <v>47083.353000000003</v>
      </c>
      <c r="D457" s="24"/>
      <c r="E457" s="8">
        <f t="shared" si="58"/>
        <v>12498.999231275266</v>
      </c>
      <c r="F457" s="8">
        <f t="shared" si="59"/>
        <v>12499</v>
      </c>
      <c r="G457">
        <f t="shared" si="62"/>
        <v>-1.2335659994278103E-3</v>
      </c>
      <c r="I457">
        <f t="shared" ref="I457:I491" si="65">+G457</f>
        <v>-1.2335659994278103E-3</v>
      </c>
      <c r="O457">
        <f t="shared" ca="1" si="60"/>
        <v>-2.2124342572313479E-3</v>
      </c>
      <c r="Q457" s="2">
        <f t="shared" si="61"/>
        <v>32064.853000000003</v>
      </c>
      <c r="T457" s="2"/>
      <c r="AE457" t="s">
        <v>392</v>
      </c>
    </row>
    <row r="458" spans="1:31">
      <c r="A458" s="23" t="s">
        <v>462</v>
      </c>
      <c r="B458" s="28"/>
      <c r="C458" s="24">
        <v>47083.364000000001</v>
      </c>
      <c r="D458" s="24"/>
      <c r="E458" s="8">
        <f t="shared" si="58"/>
        <v>12499.006086175694</v>
      </c>
      <c r="F458" s="8">
        <f t="shared" si="59"/>
        <v>12499</v>
      </c>
      <c r="G458">
        <f t="shared" si="62"/>
        <v>9.7664339991752058E-3</v>
      </c>
      <c r="I458">
        <f t="shared" si="65"/>
        <v>9.7664339991752058E-3</v>
      </c>
      <c r="O458">
        <f t="shared" ca="1" si="60"/>
        <v>-2.2124342572313479E-3</v>
      </c>
      <c r="Q458" s="2">
        <f t="shared" si="61"/>
        <v>32064.864000000001</v>
      </c>
      <c r="T458" s="2"/>
      <c r="AB458">
        <v>8</v>
      </c>
      <c r="AC458" t="s">
        <v>393</v>
      </c>
      <c r="AE458" t="s">
        <v>384</v>
      </c>
    </row>
    <row r="459" spans="1:31">
      <c r="A459" s="23" t="s">
        <v>464</v>
      </c>
      <c r="B459" s="28"/>
      <c r="C459" s="24">
        <v>47118.663</v>
      </c>
      <c r="D459" s="24"/>
      <c r="E459" s="8">
        <f t="shared" si="58"/>
        <v>12521.003461653676</v>
      </c>
      <c r="F459" s="8">
        <f t="shared" si="59"/>
        <v>12521</v>
      </c>
      <c r="G459">
        <f t="shared" si="62"/>
        <v>5.5548859963892028E-3</v>
      </c>
      <c r="I459">
        <f t="shared" si="65"/>
        <v>5.5548859963892028E-3</v>
      </c>
      <c r="O459">
        <f t="shared" ca="1" si="60"/>
        <v>-2.2090143590639925E-3</v>
      </c>
      <c r="Q459" s="2">
        <f t="shared" si="61"/>
        <v>32100.163</v>
      </c>
      <c r="T459" s="2"/>
    </row>
    <row r="460" spans="1:31">
      <c r="A460" s="23" t="s">
        <v>464</v>
      </c>
      <c r="B460" s="28"/>
      <c r="C460" s="24">
        <v>47118.663999999997</v>
      </c>
      <c r="D460" s="24"/>
      <c r="E460" s="8">
        <f t="shared" si="58"/>
        <v>12521.00408482644</v>
      </c>
      <c r="F460" s="8">
        <f t="shared" si="59"/>
        <v>12521</v>
      </c>
      <c r="G460">
        <f t="shared" si="62"/>
        <v>6.5548859929549508E-3</v>
      </c>
      <c r="I460">
        <f t="shared" si="65"/>
        <v>6.5548859929549508E-3</v>
      </c>
      <c r="O460">
        <f t="shared" ca="1" si="60"/>
        <v>-2.2090143590639925E-3</v>
      </c>
      <c r="Q460" s="2">
        <f t="shared" si="61"/>
        <v>32100.163999999997</v>
      </c>
      <c r="T460" s="2"/>
    </row>
    <row r="461" spans="1:31">
      <c r="A461" s="23" t="s">
        <v>464</v>
      </c>
      <c r="B461" s="28"/>
      <c r="C461" s="24">
        <v>47126.678</v>
      </c>
      <c r="D461" s="24"/>
      <c r="E461" s="8">
        <f t="shared" si="58"/>
        <v>12525.998191375651</v>
      </c>
      <c r="F461" s="8">
        <f t="shared" si="59"/>
        <v>12526</v>
      </c>
      <c r="G461">
        <f t="shared" si="62"/>
        <v>-2.90228400263004E-3</v>
      </c>
      <c r="I461">
        <f t="shared" si="65"/>
        <v>-2.90228400263004E-3</v>
      </c>
      <c r="O461">
        <f t="shared" ca="1" si="60"/>
        <v>-2.2082371094805028E-3</v>
      </c>
      <c r="Q461" s="2">
        <f t="shared" si="61"/>
        <v>32108.178</v>
      </c>
      <c r="T461" s="2"/>
    </row>
    <row r="462" spans="1:31">
      <c r="A462" s="23" t="s">
        <v>460</v>
      </c>
      <c r="B462" s="28"/>
      <c r="C462" s="24">
        <v>47391.440999999999</v>
      </c>
      <c r="D462" s="24"/>
      <c r="E462" s="8">
        <f t="shared" si="58"/>
        <v>12690.991282502227</v>
      </c>
      <c r="F462" s="8">
        <f t="shared" si="59"/>
        <v>12691</v>
      </c>
      <c r="G462">
        <f t="shared" si="62"/>
        <v>-1.3988893995701801E-2</v>
      </c>
      <c r="I462">
        <f t="shared" si="65"/>
        <v>-1.3988893995701801E-2</v>
      </c>
      <c r="O462">
        <f t="shared" ca="1" si="60"/>
        <v>-2.182587873225339E-3</v>
      </c>
      <c r="Q462" s="2">
        <f t="shared" si="61"/>
        <v>32372.940999999999</v>
      </c>
      <c r="T462" s="2"/>
      <c r="AE462" t="s">
        <v>392</v>
      </c>
    </row>
    <row r="463" spans="1:31">
      <c r="A463" s="23" t="s">
        <v>460</v>
      </c>
      <c r="B463" s="28"/>
      <c r="C463" s="24">
        <v>47391.442999999999</v>
      </c>
      <c r="D463" s="24"/>
      <c r="E463" s="8">
        <f t="shared" si="58"/>
        <v>12690.992528847761</v>
      </c>
      <c r="F463" s="8">
        <f t="shared" si="59"/>
        <v>12691</v>
      </c>
      <c r="G463">
        <f t="shared" si="62"/>
        <v>-1.1988893995294347E-2</v>
      </c>
      <c r="I463">
        <f t="shared" si="65"/>
        <v>-1.1988893995294347E-2</v>
      </c>
      <c r="O463">
        <f t="shared" ca="1" si="60"/>
        <v>-2.182587873225339E-3</v>
      </c>
      <c r="Q463" s="2">
        <f t="shared" si="61"/>
        <v>32372.942999999999</v>
      </c>
      <c r="T463" s="2"/>
      <c r="AE463" t="s">
        <v>392</v>
      </c>
    </row>
    <row r="464" spans="1:31">
      <c r="A464" s="23" t="s">
        <v>460</v>
      </c>
      <c r="B464" s="28"/>
      <c r="C464" s="24">
        <v>47391.446000000004</v>
      </c>
      <c r="D464" s="24"/>
      <c r="E464" s="8">
        <f t="shared" si="58"/>
        <v>12690.994398366063</v>
      </c>
      <c r="F464" s="8">
        <f t="shared" si="59"/>
        <v>12691</v>
      </c>
      <c r="G464">
        <f t="shared" si="62"/>
        <v>-8.9888939910451882E-3</v>
      </c>
      <c r="I464">
        <f t="shared" si="65"/>
        <v>-8.9888939910451882E-3</v>
      </c>
      <c r="O464">
        <f t="shared" ca="1" si="60"/>
        <v>-2.182587873225339E-3</v>
      </c>
      <c r="Q464" s="2">
        <f t="shared" si="61"/>
        <v>32372.946000000004</v>
      </c>
      <c r="T464" s="2"/>
      <c r="AE464" t="s">
        <v>392</v>
      </c>
    </row>
    <row r="465" spans="1:31">
      <c r="A465" s="60" t="s">
        <v>1633</v>
      </c>
      <c r="B465" s="61" t="s">
        <v>468</v>
      </c>
      <c r="C465" s="62">
        <v>47391.447999999997</v>
      </c>
      <c r="D465" s="62" t="s">
        <v>481</v>
      </c>
      <c r="E465" s="26">
        <f t="shared" si="58"/>
        <v>12690.995644711591</v>
      </c>
      <c r="F465" s="8">
        <f t="shared" si="59"/>
        <v>12691</v>
      </c>
      <c r="G465">
        <f t="shared" si="62"/>
        <v>-6.9888939979136921E-3</v>
      </c>
      <c r="I465">
        <f t="shared" si="65"/>
        <v>-6.9888939979136921E-3</v>
      </c>
      <c r="O465">
        <f t="shared" ca="1" si="60"/>
        <v>-2.182587873225339E-3</v>
      </c>
      <c r="Q465" s="2">
        <f t="shared" si="61"/>
        <v>32372.947999999997</v>
      </c>
    </row>
    <row r="466" spans="1:31">
      <c r="A466" s="23" t="s">
        <v>460</v>
      </c>
      <c r="B466" s="28"/>
      <c r="C466" s="24">
        <v>47391.447999999997</v>
      </c>
      <c r="D466" s="24"/>
      <c r="E466" s="8">
        <f t="shared" si="58"/>
        <v>12690.995644711591</v>
      </c>
      <c r="F466" s="8">
        <f t="shared" si="59"/>
        <v>12691</v>
      </c>
      <c r="G466">
        <f t="shared" si="62"/>
        <v>-6.9888939979136921E-3</v>
      </c>
      <c r="I466">
        <f t="shared" si="65"/>
        <v>-6.9888939979136921E-3</v>
      </c>
      <c r="O466">
        <f t="shared" ca="1" si="60"/>
        <v>-2.182587873225339E-3</v>
      </c>
      <c r="Q466" s="2">
        <f t="shared" si="61"/>
        <v>32372.947999999997</v>
      </c>
      <c r="T466" s="2"/>
      <c r="AE466" t="s">
        <v>392</v>
      </c>
    </row>
    <row r="467" spans="1:31">
      <c r="A467" s="60" t="s">
        <v>1633</v>
      </c>
      <c r="B467" s="61" t="s">
        <v>468</v>
      </c>
      <c r="C467" s="62">
        <v>47391.449000000001</v>
      </c>
      <c r="D467" s="62" t="s">
        <v>481</v>
      </c>
      <c r="E467" s="26">
        <f t="shared" si="58"/>
        <v>12690.99626788436</v>
      </c>
      <c r="F467" s="8">
        <f t="shared" si="59"/>
        <v>12691</v>
      </c>
      <c r="G467">
        <f t="shared" si="62"/>
        <v>-5.9888939940719865E-3</v>
      </c>
      <c r="I467">
        <f t="shared" si="65"/>
        <v>-5.9888939940719865E-3</v>
      </c>
      <c r="O467">
        <f t="shared" ca="1" si="60"/>
        <v>-2.182587873225339E-3</v>
      </c>
      <c r="Q467" s="2">
        <f t="shared" si="61"/>
        <v>32372.949000000001</v>
      </c>
    </row>
    <row r="468" spans="1:31">
      <c r="A468" s="23" t="s">
        <v>460</v>
      </c>
      <c r="B468" s="28"/>
      <c r="C468" s="24">
        <v>47391.449000000001</v>
      </c>
      <c r="D468" s="24"/>
      <c r="E468" s="8">
        <f t="shared" si="58"/>
        <v>12690.99626788436</v>
      </c>
      <c r="F468" s="8">
        <f t="shared" si="59"/>
        <v>12691</v>
      </c>
      <c r="G468">
        <f t="shared" si="62"/>
        <v>-5.9888939940719865E-3</v>
      </c>
      <c r="I468">
        <f t="shared" si="65"/>
        <v>-5.9888939940719865E-3</v>
      </c>
      <c r="O468">
        <f t="shared" ca="1" si="60"/>
        <v>-2.182587873225339E-3</v>
      </c>
      <c r="Q468" s="2">
        <f t="shared" si="61"/>
        <v>32372.949000000001</v>
      </c>
      <c r="T468" s="2"/>
      <c r="AE468" t="s">
        <v>392</v>
      </c>
    </row>
    <row r="469" spans="1:31">
      <c r="A469" s="60" t="s">
        <v>1633</v>
      </c>
      <c r="B469" s="61" t="s">
        <v>468</v>
      </c>
      <c r="C469" s="62">
        <v>47391.453999999998</v>
      </c>
      <c r="D469" s="62" t="s">
        <v>481</v>
      </c>
      <c r="E469" s="26">
        <f t="shared" ref="E469:E532" si="66">+(C469-C$7)/C$8</f>
        <v>12690.999383748189</v>
      </c>
      <c r="F469" s="8">
        <f t="shared" ref="F469:F532" si="67">ROUND(2*E469,0)/2</f>
        <v>12691</v>
      </c>
      <c r="G469">
        <f t="shared" si="62"/>
        <v>-9.8889399669133127E-4</v>
      </c>
      <c r="I469">
        <f t="shared" si="65"/>
        <v>-9.8889399669133127E-4</v>
      </c>
      <c r="O469">
        <f t="shared" ref="O469:O532" ca="1" si="68">+C$11+C$12*F469</f>
        <v>-2.182587873225339E-3</v>
      </c>
      <c r="Q469" s="2">
        <f t="shared" ref="Q469:Q532" si="69">+C469-15018.5</f>
        <v>32372.953999999998</v>
      </c>
    </row>
    <row r="470" spans="1:31">
      <c r="A470" s="60" t="s">
        <v>1633</v>
      </c>
      <c r="B470" s="61" t="s">
        <v>468</v>
      </c>
      <c r="C470" s="62">
        <v>47391.453999999998</v>
      </c>
      <c r="D470" s="62" t="s">
        <v>481</v>
      </c>
      <c r="E470" s="26">
        <f t="shared" si="66"/>
        <v>12690.999383748189</v>
      </c>
      <c r="F470" s="8">
        <f t="shared" si="67"/>
        <v>12691</v>
      </c>
      <c r="G470">
        <f t="shared" si="62"/>
        <v>-9.8889399669133127E-4</v>
      </c>
      <c r="I470">
        <f t="shared" si="65"/>
        <v>-9.8889399669133127E-4</v>
      </c>
      <c r="O470">
        <f t="shared" ca="1" si="68"/>
        <v>-2.182587873225339E-3</v>
      </c>
      <c r="Q470" s="2">
        <f t="shared" si="69"/>
        <v>32372.953999999998</v>
      </c>
    </row>
    <row r="471" spans="1:31">
      <c r="A471" s="23" t="s">
        <v>460</v>
      </c>
      <c r="B471" s="28"/>
      <c r="C471" s="24">
        <v>47391.453999999998</v>
      </c>
      <c r="D471" s="24"/>
      <c r="E471" s="8">
        <f t="shared" si="66"/>
        <v>12690.999383748189</v>
      </c>
      <c r="F471" s="8">
        <f t="shared" si="67"/>
        <v>12691</v>
      </c>
      <c r="G471">
        <f t="shared" si="62"/>
        <v>-9.8889399669133127E-4</v>
      </c>
      <c r="I471">
        <f t="shared" si="65"/>
        <v>-9.8889399669133127E-4</v>
      </c>
      <c r="O471">
        <f t="shared" ca="1" si="68"/>
        <v>-2.182587873225339E-3</v>
      </c>
      <c r="Q471" s="2">
        <f t="shared" si="69"/>
        <v>32372.953999999998</v>
      </c>
      <c r="T471" s="2"/>
      <c r="AE471" t="s">
        <v>392</v>
      </c>
    </row>
    <row r="472" spans="1:31">
      <c r="A472" s="23" t="s">
        <v>460</v>
      </c>
      <c r="B472" s="28"/>
      <c r="C472" s="24">
        <v>47391.453999999998</v>
      </c>
      <c r="D472" s="24"/>
      <c r="E472" s="8">
        <f t="shared" si="66"/>
        <v>12690.999383748189</v>
      </c>
      <c r="F472" s="8">
        <f t="shared" si="67"/>
        <v>12691</v>
      </c>
      <c r="G472">
        <f t="shared" si="62"/>
        <v>-9.8889399669133127E-4</v>
      </c>
      <c r="I472">
        <f t="shared" si="65"/>
        <v>-9.8889399669133127E-4</v>
      </c>
      <c r="O472">
        <f t="shared" ca="1" si="68"/>
        <v>-2.182587873225339E-3</v>
      </c>
      <c r="Q472" s="2">
        <f t="shared" si="69"/>
        <v>32372.953999999998</v>
      </c>
      <c r="T472" s="2"/>
      <c r="AE472" t="s">
        <v>392</v>
      </c>
    </row>
    <row r="473" spans="1:31">
      <c r="A473" s="60" t="s">
        <v>1633</v>
      </c>
      <c r="B473" s="61" t="s">
        <v>468</v>
      </c>
      <c r="C473" s="62">
        <v>47391.459000000003</v>
      </c>
      <c r="D473" s="62" t="s">
        <v>481</v>
      </c>
      <c r="E473" s="26">
        <f t="shared" si="66"/>
        <v>12691.002499612025</v>
      </c>
      <c r="F473" s="8">
        <f t="shared" si="67"/>
        <v>12691</v>
      </c>
      <c r="G473">
        <f t="shared" si="62"/>
        <v>4.0111060079652816E-3</v>
      </c>
      <c r="I473">
        <f t="shared" si="65"/>
        <v>4.0111060079652816E-3</v>
      </c>
      <c r="O473">
        <f t="shared" ca="1" si="68"/>
        <v>-2.182587873225339E-3</v>
      </c>
      <c r="Q473" s="2">
        <f t="shared" si="69"/>
        <v>32372.959000000003</v>
      </c>
    </row>
    <row r="474" spans="1:31">
      <c r="A474" s="60" t="s">
        <v>1633</v>
      </c>
      <c r="B474" s="61" t="s">
        <v>468</v>
      </c>
      <c r="C474" s="62">
        <v>47391.459000000003</v>
      </c>
      <c r="D474" s="62" t="s">
        <v>481</v>
      </c>
      <c r="E474" s="26">
        <f t="shared" si="66"/>
        <v>12691.002499612025</v>
      </c>
      <c r="F474" s="8">
        <f t="shared" si="67"/>
        <v>12691</v>
      </c>
      <c r="G474">
        <f t="shared" si="62"/>
        <v>4.0111060079652816E-3</v>
      </c>
      <c r="I474">
        <f t="shared" si="65"/>
        <v>4.0111060079652816E-3</v>
      </c>
      <c r="O474">
        <f t="shared" ca="1" si="68"/>
        <v>-2.182587873225339E-3</v>
      </c>
      <c r="Q474" s="2">
        <f t="shared" si="69"/>
        <v>32372.959000000003</v>
      </c>
    </row>
    <row r="475" spans="1:31">
      <c r="A475" s="60" t="s">
        <v>1633</v>
      </c>
      <c r="B475" s="61" t="s">
        <v>468</v>
      </c>
      <c r="C475" s="62">
        <v>47391.459000000003</v>
      </c>
      <c r="D475" s="62" t="s">
        <v>481</v>
      </c>
      <c r="E475" s="26">
        <f t="shared" si="66"/>
        <v>12691.002499612025</v>
      </c>
      <c r="F475" s="8">
        <f t="shared" si="67"/>
        <v>12691</v>
      </c>
      <c r="G475">
        <f t="shared" si="62"/>
        <v>4.0111060079652816E-3</v>
      </c>
      <c r="I475">
        <f t="shared" si="65"/>
        <v>4.0111060079652816E-3</v>
      </c>
      <c r="O475">
        <f t="shared" ca="1" si="68"/>
        <v>-2.182587873225339E-3</v>
      </c>
      <c r="Q475" s="2">
        <f t="shared" si="69"/>
        <v>32372.959000000003</v>
      </c>
    </row>
    <row r="476" spans="1:31">
      <c r="A476" s="60" t="s">
        <v>1633</v>
      </c>
      <c r="B476" s="61" t="s">
        <v>468</v>
      </c>
      <c r="C476" s="62">
        <v>47391.459000000003</v>
      </c>
      <c r="D476" s="62" t="s">
        <v>481</v>
      </c>
      <c r="E476" s="26">
        <f t="shared" si="66"/>
        <v>12691.002499612025</v>
      </c>
      <c r="F476" s="8">
        <f t="shared" si="67"/>
        <v>12691</v>
      </c>
      <c r="G476">
        <f t="shared" si="62"/>
        <v>4.0111060079652816E-3</v>
      </c>
      <c r="I476">
        <f t="shared" si="65"/>
        <v>4.0111060079652816E-3</v>
      </c>
      <c r="O476">
        <f t="shared" ca="1" si="68"/>
        <v>-2.182587873225339E-3</v>
      </c>
      <c r="Q476" s="2">
        <f t="shared" si="69"/>
        <v>32372.959000000003</v>
      </c>
    </row>
    <row r="477" spans="1:31">
      <c r="A477" s="23" t="s">
        <v>460</v>
      </c>
      <c r="B477" s="28"/>
      <c r="C477" s="24">
        <v>47391.459000000003</v>
      </c>
      <c r="D477" s="24"/>
      <c r="E477" s="8">
        <f t="shared" si="66"/>
        <v>12691.002499612025</v>
      </c>
      <c r="F477" s="8">
        <f t="shared" si="67"/>
        <v>12691</v>
      </c>
      <c r="G477">
        <f t="shared" si="62"/>
        <v>4.0111060079652816E-3</v>
      </c>
      <c r="I477">
        <f t="shared" si="65"/>
        <v>4.0111060079652816E-3</v>
      </c>
      <c r="O477">
        <f t="shared" ca="1" si="68"/>
        <v>-2.182587873225339E-3</v>
      </c>
      <c r="Q477" s="2">
        <f t="shared" si="69"/>
        <v>32372.959000000003</v>
      </c>
      <c r="T477" s="2"/>
      <c r="AE477" t="s">
        <v>392</v>
      </c>
    </row>
    <row r="478" spans="1:31">
      <c r="A478" s="23" t="s">
        <v>460</v>
      </c>
      <c r="B478" s="28"/>
      <c r="C478" s="24">
        <v>47391.459000000003</v>
      </c>
      <c r="D478" s="24"/>
      <c r="E478" s="8">
        <f t="shared" si="66"/>
        <v>12691.002499612025</v>
      </c>
      <c r="F478" s="8">
        <f t="shared" si="67"/>
        <v>12691</v>
      </c>
      <c r="G478">
        <f t="shared" si="62"/>
        <v>4.0111060079652816E-3</v>
      </c>
      <c r="I478">
        <f t="shared" si="65"/>
        <v>4.0111060079652816E-3</v>
      </c>
      <c r="O478">
        <f t="shared" ca="1" si="68"/>
        <v>-2.182587873225339E-3</v>
      </c>
      <c r="Q478" s="2">
        <f t="shared" si="69"/>
        <v>32372.959000000003</v>
      </c>
      <c r="T478" s="2"/>
      <c r="AE478" t="s">
        <v>392</v>
      </c>
    </row>
    <row r="479" spans="1:31">
      <c r="A479" s="23" t="s">
        <v>460</v>
      </c>
      <c r="B479" s="28"/>
      <c r="C479" s="24">
        <v>47391.459000000003</v>
      </c>
      <c r="D479" s="24"/>
      <c r="E479" s="8">
        <f t="shared" si="66"/>
        <v>12691.002499612025</v>
      </c>
      <c r="F479" s="8">
        <f t="shared" si="67"/>
        <v>12691</v>
      </c>
      <c r="G479">
        <f t="shared" si="62"/>
        <v>4.0111060079652816E-3</v>
      </c>
      <c r="I479">
        <f t="shared" si="65"/>
        <v>4.0111060079652816E-3</v>
      </c>
      <c r="O479">
        <f t="shared" ca="1" si="68"/>
        <v>-2.182587873225339E-3</v>
      </c>
      <c r="Q479" s="2">
        <f t="shared" si="69"/>
        <v>32372.959000000003</v>
      </c>
      <c r="T479" s="2"/>
      <c r="AE479" t="s">
        <v>392</v>
      </c>
    </row>
    <row r="480" spans="1:31">
      <c r="A480" s="23" t="s">
        <v>460</v>
      </c>
      <c r="B480" s="28"/>
      <c r="C480" s="24">
        <v>47391.459000000003</v>
      </c>
      <c r="D480" s="24"/>
      <c r="E480" s="8">
        <f t="shared" si="66"/>
        <v>12691.002499612025</v>
      </c>
      <c r="F480" s="8">
        <f t="shared" si="67"/>
        <v>12691</v>
      </c>
      <c r="G480">
        <f t="shared" si="62"/>
        <v>4.0111060079652816E-3</v>
      </c>
      <c r="I480">
        <f t="shared" si="65"/>
        <v>4.0111060079652816E-3</v>
      </c>
      <c r="O480">
        <f t="shared" ca="1" si="68"/>
        <v>-2.182587873225339E-3</v>
      </c>
      <c r="Q480" s="2">
        <f t="shared" si="69"/>
        <v>32372.959000000003</v>
      </c>
      <c r="T480" s="2"/>
      <c r="AE480" t="s">
        <v>392</v>
      </c>
    </row>
    <row r="481" spans="1:31">
      <c r="A481" s="60" t="s">
        <v>1633</v>
      </c>
      <c r="B481" s="61" t="s">
        <v>468</v>
      </c>
      <c r="C481" s="62">
        <v>47391.463000000003</v>
      </c>
      <c r="D481" s="62" t="s">
        <v>481</v>
      </c>
      <c r="E481" s="26">
        <f t="shared" si="66"/>
        <v>12691.004992303089</v>
      </c>
      <c r="F481" s="8">
        <f t="shared" si="67"/>
        <v>12691</v>
      </c>
      <c r="G481">
        <f t="shared" si="62"/>
        <v>8.0111060087801889E-3</v>
      </c>
      <c r="I481">
        <f t="shared" si="65"/>
        <v>8.0111060087801889E-3</v>
      </c>
      <c r="O481">
        <f t="shared" ca="1" si="68"/>
        <v>-2.182587873225339E-3</v>
      </c>
      <c r="Q481" s="2">
        <f t="shared" si="69"/>
        <v>32372.963000000003</v>
      </c>
    </row>
    <row r="482" spans="1:31">
      <c r="A482" s="23" t="s">
        <v>460</v>
      </c>
      <c r="B482" s="28"/>
      <c r="C482" s="24">
        <v>47391.463000000003</v>
      </c>
      <c r="D482" s="24"/>
      <c r="E482" s="8">
        <f t="shared" si="66"/>
        <v>12691.004992303089</v>
      </c>
      <c r="F482" s="8">
        <f t="shared" si="67"/>
        <v>12691</v>
      </c>
      <c r="G482">
        <f t="shared" si="62"/>
        <v>8.0111060087801889E-3</v>
      </c>
      <c r="I482">
        <f t="shared" si="65"/>
        <v>8.0111060087801889E-3</v>
      </c>
      <c r="O482">
        <f t="shared" ca="1" si="68"/>
        <v>-2.182587873225339E-3</v>
      </c>
      <c r="Q482" s="2">
        <f t="shared" si="69"/>
        <v>32372.963000000003</v>
      </c>
      <c r="T482" s="2"/>
      <c r="AE482" t="s">
        <v>392</v>
      </c>
    </row>
    <row r="483" spans="1:31">
      <c r="A483" s="60" t="s">
        <v>1633</v>
      </c>
      <c r="B483" s="61" t="s">
        <v>468</v>
      </c>
      <c r="C483" s="62">
        <v>47391.468000000001</v>
      </c>
      <c r="D483" s="62" t="s">
        <v>481</v>
      </c>
      <c r="E483" s="26">
        <f t="shared" si="66"/>
        <v>12691.00810816692</v>
      </c>
      <c r="F483" s="8">
        <f t="shared" si="67"/>
        <v>12691</v>
      </c>
      <c r="G483">
        <f t="shared" si="62"/>
        <v>1.3011106006160844E-2</v>
      </c>
      <c r="I483">
        <f t="shared" si="65"/>
        <v>1.3011106006160844E-2</v>
      </c>
      <c r="O483">
        <f t="shared" ca="1" si="68"/>
        <v>-2.182587873225339E-3</v>
      </c>
      <c r="Q483" s="2">
        <f t="shared" si="69"/>
        <v>32372.968000000001</v>
      </c>
    </row>
    <row r="484" spans="1:31">
      <c r="A484" s="23" t="s">
        <v>460</v>
      </c>
      <c r="B484" s="28"/>
      <c r="C484" s="24">
        <v>47391.468000000001</v>
      </c>
      <c r="D484" s="24"/>
      <c r="E484" s="8">
        <f t="shared" si="66"/>
        <v>12691.00810816692</v>
      </c>
      <c r="F484" s="8">
        <f t="shared" si="67"/>
        <v>12691</v>
      </c>
      <c r="G484">
        <f t="shared" si="62"/>
        <v>1.3011106006160844E-2</v>
      </c>
      <c r="I484">
        <f t="shared" si="65"/>
        <v>1.3011106006160844E-2</v>
      </c>
      <c r="O484">
        <f t="shared" ca="1" si="68"/>
        <v>-2.182587873225339E-3</v>
      </c>
      <c r="Q484" s="2">
        <f t="shared" si="69"/>
        <v>32372.968000000001</v>
      </c>
      <c r="T484" s="2"/>
      <c r="AE484" t="s">
        <v>392</v>
      </c>
    </row>
    <row r="485" spans="1:31">
      <c r="A485" s="60" t="s">
        <v>1633</v>
      </c>
      <c r="B485" s="61" t="s">
        <v>468</v>
      </c>
      <c r="C485" s="62">
        <v>47391.470999999998</v>
      </c>
      <c r="D485" s="62" t="s">
        <v>481</v>
      </c>
      <c r="E485" s="26">
        <f t="shared" si="66"/>
        <v>12691.009977685217</v>
      </c>
      <c r="F485" s="8">
        <f t="shared" si="67"/>
        <v>12691</v>
      </c>
      <c r="G485">
        <f t="shared" si="62"/>
        <v>1.6011106003134046E-2</v>
      </c>
      <c r="I485">
        <f t="shared" si="65"/>
        <v>1.6011106003134046E-2</v>
      </c>
      <c r="O485">
        <f t="shared" ca="1" si="68"/>
        <v>-2.182587873225339E-3</v>
      </c>
      <c r="Q485" s="2">
        <f t="shared" si="69"/>
        <v>32372.970999999998</v>
      </c>
    </row>
    <row r="486" spans="1:31">
      <c r="A486" s="23" t="s">
        <v>460</v>
      </c>
      <c r="B486" s="28"/>
      <c r="C486" s="24">
        <v>47391.470999999998</v>
      </c>
      <c r="D486" s="24"/>
      <c r="E486" s="8">
        <f t="shared" si="66"/>
        <v>12691.009977685217</v>
      </c>
      <c r="F486" s="8">
        <f t="shared" si="67"/>
        <v>12691</v>
      </c>
      <c r="G486">
        <f t="shared" ref="G486:G549" si="70">+C486-(C$7+F486*C$8)</f>
        <v>1.6011106003134046E-2</v>
      </c>
      <c r="I486">
        <f t="shared" si="65"/>
        <v>1.6011106003134046E-2</v>
      </c>
      <c r="O486">
        <f t="shared" ca="1" si="68"/>
        <v>-2.182587873225339E-3</v>
      </c>
      <c r="Q486" s="2">
        <f t="shared" si="69"/>
        <v>32372.970999999998</v>
      </c>
      <c r="T486" s="2"/>
      <c r="AE486" t="s">
        <v>392</v>
      </c>
    </row>
    <row r="487" spans="1:31">
      <c r="A487" s="60" t="s">
        <v>1327</v>
      </c>
      <c r="B487" s="61" t="s">
        <v>468</v>
      </c>
      <c r="C487" s="62">
        <v>47465.277999999998</v>
      </c>
      <c r="D487" s="62" t="s">
        <v>481</v>
      </c>
      <c r="E487" s="26">
        <f t="shared" si="66"/>
        <v>12737.004490048272</v>
      </c>
      <c r="F487" s="8">
        <f t="shared" si="67"/>
        <v>12737</v>
      </c>
      <c r="G487">
        <f t="shared" si="70"/>
        <v>7.2051419992931187E-3</v>
      </c>
      <c r="I487">
        <f t="shared" si="65"/>
        <v>7.2051419992931187E-3</v>
      </c>
      <c r="O487">
        <f t="shared" ca="1" si="68"/>
        <v>-2.1754371770572327E-3</v>
      </c>
      <c r="Q487" s="2">
        <f t="shared" si="69"/>
        <v>32446.777999999998</v>
      </c>
    </row>
    <row r="488" spans="1:31">
      <c r="A488" s="23" t="s">
        <v>464</v>
      </c>
      <c r="B488" s="28"/>
      <c r="C488" s="24">
        <v>47465.277999999998</v>
      </c>
      <c r="D488" s="24"/>
      <c r="E488" s="8">
        <f t="shared" si="66"/>
        <v>12737.004490048272</v>
      </c>
      <c r="F488" s="8">
        <f t="shared" si="67"/>
        <v>12737</v>
      </c>
      <c r="G488">
        <f t="shared" si="70"/>
        <v>7.2051419992931187E-3</v>
      </c>
      <c r="I488">
        <f t="shared" si="65"/>
        <v>7.2051419992931187E-3</v>
      </c>
      <c r="O488">
        <f t="shared" ca="1" si="68"/>
        <v>-2.1754371770572327E-3</v>
      </c>
      <c r="Q488" s="2">
        <f t="shared" si="69"/>
        <v>32446.777999999998</v>
      </c>
      <c r="T488" s="2"/>
    </row>
    <row r="489" spans="1:31">
      <c r="A489" s="60" t="s">
        <v>1723</v>
      </c>
      <c r="B489" s="61" t="s">
        <v>468</v>
      </c>
      <c r="C489" s="62">
        <v>47473.305</v>
      </c>
      <c r="D489" s="62" t="s">
        <v>481</v>
      </c>
      <c r="E489" s="26">
        <f t="shared" si="66"/>
        <v>12742.006697843444</v>
      </c>
      <c r="F489" s="8">
        <f t="shared" si="67"/>
        <v>12742</v>
      </c>
      <c r="G489">
        <f t="shared" si="70"/>
        <v>1.0747972002718598E-2</v>
      </c>
      <c r="I489">
        <f t="shared" si="65"/>
        <v>1.0747972002718598E-2</v>
      </c>
      <c r="O489">
        <f t="shared" ca="1" si="68"/>
        <v>-2.1746599274737426E-3</v>
      </c>
      <c r="Q489" s="2">
        <f t="shared" si="69"/>
        <v>32454.805</v>
      </c>
    </row>
    <row r="490" spans="1:31">
      <c r="A490" s="60" t="s">
        <v>1327</v>
      </c>
      <c r="B490" s="61" t="s">
        <v>468</v>
      </c>
      <c r="C490" s="62">
        <v>47481.321000000004</v>
      </c>
      <c r="D490" s="62" t="s">
        <v>481</v>
      </c>
      <c r="E490" s="26">
        <f t="shared" si="66"/>
        <v>12747.002050738189</v>
      </c>
      <c r="F490" s="8">
        <f t="shared" si="67"/>
        <v>12747</v>
      </c>
      <c r="G490">
        <f t="shared" si="70"/>
        <v>3.2908020002651028E-3</v>
      </c>
      <c r="I490">
        <f t="shared" si="65"/>
        <v>3.2908020002651028E-3</v>
      </c>
      <c r="O490">
        <f t="shared" ca="1" si="68"/>
        <v>-2.1738826778902529E-3</v>
      </c>
      <c r="Q490" s="2">
        <f t="shared" si="69"/>
        <v>32462.821000000004</v>
      </c>
    </row>
    <row r="491" spans="1:31">
      <c r="A491" s="23" t="s">
        <v>464</v>
      </c>
      <c r="B491" s="28"/>
      <c r="C491" s="24">
        <v>47481.321000000004</v>
      </c>
      <c r="D491" s="24"/>
      <c r="E491" s="8">
        <f t="shared" si="66"/>
        <v>12747.002050738189</v>
      </c>
      <c r="F491" s="8">
        <f t="shared" si="67"/>
        <v>12747</v>
      </c>
      <c r="G491">
        <f t="shared" si="70"/>
        <v>3.2908020002651028E-3</v>
      </c>
      <c r="I491">
        <f t="shared" si="65"/>
        <v>3.2908020002651028E-3</v>
      </c>
      <c r="O491">
        <f t="shared" ca="1" si="68"/>
        <v>-2.1738826778902529E-3</v>
      </c>
      <c r="Q491" s="2">
        <f t="shared" si="69"/>
        <v>32462.821000000004</v>
      </c>
      <c r="T491" s="2"/>
    </row>
    <row r="492" spans="1:31">
      <c r="A492" s="60" t="s">
        <v>352</v>
      </c>
      <c r="B492" s="61" t="s">
        <v>468</v>
      </c>
      <c r="C492" s="62">
        <v>47508.5965</v>
      </c>
      <c r="D492" s="62" t="s">
        <v>481</v>
      </c>
      <c r="E492" s="26">
        <f t="shared" si="66"/>
        <v>12763.999399525679</v>
      </c>
      <c r="F492" s="8">
        <f t="shared" si="67"/>
        <v>12764</v>
      </c>
      <c r="G492">
        <f t="shared" si="70"/>
        <v>-9.635759997763671E-4</v>
      </c>
      <c r="J492">
        <f>G492</f>
        <v>-9.635759997763671E-4</v>
      </c>
      <c r="O492">
        <f t="shared" ca="1" si="68"/>
        <v>-2.1712400293063877E-3</v>
      </c>
      <c r="Q492" s="2">
        <f t="shared" si="69"/>
        <v>32490.0965</v>
      </c>
    </row>
    <row r="493" spans="1:31">
      <c r="A493" s="23" t="s">
        <v>352</v>
      </c>
      <c r="B493" s="28" t="s">
        <v>468</v>
      </c>
      <c r="C493" s="24">
        <v>47508.596519999999</v>
      </c>
      <c r="D493" s="24">
        <v>4.8000000000000001E-4</v>
      </c>
      <c r="E493" s="8">
        <f t="shared" si="66"/>
        <v>12763.999411989134</v>
      </c>
      <c r="F493" s="8">
        <f t="shared" si="67"/>
        <v>12764</v>
      </c>
      <c r="G493">
        <f t="shared" si="70"/>
        <v>-9.4357600028160959E-4</v>
      </c>
      <c r="J493">
        <f>G493</f>
        <v>-9.4357600028160959E-4</v>
      </c>
      <c r="O493">
        <f t="shared" ca="1" si="68"/>
        <v>-2.1712400293063877E-3</v>
      </c>
      <c r="Q493" s="2">
        <f t="shared" si="69"/>
        <v>32490.096519999999</v>
      </c>
      <c r="T493" s="2"/>
    </row>
    <row r="494" spans="1:31">
      <c r="A494" s="60" t="s">
        <v>1327</v>
      </c>
      <c r="B494" s="61" t="s">
        <v>468</v>
      </c>
      <c r="C494" s="62">
        <v>47532.663999999997</v>
      </c>
      <c r="D494" s="62" t="s">
        <v>481</v>
      </c>
      <c r="E494" s="26">
        <f t="shared" si="66"/>
        <v>12778.997610078846</v>
      </c>
      <c r="F494" s="8">
        <f t="shared" si="67"/>
        <v>12779</v>
      </c>
      <c r="G494">
        <f t="shared" si="70"/>
        <v>-3.8350860049831681E-3</v>
      </c>
      <c r="I494">
        <f t="shared" ref="I494:I501" si="71">+G494</f>
        <v>-3.8350860049831681E-3</v>
      </c>
      <c r="O494">
        <f t="shared" ca="1" si="68"/>
        <v>-2.1689082805559181E-3</v>
      </c>
      <c r="Q494" s="2">
        <f t="shared" si="69"/>
        <v>32514.163999999997</v>
      </c>
    </row>
    <row r="495" spans="1:31">
      <c r="A495" s="23" t="s">
        <v>464</v>
      </c>
      <c r="B495" s="28"/>
      <c r="C495" s="24">
        <v>47532.663999999997</v>
      </c>
      <c r="D495" s="24"/>
      <c r="E495" s="8">
        <f t="shared" si="66"/>
        <v>12778.997610078846</v>
      </c>
      <c r="F495" s="8">
        <f t="shared" si="67"/>
        <v>12779</v>
      </c>
      <c r="G495">
        <f t="shared" si="70"/>
        <v>-3.8350860049831681E-3</v>
      </c>
      <c r="I495">
        <f t="shared" si="71"/>
        <v>-3.8350860049831681E-3</v>
      </c>
      <c r="O495">
        <f t="shared" ca="1" si="68"/>
        <v>-2.1689082805559181E-3</v>
      </c>
      <c r="Q495" s="2">
        <f t="shared" si="69"/>
        <v>32514.163999999997</v>
      </c>
      <c r="T495" s="2"/>
    </row>
    <row r="496" spans="1:31">
      <c r="A496" s="60" t="s">
        <v>1633</v>
      </c>
      <c r="B496" s="61" t="s">
        <v>468</v>
      </c>
      <c r="C496" s="62">
        <v>47744.485000000001</v>
      </c>
      <c r="D496" s="62" t="s">
        <v>481</v>
      </c>
      <c r="E496" s="26">
        <f t="shared" si="66"/>
        <v>12910.998688611435</v>
      </c>
      <c r="F496" s="8">
        <f t="shared" si="67"/>
        <v>12911</v>
      </c>
      <c r="G496">
        <f t="shared" si="70"/>
        <v>-2.1043739980086684E-3</v>
      </c>
      <c r="I496">
        <f t="shared" si="71"/>
        <v>-2.1043739980086684E-3</v>
      </c>
      <c r="O496">
        <f t="shared" ca="1" si="68"/>
        <v>-2.148388891551787E-3</v>
      </c>
      <c r="Q496" s="2">
        <f t="shared" si="69"/>
        <v>32725.985000000001</v>
      </c>
    </row>
    <row r="497" spans="1:20">
      <c r="A497" s="60" t="s">
        <v>1738</v>
      </c>
      <c r="B497" s="61" t="s">
        <v>468</v>
      </c>
      <c r="C497" s="62">
        <v>47760.536999999997</v>
      </c>
      <c r="D497" s="62" t="s">
        <v>481</v>
      </c>
      <c r="E497" s="26">
        <f t="shared" si="66"/>
        <v>12921.001857856241</v>
      </c>
      <c r="F497" s="8">
        <f t="shared" si="67"/>
        <v>12921</v>
      </c>
      <c r="G497">
        <f t="shared" si="70"/>
        <v>2.9812860011588782E-3</v>
      </c>
      <c r="I497">
        <f t="shared" si="71"/>
        <v>2.9812860011588782E-3</v>
      </c>
      <c r="O497">
        <f t="shared" ca="1" si="68"/>
        <v>-2.1468343923848072E-3</v>
      </c>
      <c r="Q497" s="2">
        <f t="shared" si="69"/>
        <v>32742.036999999997</v>
      </c>
    </row>
    <row r="498" spans="1:20">
      <c r="A498" s="60" t="s">
        <v>1738</v>
      </c>
      <c r="B498" s="61" t="s">
        <v>468</v>
      </c>
      <c r="C498" s="62">
        <v>47805.462</v>
      </c>
      <c r="D498" s="62" t="s">
        <v>481</v>
      </c>
      <c r="E498" s="26">
        <f t="shared" si="66"/>
        <v>12948.997894382728</v>
      </c>
      <c r="F498" s="8">
        <f t="shared" si="67"/>
        <v>12949</v>
      </c>
      <c r="G498">
        <f t="shared" si="70"/>
        <v>-3.3788660002755933E-3</v>
      </c>
      <c r="I498">
        <f t="shared" si="71"/>
        <v>-3.3788660002755933E-3</v>
      </c>
      <c r="O498">
        <f t="shared" ca="1" si="68"/>
        <v>-2.1424817947172641E-3</v>
      </c>
      <c r="Q498" s="2">
        <f t="shared" si="69"/>
        <v>32786.962</v>
      </c>
    </row>
    <row r="499" spans="1:20">
      <c r="A499" s="60" t="s">
        <v>1327</v>
      </c>
      <c r="B499" s="61" t="s">
        <v>468</v>
      </c>
      <c r="C499" s="62">
        <v>47861.635000000002</v>
      </c>
      <c r="D499" s="62" t="s">
        <v>481</v>
      </c>
      <c r="E499" s="26">
        <f t="shared" si="66"/>
        <v>12984.003378184671</v>
      </c>
      <c r="F499" s="8">
        <f t="shared" si="67"/>
        <v>12984</v>
      </c>
      <c r="G499">
        <f t="shared" si="70"/>
        <v>5.4209440058912151E-3</v>
      </c>
      <c r="I499">
        <f t="shared" si="71"/>
        <v>5.4209440058912151E-3</v>
      </c>
      <c r="O499">
        <f t="shared" ca="1" si="68"/>
        <v>-2.1370410476328357E-3</v>
      </c>
      <c r="Q499" s="2">
        <f t="shared" si="69"/>
        <v>32843.135000000002</v>
      </c>
    </row>
    <row r="500" spans="1:20">
      <c r="A500" s="23" t="s">
        <v>464</v>
      </c>
      <c r="B500" s="28"/>
      <c r="C500" s="24">
        <v>47861.635000000002</v>
      </c>
      <c r="D500" s="24"/>
      <c r="E500" s="8">
        <f t="shared" si="66"/>
        <v>12984.003378184671</v>
      </c>
      <c r="F500" s="8">
        <f t="shared" si="67"/>
        <v>12984</v>
      </c>
      <c r="G500">
        <f t="shared" si="70"/>
        <v>5.4209440058912151E-3</v>
      </c>
      <c r="I500">
        <f t="shared" si="71"/>
        <v>5.4209440058912151E-3</v>
      </c>
      <c r="O500">
        <f t="shared" ca="1" si="68"/>
        <v>-2.1370410476328357E-3</v>
      </c>
      <c r="Q500" s="2">
        <f t="shared" si="69"/>
        <v>32843.135000000002</v>
      </c>
      <c r="T500" s="2"/>
    </row>
    <row r="501" spans="1:20">
      <c r="A501" s="60" t="s">
        <v>1633</v>
      </c>
      <c r="B501" s="61" t="s">
        <v>468</v>
      </c>
      <c r="C501" s="62">
        <v>47887.303</v>
      </c>
      <c r="D501" s="62" t="s">
        <v>481</v>
      </c>
      <c r="E501" s="26">
        <f t="shared" si="66"/>
        <v>12999.998976750318</v>
      </c>
      <c r="F501" s="8">
        <f t="shared" si="67"/>
        <v>13000</v>
      </c>
      <c r="G501">
        <f t="shared" si="70"/>
        <v>-1.6420000029029325E-3</v>
      </c>
      <c r="I501">
        <f t="shared" si="71"/>
        <v>-1.6420000029029325E-3</v>
      </c>
      <c r="O501">
        <f t="shared" ca="1" si="68"/>
        <v>-2.1345538489656681E-3</v>
      </c>
      <c r="Q501" s="2">
        <f t="shared" si="69"/>
        <v>32868.803</v>
      </c>
    </row>
    <row r="502" spans="1:20">
      <c r="A502" s="60" t="s">
        <v>1750</v>
      </c>
      <c r="B502" s="61" t="s">
        <v>469</v>
      </c>
      <c r="C502" s="62">
        <v>48093.506300000001</v>
      </c>
      <c r="D502" s="62" t="s">
        <v>481</v>
      </c>
      <c r="E502" s="26">
        <f t="shared" si="66"/>
        <v>13128.499257633603</v>
      </c>
      <c r="F502" s="8">
        <f t="shared" si="67"/>
        <v>13128.5</v>
      </c>
      <c r="G502">
        <f t="shared" si="70"/>
        <v>-1.1912690024473704E-3</v>
      </c>
      <c r="J502">
        <f>+G502</f>
        <v>-1.1912690024473704E-3</v>
      </c>
      <c r="O502">
        <f t="shared" ca="1" si="68"/>
        <v>-2.1145785346699799E-3</v>
      </c>
      <c r="Q502" s="2">
        <f t="shared" si="69"/>
        <v>33075.006300000001</v>
      </c>
    </row>
    <row r="503" spans="1:20">
      <c r="A503" s="23" t="s">
        <v>349</v>
      </c>
      <c r="B503" s="28" t="s">
        <v>469</v>
      </c>
      <c r="C503" s="24">
        <v>48093.506300000001</v>
      </c>
      <c r="D503" s="24">
        <v>1.9E-3</v>
      </c>
      <c r="E503" s="8">
        <f t="shared" si="66"/>
        <v>13128.499257633603</v>
      </c>
      <c r="F503" s="8">
        <f t="shared" si="67"/>
        <v>13128.5</v>
      </c>
      <c r="G503">
        <f t="shared" si="70"/>
        <v>-1.1912690024473704E-3</v>
      </c>
      <c r="J503">
        <f>G503</f>
        <v>-1.1912690024473704E-3</v>
      </c>
      <c r="O503">
        <f t="shared" ca="1" si="68"/>
        <v>-2.1145785346699799E-3</v>
      </c>
      <c r="Q503" s="2">
        <f t="shared" si="69"/>
        <v>33075.006300000001</v>
      </c>
      <c r="T503" s="2"/>
    </row>
    <row r="504" spans="1:20">
      <c r="A504" s="60" t="s">
        <v>1753</v>
      </c>
      <c r="B504" s="61" t="s">
        <v>468</v>
      </c>
      <c r="C504" s="62">
        <v>48097.523999999998</v>
      </c>
      <c r="D504" s="62" t="s">
        <v>481</v>
      </c>
      <c r="E504" s="26">
        <f t="shared" si="66"/>
        <v>13131.002978856804</v>
      </c>
      <c r="F504" s="8">
        <f t="shared" si="67"/>
        <v>13131</v>
      </c>
      <c r="G504">
        <f t="shared" si="70"/>
        <v>4.7801459950278513E-3</v>
      </c>
      <c r="I504">
        <f>+G504</f>
        <v>4.7801459950278513E-3</v>
      </c>
      <c r="O504">
        <f t="shared" ca="1" si="68"/>
        <v>-2.1141899098782351E-3</v>
      </c>
      <c r="Q504" s="2">
        <f t="shared" si="69"/>
        <v>33079.023999999998</v>
      </c>
    </row>
    <row r="505" spans="1:20">
      <c r="A505" s="60" t="s">
        <v>1757</v>
      </c>
      <c r="B505" s="61" t="s">
        <v>468</v>
      </c>
      <c r="C505" s="62">
        <v>48128.023999999998</v>
      </c>
      <c r="D505" s="62" t="s">
        <v>481</v>
      </c>
      <c r="E505" s="26">
        <f t="shared" si="66"/>
        <v>13150.009748229266</v>
      </c>
      <c r="F505" s="8">
        <f t="shared" si="67"/>
        <v>13150</v>
      </c>
      <c r="G505">
        <f t="shared" si="70"/>
        <v>1.5642899998056237E-2</v>
      </c>
      <c r="I505">
        <f>+G505</f>
        <v>1.5642899998056237E-2</v>
      </c>
      <c r="O505">
        <f t="shared" ca="1" si="68"/>
        <v>-2.1112363614609738E-3</v>
      </c>
      <c r="Q505" s="2">
        <f t="shared" si="69"/>
        <v>33109.523999999998</v>
      </c>
    </row>
    <row r="506" spans="1:20">
      <c r="A506" s="60" t="s">
        <v>1761</v>
      </c>
      <c r="B506" s="61" t="s">
        <v>468</v>
      </c>
      <c r="C506" s="62">
        <v>48179.362999999998</v>
      </c>
      <c r="D506" s="62" t="s">
        <v>481</v>
      </c>
      <c r="E506" s="26">
        <f t="shared" si="66"/>
        <v>13182.002814878862</v>
      </c>
      <c r="F506" s="8">
        <f t="shared" si="67"/>
        <v>13182</v>
      </c>
      <c r="G506">
        <f t="shared" si="70"/>
        <v>4.5170119992690161E-3</v>
      </c>
      <c r="I506">
        <f>+G506</f>
        <v>4.5170119992690161E-3</v>
      </c>
      <c r="O506">
        <f t="shared" ca="1" si="68"/>
        <v>-2.1062619641266387E-3</v>
      </c>
      <c r="Q506" s="2">
        <f t="shared" si="69"/>
        <v>33160.862999999998</v>
      </c>
    </row>
    <row r="507" spans="1:20">
      <c r="A507" s="19" t="s">
        <v>477</v>
      </c>
      <c r="B507" s="28" t="s">
        <v>469</v>
      </c>
      <c r="C507" s="18">
        <v>48210.653100000003</v>
      </c>
      <c r="D507" s="24">
        <v>2.0000000000000001E-4</v>
      </c>
      <c r="E507" s="8">
        <f t="shared" si="66"/>
        <v>13201.501953053987</v>
      </c>
      <c r="F507" s="8">
        <f t="shared" si="67"/>
        <v>13201.5</v>
      </c>
      <c r="G507">
        <f t="shared" si="70"/>
        <v>3.1340490022557788E-3</v>
      </c>
      <c r="K507">
        <f>+G507</f>
        <v>3.1340490022557788E-3</v>
      </c>
      <c r="O507">
        <f t="shared" ca="1" si="68"/>
        <v>-2.1032306907510286E-3</v>
      </c>
      <c r="Q507" s="2">
        <f t="shared" si="69"/>
        <v>33192.153100000003</v>
      </c>
      <c r="T507" s="2"/>
    </row>
    <row r="508" spans="1:20">
      <c r="A508" s="60" t="s">
        <v>1753</v>
      </c>
      <c r="B508" s="61" t="s">
        <v>468</v>
      </c>
      <c r="C508" s="62">
        <v>48479.423999999999</v>
      </c>
      <c r="D508" s="62" t="s">
        <v>481</v>
      </c>
      <c r="E508" s="26">
        <f t="shared" si="66"/>
        <v>13368.992658310657</v>
      </c>
      <c r="F508" s="8">
        <f t="shared" si="67"/>
        <v>13369</v>
      </c>
      <c r="G508">
        <f t="shared" si="70"/>
        <v>-1.1781146000430454E-2</v>
      </c>
      <c r="I508">
        <f t="shared" ref="I508:I515" si="72">+G508</f>
        <v>-1.1781146000430454E-2</v>
      </c>
      <c r="O508">
        <f t="shared" ca="1" si="68"/>
        <v>-2.0771928297041195E-3</v>
      </c>
      <c r="Q508" s="2">
        <f t="shared" si="69"/>
        <v>33460.923999999999</v>
      </c>
    </row>
    <row r="509" spans="1:20">
      <c r="A509" s="60" t="s">
        <v>1753</v>
      </c>
      <c r="B509" s="61" t="s">
        <v>468</v>
      </c>
      <c r="C509" s="62">
        <v>48479.432999999997</v>
      </c>
      <c r="D509" s="62" t="s">
        <v>481</v>
      </c>
      <c r="E509" s="26">
        <f t="shared" si="66"/>
        <v>13368.998266865552</v>
      </c>
      <c r="F509" s="8">
        <f t="shared" si="67"/>
        <v>13369</v>
      </c>
      <c r="G509">
        <f t="shared" si="70"/>
        <v>-2.7811460022348911E-3</v>
      </c>
      <c r="I509">
        <f t="shared" si="72"/>
        <v>-2.7811460022348911E-3</v>
      </c>
      <c r="O509">
        <f t="shared" ca="1" si="68"/>
        <v>-2.0771928297041195E-3</v>
      </c>
      <c r="Q509" s="2">
        <f t="shared" si="69"/>
        <v>33460.932999999997</v>
      </c>
    </row>
    <row r="510" spans="1:20">
      <c r="A510" s="60" t="s">
        <v>1753</v>
      </c>
      <c r="B510" s="61" t="s">
        <v>468</v>
      </c>
      <c r="C510" s="62">
        <v>48479.436000000002</v>
      </c>
      <c r="D510" s="62" t="s">
        <v>481</v>
      </c>
      <c r="E510" s="26">
        <f t="shared" si="66"/>
        <v>13369.000136383855</v>
      </c>
      <c r="F510" s="8">
        <f t="shared" si="67"/>
        <v>13369</v>
      </c>
      <c r="G510">
        <f t="shared" si="70"/>
        <v>2.1885400201426819E-4</v>
      </c>
      <c r="I510">
        <f t="shared" si="72"/>
        <v>2.1885400201426819E-4</v>
      </c>
      <c r="O510">
        <f t="shared" ca="1" si="68"/>
        <v>-2.0771928297041195E-3</v>
      </c>
      <c r="Q510" s="2">
        <f t="shared" si="69"/>
        <v>33460.936000000002</v>
      </c>
    </row>
    <row r="511" spans="1:20">
      <c r="A511" s="60" t="s">
        <v>1753</v>
      </c>
      <c r="B511" s="61" t="s">
        <v>468</v>
      </c>
      <c r="C511" s="62">
        <v>48479.436999999998</v>
      </c>
      <c r="D511" s="62" t="s">
        <v>481</v>
      </c>
      <c r="E511" s="26">
        <f t="shared" si="66"/>
        <v>13369.000759556619</v>
      </c>
      <c r="F511" s="8">
        <f t="shared" si="67"/>
        <v>13369</v>
      </c>
      <c r="G511">
        <f t="shared" si="70"/>
        <v>1.2188539985800162E-3</v>
      </c>
      <c r="I511">
        <f t="shared" si="72"/>
        <v>1.2188539985800162E-3</v>
      </c>
      <c r="O511">
        <f t="shared" ca="1" si="68"/>
        <v>-2.0771928297041195E-3</v>
      </c>
      <c r="Q511" s="2">
        <f t="shared" si="69"/>
        <v>33460.936999999998</v>
      </c>
    </row>
    <row r="512" spans="1:20">
      <c r="A512" s="60" t="s">
        <v>1753</v>
      </c>
      <c r="B512" s="61" t="s">
        <v>468</v>
      </c>
      <c r="C512" s="62">
        <v>48479.438000000002</v>
      </c>
      <c r="D512" s="62" t="s">
        <v>481</v>
      </c>
      <c r="E512" s="26">
        <f t="shared" si="66"/>
        <v>13369.001382729386</v>
      </c>
      <c r="F512" s="8">
        <f t="shared" si="67"/>
        <v>13369</v>
      </c>
      <c r="G512">
        <f t="shared" si="70"/>
        <v>2.2188540024217218E-3</v>
      </c>
      <c r="I512">
        <f t="shared" si="72"/>
        <v>2.2188540024217218E-3</v>
      </c>
      <c r="O512">
        <f t="shared" ca="1" si="68"/>
        <v>-2.0771928297041195E-3</v>
      </c>
      <c r="Q512" s="2">
        <f t="shared" si="69"/>
        <v>33460.938000000002</v>
      </c>
    </row>
    <row r="513" spans="1:20">
      <c r="A513" s="60" t="s">
        <v>1753</v>
      </c>
      <c r="B513" s="61" t="s">
        <v>468</v>
      </c>
      <c r="C513" s="62">
        <v>48479.438999999998</v>
      </c>
      <c r="D513" s="62" t="s">
        <v>481</v>
      </c>
      <c r="E513" s="26">
        <f t="shared" si="66"/>
        <v>13369.002005902152</v>
      </c>
      <c r="F513" s="8">
        <f t="shared" si="67"/>
        <v>13369</v>
      </c>
      <c r="G513">
        <f t="shared" si="70"/>
        <v>3.2188539989874698E-3</v>
      </c>
      <c r="I513">
        <f t="shared" si="72"/>
        <v>3.2188539989874698E-3</v>
      </c>
      <c r="O513">
        <f t="shared" ca="1" si="68"/>
        <v>-2.0771928297041195E-3</v>
      </c>
      <c r="Q513" s="2">
        <f t="shared" si="69"/>
        <v>33460.938999999998</v>
      </c>
    </row>
    <row r="514" spans="1:20">
      <c r="A514" s="60" t="s">
        <v>1753</v>
      </c>
      <c r="B514" s="61" t="s">
        <v>468</v>
      </c>
      <c r="C514" s="62">
        <v>48479.442000000003</v>
      </c>
      <c r="D514" s="62" t="s">
        <v>481</v>
      </c>
      <c r="E514" s="26">
        <f t="shared" si="66"/>
        <v>13369.003875420452</v>
      </c>
      <c r="F514" s="8">
        <f t="shared" si="67"/>
        <v>13369</v>
      </c>
      <c r="G514">
        <f t="shared" si="70"/>
        <v>6.2188540032366291E-3</v>
      </c>
      <c r="I514">
        <f t="shared" si="72"/>
        <v>6.2188540032366291E-3</v>
      </c>
      <c r="O514">
        <f t="shared" ca="1" si="68"/>
        <v>-2.0771928297041195E-3</v>
      </c>
      <c r="Q514" s="2">
        <f t="shared" si="69"/>
        <v>33460.942000000003</v>
      </c>
    </row>
    <row r="515" spans="1:20">
      <c r="A515" s="60" t="s">
        <v>1753</v>
      </c>
      <c r="B515" s="61" t="s">
        <v>468</v>
      </c>
      <c r="C515" s="62">
        <v>48479.447</v>
      </c>
      <c r="D515" s="62" t="s">
        <v>481</v>
      </c>
      <c r="E515" s="26">
        <f t="shared" si="66"/>
        <v>13369.006991284283</v>
      </c>
      <c r="F515" s="8">
        <f t="shared" si="67"/>
        <v>13369</v>
      </c>
      <c r="G515">
        <f t="shared" si="70"/>
        <v>1.1218854000617284E-2</v>
      </c>
      <c r="I515">
        <f t="shared" si="72"/>
        <v>1.1218854000617284E-2</v>
      </c>
      <c r="O515">
        <f t="shared" ca="1" si="68"/>
        <v>-2.0771928297041195E-3</v>
      </c>
      <c r="Q515" s="2">
        <f t="shared" si="69"/>
        <v>33460.947</v>
      </c>
    </row>
    <row r="516" spans="1:20">
      <c r="A516" s="23" t="s">
        <v>349</v>
      </c>
      <c r="B516" s="28" t="s">
        <v>469</v>
      </c>
      <c r="C516" s="24">
        <v>48495.482000000004</v>
      </c>
      <c r="D516" s="24">
        <v>2.0000000000000001E-4</v>
      </c>
      <c r="E516" s="8">
        <f t="shared" si="66"/>
        <v>13378.999566592069</v>
      </c>
      <c r="F516" s="8">
        <f t="shared" si="67"/>
        <v>13379</v>
      </c>
      <c r="G516">
        <f t="shared" si="70"/>
        <v>-6.9548600004054606E-4</v>
      </c>
      <c r="J516">
        <f>G516</f>
        <v>-6.9548600004054606E-4</v>
      </c>
      <c r="O516">
        <f t="shared" ca="1" si="68"/>
        <v>-2.0756383305371401E-3</v>
      </c>
      <c r="Q516" s="2">
        <f t="shared" si="69"/>
        <v>33476.982000000004</v>
      </c>
      <c r="T516" s="2"/>
    </row>
    <row r="517" spans="1:20">
      <c r="A517" s="60" t="s">
        <v>349</v>
      </c>
      <c r="B517" s="61" t="s">
        <v>468</v>
      </c>
      <c r="C517" s="62">
        <v>48495.482000000004</v>
      </c>
      <c r="D517" s="62" t="s">
        <v>481</v>
      </c>
      <c r="E517" s="26">
        <f t="shared" si="66"/>
        <v>13378.999566592069</v>
      </c>
      <c r="F517" s="8">
        <f t="shared" si="67"/>
        <v>13379</v>
      </c>
      <c r="G517">
        <f t="shared" si="70"/>
        <v>-6.9548600004054606E-4</v>
      </c>
      <c r="J517">
        <f>G517</f>
        <v>-6.9548600004054606E-4</v>
      </c>
      <c r="O517">
        <f t="shared" ca="1" si="68"/>
        <v>-2.0756383305371401E-3</v>
      </c>
      <c r="Q517" s="2">
        <f t="shared" si="69"/>
        <v>33476.982000000004</v>
      </c>
    </row>
    <row r="518" spans="1:20">
      <c r="A518" s="60" t="s">
        <v>1796</v>
      </c>
      <c r="B518" s="61" t="s">
        <v>468</v>
      </c>
      <c r="C518" s="62">
        <v>48495.49</v>
      </c>
      <c r="D518" s="62" t="s">
        <v>481</v>
      </c>
      <c r="E518" s="26">
        <f t="shared" si="66"/>
        <v>13379.004551974194</v>
      </c>
      <c r="F518" s="8">
        <f t="shared" si="67"/>
        <v>13379</v>
      </c>
      <c r="G518">
        <f t="shared" si="70"/>
        <v>7.3045139943133108E-3</v>
      </c>
      <c r="I518">
        <f>+G518</f>
        <v>7.3045139943133108E-3</v>
      </c>
      <c r="O518">
        <f t="shared" ca="1" si="68"/>
        <v>-2.0756383305371401E-3</v>
      </c>
      <c r="Q518" s="2">
        <f t="shared" si="69"/>
        <v>33476.99</v>
      </c>
    </row>
    <row r="519" spans="1:20">
      <c r="A519" s="23" t="s">
        <v>349</v>
      </c>
      <c r="B519" s="28" t="s">
        <v>469</v>
      </c>
      <c r="C519" s="24">
        <v>48503.505400000002</v>
      </c>
      <c r="D519" s="24">
        <v>1E-4</v>
      </c>
      <c r="E519" s="8">
        <f t="shared" si="66"/>
        <v>13383.99953096528</v>
      </c>
      <c r="F519" s="8">
        <f t="shared" si="67"/>
        <v>13384</v>
      </c>
      <c r="G519">
        <f t="shared" si="70"/>
        <v>-7.526560002588667E-4</v>
      </c>
      <c r="J519">
        <f>G519</f>
        <v>-7.526560002588667E-4</v>
      </c>
      <c r="O519">
        <f t="shared" ca="1" si="68"/>
        <v>-2.0748610809536504E-3</v>
      </c>
      <c r="Q519" s="2">
        <f t="shared" si="69"/>
        <v>33485.005400000002</v>
      </c>
      <c r="T519" s="2"/>
    </row>
    <row r="520" spans="1:20">
      <c r="A520" s="60" t="s">
        <v>349</v>
      </c>
      <c r="B520" s="61" t="s">
        <v>468</v>
      </c>
      <c r="C520" s="62">
        <v>48503.505400000002</v>
      </c>
      <c r="D520" s="62" t="s">
        <v>481</v>
      </c>
      <c r="E520" s="26">
        <f t="shared" si="66"/>
        <v>13383.99953096528</v>
      </c>
      <c r="F520" s="8">
        <f t="shared" si="67"/>
        <v>13384</v>
      </c>
      <c r="G520">
        <f t="shared" si="70"/>
        <v>-7.526560002588667E-4</v>
      </c>
      <c r="J520">
        <f>G520</f>
        <v>-7.526560002588667E-4</v>
      </c>
      <c r="O520">
        <f t="shared" ca="1" si="68"/>
        <v>-2.0748610809536504E-3</v>
      </c>
      <c r="Q520" s="2">
        <f t="shared" si="69"/>
        <v>33485.005400000002</v>
      </c>
    </row>
    <row r="521" spans="1:20">
      <c r="A521" s="60" t="s">
        <v>1327</v>
      </c>
      <c r="B521" s="61" t="s">
        <v>468</v>
      </c>
      <c r="C521" s="62">
        <v>48506.711000000003</v>
      </c>
      <c r="D521" s="62" t="s">
        <v>481</v>
      </c>
      <c r="E521" s="26">
        <f t="shared" si="66"/>
        <v>13385.997173584965</v>
      </c>
      <c r="F521" s="8">
        <f t="shared" si="67"/>
        <v>13386</v>
      </c>
      <c r="G521">
        <f t="shared" si="70"/>
        <v>-4.5355239926720969E-3</v>
      </c>
      <c r="I521">
        <f t="shared" ref="I521:I526" si="73">+G521</f>
        <v>-4.5355239926720969E-3</v>
      </c>
      <c r="O521">
        <f t="shared" ca="1" si="68"/>
        <v>-2.0745501811202543E-3</v>
      </c>
      <c r="Q521" s="2">
        <f t="shared" si="69"/>
        <v>33488.211000000003</v>
      </c>
    </row>
    <row r="522" spans="1:20">
      <c r="A522" s="23" t="s">
        <v>464</v>
      </c>
      <c r="B522" s="28"/>
      <c r="C522" s="24">
        <v>48506.711000000003</v>
      </c>
      <c r="D522" s="24"/>
      <c r="E522" s="8">
        <f t="shared" si="66"/>
        <v>13385.997173584965</v>
      </c>
      <c r="F522" s="8">
        <f t="shared" si="67"/>
        <v>13386</v>
      </c>
      <c r="G522">
        <f t="shared" si="70"/>
        <v>-4.5355239926720969E-3</v>
      </c>
      <c r="I522">
        <f t="shared" si="73"/>
        <v>-4.5355239926720969E-3</v>
      </c>
      <c r="O522">
        <f t="shared" ca="1" si="68"/>
        <v>-2.0745501811202543E-3</v>
      </c>
      <c r="Q522" s="2">
        <f t="shared" si="69"/>
        <v>33488.211000000003</v>
      </c>
      <c r="T522" s="2"/>
    </row>
    <row r="523" spans="1:20">
      <c r="A523" s="60" t="s">
        <v>1327</v>
      </c>
      <c r="B523" s="61" t="s">
        <v>468</v>
      </c>
      <c r="C523" s="62">
        <v>48506.718999999997</v>
      </c>
      <c r="D523" s="62" t="s">
        <v>481</v>
      </c>
      <c r="E523" s="26">
        <f t="shared" si="66"/>
        <v>13386.002158967092</v>
      </c>
      <c r="F523" s="8">
        <f t="shared" si="67"/>
        <v>13386</v>
      </c>
      <c r="G523">
        <f t="shared" si="70"/>
        <v>3.46447600168176E-3</v>
      </c>
      <c r="I523">
        <f t="shared" si="73"/>
        <v>3.46447600168176E-3</v>
      </c>
      <c r="O523">
        <f t="shared" ca="1" si="68"/>
        <v>-2.0745501811202543E-3</v>
      </c>
      <c r="Q523" s="2">
        <f t="shared" si="69"/>
        <v>33488.218999999997</v>
      </c>
    </row>
    <row r="524" spans="1:20">
      <c r="A524" s="23" t="s">
        <v>464</v>
      </c>
      <c r="B524" s="28"/>
      <c r="C524" s="24">
        <v>48506.718999999997</v>
      </c>
      <c r="D524" s="24"/>
      <c r="E524" s="8">
        <f t="shared" si="66"/>
        <v>13386.002158967092</v>
      </c>
      <c r="F524" s="8">
        <f t="shared" si="67"/>
        <v>13386</v>
      </c>
      <c r="G524">
        <f t="shared" si="70"/>
        <v>3.46447600168176E-3</v>
      </c>
      <c r="I524">
        <f t="shared" si="73"/>
        <v>3.46447600168176E-3</v>
      </c>
      <c r="O524">
        <f t="shared" ca="1" si="68"/>
        <v>-2.0745501811202543E-3</v>
      </c>
      <c r="Q524" s="2">
        <f t="shared" si="69"/>
        <v>33488.218999999997</v>
      </c>
      <c r="T524" s="2"/>
    </row>
    <row r="525" spans="1:20">
      <c r="A525" s="60" t="s">
        <v>1327</v>
      </c>
      <c r="B525" s="61" t="s">
        <v>468</v>
      </c>
      <c r="C525" s="62">
        <v>48527.576999999997</v>
      </c>
      <c r="D525" s="62" t="s">
        <v>481</v>
      </c>
      <c r="E525" s="26">
        <f t="shared" si="66"/>
        <v>13399.000296526789</v>
      </c>
      <c r="F525" s="8">
        <f t="shared" si="67"/>
        <v>13399</v>
      </c>
      <c r="G525">
        <f t="shared" si="70"/>
        <v>4.7583400009898469E-4</v>
      </c>
      <c r="I525">
        <f t="shared" si="73"/>
        <v>4.7583400009898469E-4</v>
      </c>
      <c r="O525">
        <f t="shared" ca="1" si="68"/>
        <v>-2.0725293322031808E-3</v>
      </c>
      <c r="Q525" s="2">
        <f t="shared" si="69"/>
        <v>33509.076999999997</v>
      </c>
    </row>
    <row r="526" spans="1:20">
      <c r="A526" s="23" t="s">
        <v>464</v>
      </c>
      <c r="B526" s="28"/>
      <c r="C526" s="24">
        <v>48527.576999999997</v>
      </c>
      <c r="D526" s="24"/>
      <c r="E526" s="8">
        <f t="shared" si="66"/>
        <v>13399.000296526789</v>
      </c>
      <c r="F526" s="8">
        <f t="shared" si="67"/>
        <v>13399</v>
      </c>
      <c r="G526">
        <f t="shared" si="70"/>
        <v>4.7583400009898469E-4</v>
      </c>
      <c r="I526">
        <f t="shared" si="73"/>
        <v>4.7583400009898469E-4</v>
      </c>
      <c r="O526">
        <f t="shared" ca="1" si="68"/>
        <v>-2.0725293322031808E-3</v>
      </c>
      <c r="Q526" s="2">
        <f t="shared" si="69"/>
        <v>33509.076999999997</v>
      </c>
      <c r="T526" s="2"/>
    </row>
    <row r="527" spans="1:20">
      <c r="A527" s="19" t="s">
        <v>477</v>
      </c>
      <c r="B527" s="28" t="s">
        <v>468</v>
      </c>
      <c r="C527" s="18">
        <v>48530.785000000003</v>
      </c>
      <c r="D527" s="24">
        <v>4.0000000000000002E-4</v>
      </c>
      <c r="E527" s="8">
        <f t="shared" si="66"/>
        <v>13400.999434761115</v>
      </c>
      <c r="F527" s="8">
        <f t="shared" si="67"/>
        <v>13401</v>
      </c>
      <c r="G527">
        <f t="shared" si="70"/>
        <v>-9.0703399473568425E-4</v>
      </c>
      <c r="K527">
        <f>+G527</f>
        <v>-9.0703399473568425E-4</v>
      </c>
      <c r="O527">
        <f t="shared" ca="1" si="68"/>
        <v>-2.0722184323697847E-3</v>
      </c>
      <c r="Q527" s="2">
        <f t="shared" si="69"/>
        <v>33512.285000000003</v>
      </c>
      <c r="T527" s="2"/>
    </row>
    <row r="528" spans="1:20">
      <c r="A528" s="60" t="s">
        <v>1753</v>
      </c>
      <c r="B528" s="61" t="s">
        <v>468</v>
      </c>
      <c r="C528" s="62">
        <v>48535.606</v>
      </c>
      <c r="D528" s="62" t="s">
        <v>481</v>
      </c>
      <c r="E528" s="26">
        <f t="shared" si="66"/>
        <v>13404.003750667494</v>
      </c>
      <c r="F528" s="8">
        <f t="shared" si="67"/>
        <v>13404</v>
      </c>
      <c r="G528">
        <f t="shared" si="70"/>
        <v>6.0186640039319173E-3</v>
      </c>
      <c r="I528">
        <f t="shared" ref="I528:I559" si="74">+G528</f>
        <v>6.0186640039319173E-3</v>
      </c>
      <c r="O528">
        <f t="shared" ca="1" si="68"/>
        <v>-2.0717520826196911E-3</v>
      </c>
      <c r="Q528" s="2">
        <f t="shared" si="69"/>
        <v>33517.106</v>
      </c>
    </row>
    <row r="529" spans="1:17">
      <c r="A529" s="60" t="s">
        <v>1753</v>
      </c>
      <c r="B529" s="61" t="s">
        <v>468</v>
      </c>
      <c r="C529" s="62">
        <v>48556.457000000002</v>
      </c>
      <c r="D529" s="62" t="s">
        <v>481</v>
      </c>
      <c r="E529" s="26">
        <f t="shared" si="66"/>
        <v>13416.997526017829</v>
      </c>
      <c r="F529" s="8">
        <f t="shared" si="67"/>
        <v>13417</v>
      </c>
      <c r="G529">
        <f t="shared" si="70"/>
        <v>-3.9699779954389669E-3</v>
      </c>
      <c r="I529">
        <f t="shared" si="74"/>
        <v>-3.9699779954389669E-3</v>
      </c>
      <c r="O529">
        <f t="shared" ca="1" si="68"/>
        <v>-2.0697312337026176E-3</v>
      </c>
      <c r="Q529" s="2">
        <f t="shared" si="69"/>
        <v>33537.957000000002</v>
      </c>
    </row>
    <row r="530" spans="1:17">
      <c r="A530" s="60" t="s">
        <v>1753</v>
      </c>
      <c r="B530" s="61" t="s">
        <v>468</v>
      </c>
      <c r="C530" s="62">
        <v>48556.46</v>
      </c>
      <c r="D530" s="62" t="s">
        <v>481</v>
      </c>
      <c r="E530" s="26">
        <f t="shared" si="66"/>
        <v>13416.999395536126</v>
      </c>
      <c r="F530" s="8">
        <f t="shared" si="67"/>
        <v>13417</v>
      </c>
      <c r="G530">
        <f t="shared" si="70"/>
        <v>-9.6997799846576527E-4</v>
      </c>
      <c r="I530">
        <f t="shared" si="74"/>
        <v>-9.6997799846576527E-4</v>
      </c>
      <c r="O530">
        <f t="shared" ca="1" si="68"/>
        <v>-2.0697312337026176E-3</v>
      </c>
      <c r="Q530" s="2">
        <f t="shared" si="69"/>
        <v>33537.96</v>
      </c>
    </row>
    <row r="531" spans="1:17">
      <c r="A531" s="60" t="s">
        <v>1753</v>
      </c>
      <c r="B531" s="61" t="s">
        <v>468</v>
      </c>
      <c r="C531" s="62">
        <v>48556.461000000003</v>
      </c>
      <c r="D531" s="62" t="s">
        <v>481</v>
      </c>
      <c r="E531" s="26">
        <f t="shared" si="66"/>
        <v>13417.000018708895</v>
      </c>
      <c r="F531" s="8">
        <f t="shared" si="67"/>
        <v>13417</v>
      </c>
      <c r="G531">
        <f t="shared" si="70"/>
        <v>3.0022005375940353E-5</v>
      </c>
      <c r="I531">
        <f t="shared" si="74"/>
        <v>3.0022005375940353E-5</v>
      </c>
      <c r="O531">
        <f t="shared" ca="1" si="68"/>
        <v>-2.0697312337026176E-3</v>
      </c>
      <c r="Q531" s="2">
        <f t="shared" si="69"/>
        <v>33537.961000000003</v>
      </c>
    </row>
    <row r="532" spans="1:17">
      <c r="A532" s="60" t="s">
        <v>1753</v>
      </c>
      <c r="B532" s="61" t="s">
        <v>468</v>
      </c>
      <c r="C532" s="62">
        <v>48556.464999999997</v>
      </c>
      <c r="D532" s="62" t="s">
        <v>481</v>
      </c>
      <c r="E532" s="26">
        <f t="shared" si="66"/>
        <v>13417.002511399956</v>
      </c>
      <c r="F532" s="8">
        <f t="shared" si="67"/>
        <v>13417</v>
      </c>
      <c r="G532">
        <f t="shared" si="70"/>
        <v>4.03002199891489E-3</v>
      </c>
      <c r="I532">
        <f t="shared" si="74"/>
        <v>4.03002199891489E-3</v>
      </c>
      <c r="O532">
        <f t="shared" ca="1" si="68"/>
        <v>-2.0697312337026176E-3</v>
      </c>
      <c r="Q532" s="2">
        <f t="shared" si="69"/>
        <v>33537.964999999997</v>
      </c>
    </row>
    <row r="533" spans="1:17">
      <c r="A533" s="60" t="s">
        <v>1753</v>
      </c>
      <c r="B533" s="61" t="s">
        <v>468</v>
      </c>
      <c r="C533" s="62">
        <v>48556.466</v>
      </c>
      <c r="D533" s="62" t="s">
        <v>481</v>
      </c>
      <c r="E533" s="26">
        <f t="shared" ref="E533:E596" si="75">+(C533-C$7)/C$8</f>
        <v>13417.003134572726</v>
      </c>
      <c r="F533" s="8">
        <f t="shared" ref="F533:F596" si="76">ROUND(2*E533,0)/2</f>
        <v>13417</v>
      </c>
      <c r="G533">
        <f t="shared" si="70"/>
        <v>5.0300220027565956E-3</v>
      </c>
      <c r="I533">
        <f t="shared" si="74"/>
        <v>5.0300220027565956E-3</v>
      </c>
      <c r="O533">
        <f t="shared" ref="O533:O596" ca="1" si="77">+C$11+C$12*F533</f>
        <v>-2.0697312337026176E-3</v>
      </c>
      <c r="Q533" s="2">
        <f t="shared" ref="Q533:Q596" si="78">+C533-15018.5</f>
        <v>33537.966</v>
      </c>
    </row>
    <row r="534" spans="1:17">
      <c r="A534" s="60" t="s">
        <v>1753</v>
      </c>
      <c r="B534" s="61" t="s">
        <v>468</v>
      </c>
      <c r="C534" s="62">
        <v>48824.440999999999</v>
      </c>
      <c r="D534" s="62" t="s">
        <v>481</v>
      </c>
      <c r="E534" s="26">
        <f t="shared" si="75"/>
        <v>13583.99785662469</v>
      </c>
      <c r="F534" s="8">
        <f t="shared" si="76"/>
        <v>13584</v>
      </c>
      <c r="G534">
        <f t="shared" si="70"/>
        <v>-3.4394559988868423E-3</v>
      </c>
      <c r="I534">
        <f t="shared" si="74"/>
        <v>-3.4394559988868423E-3</v>
      </c>
      <c r="O534">
        <f t="shared" ca="1" si="77"/>
        <v>-2.0437710976140577E-3</v>
      </c>
      <c r="Q534" s="2">
        <f t="shared" si="78"/>
        <v>33805.940999999999</v>
      </c>
    </row>
    <row r="535" spans="1:17">
      <c r="A535" s="60" t="s">
        <v>1753</v>
      </c>
      <c r="B535" s="61" t="s">
        <v>468</v>
      </c>
      <c r="C535" s="62">
        <v>48824.440999999999</v>
      </c>
      <c r="D535" s="62" t="s">
        <v>481</v>
      </c>
      <c r="E535" s="26">
        <f t="shared" si="75"/>
        <v>13583.99785662469</v>
      </c>
      <c r="F535" s="8">
        <f t="shared" si="76"/>
        <v>13584</v>
      </c>
      <c r="G535">
        <f t="shared" si="70"/>
        <v>-3.4394559988868423E-3</v>
      </c>
      <c r="I535">
        <f t="shared" si="74"/>
        <v>-3.4394559988868423E-3</v>
      </c>
      <c r="O535">
        <f t="shared" ca="1" si="77"/>
        <v>-2.0437710976140577E-3</v>
      </c>
      <c r="Q535" s="2">
        <f t="shared" si="78"/>
        <v>33805.940999999999</v>
      </c>
    </row>
    <row r="536" spans="1:17">
      <c r="A536" s="60" t="s">
        <v>1753</v>
      </c>
      <c r="B536" s="61" t="s">
        <v>468</v>
      </c>
      <c r="C536" s="62">
        <v>48824.442000000003</v>
      </c>
      <c r="D536" s="62" t="s">
        <v>481</v>
      </c>
      <c r="E536" s="26">
        <f t="shared" si="75"/>
        <v>13583.998479797458</v>
      </c>
      <c r="F536" s="8">
        <f t="shared" si="76"/>
        <v>13584</v>
      </c>
      <c r="G536">
        <f t="shared" si="70"/>
        <v>-2.4394559950451367E-3</v>
      </c>
      <c r="I536">
        <f t="shared" si="74"/>
        <v>-2.4394559950451367E-3</v>
      </c>
      <c r="O536">
        <f t="shared" ca="1" si="77"/>
        <v>-2.0437710976140577E-3</v>
      </c>
      <c r="Q536" s="2">
        <f t="shared" si="78"/>
        <v>33805.942000000003</v>
      </c>
    </row>
    <row r="537" spans="1:17">
      <c r="A537" s="60" t="s">
        <v>1753</v>
      </c>
      <c r="B537" s="61" t="s">
        <v>468</v>
      </c>
      <c r="C537" s="62">
        <v>48824.449000000001</v>
      </c>
      <c r="D537" s="62" t="s">
        <v>481</v>
      </c>
      <c r="E537" s="26">
        <f t="shared" si="75"/>
        <v>13584.002842006821</v>
      </c>
      <c r="F537" s="8">
        <f t="shared" si="76"/>
        <v>13584</v>
      </c>
      <c r="G537">
        <f t="shared" si="70"/>
        <v>4.5605440027429722E-3</v>
      </c>
      <c r="I537">
        <f t="shared" si="74"/>
        <v>4.5605440027429722E-3</v>
      </c>
      <c r="O537">
        <f t="shared" ca="1" si="77"/>
        <v>-2.0437710976140577E-3</v>
      </c>
      <c r="Q537" s="2">
        <f t="shared" si="78"/>
        <v>33805.949000000001</v>
      </c>
    </row>
    <row r="538" spans="1:17">
      <c r="A538" s="60" t="s">
        <v>1753</v>
      </c>
      <c r="B538" s="61" t="s">
        <v>468</v>
      </c>
      <c r="C538" s="62">
        <v>48824.453000000001</v>
      </c>
      <c r="D538" s="62" t="s">
        <v>481</v>
      </c>
      <c r="E538" s="26">
        <f t="shared" si="75"/>
        <v>13584.005334697888</v>
      </c>
      <c r="F538" s="8">
        <f t="shared" si="76"/>
        <v>13584</v>
      </c>
      <c r="G538">
        <f t="shared" si="70"/>
        <v>8.5605440035578795E-3</v>
      </c>
      <c r="I538">
        <f t="shared" si="74"/>
        <v>8.5605440035578795E-3</v>
      </c>
      <c r="O538">
        <f t="shared" ca="1" si="77"/>
        <v>-2.0437710976140577E-3</v>
      </c>
      <c r="Q538" s="2">
        <f t="shared" si="78"/>
        <v>33805.953000000001</v>
      </c>
    </row>
    <row r="539" spans="1:17">
      <c r="A539" s="60" t="s">
        <v>1753</v>
      </c>
      <c r="B539" s="61" t="s">
        <v>468</v>
      </c>
      <c r="C539" s="62">
        <v>48824.455000000002</v>
      </c>
      <c r="D539" s="62" t="s">
        <v>481</v>
      </c>
      <c r="E539" s="26">
        <f t="shared" si="75"/>
        <v>13584.006581043419</v>
      </c>
      <c r="F539" s="8">
        <f t="shared" si="76"/>
        <v>13584</v>
      </c>
      <c r="G539">
        <f t="shared" si="70"/>
        <v>1.0560544003965333E-2</v>
      </c>
      <c r="I539">
        <f t="shared" si="74"/>
        <v>1.0560544003965333E-2</v>
      </c>
      <c r="O539">
        <f t="shared" ca="1" si="77"/>
        <v>-2.0437710976140577E-3</v>
      </c>
      <c r="Q539" s="2">
        <f t="shared" si="78"/>
        <v>33805.955000000002</v>
      </c>
    </row>
    <row r="540" spans="1:17">
      <c r="A540" s="60" t="s">
        <v>1753</v>
      </c>
      <c r="B540" s="61" t="s">
        <v>468</v>
      </c>
      <c r="C540" s="62">
        <v>48824.46</v>
      </c>
      <c r="D540" s="62" t="s">
        <v>481</v>
      </c>
      <c r="E540" s="26">
        <f t="shared" si="75"/>
        <v>13584.009696907249</v>
      </c>
      <c r="F540" s="8">
        <f t="shared" si="76"/>
        <v>13584</v>
      </c>
      <c r="G540">
        <f t="shared" si="70"/>
        <v>1.5560544001345988E-2</v>
      </c>
      <c r="I540">
        <f t="shared" si="74"/>
        <v>1.5560544001345988E-2</v>
      </c>
      <c r="O540">
        <f t="shared" ca="1" si="77"/>
        <v>-2.0437710976140577E-3</v>
      </c>
      <c r="Q540" s="2">
        <f t="shared" si="78"/>
        <v>33805.96</v>
      </c>
    </row>
    <row r="541" spans="1:17">
      <c r="A541" s="60" t="s">
        <v>1753</v>
      </c>
      <c r="B541" s="61" t="s">
        <v>468</v>
      </c>
      <c r="C541" s="62">
        <v>48832.461000000003</v>
      </c>
      <c r="D541" s="62" t="s">
        <v>481</v>
      </c>
      <c r="E541" s="26">
        <f t="shared" si="75"/>
        <v>13588.995702210499</v>
      </c>
      <c r="F541" s="8">
        <f t="shared" si="76"/>
        <v>13589</v>
      </c>
      <c r="G541">
        <f t="shared" si="70"/>
        <v>-6.8966259932494722E-3</v>
      </c>
      <c r="I541">
        <f t="shared" si="74"/>
        <v>-6.8966259932494722E-3</v>
      </c>
      <c r="O541">
        <f t="shared" ca="1" si="77"/>
        <v>-2.042993848030568E-3</v>
      </c>
      <c r="Q541" s="2">
        <f t="shared" si="78"/>
        <v>33813.961000000003</v>
      </c>
    </row>
    <row r="542" spans="1:17">
      <c r="A542" s="60" t="s">
        <v>1753</v>
      </c>
      <c r="B542" s="61" t="s">
        <v>468</v>
      </c>
      <c r="C542" s="62">
        <v>48832.464999999997</v>
      </c>
      <c r="D542" s="62" t="s">
        <v>481</v>
      </c>
      <c r="E542" s="26">
        <f t="shared" si="75"/>
        <v>13588.99819490156</v>
      </c>
      <c r="F542" s="8">
        <f t="shared" si="76"/>
        <v>13589</v>
      </c>
      <c r="G542">
        <f t="shared" si="70"/>
        <v>-2.8966259997105226E-3</v>
      </c>
      <c r="I542">
        <f t="shared" si="74"/>
        <v>-2.8966259997105226E-3</v>
      </c>
      <c r="O542">
        <f t="shared" ca="1" si="77"/>
        <v>-2.042993848030568E-3</v>
      </c>
      <c r="Q542" s="2">
        <f t="shared" si="78"/>
        <v>33813.964999999997</v>
      </c>
    </row>
    <row r="543" spans="1:17">
      <c r="A543" s="60" t="s">
        <v>1753</v>
      </c>
      <c r="B543" s="61" t="s">
        <v>468</v>
      </c>
      <c r="C543" s="62">
        <v>48832.47</v>
      </c>
      <c r="D543" s="62" t="s">
        <v>481</v>
      </c>
      <c r="E543" s="26">
        <f t="shared" si="75"/>
        <v>13589.001310765396</v>
      </c>
      <c r="F543" s="8">
        <f t="shared" si="76"/>
        <v>13589</v>
      </c>
      <c r="G543">
        <f t="shared" si="70"/>
        <v>2.1033740049460903E-3</v>
      </c>
      <c r="I543">
        <f t="shared" si="74"/>
        <v>2.1033740049460903E-3</v>
      </c>
      <c r="O543">
        <f t="shared" ca="1" si="77"/>
        <v>-2.042993848030568E-3</v>
      </c>
      <c r="Q543" s="2">
        <f t="shared" si="78"/>
        <v>33813.97</v>
      </c>
    </row>
    <row r="544" spans="1:17">
      <c r="A544" s="60" t="s">
        <v>1753</v>
      </c>
      <c r="B544" s="61" t="s">
        <v>468</v>
      </c>
      <c r="C544" s="62">
        <v>48832.47</v>
      </c>
      <c r="D544" s="62" t="s">
        <v>481</v>
      </c>
      <c r="E544" s="26">
        <f t="shared" si="75"/>
        <v>13589.001310765396</v>
      </c>
      <c r="F544" s="8">
        <f t="shared" si="76"/>
        <v>13589</v>
      </c>
      <c r="G544">
        <f t="shared" si="70"/>
        <v>2.1033740049460903E-3</v>
      </c>
      <c r="I544">
        <f t="shared" si="74"/>
        <v>2.1033740049460903E-3</v>
      </c>
      <c r="O544">
        <f t="shared" ca="1" si="77"/>
        <v>-2.042993848030568E-3</v>
      </c>
      <c r="Q544" s="2">
        <f t="shared" si="78"/>
        <v>33813.97</v>
      </c>
    </row>
    <row r="545" spans="1:20">
      <c r="A545" s="60" t="s">
        <v>1753</v>
      </c>
      <c r="B545" s="61" t="s">
        <v>468</v>
      </c>
      <c r="C545" s="62">
        <v>48832.47</v>
      </c>
      <c r="D545" s="62" t="s">
        <v>481</v>
      </c>
      <c r="E545" s="26">
        <f t="shared" si="75"/>
        <v>13589.001310765396</v>
      </c>
      <c r="F545" s="8">
        <f t="shared" si="76"/>
        <v>13589</v>
      </c>
      <c r="G545">
        <f t="shared" si="70"/>
        <v>2.1033740049460903E-3</v>
      </c>
      <c r="I545">
        <f t="shared" si="74"/>
        <v>2.1033740049460903E-3</v>
      </c>
      <c r="O545">
        <f t="shared" ca="1" si="77"/>
        <v>-2.042993848030568E-3</v>
      </c>
      <c r="Q545" s="2">
        <f t="shared" si="78"/>
        <v>33813.97</v>
      </c>
    </row>
    <row r="546" spans="1:20">
      <c r="A546" s="60" t="s">
        <v>1753</v>
      </c>
      <c r="B546" s="61" t="s">
        <v>468</v>
      </c>
      <c r="C546" s="62">
        <v>48832.480000000003</v>
      </c>
      <c r="D546" s="62" t="s">
        <v>481</v>
      </c>
      <c r="E546" s="26">
        <f t="shared" si="75"/>
        <v>13589.00754249306</v>
      </c>
      <c r="F546" s="8">
        <f t="shared" si="76"/>
        <v>13589</v>
      </c>
      <c r="G546">
        <f t="shared" si="70"/>
        <v>1.2103374006983358E-2</v>
      </c>
      <c r="I546">
        <f t="shared" si="74"/>
        <v>1.2103374006983358E-2</v>
      </c>
      <c r="O546">
        <f t="shared" ca="1" si="77"/>
        <v>-2.042993848030568E-3</v>
      </c>
      <c r="Q546" s="2">
        <f t="shared" si="78"/>
        <v>33813.980000000003</v>
      </c>
    </row>
    <row r="547" spans="1:20">
      <c r="A547" s="60" t="s">
        <v>1753</v>
      </c>
      <c r="B547" s="61" t="s">
        <v>468</v>
      </c>
      <c r="C547" s="62">
        <v>48832.487999999998</v>
      </c>
      <c r="D547" s="62" t="s">
        <v>481</v>
      </c>
      <c r="E547" s="26">
        <f t="shared" si="75"/>
        <v>13589.012527875188</v>
      </c>
      <c r="F547" s="8">
        <f t="shared" si="76"/>
        <v>13589</v>
      </c>
      <c r="G547">
        <f t="shared" si="70"/>
        <v>2.0103374001337215E-2</v>
      </c>
      <c r="I547">
        <f t="shared" si="74"/>
        <v>2.0103374001337215E-2</v>
      </c>
      <c r="O547">
        <f t="shared" ca="1" si="77"/>
        <v>-2.042993848030568E-3</v>
      </c>
      <c r="Q547" s="2">
        <f t="shared" si="78"/>
        <v>33813.987999999998</v>
      </c>
    </row>
    <row r="548" spans="1:20">
      <c r="A548" s="60" t="s">
        <v>1753</v>
      </c>
      <c r="B548" s="61" t="s">
        <v>468</v>
      </c>
      <c r="C548" s="62">
        <v>48840.493999999999</v>
      </c>
      <c r="D548" s="62" t="s">
        <v>481</v>
      </c>
      <c r="E548" s="26">
        <f t="shared" si="75"/>
        <v>13594.001649042266</v>
      </c>
      <c r="F548" s="8">
        <f t="shared" si="76"/>
        <v>13594</v>
      </c>
      <c r="G548">
        <f t="shared" si="70"/>
        <v>2.64620400412241E-3</v>
      </c>
      <c r="I548">
        <f t="shared" si="74"/>
        <v>2.64620400412241E-3</v>
      </c>
      <c r="O548">
        <f t="shared" ca="1" si="77"/>
        <v>-2.0422165984470778E-3</v>
      </c>
      <c r="Q548" s="2">
        <f t="shared" si="78"/>
        <v>33821.993999999999</v>
      </c>
    </row>
    <row r="549" spans="1:20">
      <c r="A549" s="60" t="s">
        <v>1753</v>
      </c>
      <c r="B549" s="61" t="s">
        <v>468</v>
      </c>
      <c r="C549" s="62">
        <v>48840.495999999999</v>
      </c>
      <c r="D549" s="62" t="s">
        <v>481</v>
      </c>
      <c r="E549" s="26">
        <f t="shared" si="75"/>
        <v>13594.002895387799</v>
      </c>
      <c r="F549" s="8">
        <f t="shared" si="76"/>
        <v>13594</v>
      </c>
      <c r="G549">
        <f t="shared" si="70"/>
        <v>4.6462040045298636E-3</v>
      </c>
      <c r="I549">
        <f t="shared" si="74"/>
        <v>4.6462040045298636E-3</v>
      </c>
      <c r="O549">
        <f t="shared" ca="1" si="77"/>
        <v>-2.0422165984470778E-3</v>
      </c>
      <c r="Q549" s="2">
        <f t="shared" si="78"/>
        <v>33821.995999999999</v>
      </c>
    </row>
    <row r="550" spans="1:20">
      <c r="A550" s="60" t="s">
        <v>1753</v>
      </c>
      <c r="B550" s="61" t="s">
        <v>468</v>
      </c>
      <c r="C550" s="62">
        <v>48840.500999999997</v>
      </c>
      <c r="D550" s="62" t="s">
        <v>481</v>
      </c>
      <c r="E550" s="26">
        <f t="shared" si="75"/>
        <v>13594.006011251629</v>
      </c>
      <c r="F550" s="8">
        <f t="shared" si="76"/>
        <v>13594</v>
      </c>
      <c r="G550">
        <f t="shared" ref="G550:G613" si="79">+C550-(C$7+F550*C$8)</f>
        <v>9.6462040019105189E-3</v>
      </c>
      <c r="I550">
        <f t="shared" si="74"/>
        <v>9.6462040019105189E-3</v>
      </c>
      <c r="O550">
        <f t="shared" ca="1" si="77"/>
        <v>-2.0422165984470778E-3</v>
      </c>
      <c r="Q550" s="2">
        <f t="shared" si="78"/>
        <v>33822.000999999997</v>
      </c>
    </row>
    <row r="551" spans="1:20">
      <c r="A551" s="60" t="s">
        <v>1753</v>
      </c>
      <c r="B551" s="61" t="s">
        <v>468</v>
      </c>
      <c r="C551" s="62">
        <v>48840.508999999998</v>
      </c>
      <c r="D551" s="62" t="s">
        <v>481</v>
      </c>
      <c r="E551" s="26">
        <f t="shared" si="75"/>
        <v>13594.01099663376</v>
      </c>
      <c r="F551" s="8">
        <f t="shared" si="76"/>
        <v>13594</v>
      </c>
      <c r="G551">
        <f t="shared" si="79"/>
        <v>1.7646204003540333E-2</v>
      </c>
      <c r="I551">
        <f t="shared" si="74"/>
        <v>1.7646204003540333E-2</v>
      </c>
      <c r="O551">
        <f t="shared" ca="1" si="77"/>
        <v>-2.0422165984470778E-3</v>
      </c>
      <c r="Q551" s="2">
        <f t="shared" si="78"/>
        <v>33822.008999999998</v>
      </c>
    </row>
    <row r="552" spans="1:20">
      <c r="A552" s="60" t="s">
        <v>1753</v>
      </c>
      <c r="B552" s="61" t="s">
        <v>468</v>
      </c>
      <c r="C552" s="62">
        <v>48983.309000000001</v>
      </c>
      <c r="D552" s="62" t="s">
        <v>481</v>
      </c>
      <c r="E552" s="26">
        <f t="shared" si="75"/>
        <v>13683.000067662853</v>
      </c>
      <c r="F552" s="8">
        <f t="shared" si="76"/>
        <v>13683</v>
      </c>
      <c r="G552">
        <f t="shared" si="79"/>
        <v>1.0857800225494429E-4</v>
      </c>
      <c r="I552">
        <f t="shared" si="74"/>
        <v>1.0857800225494429E-4</v>
      </c>
      <c r="O552">
        <f t="shared" ca="1" si="77"/>
        <v>-2.0283815558609594E-3</v>
      </c>
      <c r="Q552" s="2">
        <f t="shared" si="78"/>
        <v>33964.809000000001</v>
      </c>
    </row>
    <row r="553" spans="1:20">
      <c r="A553" s="60" t="s">
        <v>1753</v>
      </c>
      <c r="B553" s="61" t="s">
        <v>468</v>
      </c>
      <c r="C553" s="62">
        <v>48983.317000000003</v>
      </c>
      <c r="D553" s="62" t="s">
        <v>481</v>
      </c>
      <c r="E553" s="26">
        <f t="shared" si="75"/>
        <v>13683.005053044984</v>
      </c>
      <c r="F553" s="8">
        <f t="shared" si="76"/>
        <v>13683</v>
      </c>
      <c r="G553">
        <f t="shared" si="79"/>
        <v>8.1085780038847588E-3</v>
      </c>
      <c r="I553">
        <f t="shared" si="74"/>
        <v>8.1085780038847588E-3</v>
      </c>
      <c r="O553">
        <f t="shared" ca="1" si="77"/>
        <v>-2.0283815558609594E-3</v>
      </c>
      <c r="Q553" s="2">
        <f t="shared" si="78"/>
        <v>33964.817000000003</v>
      </c>
    </row>
    <row r="554" spans="1:20">
      <c r="A554" s="60" t="s">
        <v>1753</v>
      </c>
      <c r="B554" s="61" t="s">
        <v>468</v>
      </c>
      <c r="C554" s="62">
        <v>48983.317999999999</v>
      </c>
      <c r="D554" s="62" t="s">
        <v>481</v>
      </c>
      <c r="E554" s="26">
        <f t="shared" si="75"/>
        <v>13683.00567621775</v>
      </c>
      <c r="F554" s="8">
        <f t="shared" si="76"/>
        <v>13683</v>
      </c>
      <c r="G554">
        <f t="shared" si="79"/>
        <v>9.1085780004505068E-3</v>
      </c>
      <c r="I554">
        <f t="shared" si="74"/>
        <v>9.1085780004505068E-3</v>
      </c>
      <c r="O554">
        <f t="shared" ca="1" si="77"/>
        <v>-2.0283815558609594E-3</v>
      </c>
      <c r="Q554" s="2">
        <f t="shared" si="78"/>
        <v>33964.817999999999</v>
      </c>
    </row>
    <row r="555" spans="1:20">
      <c r="A555" s="60" t="s">
        <v>1872</v>
      </c>
      <c r="B555" s="61" t="s">
        <v>468</v>
      </c>
      <c r="C555" s="62">
        <v>49169.455000000002</v>
      </c>
      <c r="D555" s="62" t="s">
        <v>481</v>
      </c>
      <c r="E555" s="26">
        <f t="shared" si="75"/>
        <v>13799.001185420426</v>
      </c>
      <c r="F555" s="8">
        <f t="shared" si="76"/>
        <v>13799</v>
      </c>
      <c r="G555">
        <f t="shared" si="79"/>
        <v>1.9022339984076098E-3</v>
      </c>
      <c r="I555">
        <f t="shared" si="74"/>
        <v>1.9022339984076098E-3</v>
      </c>
      <c r="O555">
        <f t="shared" ca="1" si="77"/>
        <v>-2.0103493655239954E-3</v>
      </c>
      <c r="Q555" s="2">
        <f t="shared" si="78"/>
        <v>34150.955000000002</v>
      </c>
    </row>
    <row r="556" spans="1:20">
      <c r="A556" s="60" t="s">
        <v>1753</v>
      </c>
      <c r="B556" s="61" t="s">
        <v>468</v>
      </c>
      <c r="C556" s="62">
        <v>49214.396999999997</v>
      </c>
      <c r="D556" s="62" t="s">
        <v>481</v>
      </c>
      <c r="E556" s="26">
        <f t="shared" si="75"/>
        <v>13827.007815883933</v>
      </c>
      <c r="F556" s="8">
        <f t="shared" si="76"/>
        <v>13827</v>
      </c>
      <c r="G556">
        <f t="shared" si="79"/>
        <v>1.2542081996798515E-2</v>
      </c>
      <c r="I556">
        <f t="shared" si="74"/>
        <v>1.2542081996798515E-2</v>
      </c>
      <c r="O556">
        <f t="shared" ca="1" si="77"/>
        <v>-2.0059967678564524E-3</v>
      </c>
      <c r="Q556" s="2">
        <f t="shared" si="78"/>
        <v>34195.896999999997</v>
      </c>
    </row>
    <row r="557" spans="1:20">
      <c r="A557" s="60" t="s">
        <v>1753</v>
      </c>
      <c r="B557" s="61" t="s">
        <v>468</v>
      </c>
      <c r="C557" s="62">
        <v>49214.400999999998</v>
      </c>
      <c r="D557" s="62" t="s">
        <v>481</v>
      </c>
      <c r="E557" s="26">
        <f t="shared" si="75"/>
        <v>13827.010308575</v>
      </c>
      <c r="F557" s="8">
        <f t="shared" si="76"/>
        <v>13827</v>
      </c>
      <c r="G557">
        <f t="shared" si="79"/>
        <v>1.6542081997613423E-2</v>
      </c>
      <c r="I557">
        <f t="shared" si="74"/>
        <v>1.6542081997613423E-2</v>
      </c>
      <c r="O557">
        <f t="shared" ca="1" si="77"/>
        <v>-2.0059967678564524E-3</v>
      </c>
      <c r="Q557" s="2">
        <f t="shared" si="78"/>
        <v>34195.900999999998</v>
      </c>
    </row>
    <row r="558" spans="1:20">
      <c r="A558" s="60" t="s">
        <v>1753</v>
      </c>
      <c r="B558" s="61" t="s">
        <v>468</v>
      </c>
      <c r="C558" s="62">
        <v>49214.402999999998</v>
      </c>
      <c r="D558" s="62" t="s">
        <v>481</v>
      </c>
      <c r="E558" s="26">
        <f t="shared" si="75"/>
        <v>13827.011554920533</v>
      </c>
      <c r="F558" s="8">
        <f t="shared" si="76"/>
        <v>13827</v>
      </c>
      <c r="G558">
        <f t="shared" si="79"/>
        <v>1.8542081998020876E-2</v>
      </c>
      <c r="I558">
        <f t="shared" si="74"/>
        <v>1.8542081998020876E-2</v>
      </c>
      <c r="O558">
        <f t="shared" ca="1" si="77"/>
        <v>-2.0059967678564524E-3</v>
      </c>
      <c r="Q558" s="2">
        <f t="shared" si="78"/>
        <v>34195.902999999998</v>
      </c>
    </row>
    <row r="559" spans="1:20">
      <c r="A559" s="60" t="s">
        <v>1327</v>
      </c>
      <c r="B559" s="61" t="s">
        <v>468</v>
      </c>
      <c r="C559" s="62">
        <v>49225.625999999997</v>
      </c>
      <c r="D559" s="62" t="s">
        <v>481</v>
      </c>
      <c r="E559" s="26">
        <f t="shared" si="75"/>
        <v>13834.005422876829</v>
      </c>
      <c r="F559" s="8">
        <f t="shared" si="76"/>
        <v>13834</v>
      </c>
      <c r="G559">
        <f t="shared" si="79"/>
        <v>8.7020439968910068E-3</v>
      </c>
      <c r="I559">
        <f t="shared" si="74"/>
        <v>8.7020439968910068E-3</v>
      </c>
      <c r="O559">
        <f t="shared" ca="1" si="77"/>
        <v>-2.0049086184395666E-3</v>
      </c>
      <c r="Q559" s="2">
        <f t="shared" si="78"/>
        <v>34207.125999999997</v>
      </c>
    </row>
    <row r="560" spans="1:20">
      <c r="A560" s="23" t="s">
        <v>464</v>
      </c>
      <c r="B560" s="28"/>
      <c r="C560" s="24">
        <v>49225.625999999997</v>
      </c>
      <c r="D560" s="24"/>
      <c r="E560" s="8">
        <f t="shared" si="75"/>
        <v>13834.005422876829</v>
      </c>
      <c r="F560" s="8">
        <f t="shared" si="76"/>
        <v>13834</v>
      </c>
      <c r="G560">
        <f t="shared" si="79"/>
        <v>8.7020439968910068E-3</v>
      </c>
      <c r="I560">
        <f t="shared" ref="I560:I594" si="80">+G560</f>
        <v>8.7020439968910068E-3</v>
      </c>
      <c r="O560">
        <f t="shared" ca="1" si="77"/>
        <v>-2.0049086184395666E-3</v>
      </c>
      <c r="Q560" s="2">
        <f t="shared" si="78"/>
        <v>34207.125999999997</v>
      </c>
      <c r="T560" s="2"/>
    </row>
    <row r="561" spans="1:20">
      <c r="A561" s="60" t="s">
        <v>1327</v>
      </c>
      <c r="B561" s="61" t="s">
        <v>468</v>
      </c>
      <c r="C561" s="62">
        <v>49241.665000000001</v>
      </c>
      <c r="D561" s="62" t="s">
        <v>481</v>
      </c>
      <c r="E561" s="26">
        <f t="shared" si="75"/>
        <v>13844.000490875682</v>
      </c>
      <c r="F561" s="8">
        <f t="shared" si="76"/>
        <v>13844</v>
      </c>
      <c r="G561">
        <f t="shared" si="79"/>
        <v>7.8770399704808369E-4</v>
      </c>
      <c r="I561">
        <f t="shared" si="80"/>
        <v>7.8770399704808369E-4</v>
      </c>
      <c r="O561">
        <f t="shared" ca="1" si="77"/>
        <v>-2.0033541192725872E-3</v>
      </c>
      <c r="Q561" s="2">
        <f t="shared" si="78"/>
        <v>34223.165000000001</v>
      </c>
    </row>
    <row r="562" spans="1:20">
      <c r="A562" s="23" t="s">
        <v>464</v>
      </c>
      <c r="B562" s="28"/>
      <c r="C562" s="24">
        <v>49241.665000000001</v>
      </c>
      <c r="D562" s="24"/>
      <c r="E562" s="8">
        <f t="shared" si="75"/>
        <v>13844.000490875682</v>
      </c>
      <c r="F562" s="8">
        <f t="shared" si="76"/>
        <v>13844</v>
      </c>
      <c r="G562">
        <f t="shared" si="79"/>
        <v>7.8770399704808369E-4</v>
      </c>
      <c r="I562">
        <f t="shared" si="80"/>
        <v>7.8770399704808369E-4</v>
      </c>
      <c r="O562">
        <f t="shared" ca="1" si="77"/>
        <v>-2.0033541192725872E-3</v>
      </c>
      <c r="Q562" s="2">
        <f t="shared" si="78"/>
        <v>34223.165000000001</v>
      </c>
      <c r="T562" s="2"/>
    </row>
    <row r="563" spans="1:20">
      <c r="A563" s="60" t="s">
        <v>1327</v>
      </c>
      <c r="B563" s="61" t="s">
        <v>468</v>
      </c>
      <c r="C563" s="62">
        <v>49241.677000000003</v>
      </c>
      <c r="D563" s="62" t="s">
        <v>481</v>
      </c>
      <c r="E563" s="26">
        <f t="shared" si="75"/>
        <v>13844.007968948879</v>
      </c>
      <c r="F563" s="8">
        <f t="shared" si="76"/>
        <v>13844</v>
      </c>
      <c r="G563">
        <f t="shared" si="79"/>
        <v>1.2787703999492805E-2</v>
      </c>
      <c r="I563">
        <f t="shared" si="80"/>
        <v>1.2787703999492805E-2</v>
      </c>
      <c r="O563">
        <f t="shared" ca="1" si="77"/>
        <v>-2.0033541192725872E-3</v>
      </c>
      <c r="Q563" s="2">
        <f t="shared" si="78"/>
        <v>34223.177000000003</v>
      </c>
    </row>
    <row r="564" spans="1:20">
      <c r="A564" s="23" t="s">
        <v>464</v>
      </c>
      <c r="B564" s="28"/>
      <c r="C564" s="24">
        <v>49241.677000000003</v>
      </c>
      <c r="D564" s="24"/>
      <c r="E564" s="8">
        <f t="shared" si="75"/>
        <v>13844.007968948879</v>
      </c>
      <c r="F564" s="8">
        <f t="shared" si="76"/>
        <v>13844</v>
      </c>
      <c r="G564">
        <f t="shared" si="79"/>
        <v>1.2787703999492805E-2</v>
      </c>
      <c r="I564">
        <f t="shared" si="80"/>
        <v>1.2787703999492805E-2</v>
      </c>
      <c r="O564">
        <f t="shared" ca="1" si="77"/>
        <v>-2.0033541192725872E-3</v>
      </c>
      <c r="Q564" s="2">
        <f t="shared" si="78"/>
        <v>34223.177000000003</v>
      </c>
      <c r="T564" s="2"/>
    </row>
    <row r="565" spans="1:20">
      <c r="A565" s="60" t="s">
        <v>1753</v>
      </c>
      <c r="B565" s="61" t="s">
        <v>468</v>
      </c>
      <c r="C565" s="62">
        <v>49567.411999999997</v>
      </c>
      <c r="D565" s="62" t="s">
        <v>481</v>
      </c>
      <c r="E565" s="26">
        <f t="shared" si="75"/>
        <v>14046.997149982915</v>
      </c>
      <c r="F565" s="8">
        <f t="shared" si="76"/>
        <v>14047</v>
      </c>
      <c r="G565">
        <f t="shared" si="79"/>
        <v>-4.5733980077784508E-3</v>
      </c>
      <c r="I565">
        <f t="shared" si="80"/>
        <v>-4.5733980077784508E-3</v>
      </c>
      <c r="O565">
        <f t="shared" ca="1" si="77"/>
        <v>-1.9717977861829004E-3</v>
      </c>
      <c r="Q565" s="2">
        <f t="shared" si="78"/>
        <v>34548.911999999997</v>
      </c>
    </row>
    <row r="566" spans="1:20">
      <c r="A566" s="60" t="s">
        <v>1753</v>
      </c>
      <c r="B566" s="61" t="s">
        <v>468</v>
      </c>
      <c r="C566" s="62">
        <v>49567.413999999997</v>
      </c>
      <c r="D566" s="62" t="s">
        <v>481</v>
      </c>
      <c r="E566" s="26">
        <f t="shared" si="75"/>
        <v>14046.998396328449</v>
      </c>
      <c r="F566" s="8">
        <f t="shared" si="76"/>
        <v>14047</v>
      </c>
      <c r="G566">
        <f t="shared" si="79"/>
        <v>-2.5733980073709972E-3</v>
      </c>
      <c r="I566">
        <f t="shared" si="80"/>
        <v>-2.5733980073709972E-3</v>
      </c>
      <c r="O566">
        <f t="shared" ca="1" si="77"/>
        <v>-1.9717977861829004E-3</v>
      </c>
      <c r="Q566" s="2">
        <f t="shared" si="78"/>
        <v>34548.913999999997</v>
      </c>
    </row>
    <row r="567" spans="1:20">
      <c r="A567" s="60" t="s">
        <v>1753</v>
      </c>
      <c r="B567" s="61" t="s">
        <v>468</v>
      </c>
      <c r="C567" s="62">
        <v>49567.417999999998</v>
      </c>
      <c r="D567" s="62" t="s">
        <v>481</v>
      </c>
      <c r="E567" s="26">
        <f t="shared" si="75"/>
        <v>14047.000889019513</v>
      </c>
      <c r="F567" s="8">
        <f t="shared" si="76"/>
        <v>14047</v>
      </c>
      <c r="G567">
        <f t="shared" si="79"/>
        <v>1.42660199344391E-3</v>
      </c>
      <c r="I567">
        <f t="shared" si="80"/>
        <v>1.42660199344391E-3</v>
      </c>
      <c r="O567">
        <f t="shared" ca="1" si="77"/>
        <v>-1.9717977861829004E-3</v>
      </c>
      <c r="Q567" s="2">
        <f t="shared" si="78"/>
        <v>34548.917999999998</v>
      </c>
    </row>
    <row r="568" spans="1:20">
      <c r="A568" s="60" t="s">
        <v>1753</v>
      </c>
      <c r="B568" s="61" t="s">
        <v>468</v>
      </c>
      <c r="C568" s="62">
        <v>49567.419000000002</v>
      </c>
      <c r="D568" s="62" t="s">
        <v>481</v>
      </c>
      <c r="E568" s="26">
        <f t="shared" si="75"/>
        <v>14047.001512192282</v>
      </c>
      <c r="F568" s="8">
        <f t="shared" si="76"/>
        <v>14047</v>
      </c>
      <c r="G568">
        <f t="shared" si="79"/>
        <v>2.4266019972856157E-3</v>
      </c>
      <c r="I568">
        <f t="shared" si="80"/>
        <v>2.4266019972856157E-3</v>
      </c>
      <c r="O568">
        <f t="shared" ca="1" si="77"/>
        <v>-1.9717977861829004E-3</v>
      </c>
      <c r="Q568" s="2">
        <f t="shared" si="78"/>
        <v>34548.919000000002</v>
      </c>
    </row>
    <row r="569" spans="1:20">
      <c r="A569" s="60" t="s">
        <v>1753</v>
      </c>
      <c r="B569" s="61" t="s">
        <v>468</v>
      </c>
      <c r="C569" s="62">
        <v>49567.419000000002</v>
      </c>
      <c r="D569" s="62" t="s">
        <v>481</v>
      </c>
      <c r="E569" s="26">
        <f t="shared" si="75"/>
        <v>14047.001512192282</v>
      </c>
      <c r="F569" s="8">
        <f t="shared" si="76"/>
        <v>14047</v>
      </c>
      <c r="G569">
        <f t="shared" si="79"/>
        <v>2.4266019972856157E-3</v>
      </c>
      <c r="I569">
        <f t="shared" si="80"/>
        <v>2.4266019972856157E-3</v>
      </c>
      <c r="O569">
        <f t="shared" ca="1" si="77"/>
        <v>-1.9717977861829004E-3</v>
      </c>
      <c r="Q569" s="2">
        <f t="shared" si="78"/>
        <v>34548.919000000002</v>
      </c>
    </row>
    <row r="570" spans="1:20">
      <c r="A570" s="60" t="s">
        <v>1753</v>
      </c>
      <c r="B570" s="61" t="s">
        <v>468</v>
      </c>
      <c r="C570" s="62">
        <v>49567.421000000002</v>
      </c>
      <c r="D570" s="62" t="s">
        <v>481</v>
      </c>
      <c r="E570" s="26">
        <f t="shared" si="75"/>
        <v>14047.002758537816</v>
      </c>
      <c r="F570" s="8">
        <f t="shared" si="76"/>
        <v>14047</v>
      </c>
      <c r="G570">
        <f t="shared" si="79"/>
        <v>4.4266019976930693E-3</v>
      </c>
      <c r="I570">
        <f t="shared" si="80"/>
        <v>4.4266019976930693E-3</v>
      </c>
      <c r="O570">
        <f t="shared" ca="1" si="77"/>
        <v>-1.9717977861829004E-3</v>
      </c>
      <c r="Q570" s="2">
        <f t="shared" si="78"/>
        <v>34548.921000000002</v>
      </c>
    </row>
    <row r="571" spans="1:20">
      <c r="A571" s="60" t="s">
        <v>1753</v>
      </c>
      <c r="B571" s="61" t="s">
        <v>468</v>
      </c>
      <c r="C571" s="62">
        <v>49567.421999999999</v>
      </c>
      <c r="D571" s="62" t="s">
        <v>481</v>
      </c>
      <c r="E571" s="26">
        <f t="shared" si="75"/>
        <v>14047.00338171058</v>
      </c>
      <c r="F571" s="8">
        <f t="shared" si="76"/>
        <v>14047</v>
      </c>
      <c r="G571">
        <f t="shared" si="79"/>
        <v>5.4266019942588173E-3</v>
      </c>
      <c r="I571">
        <f t="shared" si="80"/>
        <v>5.4266019942588173E-3</v>
      </c>
      <c r="O571">
        <f t="shared" ca="1" si="77"/>
        <v>-1.9717977861829004E-3</v>
      </c>
      <c r="Q571" s="2">
        <f t="shared" si="78"/>
        <v>34548.921999999999</v>
      </c>
    </row>
    <row r="572" spans="1:20">
      <c r="A572" s="60" t="s">
        <v>1327</v>
      </c>
      <c r="B572" s="61" t="s">
        <v>468</v>
      </c>
      <c r="C572" s="62">
        <v>49602.724000000002</v>
      </c>
      <c r="D572" s="62" t="s">
        <v>481</v>
      </c>
      <c r="E572" s="26">
        <f t="shared" si="75"/>
        <v>14069.002626706862</v>
      </c>
      <c r="F572" s="8">
        <f t="shared" si="76"/>
        <v>14069</v>
      </c>
      <c r="G572">
        <f t="shared" si="79"/>
        <v>4.2150540029979311E-3</v>
      </c>
      <c r="I572">
        <f t="shared" si="80"/>
        <v>4.2150540029979311E-3</v>
      </c>
      <c r="O572">
        <f t="shared" ca="1" si="77"/>
        <v>-1.9683778880155455E-3</v>
      </c>
      <c r="Q572" s="2">
        <f t="shared" si="78"/>
        <v>34584.224000000002</v>
      </c>
    </row>
    <row r="573" spans="1:20">
      <c r="A573" s="23" t="s">
        <v>464</v>
      </c>
      <c r="B573" s="28"/>
      <c r="C573" s="24">
        <v>49602.724000000002</v>
      </c>
      <c r="D573" s="24"/>
      <c r="E573" s="8">
        <f t="shared" si="75"/>
        <v>14069.002626706862</v>
      </c>
      <c r="F573" s="8">
        <f t="shared" si="76"/>
        <v>14069</v>
      </c>
      <c r="G573">
        <f t="shared" si="79"/>
        <v>4.2150540029979311E-3</v>
      </c>
      <c r="I573">
        <f t="shared" si="80"/>
        <v>4.2150540029979311E-3</v>
      </c>
      <c r="O573">
        <f t="shared" ca="1" si="77"/>
        <v>-1.9683778880155455E-3</v>
      </c>
      <c r="Q573" s="2">
        <f t="shared" si="78"/>
        <v>34584.224000000002</v>
      </c>
      <c r="T573" s="2"/>
    </row>
    <row r="574" spans="1:20">
      <c r="A574" s="60" t="s">
        <v>34</v>
      </c>
      <c r="B574" s="61" t="s">
        <v>468</v>
      </c>
      <c r="C574" s="62">
        <v>49928.470399999998</v>
      </c>
      <c r="D574" s="62" t="s">
        <v>481</v>
      </c>
      <c r="E574" s="26">
        <f t="shared" si="75"/>
        <v>14271.998911910438</v>
      </c>
      <c r="F574" s="8">
        <f t="shared" si="76"/>
        <v>14272</v>
      </c>
      <c r="G574">
        <f t="shared" si="79"/>
        <v>-1.7460480012232438E-3</v>
      </c>
      <c r="I574">
        <f t="shared" si="80"/>
        <v>-1.7460480012232438E-3</v>
      </c>
      <c r="O574">
        <f t="shared" ca="1" si="77"/>
        <v>-1.9368215549258588E-3</v>
      </c>
      <c r="Q574" s="2">
        <f t="shared" si="78"/>
        <v>34909.970399999998</v>
      </c>
    </row>
    <row r="575" spans="1:20">
      <c r="A575" s="60" t="s">
        <v>34</v>
      </c>
      <c r="B575" s="61" t="s">
        <v>468</v>
      </c>
      <c r="C575" s="62">
        <v>49928.471799999999</v>
      </c>
      <c r="D575" s="62" t="s">
        <v>481</v>
      </c>
      <c r="E575" s="26">
        <f t="shared" si="75"/>
        <v>14271.999784352311</v>
      </c>
      <c r="F575" s="8">
        <f t="shared" si="76"/>
        <v>14272</v>
      </c>
      <c r="G575">
        <f t="shared" si="79"/>
        <v>-3.4604800021043047E-4</v>
      </c>
      <c r="I575">
        <f t="shared" si="80"/>
        <v>-3.4604800021043047E-4</v>
      </c>
      <c r="O575">
        <f t="shared" ca="1" si="77"/>
        <v>-1.9368215549258588E-3</v>
      </c>
      <c r="Q575" s="2">
        <f t="shared" si="78"/>
        <v>34909.971799999999</v>
      </c>
    </row>
    <row r="576" spans="1:20">
      <c r="A576" s="60" t="s">
        <v>34</v>
      </c>
      <c r="B576" s="61" t="s">
        <v>468</v>
      </c>
      <c r="C576" s="62">
        <v>49928.478000000003</v>
      </c>
      <c r="D576" s="62" t="s">
        <v>481</v>
      </c>
      <c r="E576" s="26">
        <f t="shared" si="75"/>
        <v>14272.003648023463</v>
      </c>
      <c r="F576" s="8">
        <f t="shared" si="76"/>
        <v>14272</v>
      </c>
      <c r="G576">
        <f t="shared" si="79"/>
        <v>5.8539520032354631E-3</v>
      </c>
      <c r="I576">
        <f t="shared" si="80"/>
        <v>5.8539520032354631E-3</v>
      </c>
      <c r="O576">
        <f t="shared" ca="1" si="77"/>
        <v>-1.9368215549258588E-3</v>
      </c>
      <c r="Q576" s="2">
        <f t="shared" si="78"/>
        <v>34909.978000000003</v>
      </c>
    </row>
    <row r="577" spans="1:20">
      <c r="A577" s="60" t="s">
        <v>34</v>
      </c>
      <c r="B577" s="61" t="s">
        <v>468</v>
      </c>
      <c r="C577" s="62">
        <v>49928.482199999999</v>
      </c>
      <c r="D577" s="62" t="s">
        <v>481</v>
      </c>
      <c r="E577" s="26">
        <f t="shared" si="75"/>
        <v>14272.00626534908</v>
      </c>
      <c r="F577" s="8">
        <f t="shared" si="76"/>
        <v>14272</v>
      </c>
      <c r="G577">
        <f t="shared" si="79"/>
        <v>1.0053951998997945E-2</v>
      </c>
      <c r="I577">
        <f t="shared" si="80"/>
        <v>1.0053951998997945E-2</v>
      </c>
      <c r="O577">
        <f t="shared" ca="1" si="77"/>
        <v>-1.9368215549258588E-3</v>
      </c>
      <c r="Q577" s="2">
        <f t="shared" si="78"/>
        <v>34909.982199999999</v>
      </c>
    </row>
    <row r="578" spans="1:20">
      <c r="A578" s="60" t="s">
        <v>34</v>
      </c>
      <c r="B578" s="61" t="s">
        <v>468</v>
      </c>
      <c r="C578" s="62">
        <v>49928.482199999999</v>
      </c>
      <c r="D578" s="62" t="s">
        <v>481</v>
      </c>
      <c r="E578" s="26">
        <f t="shared" si="75"/>
        <v>14272.00626534908</v>
      </c>
      <c r="F578" s="8">
        <f t="shared" si="76"/>
        <v>14272</v>
      </c>
      <c r="G578">
        <f t="shared" si="79"/>
        <v>1.0053951998997945E-2</v>
      </c>
      <c r="I578">
        <f t="shared" si="80"/>
        <v>1.0053951998997945E-2</v>
      </c>
      <c r="O578">
        <f t="shared" ca="1" si="77"/>
        <v>-1.9368215549258588E-3</v>
      </c>
      <c r="Q578" s="2">
        <f t="shared" si="78"/>
        <v>34909.982199999999</v>
      </c>
    </row>
    <row r="579" spans="1:20">
      <c r="A579" s="60" t="s">
        <v>50</v>
      </c>
      <c r="B579" s="61" t="s">
        <v>468</v>
      </c>
      <c r="C579" s="62">
        <v>49963.775999999998</v>
      </c>
      <c r="D579" s="62" t="s">
        <v>481</v>
      </c>
      <c r="E579" s="26">
        <f t="shared" si="75"/>
        <v>14294.000400328678</v>
      </c>
      <c r="F579" s="8">
        <f t="shared" si="76"/>
        <v>14294</v>
      </c>
      <c r="G579">
        <f t="shared" si="79"/>
        <v>6.4240400388371199E-4</v>
      </c>
      <c r="I579">
        <f t="shared" si="80"/>
        <v>6.4240400388371199E-4</v>
      </c>
      <c r="O579">
        <f t="shared" ca="1" si="77"/>
        <v>-1.9334016567585034E-3</v>
      </c>
      <c r="Q579" s="2">
        <f t="shared" si="78"/>
        <v>34945.275999999998</v>
      </c>
    </row>
    <row r="580" spans="1:20">
      <c r="A580" s="23" t="s">
        <v>465</v>
      </c>
      <c r="B580" s="28"/>
      <c r="C580" s="24">
        <v>49963.775999999998</v>
      </c>
      <c r="D580" s="24"/>
      <c r="E580" s="8">
        <f t="shared" si="75"/>
        <v>14294.000400328678</v>
      </c>
      <c r="F580" s="8">
        <f t="shared" si="76"/>
        <v>14294</v>
      </c>
      <c r="G580">
        <f t="shared" si="79"/>
        <v>6.4240400388371199E-4</v>
      </c>
      <c r="I580">
        <f t="shared" si="80"/>
        <v>6.4240400388371199E-4</v>
      </c>
      <c r="O580">
        <f t="shared" ca="1" si="77"/>
        <v>-1.9334016567585034E-3</v>
      </c>
      <c r="Q580" s="2">
        <f t="shared" si="78"/>
        <v>34945.275999999998</v>
      </c>
      <c r="T580" s="2"/>
    </row>
    <row r="581" spans="1:20">
      <c r="A581" s="60" t="s">
        <v>50</v>
      </c>
      <c r="B581" s="61" t="s">
        <v>468</v>
      </c>
      <c r="C581" s="62">
        <v>49984.635000000002</v>
      </c>
      <c r="D581" s="62" t="s">
        <v>481</v>
      </c>
      <c r="E581" s="26">
        <f t="shared" si="75"/>
        <v>14306.999161061143</v>
      </c>
      <c r="F581" s="8">
        <f t="shared" si="76"/>
        <v>14307</v>
      </c>
      <c r="G581">
        <f t="shared" si="79"/>
        <v>-1.3462379938573577E-3</v>
      </c>
      <c r="I581">
        <f t="shared" si="80"/>
        <v>-1.3462379938573577E-3</v>
      </c>
      <c r="O581">
        <f t="shared" ca="1" si="77"/>
        <v>-1.9313808078414299E-3</v>
      </c>
      <c r="Q581" s="2">
        <f t="shared" si="78"/>
        <v>34966.135000000002</v>
      </c>
    </row>
    <row r="582" spans="1:20">
      <c r="A582" s="23" t="s">
        <v>465</v>
      </c>
      <c r="B582" s="28"/>
      <c r="C582" s="24">
        <v>49984.635000000002</v>
      </c>
      <c r="D582" s="24"/>
      <c r="E582" s="8">
        <f t="shared" si="75"/>
        <v>14306.999161061143</v>
      </c>
      <c r="F582" s="8">
        <f t="shared" si="76"/>
        <v>14307</v>
      </c>
      <c r="G582">
        <f t="shared" si="79"/>
        <v>-1.3462379938573577E-3</v>
      </c>
      <c r="I582">
        <f t="shared" si="80"/>
        <v>-1.3462379938573577E-3</v>
      </c>
      <c r="O582">
        <f t="shared" ca="1" si="77"/>
        <v>-1.9313808078414299E-3</v>
      </c>
      <c r="Q582" s="2">
        <f t="shared" si="78"/>
        <v>34966.135000000002</v>
      </c>
      <c r="T582" s="2"/>
    </row>
    <row r="583" spans="1:20">
      <c r="A583" s="60" t="s">
        <v>50</v>
      </c>
      <c r="B583" s="61" t="s">
        <v>468</v>
      </c>
      <c r="C583" s="62">
        <v>50053.652000000002</v>
      </c>
      <c r="D583" s="62" t="s">
        <v>481</v>
      </c>
      <c r="E583" s="26">
        <f t="shared" si="75"/>
        <v>14350.008675873571</v>
      </c>
      <c r="F583" s="8">
        <f t="shared" si="76"/>
        <v>14350</v>
      </c>
      <c r="G583">
        <f t="shared" si="79"/>
        <v>1.3922099999035709E-2</v>
      </c>
      <c r="I583">
        <f t="shared" si="80"/>
        <v>1.3922099999035709E-2</v>
      </c>
      <c r="O583">
        <f t="shared" ca="1" si="77"/>
        <v>-1.9246964614234177E-3</v>
      </c>
      <c r="Q583" s="2">
        <f t="shared" si="78"/>
        <v>35035.152000000002</v>
      </c>
    </row>
    <row r="584" spans="1:20">
      <c r="A584" s="23" t="s">
        <v>465</v>
      </c>
      <c r="B584" s="28"/>
      <c r="C584" s="24">
        <v>50053.652000000002</v>
      </c>
      <c r="D584" s="24"/>
      <c r="E584" s="8">
        <f t="shared" si="75"/>
        <v>14350.008675873571</v>
      </c>
      <c r="F584" s="8">
        <f t="shared" si="76"/>
        <v>14350</v>
      </c>
      <c r="G584">
        <f t="shared" si="79"/>
        <v>1.3922099999035709E-2</v>
      </c>
      <c r="I584">
        <f t="shared" si="80"/>
        <v>1.3922099999035709E-2</v>
      </c>
      <c r="O584">
        <f t="shared" ca="1" si="77"/>
        <v>-1.9246964614234177E-3</v>
      </c>
      <c r="Q584" s="2">
        <f t="shared" si="78"/>
        <v>35035.152000000002</v>
      </c>
      <c r="T584" s="2"/>
    </row>
    <row r="585" spans="1:20">
      <c r="A585" s="60" t="s">
        <v>34</v>
      </c>
      <c r="B585" s="61" t="s">
        <v>468</v>
      </c>
      <c r="C585" s="62">
        <v>50281.499600000003</v>
      </c>
      <c r="D585" s="62" t="s">
        <v>481</v>
      </c>
      <c r="E585" s="26">
        <f t="shared" si="75"/>
        <v>14491.997095062703</v>
      </c>
      <c r="F585" s="8">
        <f t="shared" si="76"/>
        <v>14492</v>
      </c>
      <c r="G585">
        <f t="shared" si="79"/>
        <v>-4.6615279934485443E-3</v>
      </c>
      <c r="I585">
        <f t="shared" si="80"/>
        <v>-4.6615279934485443E-3</v>
      </c>
      <c r="O585">
        <f t="shared" ca="1" si="77"/>
        <v>-1.9026225732523068E-3</v>
      </c>
      <c r="Q585" s="2">
        <f t="shared" si="78"/>
        <v>35262.999600000003</v>
      </c>
    </row>
    <row r="586" spans="1:20">
      <c r="A586" s="60" t="s">
        <v>34</v>
      </c>
      <c r="B586" s="61" t="s">
        <v>468</v>
      </c>
      <c r="C586" s="62">
        <v>50281.507299999997</v>
      </c>
      <c r="D586" s="62" t="s">
        <v>481</v>
      </c>
      <c r="E586" s="26">
        <f t="shared" si="75"/>
        <v>14492.001893493001</v>
      </c>
      <c r="F586" s="8">
        <f t="shared" si="76"/>
        <v>14492</v>
      </c>
      <c r="G586">
        <f t="shared" si="79"/>
        <v>3.0384720012079924E-3</v>
      </c>
      <c r="I586">
        <f t="shared" si="80"/>
        <v>3.0384720012079924E-3</v>
      </c>
      <c r="O586">
        <f t="shared" ca="1" si="77"/>
        <v>-1.9026225732523068E-3</v>
      </c>
      <c r="Q586" s="2">
        <f t="shared" si="78"/>
        <v>35263.007299999997</v>
      </c>
    </row>
    <row r="587" spans="1:20">
      <c r="A587" s="60" t="s">
        <v>34</v>
      </c>
      <c r="B587" s="61" t="s">
        <v>468</v>
      </c>
      <c r="C587" s="62">
        <v>50281.511500000001</v>
      </c>
      <c r="D587" s="62" t="s">
        <v>481</v>
      </c>
      <c r="E587" s="26">
        <f t="shared" si="75"/>
        <v>14492.00451081862</v>
      </c>
      <c r="F587" s="8">
        <f t="shared" si="76"/>
        <v>14492</v>
      </c>
      <c r="G587">
        <f t="shared" si="79"/>
        <v>7.2384720042464323E-3</v>
      </c>
      <c r="I587">
        <f t="shared" si="80"/>
        <v>7.2384720042464323E-3</v>
      </c>
      <c r="O587">
        <f t="shared" ca="1" si="77"/>
        <v>-1.9026225732523068E-3</v>
      </c>
      <c r="Q587" s="2">
        <f t="shared" si="78"/>
        <v>35263.011500000001</v>
      </c>
    </row>
    <row r="588" spans="1:20">
      <c r="A588" s="60" t="s">
        <v>1757</v>
      </c>
      <c r="B588" s="61" t="s">
        <v>468</v>
      </c>
      <c r="C588" s="62">
        <v>50307.182000000001</v>
      </c>
      <c r="D588" s="62" t="s">
        <v>481</v>
      </c>
      <c r="E588" s="26">
        <f t="shared" si="75"/>
        <v>14508.001667316186</v>
      </c>
      <c r="F588" s="8">
        <f t="shared" si="76"/>
        <v>14508</v>
      </c>
      <c r="G588">
        <f t="shared" si="79"/>
        <v>2.6755279977805912E-3</v>
      </c>
      <c r="I588">
        <f t="shared" si="80"/>
        <v>2.6755279977805912E-3</v>
      </c>
      <c r="O588">
        <f t="shared" ca="1" si="77"/>
        <v>-1.9001353745851392E-3</v>
      </c>
      <c r="Q588" s="2">
        <f t="shared" si="78"/>
        <v>35288.682000000001</v>
      </c>
    </row>
    <row r="589" spans="1:20">
      <c r="A589" s="60" t="s">
        <v>34</v>
      </c>
      <c r="B589" s="61" t="s">
        <v>468</v>
      </c>
      <c r="C589" s="62">
        <v>50318.419900000001</v>
      </c>
      <c r="D589" s="62" t="s">
        <v>481</v>
      </c>
      <c r="E589" s="26">
        <f t="shared" si="75"/>
        <v>14515.004820546703</v>
      </c>
      <c r="F589" s="8">
        <f t="shared" si="76"/>
        <v>14515</v>
      </c>
      <c r="G589">
        <f t="shared" si="79"/>
        <v>7.7354900058708154E-3</v>
      </c>
      <c r="I589">
        <f t="shared" si="80"/>
        <v>7.7354900058708154E-3</v>
      </c>
      <c r="O589">
        <f t="shared" ca="1" si="77"/>
        <v>-1.8990472251682535E-3</v>
      </c>
      <c r="Q589" s="2">
        <f t="shared" si="78"/>
        <v>35299.919900000001</v>
      </c>
    </row>
    <row r="590" spans="1:20">
      <c r="A590" s="60" t="s">
        <v>34</v>
      </c>
      <c r="B590" s="61" t="s">
        <v>468</v>
      </c>
      <c r="C590" s="62">
        <v>50318.4254</v>
      </c>
      <c r="D590" s="62" t="s">
        <v>481</v>
      </c>
      <c r="E590" s="26">
        <f t="shared" si="75"/>
        <v>14515.008247996917</v>
      </c>
      <c r="F590" s="8">
        <f t="shared" si="76"/>
        <v>14515</v>
      </c>
      <c r="G590">
        <f t="shared" si="79"/>
        <v>1.3235490005172323E-2</v>
      </c>
      <c r="I590">
        <f t="shared" si="80"/>
        <v>1.3235490005172323E-2</v>
      </c>
      <c r="O590">
        <f t="shared" ca="1" si="77"/>
        <v>-1.8990472251682535E-3</v>
      </c>
      <c r="Q590" s="2">
        <f t="shared" si="78"/>
        <v>35299.9254</v>
      </c>
    </row>
    <row r="591" spans="1:20">
      <c r="A591" s="60" t="s">
        <v>50</v>
      </c>
      <c r="B591" s="61" t="s">
        <v>468</v>
      </c>
      <c r="C591" s="62">
        <v>50321.625</v>
      </c>
      <c r="D591" s="62" t="s">
        <v>481</v>
      </c>
      <c r="E591" s="26">
        <f t="shared" si="75"/>
        <v>14517.002151580004</v>
      </c>
      <c r="F591" s="8">
        <f t="shared" si="76"/>
        <v>14517</v>
      </c>
      <c r="G591">
        <f t="shared" si="79"/>
        <v>3.4526219969848171E-3</v>
      </c>
      <c r="I591">
        <f t="shared" si="80"/>
        <v>3.4526219969848171E-3</v>
      </c>
      <c r="O591">
        <f t="shared" ca="1" si="77"/>
        <v>-1.8987363253348578E-3</v>
      </c>
      <c r="Q591" s="2">
        <f t="shared" si="78"/>
        <v>35303.125</v>
      </c>
    </row>
    <row r="592" spans="1:20">
      <c r="A592" s="23" t="s">
        <v>465</v>
      </c>
      <c r="B592" s="28"/>
      <c r="C592" s="24">
        <v>50321.625</v>
      </c>
      <c r="D592" s="24"/>
      <c r="E592" s="26">
        <f t="shared" si="75"/>
        <v>14517.002151580004</v>
      </c>
      <c r="F592" s="8">
        <f t="shared" si="76"/>
        <v>14517</v>
      </c>
      <c r="G592">
        <f t="shared" si="79"/>
        <v>3.4526219969848171E-3</v>
      </c>
      <c r="I592">
        <f t="shared" si="80"/>
        <v>3.4526219969848171E-3</v>
      </c>
      <c r="O592">
        <f t="shared" ca="1" si="77"/>
        <v>-1.8987363253348578E-3</v>
      </c>
      <c r="Q592" s="2">
        <f t="shared" si="78"/>
        <v>35303.125</v>
      </c>
      <c r="T592" s="2"/>
    </row>
    <row r="593" spans="1:20">
      <c r="A593" s="60" t="s">
        <v>50</v>
      </c>
      <c r="B593" s="61" t="s">
        <v>468</v>
      </c>
      <c r="C593" s="62">
        <v>50337.665999999997</v>
      </c>
      <c r="D593" s="62" t="s">
        <v>481</v>
      </c>
      <c r="E593" s="26">
        <f t="shared" si="75"/>
        <v>14526.998465924384</v>
      </c>
      <c r="F593" s="8">
        <f t="shared" si="76"/>
        <v>14527</v>
      </c>
      <c r="G593">
        <f t="shared" si="79"/>
        <v>-2.4617180024506524E-3</v>
      </c>
      <c r="I593">
        <f t="shared" si="80"/>
        <v>-2.4617180024506524E-3</v>
      </c>
      <c r="O593">
        <f t="shared" ca="1" si="77"/>
        <v>-1.897181826167878E-3</v>
      </c>
      <c r="Q593" s="2">
        <f t="shared" si="78"/>
        <v>35319.165999999997</v>
      </c>
    </row>
    <row r="594" spans="1:20">
      <c r="A594" s="23" t="s">
        <v>465</v>
      </c>
      <c r="B594" s="28"/>
      <c r="C594" s="24">
        <v>50337.665999999997</v>
      </c>
      <c r="D594" s="24"/>
      <c r="E594" s="26">
        <f t="shared" si="75"/>
        <v>14526.998465924384</v>
      </c>
      <c r="F594" s="8">
        <f t="shared" si="76"/>
        <v>14527</v>
      </c>
      <c r="G594">
        <f t="shared" si="79"/>
        <v>-2.4617180024506524E-3</v>
      </c>
      <c r="I594">
        <f t="shared" si="80"/>
        <v>-2.4617180024506524E-3</v>
      </c>
      <c r="O594">
        <f t="shared" ca="1" si="77"/>
        <v>-1.897181826167878E-3</v>
      </c>
      <c r="Q594" s="2">
        <f t="shared" si="78"/>
        <v>35319.165999999997</v>
      </c>
      <c r="T594" s="2"/>
    </row>
    <row r="595" spans="1:20">
      <c r="A595" s="60" t="s">
        <v>86</v>
      </c>
      <c r="B595" s="61" t="s">
        <v>468</v>
      </c>
      <c r="C595" s="62">
        <v>50363.35</v>
      </c>
      <c r="D595" s="62" t="s">
        <v>481</v>
      </c>
      <c r="E595" s="26">
        <f t="shared" si="75"/>
        <v>14543.004035254295</v>
      </c>
      <c r="F595" s="8">
        <f t="shared" si="76"/>
        <v>14543</v>
      </c>
      <c r="G595">
        <f t="shared" si="79"/>
        <v>6.4753379992907867E-3</v>
      </c>
      <c r="I595">
        <f>G595</f>
        <v>6.4753379992907867E-3</v>
      </c>
      <c r="O595">
        <f t="shared" ca="1" si="77"/>
        <v>-1.8946946275007108E-3</v>
      </c>
      <c r="Q595" s="2">
        <f t="shared" si="78"/>
        <v>35344.85</v>
      </c>
    </row>
    <row r="596" spans="1:20">
      <c r="A596" s="60" t="s">
        <v>50</v>
      </c>
      <c r="B596" s="61" t="s">
        <v>468</v>
      </c>
      <c r="C596" s="62">
        <v>50427.536999999997</v>
      </c>
      <c r="D596" s="62" t="s">
        <v>481</v>
      </c>
      <c r="E596" s="26">
        <f t="shared" si="75"/>
        <v>14583.003625605443</v>
      </c>
      <c r="F596" s="8">
        <f t="shared" si="76"/>
        <v>14583</v>
      </c>
      <c r="G596">
        <f t="shared" si="79"/>
        <v>5.8179780025966465E-3</v>
      </c>
      <c r="I596">
        <f t="shared" ref="I596:I615" si="81">+G596</f>
        <v>5.8179780025966465E-3</v>
      </c>
      <c r="O596">
        <f t="shared" ca="1" si="77"/>
        <v>-1.8884766308327923E-3</v>
      </c>
      <c r="Q596" s="2">
        <f t="shared" si="78"/>
        <v>35409.036999999997</v>
      </c>
    </row>
    <row r="597" spans="1:20">
      <c r="A597" s="23" t="s">
        <v>465</v>
      </c>
      <c r="B597" s="28"/>
      <c r="C597" s="24">
        <v>50427.536999999997</v>
      </c>
      <c r="D597" s="24"/>
      <c r="E597" s="26">
        <f t="shared" ref="E597:E660" si="82">+(C597-C$7)/C$8</f>
        <v>14583.003625605443</v>
      </c>
      <c r="F597" s="8">
        <f t="shared" ref="F597:F660" si="83">ROUND(2*E597,0)/2</f>
        <v>14583</v>
      </c>
      <c r="G597">
        <f t="shared" si="79"/>
        <v>5.8179780025966465E-3</v>
      </c>
      <c r="I597">
        <f t="shared" si="81"/>
        <v>5.8179780025966465E-3</v>
      </c>
      <c r="O597">
        <f t="shared" ref="O597:O660" ca="1" si="84">+C$11+C$12*F597</f>
        <v>-1.8884766308327923E-3</v>
      </c>
      <c r="Q597" s="2">
        <f t="shared" ref="Q597:Q660" si="85">+C597-15018.5</f>
        <v>35409.036999999997</v>
      </c>
      <c r="T597" s="2"/>
    </row>
    <row r="598" spans="1:20">
      <c r="A598" s="60" t="s">
        <v>34</v>
      </c>
      <c r="B598" s="61" t="s">
        <v>468</v>
      </c>
      <c r="C598" s="62">
        <v>50671.450700000001</v>
      </c>
      <c r="D598" s="62" t="s">
        <v>481</v>
      </c>
      <c r="E598" s="26">
        <f t="shared" si="82"/>
        <v>14735.004000775392</v>
      </c>
      <c r="F598" s="8">
        <f t="shared" si="83"/>
        <v>14735</v>
      </c>
      <c r="G598">
        <f t="shared" si="79"/>
        <v>6.4200100023299456E-3</v>
      </c>
      <c r="I598">
        <f t="shared" si="81"/>
        <v>6.4200100023299456E-3</v>
      </c>
      <c r="O598">
        <f t="shared" ca="1" si="84"/>
        <v>-1.8648482434947019E-3</v>
      </c>
      <c r="Q598" s="2">
        <f t="shared" si="85"/>
        <v>35652.950700000001</v>
      </c>
    </row>
    <row r="599" spans="1:20">
      <c r="A599" s="60" t="s">
        <v>50</v>
      </c>
      <c r="B599" s="61" t="s">
        <v>468</v>
      </c>
      <c r="C599" s="62">
        <v>50698.731</v>
      </c>
      <c r="D599" s="62" t="s">
        <v>481</v>
      </c>
      <c r="E599" s="26">
        <f t="shared" si="82"/>
        <v>14752.004340792162</v>
      </c>
      <c r="F599" s="8">
        <f t="shared" si="83"/>
        <v>14752</v>
      </c>
      <c r="G599">
        <f t="shared" si="79"/>
        <v>6.9656319974455982E-3</v>
      </c>
      <c r="I599">
        <f t="shared" si="81"/>
        <v>6.9656319974455982E-3</v>
      </c>
      <c r="O599">
        <f t="shared" ca="1" si="84"/>
        <v>-1.8622055949108363E-3</v>
      </c>
      <c r="Q599" s="2">
        <f t="shared" si="85"/>
        <v>35680.231</v>
      </c>
    </row>
    <row r="600" spans="1:20">
      <c r="A600" s="23" t="s">
        <v>465</v>
      </c>
      <c r="B600" s="28"/>
      <c r="C600" s="24">
        <v>50698.731</v>
      </c>
      <c r="D600" s="24"/>
      <c r="E600" s="26">
        <f t="shared" si="82"/>
        <v>14752.004340792162</v>
      </c>
      <c r="F600" s="8">
        <f t="shared" si="83"/>
        <v>14752</v>
      </c>
      <c r="G600">
        <f t="shared" si="79"/>
        <v>6.9656319974455982E-3</v>
      </c>
      <c r="I600">
        <f t="shared" si="81"/>
        <v>6.9656319974455982E-3</v>
      </c>
      <c r="O600">
        <f t="shared" ca="1" si="84"/>
        <v>-1.8622055949108363E-3</v>
      </c>
      <c r="Q600" s="2">
        <f t="shared" si="85"/>
        <v>35680.231</v>
      </c>
      <c r="T600" s="2"/>
    </row>
    <row r="601" spans="1:20">
      <c r="A601" s="60" t="s">
        <v>50</v>
      </c>
      <c r="B601" s="61" t="s">
        <v>468</v>
      </c>
      <c r="C601" s="62">
        <v>50719.584000000003</v>
      </c>
      <c r="D601" s="62" t="s">
        <v>481</v>
      </c>
      <c r="E601" s="26">
        <f t="shared" si="82"/>
        <v>14764.99936248803</v>
      </c>
      <c r="F601" s="8">
        <f t="shared" si="83"/>
        <v>14765</v>
      </c>
      <c r="G601">
        <f t="shared" si="79"/>
        <v>-1.0230100015178323E-3</v>
      </c>
      <c r="I601">
        <f t="shared" si="81"/>
        <v>-1.0230100015178323E-3</v>
      </c>
      <c r="O601">
        <f t="shared" ca="1" si="84"/>
        <v>-1.8601847459937628E-3</v>
      </c>
      <c r="Q601" s="2">
        <f t="shared" si="85"/>
        <v>35701.084000000003</v>
      </c>
    </row>
    <row r="602" spans="1:20">
      <c r="A602" s="23" t="s">
        <v>465</v>
      </c>
      <c r="B602" s="28"/>
      <c r="C602" s="24">
        <v>50719.584000000003</v>
      </c>
      <c r="D602" s="24"/>
      <c r="E602" s="26">
        <f t="shared" si="82"/>
        <v>14764.99936248803</v>
      </c>
      <c r="F602" s="8">
        <f t="shared" si="83"/>
        <v>14765</v>
      </c>
      <c r="G602">
        <f t="shared" si="79"/>
        <v>-1.0230100015178323E-3</v>
      </c>
      <c r="I602">
        <f t="shared" si="81"/>
        <v>-1.0230100015178323E-3</v>
      </c>
      <c r="O602">
        <f t="shared" ca="1" si="84"/>
        <v>-1.8601847459937628E-3</v>
      </c>
      <c r="Q602" s="2">
        <f t="shared" si="85"/>
        <v>35701.084000000003</v>
      </c>
      <c r="T602" s="2"/>
    </row>
    <row r="603" spans="1:20">
      <c r="A603" s="60" t="s">
        <v>50</v>
      </c>
      <c r="B603" s="61" t="s">
        <v>468</v>
      </c>
      <c r="C603" s="62">
        <v>50796.61</v>
      </c>
      <c r="D603" s="62" t="s">
        <v>481</v>
      </c>
      <c r="E603" s="26">
        <f t="shared" si="82"/>
        <v>14812.999867985836</v>
      </c>
      <c r="F603" s="8">
        <f t="shared" si="83"/>
        <v>14813</v>
      </c>
      <c r="G603">
        <f t="shared" si="79"/>
        <v>-2.118419943144545E-4</v>
      </c>
      <c r="I603">
        <f t="shared" si="81"/>
        <v>-2.118419943144545E-4</v>
      </c>
      <c r="O603">
        <f t="shared" ca="1" si="84"/>
        <v>-1.8527231499922605E-3</v>
      </c>
      <c r="Q603" s="2">
        <f t="shared" si="85"/>
        <v>35778.11</v>
      </c>
    </row>
    <row r="604" spans="1:20">
      <c r="A604" s="23" t="s">
        <v>465</v>
      </c>
      <c r="B604" s="28"/>
      <c r="C604" s="24">
        <v>50796.61</v>
      </c>
      <c r="D604" s="24"/>
      <c r="E604" s="26">
        <f t="shared" si="82"/>
        <v>14812.999867985836</v>
      </c>
      <c r="F604" s="8">
        <f t="shared" si="83"/>
        <v>14813</v>
      </c>
      <c r="G604">
        <f t="shared" si="79"/>
        <v>-2.118419943144545E-4</v>
      </c>
      <c r="I604">
        <f t="shared" si="81"/>
        <v>-2.118419943144545E-4</v>
      </c>
      <c r="O604">
        <f t="shared" ca="1" si="84"/>
        <v>-1.8527231499922605E-3</v>
      </c>
      <c r="Q604" s="2">
        <f t="shared" si="85"/>
        <v>35778.11</v>
      </c>
      <c r="T604" s="2"/>
    </row>
    <row r="605" spans="1:20">
      <c r="A605" s="60" t="s">
        <v>34</v>
      </c>
      <c r="B605" s="61" t="s">
        <v>468</v>
      </c>
      <c r="C605" s="62">
        <v>51016.451200000003</v>
      </c>
      <c r="D605" s="62" t="s">
        <v>481</v>
      </c>
      <c r="E605" s="26">
        <f t="shared" si="82"/>
        <v>14949.998916738783</v>
      </c>
      <c r="F605" s="8">
        <f t="shared" si="83"/>
        <v>14950</v>
      </c>
      <c r="G605">
        <f t="shared" si="79"/>
        <v>-1.738300001306925E-3</v>
      </c>
      <c r="I605">
        <f t="shared" si="81"/>
        <v>-1.738300001306925E-3</v>
      </c>
      <c r="O605">
        <f t="shared" ca="1" si="84"/>
        <v>-1.8314265114046397E-3</v>
      </c>
      <c r="Q605" s="2">
        <f t="shared" si="85"/>
        <v>35997.951200000003</v>
      </c>
    </row>
    <row r="606" spans="1:20">
      <c r="A606" s="60" t="s">
        <v>34</v>
      </c>
      <c r="B606" s="61" t="s">
        <v>468</v>
      </c>
      <c r="C606" s="62">
        <v>51016.453300000001</v>
      </c>
      <c r="D606" s="62" t="s">
        <v>481</v>
      </c>
      <c r="E606" s="26">
        <f t="shared" si="82"/>
        <v>14950.000225401591</v>
      </c>
      <c r="F606" s="8">
        <f t="shared" si="83"/>
        <v>14950</v>
      </c>
      <c r="G606">
        <f t="shared" si="79"/>
        <v>3.6169999657431617E-4</v>
      </c>
      <c r="I606">
        <f t="shared" si="81"/>
        <v>3.6169999657431617E-4</v>
      </c>
      <c r="O606">
        <f t="shared" ca="1" si="84"/>
        <v>-1.8314265114046397E-3</v>
      </c>
      <c r="Q606" s="2">
        <f t="shared" si="85"/>
        <v>35997.953300000001</v>
      </c>
    </row>
    <row r="607" spans="1:20">
      <c r="A607" s="60" t="s">
        <v>34</v>
      </c>
      <c r="B607" s="61" t="s">
        <v>468</v>
      </c>
      <c r="C607" s="62">
        <v>51016.456100000003</v>
      </c>
      <c r="D607" s="62" t="s">
        <v>481</v>
      </c>
      <c r="E607" s="26">
        <f t="shared" si="82"/>
        <v>14950.001970285337</v>
      </c>
      <c r="F607" s="8">
        <f t="shared" si="83"/>
        <v>14950</v>
      </c>
      <c r="G607">
        <f t="shared" si="79"/>
        <v>3.1616999985999428E-3</v>
      </c>
      <c r="I607">
        <f t="shared" si="81"/>
        <v>3.1616999985999428E-3</v>
      </c>
      <c r="O607">
        <f t="shared" ca="1" si="84"/>
        <v>-1.8314265114046397E-3</v>
      </c>
      <c r="Q607" s="2">
        <f t="shared" si="85"/>
        <v>35997.956100000003</v>
      </c>
    </row>
    <row r="608" spans="1:20">
      <c r="A608" s="60" t="s">
        <v>34</v>
      </c>
      <c r="B608" s="61" t="s">
        <v>468</v>
      </c>
      <c r="C608" s="62">
        <v>51016.457499999997</v>
      </c>
      <c r="D608" s="62" t="s">
        <v>481</v>
      </c>
      <c r="E608" s="26">
        <f t="shared" si="82"/>
        <v>14950.002842727206</v>
      </c>
      <c r="F608" s="8">
        <f t="shared" si="83"/>
        <v>14950</v>
      </c>
      <c r="G608">
        <f t="shared" si="79"/>
        <v>4.5616999923367985E-3</v>
      </c>
      <c r="I608">
        <f t="shared" si="81"/>
        <v>4.5616999923367985E-3</v>
      </c>
      <c r="O608">
        <f t="shared" ca="1" si="84"/>
        <v>-1.8314265114046397E-3</v>
      </c>
      <c r="Q608" s="2">
        <f t="shared" si="85"/>
        <v>35997.957499999997</v>
      </c>
    </row>
    <row r="609" spans="1:20">
      <c r="A609" s="60" t="s">
        <v>34</v>
      </c>
      <c r="B609" s="61" t="s">
        <v>468</v>
      </c>
      <c r="C609" s="62">
        <v>51016.458899999998</v>
      </c>
      <c r="D609" s="62" t="s">
        <v>481</v>
      </c>
      <c r="E609" s="26">
        <f t="shared" si="82"/>
        <v>14950.003715169079</v>
      </c>
      <c r="F609" s="8">
        <f t="shared" si="83"/>
        <v>14950</v>
      </c>
      <c r="G609">
        <f t="shared" si="79"/>
        <v>5.9616999933496118E-3</v>
      </c>
      <c r="I609">
        <f t="shared" si="81"/>
        <v>5.9616999933496118E-3</v>
      </c>
      <c r="O609">
        <f t="shared" ca="1" si="84"/>
        <v>-1.8314265114046397E-3</v>
      </c>
      <c r="Q609" s="2">
        <f t="shared" si="85"/>
        <v>35997.958899999998</v>
      </c>
    </row>
    <row r="610" spans="1:20">
      <c r="A610" s="60" t="s">
        <v>34</v>
      </c>
      <c r="B610" s="61" t="s">
        <v>468</v>
      </c>
      <c r="C610" s="62">
        <v>51016.4637</v>
      </c>
      <c r="D610" s="62" t="s">
        <v>481</v>
      </c>
      <c r="E610" s="26">
        <f t="shared" si="82"/>
        <v>14950.006706398361</v>
      </c>
      <c r="F610" s="8">
        <f t="shared" si="83"/>
        <v>14950</v>
      </c>
      <c r="G610">
        <f t="shared" si="79"/>
        <v>1.0761699995782692E-2</v>
      </c>
      <c r="I610">
        <f t="shared" si="81"/>
        <v>1.0761699995782692E-2</v>
      </c>
      <c r="O610">
        <f t="shared" ca="1" si="84"/>
        <v>-1.8314265114046397E-3</v>
      </c>
      <c r="Q610" s="2">
        <f t="shared" si="85"/>
        <v>35997.9637</v>
      </c>
    </row>
    <row r="611" spans="1:20">
      <c r="A611" s="60" t="s">
        <v>34</v>
      </c>
      <c r="B611" s="61" t="s">
        <v>468</v>
      </c>
      <c r="C611" s="62">
        <v>51016.464399999997</v>
      </c>
      <c r="D611" s="62" t="s">
        <v>481</v>
      </c>
      <c r="E611" s="26">
        <f t="shared" si="82"/>
        <v>14950.007142619294</v>
      </c>
      <c r="F611" s="8">
        <f t="shared" si="83"/>
        <v>14950</v>
      </c>
      <c r="G611">
        <f t="shared" si="79"/>
        <v>1.146169999265112E-2</v>
      </c>
      <c r="I611">
        <f t="shared" si="81"/>
        <v>1.146169999265112E-2</v>
      </c>
      <c r="O611">
        <f t="shared" ca="1" si="84"/>
        <v>-1.8314265114046397E-3</v>
      </c>
      <c r="Q611" s="2">
        <f t="shared" si="85"/>
        <v>35997.964399999997</v>
      </c>
    </row>
    <row r="612" spans="1:20">
      <c r="A612" s="60" t="s">
        <v>50</v>
      </c>
      <c r="B612" s="61" t="s">
        <v>468</v>
      </c>
      <c r="C612" s="62">
        <v>51027.684000000001</v>
      </c>
      <c r="D612" s="62" t="s">
        <v>481</v>
      </c>
      <c r="E612" s="26">
        <f t="shared" si="82"/>
        <v>14956.998891788191</v>
      </c>
      <c r="F612" s="8">
        <f t="shared" si="83"/>
        <v>14957</v>
      </c>
      <c r="G612">
        <f t="shared" si="79"/>
        <v>-1.7783379953471012E-3</v>
      </c>
      <c r="I612">
        <f t="shared" si="81"/>
        <v>-1.7783379953471012E-3</v>
      </c>
      <c r="O612">
        <f t="shared" ca="1" si="84"/>
        <v>-1.8303383619877539E-3</v>
      </c>
      <c r="Q612" s="2">
        <f t="shared" si="85"/>
        <v>36009.184000000001</v>
      </c>
    </row>
    <row r="613" spans="1:20">
      <c r="A613" s="23" t="s">
        <v>465</v>
      </c>
      <c r="B613" s="28"/>
      <c r="C613" s="24">
        <v>51027.684000000001</v>
      </c>
      <c r="D613" s="24"/>
      <c r="E613" s="26">
        <f t="shared" si="82"/>
        <v>14956.998891788191</v>
      </c>
      <c r="F613" s="8">
        <f t="shared" si="83"/>
        <v>14957</v>
      </c>
      <c r="G613">
        <f t="shared" si="79"/>
        <v>-1.7783379953471012E-3</v>
      </c>
      <c r="I613">
        <f t="shared" si="81"/>
        <v>-1.7783379953471012E-3</v>
      </c>
      <c r="O613">
        <f t="shared" ca="1" si="84"/>
        <v>-1.8303383619877539E-3</v>
      </c>
      <c r="Q613" s="2">
        <f t="shared" si="85"/>
        <v>36009.184000000001</v>
      </c>
      <c r="T613" s="2"/>
    </row>
    <row r="614" spans="1:20">
      <c r="A614" s="60" t="s">
        <v>34</v>
      </c>
      <c r="B614" s="61" t="s">
        <v>468</v>
      </c>
      <c r="C614" s="62">
        <v>51032.499199999998</v>
      </c>
      <c r="D614" s="62" t="s">
        <v>481</v>
      </c>
      <c r="E614" s="26">
        <f t="shared" si="82"/>
        <v>14959.999593292525</v>
      </c>
      <c r="F614" s="8">
        <f t="shared" si="83"/>
        <v>14960</v>
      </c>
      <c r="G614">
        <f t="shared" ref="G614:G627" si="86">+C614-(C$7+F614*C$8)</f>
        <v>-6.5264000295428559E-4</v>
      </c>
      <c r="I614">
        <f t="shared" si="81"/>
        <v>-6.5264000295428559E-4</v>
      </c>
      <c r="O614">
        <f t="shared" ca="1" si="84"/>
        <v>-1.8298720122376599E-3</v>
      </c>
      <c r="Q614" s="2">
        <f t="shared" si="85"/>
        <v>36013.999199999998</v>
      </c>
    </row>
    <row r="615" spans="1:20">
      <c r="A615" s="60" t="s">
        <v>1757</v>
      </c>
      <c r="B615" s="61" t="s">
        <v>468</v>
      </c>
      <c r="C615" s="62">
        <v>51042.129000000001</v>
      </c>
      <c r="D615" s="62" t="s">
        <v>481</v>
      </c>
      <c r="E615" s="26">
        <f t="shared" si="82"/>
        <v>14966.00062239754</v>
      </c>
      <c r="F615" s="8">
        <f t="shared" si="83"/>
        <v>14966</v>
      </c>
      <c r="G615">
        <f t="shared" si="86"/>
        <v>9.9875600426457822E-4</v>
      </c>
      <c r="I615">
        <f t="shared" si="81"/>
        <v>9.9875600426457822E-4</v>
      </c>
      <c r="O615">
        <f t="shared" ca="1" si="84"/>
        <v>-1.8289393127374721E-3</v>
      </c>
      <c r="Q615" s="2">
        <f t="shared" si="85"/>
        <v>36023.629000000001</v>
      </c>
    </row>
    <row r="616" spans="1:20">
      <c r="A616" s="60" t="s">
        <v>86</v>
      </c>
      <c r="B616" s="61" t="s">
        <v>468</v>
      </c>
      <c r="C616" s="62">
        <v>51053.36</v>
      </c>
      <c r="D616" s="62" t="s">
        <v>481</v>
      </c>
      <c r="E616" s="26">
        <f t="shared" si="82"/>
        <v>14972.999475735969</v>
      </c>
      <c r="F616" s="8">
        <f t="shared" si="83"/>
        <v>14973</v>
      </c>
      <c r="G616">
        <f t="shared" si="86"/>
        <v>-8.4128200251143426E-4</v>
      </c>
      <c r="I616">
        <f>G616</f>
        <v>-8.4128200251143426E-4</v>
      </c>
      <c r="O616">
        <f t="shared" ca="1" si="84"/>
        <v>-1.8278511633205864E-3</v>
      </c>
      <c r="Q616" s="2">
        <f t="shared" si="85"/>
        <v>36034.86</v>
      </c>
    </row>
    <row r="617" spans="1:20">
      <c r="A617" s="60" t="s">
        <v>86</v>
      </c>
      <c r="B617" s="61" t="s">
        <v>468</v>
      </c>
      <c r="C617" s="62">
        <v>51138.398999999998</v>
      </c>
      <c r="D617" s="62" t="s">
        <v>481</v>
      </c>
      <c r="E617" s="26">
        <f t="shared" si="82"/>
        <v>15025.993464610217</v>
      </c>
      <c r="F617" s="8">
        <f t="shared" si="83"/>
        <v>15026</v>
      </c>
      <c r="G617">
        <f t="shared" si="86"/>
        <v>-1.0487284002010711E-2</v>
      </c>
      <c r="I617">
        <f>G617</f>
        <v>-1.0487284002010711E-2</v>
      </c>
      <c r="O617">
        <f t="shared" ca="1" si="84"/>
        <v>-1.8196123177355943E-3</v>
      </c>
      <c r="Q617" s="2">
        <f t="shared" si="85"/>
        <v>36119.898999999998</v>
      </c>
    </row>
    <row r="618" spans="1:20">
      <c r="A618" s="60" t="s">
        <v>50</v>
      </c>
      <c r="B618" s="61" t="s">
        <v>468</v>
      </c>
      <c r="C618" s="62">
        <v>51425.65</v>
      </c>
      <c r="D618" s="62" t="s">
        <v>481</v>
      </c>
      <c r="E618" s="26">
        <f t="shared" si="82"/>
        <v>15205.000464905581</v>
      </c>
      <c r="F618" s="8">
        <f t="shared" si="83"/>
        <v>15205</v>
      </c>
      <c r="G618">
        <f t="shared" si="86"/>
        <v>7.4603000393835828E-4</v>
      </c>
      <c r="I618">
        <f t="shared" ref="I618:I625" si="87">+G618</f>
        <v>7.4603000393835828E-4</v>
      </c>
      <c r="O618">
        <f t="shared" ca="1" si="84"/>
        <v>-1.7917867826466589E-3</v>
      </c>
      <c r="Q618" s="2">
        <f t="shared" si="85"/>
        <v>36407.15</v>
      </c>
    </row>
    <row r="619" spans="1:20">
      <c r="A619" s="23" t="s">
        <v>465</v>
      </c>
      <c r="B619" s="28"/>
      <c r="C619" s="24">
        <v>51425.65</v>
      </c>
      <c r="D619" s="24"/>
      <c r="E619" s="26">
        <f t="shared" si="82"/>
        <v>15205.000464905581</v>
      </c>
      <c r="F619" s="8">
        <f t="shared" si="83"/>
        <v>15205</v>
      </c>
      <c r="G619">
        <f t="shared" si="86"/>
        <v>7.4603000393835828E-4</v>
      </c>
      <c r="I619">
        <f t="shared" si="87"/>
        <v>7.4603000393835828E-4</v>
      </c>
      <c r="O619">
        <f t="shared" ca="1" si="84"/>
        <v>-1.7917867826466589E-3</v>
      </c>
      <c r="Q619" s="2">
        <f t="shared" si="85"/>
        <v>36407.15</v>
      </c>
      <c r="T619" s="2"/>
    </row>
    <row r="620" spans="1:20">
      <c r="A620" s="60" t="s">
        <v>50</v>
      </c>
      <c r="B620" s="61" t="s">
        <v>468</v>
      </c>
      <c r="C620" s="62">
        <v>51433.678</v>
      </c>
      <c r="D620" s="62" t="s">
        <v>481</v>
      </c>
      <c r="E620" s="26">
        <f t="shared" si="82"/>
        <v>15210.003295873517</v>
      </c>
      <c r="F620" s="8">
        <f t="shared" si="83"/>
        <v>15210</v>
      </c>
      <c r="G620">
        <f t="shared" si="86"/>
        <v>5.2888600039295852E-3</v>
      </c>
      <c r="I620">
        <f t="shared" si="87"/>
        <v>5.2888600039295852E-3</v>
      </c>
      <c r="O620">
        <f t="shared" ca="1" si="84"/>
        <v>-1.7910095330631692E-3</v>
      </c>
      <c r="Q620" s="2">
        <f t="shared" si="85"/>
        <v>36415.178</v>
      </c>
    </row>
    <row r="621" spans="1:20">
      <c r="A621" s="23" t="s">
        <v>465</v>
      </c>
      <c r="B621" s="28"/>
      <c r="C621" s="24">
        <v>51433.678</v>
      </c>
      <c r="D621" s="24"/>
      <c r="E621" s="26">
        <f t="shared" si="82"/>
        <v>15210.003295873517</v>
      </c>
      <c r="F621" s="8">
        <f t="shared" si="83"/>
        <v>15210</v>
      </c>
      <c r="G621">
        <f t="shared" si="86"/>
        <v>5.2888600039295852E-3</v>
      </c>
      <c r="I621">
        <f t="shared" si="87"/>
        <v>5.2888600039295852E-3</v>
      </c>
      <c r="O621">
        <f t="shared" ca="1" si="84"/>
        <v>-1.7910095330631692E-3</v>
      </c>
      <c r="Q621" s="2">
        <f t="shared" si="85"/>
        <v>36415.178</v>
      </c>
      <c r="T621" s="2"/>
    </row>
    <row r="622" spans="1:20">
      <c r="A622" s="60" t="s">
        <v>50</v>
      </c>
      <c r="B622" s="61" t="s">
        <v>468</v>
      </c>
      <c r="C622" s="62">
        <v>51433.688999999998</v>
      </c>
      <c r="D622" s="62" t="s">
        <v>481</v>
      </c>
      <c r="E622" s="26">
        <f t="shared" si="82"/>
        <v>15210.010150773945</v>
      </c>
      <c r="F622" s="8">
        <f t="shared" si="83"/>
        <v>15210</v>
      </c>
      <c r="G622">
        <f t="shared" si="86"/>
        <v>1.6288860002532601E-2</v>
      </c>
      <c r="I622">
        <f t="shared" si="87"/>
        <v>1.6288860002532601E-2</v>
      </c>
      <c r="O622">
        <f t="shared" ca="1" si="84"/>
        <v>-1.7910095330631692E-3</v>
      </c>
      <c r="Q622" s="2">
        <f t="shared" si="85"/>
        <v>36415.188999999998</v>
      </c>
    </row>
    <row r="623" spans="1:20">
      <c r="A623" s="23" t="s">
        <v>465</v>
      </c>
      <c r="B623" s="28"/>
      <c r="C623" s="24">
        <v>51433.688999999998</v>
      </c>
      <c r="D623" s="24"/>
      <c r="E623" s="26">
        <f t="shared" si="82"/>
        <v>15210.010150773945</v>
      </c>
      <c r="F623" s="8">
        <f t="shared" si="83"/>
        <v>15210</v>
      </c>
      <c r="G623">
        <f t="shared" si="86"/>
        <v>1.6288860002532601E-2</v>
      </c>
      <c r="I623">
        <f t="shared" si="87"/>
        <v>1.6288860002532601E-2</v>
      </c>
      <c r="O623">
        <f t="shared" ca="1" si="84"/>
        <v>-1.7910095330631692E-3</v>
      </c>
      <c r="Q623" s="2">
        <f t="shared" si="85"/>
        <v>36415.188999999998</v>
      </c>
      <c r="T623" s="2"/>
    </row>
    <row r="624" spans="1:20">
      <c r="A624" s="60" t="s">
        <v>50</v>
      </c>
      <c r="B624" s="61" t="s">
        <v>468</v>
      </c>
      <c r="C624" s="62">
        <v>51462.561000000002</v>
      </c>
      <c r="D624" s="62" t="s">
        <v>481</v>
      </c>
      <c r="E624" s="26">
        <f t="shared" si="82"/>
        <v>15228.002394882855</v>
      </c>
      <c r="F624" s="8">
        <f t="shared" si="83"/>
        <v>15228</v>
      </c>
      <c r="G624">
        <f t="shared" si="86"/>
        <v>3.8430480053648353E-3</v>
      </c>
      <c r="I624">
        <f t="shared" si="87"/>
        <v>3.8430480053648353E-3</v>
      </c>
      <c r="O624">
        <f t="shared" ca="1" si="84"/>
        <v>-1.788211434562606E-3</v>
      </c>
      <c r="Q624" s="2">
        <f t="shared" si="85"/>
        <v>36444.061000000002</v>
      </c>
    </row>
    <row r="625" spans="1:21">
      <c r="A625" s="23" t="s">
        <v>465</v>
      </c>
      <c r="B625" s="28"/>
      <c r="C625" s="24">
        <v>51462.561000000002</v>
      </c>
      <c r="D625" s="24"/>
      <c r="E625" s="26">
        <f t="shared" si="82"/>
        <v>15228.002394882855</v>
      </c>
      <c r="F625" s="8">
        <f t="shared" si="83"/>
        <v>15228</v>
      </c>
      <c r="G625">
        <f t="shared" si="86"/>
        <v>3.8430480053648353E-3</v>
      </c>
      <c r="I625">
        <f t="shared" si="87"/>
        <v>3.8430480053648353E-3</v>
      </c>
      <c r="O625">
        <f t="shared" ca="1" si="84"/>
        <v>-1.788211434562606E-3</v>
      </c>
      <c r="Q625" s="2">
        <f t="shared" si="85"/>
        <v>36444.061000000002</v>
      </c>
      <c r="T625" s="2"/>
    </row>
    <row r="626" spans="1:21">
      <c r="A626" s="60" t="s">
        <v>151</v>
      </c>
      <c r="B626" s="61" t="s">
        <v>468</v>
      </c>
      <c r="C626" s="62">
        <v>51483.425999999999</v>
      </c>
      <c r="D626" s="62" t="s">
        <v>481</v>
      </c>
      <c r="E626" s="26">
        <f t="shared" si="82"/>
        <v>15241.004894651915</v>
      </c>
      <c r="F626" s="8">
        <f t="shared" si="83"/>
        <v>15241</v>
      </c>
      <c r="G626">
        <f t="shared" si="86"/>
        <v>7.8544060015701689E-3</v>
      </c>
      <c r="I626">
        <f>G626</f>
        <v>7.8544060015701689E-3</v>
      </c>
      <c r="O626">
        <f t="shared" ca="1" si="84"/>
        <v>-1.7861905856455321E-3</v>
      </c>
      <c r="Q626" s="2">
        <f t="shared" si="85"/>
        <v>36464.925999999999</v>
      </c>
    </row>
    <row r="627" spans="1:21">
      <c r="A627" s="60" t="s">
        <v>151</v>
      </c>
      <c r="B627" s="61" t="s">
        <v>468</v>
      </c>
      <c r="C627" s="62">
        <v>51483.425999999999</v>
      </c>
      <c r="D627" s="62" t="s">
        <v>481</v>
      </c>
      <c r="E627" s="26">
        <f t="shared" si="82"/>
        <v>15241.004894651915</v>
      </c>
      <c r="F627" s="8">
        <f t="shared" si="83"/>
        <v>15241</v>
      </c>
      <c r="G627">
        <f t="shared" si="86"/>
        <v>7.8544060015701689E-3</v>
      </c>
      <c r="I627">
        <f>G627</f>
        <v>7.8544060015701689E-3</v>
      </c>
      <c r="O627">
        <f t="shared" ca="1" si="84"/>
        <v>-1.7861905856455321E-3</v>
      </c>
      <c r="Q627" s="2">
        <f t="shared" si="85"/>
        <v>36464.925999999999</v>
      </c>
    </row>
    <row r="628" spans="1:21">
      <c r="A628" s="24" t="s">
        <v>480</v>
      </c>
      <c r="B628" s="28" t="s">
        <v>468</v>
      </c>
      <c r="C628" s="24">
        <v>51759.424700000003</v>
      </c>
      <c r="D628" s="24" t="s">
        <v>481</v>
      </c>
      <c r="E628" s="26">
        <f t="shared" si="82"/>
        <v>15412.999768028925</v>
      </c>
      <c r="F628" s="8">
        <f t="shared" si="83"/>
        <v>15413</v>
      </c>
      <c r="O628">
        <f t="shared" ca="1" si="84"/>
        <v>-1.7594531999734824E-3</v>
      </c>
      <c r="Q628" s="2">
        <f t="shared" si="85"/>
        <v>36740.924700000003</v>
      </c>
      <c r="T628" s="2"/>
      <c r="U628" s="9">
        <v>-2.9307999939192086E-3</v>
      </c>
    </row>
    <row r="629" spans="1:21">
      <c r="A629" s="24" t="s">
        <v>480</v>
      </c>
      <c r="B629" s="28" t="s">
        <v>468</v>
      </c>
      <c r="C629" s="24">
        <v>51780.479200000002</v>
      </c>
      <c r="D629" s="24" t="s">
        <v>481</v>
      </c>
      <c r="E629" s="26">
        <f t="shared" si="82"/>
        <v>15426.120359037202</v>
      </c>
      <c r="F629" s="8">
        <f t="shared" si="83"/>
        <v>15426</v>
      </c>
      <c r="O629">
        <f t="shared" ca="1" si="84"/>
        <v>-1.7574323510564089E-3</v>
      </c>
      <c r="Q629" s="2">
        <f t="shared" si="85"/>
        <v>36761.979200000002</v>
      </c>
      <c r="T629" s="2"/>
      <c r="U629" s="9">
        <v>0.19057839999732096</v>
      </c>
    </row>
    <row r="630" spans="1:21">
      <c r="A630" s="60" t="s">
        <v>162</v>
      </c>
      <c r="B630" s="61" t="s">
        <v>468</v>
      </c>
      <c r="C630" s="62">
        <v>51839.671000000002</v>
      </c>
      <c r="D630" s="62" t="s">
        <v>481</v>
      </c>
      <c r="E630" s="26">
        <f t="shared" si="82"/>
        <v>15463.00707678608</v>
      </c>
      <c r="F630" s="8">
        <f t="shared" si="83"/>
        <v>15463</v>
      </c>
      <c r="G630">
        <f>+C630-(C$7+F630*C$8)</f>
        <v>1.1356058006640524E-2</v>
      </c>
      <c r="I630">
        <f>+G630</f>
        <v>1.1356058006640524E-2</v>
      </c>
      <c r="O630">
        <f t="shared" ca="1" si="84"/>
        <v>-1.7516807041385845E-3</v>
      </c>
      <c r="Q630" s="2">
        <f t="shared" si="85"/>
        <v>36821.171000000002</v>
      </c>
    </row>
    <row r="631" spans="1:21">
      <c r="A631" s="24" t="s">
        <v>480</v>
      </c>
      <c r="B631" s="28" t="s">
        <v>468</v>
      </c>
      <c r="C631" s="24">
        <v>51841.273099999999</v>
      </c>
      <c r="D631" s="24" t="s">
        <v>481</v>
      </c>
      <c r="E631" s="26">
        <f t="shared" si="82"/>
        <v>15464.005461874984</v>
      </c>
      <c r="F631" s="8">
        <f t="shared" si="83"/>
        <v>15464</v>
      </c>
      <c r="O631">
        <f t="shared" ca="1" si="84"/>
        <v>-1.7515252542218865E-3</v>
      </c>
      <c r="Q631" s="2">
        <f t="shared" si="85"/>
        <v>36822.773099999999</v>
      </c>
      <c r="T631" s="2"/>
      <c r="U631" s="9">
        <v>6.1975999997230247E-3</v>
      </c>
    </row>
    <row r="632" spans="1:21">
      <c r="A632" s="60" t="s">
        <v>162</v>
      </c>
      <c r="B632" s="61" t="s">
        <v>468</v>
      </c>
      <c r="C632" s="62">
        <v>51868.548999999999</v>
      </c>
      <c r="D632" s="62" t="s">
        <v>481</v>
      </c>
      <c r="E632" s="26">
        <f t="shared" si="82"/>
        <v>15481.003059931583</v>
      </c>
      <c r="F632" s="8">
        <f t="shared" si="83"/>
        <v>15481</v>
      </c>
      <c r="G632">
        <f t="shared" ref="G632:G652" si="88">+C632-(C$7+F632*C$8)</f>
        <v>4.9102460034191608E-3</v>
      </c>
      <c r="I632">
        <f>+G632</f>
        <v>4.9102460034191608E-3</v>
      </c>
      <c r="O632">
        <f t="shared" ca="1" si="84"/>
        <v>-1.7488826056380209E-3</v>
      </c>
      <c r="Q632" s="2">
        <f t="shared" si="85"/>
        <v>36850.048999999999</v>
      </c>
    </row>
    <row r="633" spans="1:21">
      <c r="A633" s="60" t="s">
        <v>162</v>
      </c>
      <c r="B633" s="61" t="s">
        <v>468</v>
      </c>
      <c r="C633" s="62">
        <v>51871.76</v>
      </c>
      <c r="D633" s="62" t="s">
        <v>481</v>
      </c>
      <c r="E633" s="26">
        <f t="shared" si="82"/>
        <v>15483.004067684207</v>
      </c>
      <c r="F633" s="8">
        <f t="shared" si="83"/>
        <v>15483</v>
      </c>
      <c r="G633">
        <f t="shared" si="88"/>
        <v>6.5273779982817359E-3</v>
      </c>
      <c r="I633">
        <f>+G633</f>
        <v>6.5273779982817359E-3</v>
      </c>
      <c r="O633">
        <f t="shared" ca="1" si="84"/>
        <v>-1.7485717058046252E-3</v>
      </c>
      <c r="Q633" s="2">
        <f t="shared" si="85"/>
        <v>36853.26</v>
      </c>
    </row>
    <row r="634" spans="1:21">
      <c r="A634" s="60" t="s">
        <v>162</v>
      </c>
      <c r="B634" s="61" t="s">
        <v>468</v>
      </c>
      <c r="C634" s="62">
        <v>51876.569000000003</v>
      </c>
      <c r="D634" s="62" t="s">
        <v>481</v>
      </c>
      <c r="E634" s="26">
        <f t="shared" si="82"/>
        <v>15486.000905517392</v>
      </c>
      <c r="F634" s="8">
        <f t="shared" si="83"/>
        <v>15486</v>
      </c>
      <c r="G634">
        <f t="shared" si="88"/>
        <v>1.4530760090565309E-3</v>
      </c>
      <c r="I634">
        <f>+G634</f>
        <v>1.4530760090565309E-3</v>
      </c>
      <c r="O634">
        <f t="shared" ca="1" si="84"/>
        <v>-1.7481053560545311E-3</v>
      </c>
      <c r="Q634" s="2">
        <f t="shared" si="85"/>
        <v>36858.069000000003</v>
      </c>
    </row>
    <row r="635" spans="1:21">
      <c r="A635" s="60" t="s">
        <v>162</v>
      </c>
      <c r="B635" s="61" t="s">
        <v>468</v>
      </c>
      <c r="C635" s="62">
        <v>52041.850400000003</v>
      </c>
      <c r="D635" s="62" t="s">
        <v>481</v>
      </c>
      <c r="E635" s="26">
        <f t="shared" si="82"/>
        <v>15588.999772775009</v>
      </c>
      <c r="F635" s="8">
        <f t="shared" si="83"/>
        <v>15589</v>
      </c>
      <c r="G635">
        <f t="shared" si="88"/>
        <v>-3.6462599382502958E-4</v>
      </c>
      <c r="I635">
        <f>+G635</f>
        <v>-3.6462599382502958E-4</v>
      </c>
      <c r="O635">
        <f t="shared" ca="1" si="84"/>
        <v>-1.7320940146346411E-3</v>
      </c>
      <c r="Q635" s="2">
        <f t="shared" si="85"/>
        <v>37023.350400000003</v>
      </c>
    </row>
    <row r="636" spans="1:21">
      <c r="A636" s="60" t="s">
        <v>177</v>
      </c>
      <c r="B636" s="61" t="s">
        <v>468</v>
      </c>
      <c r="C636" s="62">
        <v>52112.457999999999</v>
      </c>
      <c r="D636" s="62" t="s">
        <v>481</v>
      </c>
      <c r="E636" s="26">
        <f t="shared" si="82"/>
        <v>15633.000506189528</v>
      </c>
      <c r="F636" s="8">
        <f t="shared" si="83"/>
        <v>15633</v>
      </c>
      <c r="G636">
        <f t="shared" si="88"/>
        <v>8.1227799819316715E-4</v>
      </c>
      <c r="I636">
        <f>G636</f>
        <v>8.1227799819316715E-4</v>
      </c>
      <c r="O636">
        <f t="shared" ca="1" si="84"/>
        <v>-1.7252542182999305E-3</v>
      </c>
      <c r="Q636" s="2">
        <f t="shared" si="85"/>
        <v>37093.957999999999</v>
      </c>
    </row>
    <row r="637" spans="1:21">
      <c r="A637" s="60" t="s">
        <v>162</v>
      </c>
      <c r="B637" s="61" t="s">
        <v>468</v>
      </c>
      <c r="C637" s="62">
        <v>52115.667000000001</v>
      </c>
      <c r="D637" s="62" t="s">
        <v>481</v>
      </c>
      <c r="E637" s="26">
        <f t="shared" si="82"/>
        <v>15635.000267596619</v>
      </c>
      <c r="F637" s="8">
        <f t="shared" si="83"/>
        <v>15635</v>
      </c>
      <c r="G637">
        <f t="shared" si="88"/>
        <v>4.2941000720020384E-4</v>
      </c>
      <c r="I637">
        <f t="shared" ref="I637:I642" si="89">+G637</f>
        <v>4.2941000720020384E-4</v>
      </c>
      <c r="O637">
        <f t="shared" ca="1" si="84"/>
        <v>-1.7249433184665349E-3</v>
      </c>
      <c r="Q637" s="2">
        <f t="shared" si="85"/>
        <v>37097.167000000001</v>
      </c>
    </row>
    <row r="638" spans="1:21">
      <c r="A638" s="60" t="s">
        <v>162</v>
      </c>
      <c r="B638" s="61" t="s">
        <v>468</v>
      </c>
      <c r="C638" s="62">
        <v>52168.622000000003</v>
      </c>
      <c r="D638" s="62" t="s">
        <v>481</v>
      </c>
      <c r="E638" s="26">
        <f t="shared" si="82"/>
        <v>15668.000381436574</v>
      </c>
      <c r="F638" s="8">
        <f t="shared" si="83"/>
        <v>15668</v>
      </c>
      <c r="G638">
        <f t="shared" si="88"/>
        <v>6.1208799888845533E-4</v>
      </c>
      <c r="I638">
        <f t="shared" si="89"/>
        <v>6.1208799888845533E-4</v>
      </c>
      <c r="O638">
        <f t="shared" ca="1" si="84"/>
        <v>-1.7198134712155021E-3</v>
      </c>
      <c r="Q638" s="2">
        <f t="shared" si="85"/>
        <v>37150.122000000003</v>
      </c>
    </row>
    <row r="639" spans="1:21">
      <c r="A639" s="60" t="s">
        <v>162</v>
      </c>
      <c r="B639" s="61" t="s">
        <v>468</v>
      </c>
      <c r="C639" s="62">
        <v>52184.665000000001</v>
      </c>
      <c r="D639" s="62" t="s">
        <v>481</v>
      </c>
      <c r="E639" s="26">
        <f t="shared" si="82"/>
        <v>15677.997942126487</v>
      </c>
      <c r="F639" s="8">
        <f t="shared" si="83"/>
        <v>15678</v>
      </c>
      <c r="G639">
        <f t="shared" si="88"/>
        <v>-3.3022520001395606E-3</v>
      </c>
      <c r="I639">
        <f t="shared" si="89"/>
        <v>-3.3022520001395606E-3</v>
      </c>
      <c r="O639">
        <f t="shared" ca="1" si="84"/>
        <v>-1.7182589720485223E-3</v>
      </c>
      <c r="Q639" s="2">
        <f t="shared" si="85"/>
        <v>37166.165000000001</v>
      </c>
    </row>
    <row r="640" spans="1:21">
      <c r="A640" s="60" t="s">
        <v>162</v>
      </c>
      <c r="B640" s="61" t="s">
        <v>468</v>
      </c>
      <c r="C640" s="62">
        <v>52221.572999999997</v>
      </c>
      <c r="D640" s="62" t="s">
        <v>481</v>
      </c>
      <c r="E640" s="26">
        <f t="shared" si="82"/>
        <v>15700.99800258546</v>
      </c>
      <c r="F640" s="8">
        <f t="shared" si="83"/>
        <v>15701</v>
      </c>
      <c r="G640">
        <f t="shared" si="88"/>
        <v>-3.2052340029622428E-3</v>
      </c>
      <c r="I640">
        <f t="shared" si="89"/>
        <v>-3.2052340029622428E-3</v>
      </c>
      <c r="O640">
        <f t="shared" ca="1" si="84"/>
        <v>-1.7146836239644689E-3</v>
      </c>
      <c r="Q640" s="2">
        <f t="shared" si="85"/>
        <v>37203.072999999997</v>
      </c>
    </row>
    <row r="641" spans="1:21">
      <c r="A641" s="60" t="s">
        <v>162</v>
      </c>
      <c r="B641" s="61" t="s">
        <v>468</v>
      </c>
      <c r="C641" s="62">
        <v>52266.507299999997</v>
      </c>
      <c r="D641" s="62" t="s">
        <v>481</v>
      </c>
      <c r="E641" s="26">
        <f t="shared" si="82"/>
        <v>15728.999834618671</v>
      </c>
      <c r="F641" s="8">
        <f t="shared" si="83"/>
        <v>15729</v>
      </c>
      <c r="G641">
        <f t="shared" si="88"/>
        <v>-2.6538599922787398E-4</v>
      </c>
      <c r="I641">
        <f t="shared" si="89"/>
        <v>-2.6538599922787398E-4</v>
      </c>
      <c r="O641">
        <f t="shared" ca="1" si="84"/>
        <v>-1.7103310262969263E-3</v>
      </c>
      <c r="Q641" s="2">
        <f t="shared" si="85"/>
        <v>37248.007299999997</v>
      </c>
    </row>
    <row r="642" spans="1:21">
      <c r="A642" s="60" t="s">
        <v>162</v>
      </c>
      <c r="B642" s="61" t="s">
        <v>468</v>
      </c>
      <c r="C642" s="62">
        <v>52521.659</v>
      </c>
      <c r="D642" s="62" t="s">
        <v>481</v>
      </c>
      <c r="E642" s="26">
        <f t="shared" si="82"/>
        <v>15888.003425336414</v>
      </c>
      <c r="F642" s="8">
        <f t="shared" si="83"/>
        <v>15888</v>
      </c>
      <c r="G642">
        <f t="shared" si="88"/>
        <v>5.4966079987934791E-3</v>
      </c>
      <c r="I642">
        <f t="shared" si="89"/>
        <v>5.4966079987934791E-3</v>
      </c>
      <c r="O642">
        <f t="shared" ca="1" si="84"/>
        <v>-1.6856144895419502E-3</v>
      </c>
      <c r="Q642" s="2">
        <f t="shared" si="85"/>
        <v>37503.159</v>
      </c>
    </row>
    <row r="643" spans="1:21">
      <c r="A643" s="29" t="s">
        <v>463</v>
      </c>
      <c r="B643" s="28"/>
      <c r="C643" s="30">
        <v>52537.699822932198</v>
      </c>
      <c r="D643" s="24">
        <v>1E-4</v>
      </c>
      <c r="E643" s="26">
        <f t="shared" si="82"/>
        <v>15897.999629336962</v>
      </c>
      <c r="F643" s="8">
        <f t="shared" si="83"/>
        <v>15898</v>
      </c>
      <c r="G643">
        <f t="shared" si="88"/>
        <v>-5.9479979972820729E-4</v>
      </c>
      <c r="K643">
        <f>+G643</f>
        <v>-5.9479979972820729E-4</v>
      </c>
      <c r="O643">
        <f t="shared" ca="1" si="84"/>
        <v>-1.6840599903749703E-3</v>
      </c>
      <c r="Q643" s="2">
        <f t="shared" si="85"/>
        <v>37519.199822932198</v>
      </c>
      <c r="T643" s="2"/>
    </row>
    <row r="644" spans="1:21">
      <c r="A644" s="60" t="s">
        <v>162</v>
      </c>
      <c r="B644" s="61" t="s">
        <v>468</v>
      </c>
      <c r="C644" s="62">
        <v>52619.538999999997</v>
      </c>
      <c r="D644" s="62" t="s">
        <v>481</v>
      </c>
      <c r="E644" s="26">
        <f t="shared" si="82"/>
        <v>15948.99957570285</v>
      </c>
      <c r="F644" s="8">
        <f t="shared" si="83"/>
        <v>15949</v>
      </c>
      <c r="G644">
        <f t="shared" si="88"/>
        <v>-6.8086600367678329E-4</v>
      </c>
      <c r="I644">
        <f>+G644</f>
        <v>-6.8086600367678329E-4</v>
      </c>
      <c r="O644">
        <f t="shared" ca="1" si="84"/>
        <v>-1.6761320446233743E-3</v>
      </c>
      <c r="Q644" s="2">
        <f t="shared" si="85"/>
        <v>37601.038999999997</v>
      </c>
    </row>
    <row r="645" spans="1:21">
      <c r="A645" s="60" t="s">
        <v>162</v>
      </c>
      <c r="B645" s="61" t="s">
        <v>468</v>
      </c>
      <c r="C645" s="62">
        <v>52627.563999999998</v>
      </c>
      <c r="D645" s="62" t="s">
        <v>481</v>
      </c>
      <c r="E645" s="26">
        <f t="shared" si="82"/>
        <v>15954.000537152489</v>
      </c>
      <c r="F645" s="8">
        <f t="shared" si="83"/>
        <v>15954</v>
      </c>
      <c r="G645">
        <f t="shared" si="88"/>
        <v>8.6196399934124202E-4</v>
      </c>
      <c r="I645">
        <f>+G645</f>
        <v>8.6196399934124202E-4</v>
      </c>
      <c r="O645">
        <f t="shared" ca="1" si="84"/>
        <v>-1.6753547950398842E-3</v>
      </c>
      <c r="Q645" s="2">
        <f t="shared" si="85"/>
        <v>37609.063999999998</v>
      </c>
    </row>
    <row r="646" spans="1:21">
      <c r="A646" s="24" t="s">
        <v>480</v>
      </c>
      <c r="B646" s="28" t="s">
        <v>468</v>
      </c>
      <c r="C646" s="24">
        <v>52725.328690000002</v>
      </c>
      <c r="D646" s="24">
        <v>1.8E-3</v>
      </c>
      <c r="E646" s="26">
        <f t="shared" si="82"/>
        <v>16014.924829467247</v>
      </c>
      <c r="F646" s="8">
        <f t="shared" si="83"/>
        <v>16015</v>
      </c>
      <c r="G646">
        <f t="shared" si="88"/>
        <v>-0.12062550999689847</v>
      </c>
      <c r="K646">
        <f>+G646</f>
        <v>-0.12062550999689847</v>
      </c>
      <c r="O646">
        <f t="shared" ca="1" si="84"/>
        <v>-1.6658723501213088E-3</v>
      </c>
      <c r="Q646" s="2">
        <f t="shared" si="85"/>
        <v>37706.828690000002</v>
      </c>
      <c r="T646" s="2"/>
    </row>
    <row r="647" spans="1:21">
      <c r="A647" s="60" t="s">
        <v>201</v>
      </c>
      <c r="B647" s="61" t="s">
        <v>468</v>
      </c>
      <c r="C647" s="62">
        <v>52855.428800000002</v>
      </c>
      <c r="D647" s="62" t="s">
        <v>481</v>
      </c>
      <c r="E647" s="26">
        <f t="shared" si="82"/>
        <v>16095.999674913204</v>
      </c>
      <c r="F647" s="8">
        <f t="shared" si="83"/>
        <v>16096</v>
      </c>
      <c r="G647">
        <f t="shared" si="88"/>
        <v>-5.2166399837005883E-4</v>
      </c>
      <c r="K647">
        <f>+G647</f>
        <v>-5.2166399837005883E-4</v>
      </c>
      <c r="O647">
        <f t="shared" ca="1" si="84"/>
        <v>-1.6532809068687737E-3</v>
      </c>
      <c r="Q647" s="2">
        <f t="shared" si="85"/>
        <v>37836.928800000002</v>
      </c>
    </row>
    <row r="648" spans="1:21">
      <c r="A648" s="31" t="s">
        <v>466</v>
      </c>
      <c r="B648" s="32"/>
      <c r="C648" s="24">
        <v>52855.428800000002</v>
      </c>
      <c r="D648" s="24">
        <v>2.0000000000000001E-4</v>
      </c>
      <c r="E648" s="26">
        <f t="shared" si="82"/>
        <v>16095.999674913204</v>
      </c>
      <c r="F648" s="8">
        <f t="shared" si="83"/>
        <v>16096</v>
      </c>
      <c r="G648">
        <f t="shared" si="88"/>
        <v>-5.2166399837005883E-4</v>
      </c>
      <c r="J648">
        <f>G648</f>
        <v>-5.2166399837005883E-4</v>
      </c>
      <c r="O648">
        <f t="shared" ca="1" si="84"/>
        <v>-1.6532809068687737E-3</v>
      </c>
      <c r="Q648" s="2">
        <f t="shared" si="85"/>
        <v>37836.928800000002</v>
      </c>
      <c r="T648" s="2"/>
    </row>
    <row r="649" spans="1:21">
      <c r="A649" s="60" t="s">
        <v>204</v>
      </c>
      <c r="B649" s="61" t="s">
        <v>468</v>
      </c>
      <c r="C649" s="62">
        <v>52855.430999999997</v>
      </c>
      <c r="D649" s="62" t="s">
        <v>481</v>
      </c>
      <c r="E649" s="26">
        <f t="shared" si="82"/>
        <v>16096.001045893287</v>
      </c>
      <c r="F649" s="8">
        <f t="shared" si="83"/>
        <v>16096</v>
      </c>
      <c r="G649">
        <f t="shared" si="88"/>
        <v>1.6783359969849698E-3</v>
      </c>
      <c r="I649">
        <f>G649</f>
        <v>1.6783359969849698E-3</v>
      </c>
      <c r="O649">
        <f t="shared" ca="1" si="84"/>
        <v>-1.6532809068687737E-3</v>
      </c>
      <c r="Q649" s="2">
        <f t="shared" si="85"/>
        <v>37836.930999999997</v>
      </c>
    </row>
    <row r="650" spans="1:21">
      <c r="A650" s="60" t="s">
        <v>207</v>
      </c>
      <c r="B650" s="61" t="s">
        <v>468</v>
      </c>
      <c r="C650" s="62">
        <v>52996.646999999997</v>
      </c>
      <c r="D650" s="62" t="s">
        <v>481</v>
      </c>
      <c r="E650" s="26">
        <f t="shared" si="82"/>
        <v>16184.003011260542</v>
      </c>
      <c r="F650" s="8">
        <f t="shared" si="83"/>
        <v>16184</v>
      </c>
      <c r="G650">
        <f t="shared" si="88"/>
        <v>4.8321439971914515E-3</v>
      </c>
      <c r="K650">
        <f>+G650</f>
        <v>4.8321439971914515E-3</v>
      </c>
      <c r="O650">
        <f t="shared" ca="1" si="84"/>
        <v>-1.6396013141993528E-3</v>
      </c>
      <c r="Q650" s="2">
        <f t="shared" si="85"/>
        <v>37978.146999999997</v>
      </c>
    </row>
    <row r="651" spans="1:21">
      <c r="A651" s="24" t="s">
        <v>480</v>
      </c>
      <c r="B651" s="28" t="s">
        <v>468</v>
      </c>
      <c r="C651" s="24">
        <v>53070.400900000001</v>
      </c>
      <c r="D651" s="24">
        <v>1.8E-3</v>
      </c>
      <c r="E651" s="26">
        <f t="shared" si="82"/>
        <v>16229.964433149707</v>
      </c>
      <c r="F651" s="8">
        <f t="shared" si="83"/>
        <v>16230</v>
      </c>
      <c r="G651">
        <f t="shared" si="88"/>
        <v>-5.707381999673089E-2</v>
      </c>
      <c r="K651">
        <f>+G651</f>
        <v>-5.707381999673089E-2</v>
      </c>
      <c r="O651">
        <f t="shared" ca="1" si="84"/>
        <v>-1.6324506180312465E-3</v>
      </c>
      <c r="Q651" s="2">
        <f t="shared" si="85"/>
        <v>38051.900900000001</v>
      </c>
      <c r="T651" s="2"/>
    </row>
    <row r="652" spans="1:21">
      <c r="A652" s="60" t="s">
        <v>211</v>
      </c>
      <c r="B652" s="61" t="s">
        <v>468</v>
      </c>
      <c r="C652" s="62">
        <v>53189.204400000002</v>
      </c>
      <c r="D652" s="62" t="s">
        <v>481</v>
      </c>
      <c r="E652" s="26">
        <f t="shared" si="82"/>
        <v>16303.999538892038</v>
      </c>
      <c r="F652" s="8">
        <f t="shared" si="83"/>
        <v>16304</v>
      </c>
      <c r="G652">
        <f t="shared" si="88"/>
        <v>-7.3993599653476849E-4</v>
      </c>
      <c r="K652">
        <f>+G652</f>
        <v>-7.3993599653476849E-4</v>
      </c>
      <c r="O652">
        <f t="shared" ca="1" si="84"/>
        <v>-1.6209473241955972E-3</v>
      </c>
      <c r="Q652" s="2">
        <f t="shared" si="85"/>
        <v>38170.704400000002</v>
      </c>
    </row>
    <row r="653" spans="1:21">
      <c r="A653" s="24" t="s">
        <v>480</v>
      </c>
      <c r="B653" s="28" t="s">
        <v>468</v>
      </c>
      <c r="C653" s="24">
        <v>53208.451939999999</v>
      </c>
      <c r="D653" s="24" t="s">
        <v>481</v>
      </c>
      <c r="E653" s="26">
        <f t="shared" si="82"/>
        <v>16315.994081638501</v>
      </c>
      <c r="F653" s="8">
        <f t="shared" si="83"/>
        <v>16316</v>
      </c>
      <c r="O653">
        <f t="shared" ca="1" si="84"/>
        <v>-1.6190819251952217E-3</v>
      </c>
      <c r="Q653" s="2">
        <f t="shared" si="85"/>
        <v>38189.951939999999</v>
      </c>
      <c r="U653" s="9">
        <v>-1.2205599996377714E-2</v>
      </c>
    </row>
    <row r="654" spans="1:21">
      <c r="A654" s="24" t="s">
        <v>480</v>
      </c>
      <c r="B654" s="28" t="s">
        <v>468</v>
      </c>
      <c r="C654" s="24">
        <v>53246.36146</v>
      </c>
      <c r="D654" s="24">
        <v>2E-3</v>
      </c>
      <c r="E654" s="26">
        <f t="shared" si="82"/>
        <v>16339.618262086393</v>
      </c>
      <c r="F654" s="8">
        <f t="shared" si="83"/>
        <v>16339.5</v>
      </c>
      <c r="G654">
        <f>+C654-(C$7+F654*C$8)</f>
        <v>0.1897741569991922</v>
      </c>
      <c r="K654">
        <f>+G654</f>
        <v>0.1897741569991922</v>
      </c>
      <c r="O654">
        <f t="shared" ca="1" si="84"/>
        <v>-1.6154288521528196E-3</v>
      </c>
      <c r="Q654" s="2">
        <f t="shared" si="85"/>
        <v>38227.86146</v>
      </c>
      <c r="T654" s="2"/>
    </row>
    <row r="655" spans="1:21">
      <c r="A655" s="60" t="s">
        <v>207</v>
      </c>
      <c r="B655" s="61" t="s">
        <v>468</v>
      </c>
      <c r="C655" s="62">
        <v>53264.624400000001</v>
      </c>
      <c r="D655" s="62" t="s">
        <v>481</v>
      </c>
      <c r="E655" s="26">
        <f t="shared" si="82"/>
        <v>16350.999228927149</v>
      </c>
      <c r="F655" s="8">
        <f t="shared" si="83"/>
        <v>16351</v>
      </c>
      <c r="G655">
        <f>+C655-(C$7+F655*C$8)</f>
        <v>-1.2373339995974675E-3</v>
      </c>
      <c r="K655">
        <f>+G655</f>
        <v>-1.2373339995974675E-3</v>
      </c>
      <c r="O655">
        <f t="shared" ca="1" si="84"/>
        <v>-1.6136411781107929E-3</v>
      </c>
      <c r="Q655" s="2">
        <f t="shared" si="85"/>
        <v>38246.124400000001</v>
      </c>
    </row>
    <row r="656" spans="1:21">
      <c r="A656" s="60" t="s">
        <v>207</v>
      </c>
      <c r="B656" s="61" t="s">
        <v>468</v>
      </c>
      <c r="C656" s="62">
        <v>53288.7</v>
      </c>
      <c r="D656" s="62" t="s">
        <v>481</v>
      </c>
      <c r="E656" s="26">
        <f t="shared" si="82"/>
        <v>16366.002487179723</v>
      </c>
      <c r="F656" s="8">
        <f t="shared" si="83"/>
        <v>16366</v>
      </c>
      <c r="G656">
        <f>+C656-(C$7+F656*C$8)</f>
        <v>3.9911560015752912E-3</v>
      </c>
      <c r="K656">
        <f>+G656</f>
        <v>3.9911560015752912E-3</v>
      </c>
      <c r="O656">
        <f t="shared" ca="1" si="84"/>
        <v>-1.6113094293603233E-3</v>
      </c>
      <c r="Q656" s="2">
        <f t="shared" si="85"/>
        <v>38270.199999999997</v>
      </c>
    </row>
    <row r="657" spans="1:21">
      <c r="A657" s="60" t="s">
        <v>222</v>
      </c>
      <c r="B657" s="61" t="s">
        <v>468</v>
      </c>
      <c r="C657" s="62">
        <v>53301.536099999998</v>
      </c>
      <c r="D657" s="62" t="s">
        <v>481</v>
      </c>
      <c r="E657" s="26">
        <f t="shared" si="82"/>
        <v>16374.001595125357</v>
      </c>
      <c r="F657" s="8">
        <f t="shared" si="83"/>
        <v>16374</v>
      </c>
      <c r="G657">
        <f>+C657-(C$7+F657*C$8)</f>
        <v>2.5596839986974373E-3</v>
      </c>
      <c r="I657">
        <f>+G657</f>
        <v>2.5596839986974373E-3</v>
      </c>
      <c r="O657">
        <f t="shared" ca="1" si="84"/>
        <v>-1.6100658300267395E-3</v>
      </c>
      <c r="Q657" s="2">
        <f t="shared" si="85"/>
        <v>38283.036099999998</v>
      </c>
    </row>
    <row r="658" spans="1:21">
      <c r="A658" s="31" t="s">
        <v>471</v>
      </c>
      <c r="B658" s="32"/>
      <c r="C658" s="24">
        <v>53301.536099999998</v>
      </c>
      <c r="D658" s="24">
        <v>1.6999999999999999E-3</v>
      </c>
      <c r="E658" s="26">
        <f t="shared" si="82"/>
        <v>16374.001595125357</v>
      </c>
      <c r="F658" s="8">
        <f t="shared" si="83"/>
        <v>16374</v>
      </c>
      <c r="G658">
        <f>+C658-(C$7+F658*C$8)</f>
        <v>2.5596839986974373E-3</v>
      </c>
      <c r="J658">
        <f>G658</f>
        <v>2.5596839986974373E-3</v>
      </c>
      <c r="O658">
        <f t="shared" ca="1" si="84"/>
        <v>-1.6100658300267395E-3</v>
      </c>
      <c r="Q658" s="2">
        <f t="shared" si="85"/>
        <v>38283.036099999998</v>
      </c>
      <c r="T658" s="2"/>
    </row>
    <row r="659" spans="1:21">
      <c r="A659" s="24" t="s">
        <v>480</v>
      </c>
      <c r="B659" s="28" t="s">
        <v>468</v>
      </c>
      <c r="C659" s="24">
        <v>53614.443670000001</v>
      </c>
      <c r="D659" s="24" t="s">
        <v>481</v>
      </c>
      <c r="E659" s="26">
        <f t="shared" si="82"/>
        <v>16568.997071121652</v>
      </c>
      <c r="F659" s="8">
        <f t="shared" si="83"/>
        <v>16569</v>
      </c>
      <c r="O659">
        <f t="shared" ca="1" si="84"/>
        <v>-1.579753096270637E-3</v>
      </c>
      <c r="Q659" s="2">
        <f t="shared" si="85"/>
        <v>38595.943670000001</v>
      </c>
      <c r="U659" s="9">
        <v>-7.4504000003798865E-3</v>
      </c>
    </row>
    <row r="660" spans="1:21">
      <c r="A660" s="60" t="s">
        <v>229</v>
      </c>
      <c r="B660" s="61" t="s">
        <v>468</v>
      </c>
      <c r="C660" s="62">
        <v>53614.449000000001</v>
      </c>
      <c r="D660" s="62" t="s">
        <v>481</v>
      </c>
      <c r="E660" s="26">
        <f t="shared" si="82"/>
        <v>16569.000392632493</v>
      </c>
      <c r="F660" s="8">
        <f t="shared" si="83"/>
        <v>16569</v>
      </c>
      <c r="G660">
        <f t="shared" ref="G660:G665" si="90">+C660-(C$7+F660*C$8)</f>
        <v>6.3005400443216786E-4</v>
      </c>
      <c r="I660">
        <f>+G660</f>
        <v>6.3005400443216786E-4</v>
      </c>
      <c r="O660">
        <f t="shared" ca="1" si="84"/>
        <v>-1.579753096270637E-3</v>
      </c>
      <c r="Q660" s="2">
        <f t="shared" si="85"/>
        <v>38595.949000000001</v>
      </c>
    </row>
    <row r="661" spans="1:21">
      <c r="A661" s="60" t="s">
        <v>207</v>
      </c>
      <c r="B661" s="61" t="s">
        <v>468</v>
      </c>
      <c r="C661" s="62">
        <v>53617.656000000003</v>
      </c>
      <c r="D661" s="62" t="s">
        <v>481</v>
      </c>
      <c r="E661" s="26">
        <f t="shared" ref="E661:E720" si="91">+(C661-C$7)/C$8</f>
        <v>16570.998907694055</v>
      </c>
      <c r="F661" s="8">
        <f t="shared" ref="F661:F721" si="92">ROUND(2*E661,0)/2</f>
        <v>16571</v>
      </c>
      <c r="G661">
        <f t="shared" si="90"/>
        <v>-1.7528140015201643E-3</v>
      </c>
      <c r="K661">
        <f>+G661</f>
        <v>-1.7528140015201643E-3</v>
      </c>
      <c r="O661">
        <f t="shared" ref="O661:O720" ca="1" si="93">+C$11+C$12*F661</f>
        <v>-1.579442196437241E-3</v>
      </c>
      <c r="Q661" s="2">
        <f t="shared" ref="Q661:Q720" si="94">+C661-15018.5</f>
        <v>38599.156000000003</v>
      </c>
    </row>
    <row r="662" spans="1:21">
      <c r="A662" s="60" t="s">
        <v>207</v>
      </c>
      <c r="B662" s="61" t="s">
        <v>468</v>
      </c>
      <c r="C662" s="62">
        <v>53617.659</v>
      </c>
      <c r="D662" s="62" t="s">
        <v>481</v>
      </c>
      <c r="E662" s="26">
        <f t="shared" si="91"/>
        <v>16571.00077721235</v>
      </c>
      <c r="F662" s="8">
        <f t="shared" si="92"/>
        <v>16571</v>
      </c>
      <c r="G662">
        <f t="shared" si="90"/>
        <v>1.2471859954530373E-3</v>
      </c>
      <c r="K662">
        <f>+G662</f>
        <v>1.2471859954530373E-3</v>
      </c>
      <c r="O662">
        <f t="shared" ca="1" si="93"/>
        <v>-1.579442196437241E-3</v>
      </c>
      <c r="Q662" s="2">
        <f t="shared" si="94"/>
        <v>38599.159</v>
      </c>
    </row>
    <row r="663" spans="1:21">
      <c r="A663" s="60" t="s">
        <v>207</v>
      </c>
      <c r="B663" s="61" t="s">
        <v>468</v>
      </c>
      <c r="C663" s="62">
        <v>53625.679900000003</v>
      </c>
      <c r="D663" s="62" t="s">
        <v>481</v>
      </c>
      <c r="E663" s="26">
        <f t="shared" si="91"/>
        <v>16575.99918365365</v>
      </c>
      <c r="F663" s="8">
        <f t="shared" si="92"/>
        <v>16576</v>
      </c>
      <c r="G663">
        <f t="shared" si="90"/>
        <v>-1.3099839998176321E-3</v>
      </c>
      <c r="K663">
        <f>+G663</f>
        <v>-1.3099839998176321E-3</v>
      </c>
      <c r="O663">
        <f t="shared" ca="1" si="93"/>
        <v>-1.5786649468537512E-3</v>
      </c>
      <c r="Q663" s="2">
        <f t="shared" si="94"/>
        <v>38607.179900000003</v>
      </c>
    </row>
    <row r="664" spans="1:21">
      <c r="A664" s="60" t="s">
        <v>207</v>
      </c>
      <c r="B664" s="61" t="s">
        <v>468</v>
      </c>
      <c r="C664" s="62">
        <v>53707.520900000003</v>
      </c>
      <c r="D664" s="62" t="s">
        <v>481</v>
      </c>
      <c r="E664" s="26">
        <f t="shared" si="91"/>
        <v>16627.000266021238</v>
      </c>
      <c r="F664" s="8">
        <f t="shared" si="92"/>
        <v>16627</v>
      </c>
      <c r="G664">
        <f t="shared" si="90"/>
        <v>4.2688200483098626E-4</v>
      </c>
      <c r="K664">
        <f>+G664</f>
        <v>4.2688200483098626E-4</v>
      </c>
      <c r="O664">
        <f t="shared" ca="1" si="93"/>
        <v>-1.5707370011021548E-3</v>
      </c>
      <c r="Q664" s="2">
        <f t="shared" si="94"/>
        <v>38689.020900000003</v>
      </c>
    </row>
    <row r="665" spans="1:21">
      <c r="A665" s="60" t="s">
        <v>207</v>
      </c>
      <c r="B665" s="61" t="s">
        <v>468</v>
      </c>
      <c r="C665" s="62">
        <v>53723.567999999999</v>
      </c>
      <c r="D665" s="62" t="s">
        <v>481</v>
      </c>
      <c r="E665" s="26">
        <f t="shared" si="91"/>
        <v>16637.000381719492</v>
      </c>
      <c r="F665" s="8">
        <f t="shared" si="92"/>
        <v>16637</v>
      </c>
      <c r="G665">
        <f t="shared" si="90"/>
        <v>6.1254200409166515E-4</v>
      </c>
      <c r="K665">
        <f>+G665</f>
        <v>6.1254200409166515E-4</v>
      </c>
      <c r="O665">
        <f t="shared" ca="1" si="93"/>
        <v>-1.5691825019351754E-3</v>
      </c>
      <c r="Q665" s="2">
        <f t="shared" si="94"/>
        <v>38705.067999999999</v>
      </c>
    </row>
    <row r="666" spans="1:21">
      <c r="A666" s="33" t="s">
        <v>479</v>
      </c>
      <c r="B666" s="32" t="s">
        <v>468</v>
      </c>
      <c r="C666" s="33">
        <v>53863.542200000004</v>
      </c>
      <c r="D666" s="33">
        <v>2.3E-3</v>
      </c>
      <c r="E666" s="26">
        <f t="shared" si="91"/>
        <v>16724.228491145546</v>
      </c>
      <c r="F666" s="8">
        <f t="shared" si="92"/>
        <v>16724</v>
      </c>
      <c r="O666">
        <f t="shared" ca="1" si="93"/>
        <v>-1.5556583591824526E-3</v>
      </c>
      <c r="Q666" s="2">
        <f t="shared" si="94"/>
        <v>38845.042200000004</v>
      </c>
      <c r="T666">
        <v>0.36388160000933567</v>
      </c>
    </row>
    <row r="667" spans="1:21">
      <c r="A667" s="60" t="s">
        <v>207</v>
      </c>
      <c r="B667" s="61" t="s">
        <v>468</v>
      </c>
      <c r="C667" s="62">
        <v>53965.874499999998</v>
      </c>
      <c r="D667" s="62" t="s">
        <v>481</v>
      </c>
      <c r="E667" s="26">
        <f t="shared" si="91"/>
        <v>16787.999193619424</v>
      </c>
      <c r="F667" s="8">
        <f t="shared" si="92"/>
        <v>16788</v>
      </c>
      <c r="G667">
        <f t="shared" ref="G667:G698" si="95">+C667-(C$7+F667*C$8)</f>
        <v>-1.2939920052303933E-3</v>
      </c>
      <c r="K667">
        <f>+G667</f>
        <v>-1.2939920052303933E-3</v>
      </c>
      <c r="O667">
        <f t="shared" ca="1" si="93"/>
        <v>-1.5457095645137831E-3</v>
      </c>
      <c r="Q667" s="2">
        <f t="shared" si="94"/>
        <v>38947.374499999998</v>
      </c>
    </row>
    <row r="668" spans="1:21">
      <c r="A668" s="60" t="s">
        <v>249</v>
      </c>
      <c r="B668" s="61" t="s">
        <v>468</v>
      </c>
      <c r="C668" s="62">
        <v>53999.574699999997</v>
      </c>
      <c r="D668" s="62" t="s">
        <v>481</v>
      </c>
      <c r="E668" s="26">
        <f t="shared" si="91"/>
        <v>16809.000240478632</v>
      </c>
      <c r="F668" s="8">
        <f t="shared" si="92"/>
        <v>16809</v>
      </c>
      <c r="G668">
        <f t="shared" si="95"/>
        <v>3.8589399628108367E-4</v>
      </c>
      <c r="I668">
        <f>+G668</f>
        <v>3.8589399628108367E-4</v>
      </c>
      <c r="O668">
        <f t="shared" ca="1" si="93"/>
        <v>-1.5424451162631258E-3</v>
      </c>
      <c r="Q668" s="2">
        <f t="shared" si="94"/>
        <v>38981.074699999997</v>
      </c>
    </row>
    <row r="669" spans="1:21">
      <c r="A669" s="40" t="s">
        <v>492</v>
      </c>
      <c r="B669" s="41" t="s">
        <v>468</v>
      </c>
      <c r="C669" s="42">
        <v>53999.574800000002</v>
      </c>
      <c r="D669" s="42">
        <v>2.0000000000000001E-4</v>
      </c>
      <c r="E669" s="26">
        <f t="shared" si="91"/>
        <v>16809.00030279591</v>
      </c>
      <c r="F669" s="8">
        <f t="shared" si="92"/>
        <v>16809</v>
      </c>
      <c r="G669">
        <f t="shared" si="95"/>
        <v>4.858940010308288E-4</v>
      </c>
      <c r="K669">
        <f t="shared" ref="K669:K677" si="96">+G669</f>
        <v>4.858940010308288E-4</v>
      </c>
      <c r="O669">
        <f t="shared" ca="1" si="93"/>
        <v>-1.5424451162631258E-3</v>
      </c>
      <c r="Q669" s="2">
        <f t="shared" si="94"/>
        <v>38981.074800000002</v>
      </c>
    </row>
    <row r="670" spans="1:21">
      <c r="A670" s="60" t="s">
        <v>207</v>
      </c>
      <c r="B670" s="61" t="s">
        <v>468</v>
      </c>
      <c r="C670" s="62">
        <v>54015.62</v>
      </c>
      <c r="D670" s="62" t="s">
        <v>481</v>
      </c>
      <c r="E670" s="26">
        <f t="shared" si="91"/>
        <v>16818.999234465911</v>
      </c>
      <c r="F670" s="8">
        <f t="shared" si="92"/>
        <v>16819</v>
      </c>
      <c r="G670">
        <f t="shared" si="95"/>
        <v>-1.2284459953662008E-3</v>
      </c>
      <c r="K670">
        <f t="shared" si="96"/>
        <v>-1.2284459953662008E-3</v>
      </c>
      <c r="O670">
        <f t="shared" ca="1" si="93"/>
        <v>-1.5408906170961459E-3</v>
      </c>
      <c r="Q670" s="2">
        <f t="shared" si="94"/>
        <v>38997.120000000003</v>
      </c>
    </row>
    <row r="671" spans="1:21">
      <c r="A671" s="60" t="s">
        <v>207</v>
      </c>
      <c r="B671" s="61" t="s">
        <v>468</v>
      </c>
      <c r="C671" s="62">
        <v>54023.646000000001</v>
      </c>
      <c r="D671" s="62" t="s">
        <v>481</v>
      </c>
      <c r="E671" s="26">
        <f t="shared" si="91"/>
        <v>16824.000819088313</v>
      </c>
      <c r="F671" s="8">
        <f t="shared" si="92"/>
        <v>16824</v>
      </c>
      <c r="G671">
        <f t="shared" si="95"/>
        <v>1.3143839969416149E-3</v>
      </c>
      <c r="K671">
        <f t="shared" si="96"/>
        <v>1.3143839969416149E-3</v>
      </c>
      <c r="O671">
        <f t="shared" ca="1" si="93"/>
        <v>-1.5401133675126562E-3</v>
      </c>
      <c r="Q671" s="2">
        <f t="shared" si="94"/>
        <v>39005.146000000001</v>
      </c>
    </row>
    <row r="672" spans="1:21">
      <c r="A672" s="60" t="s">
        <v>207</v>
      </c>
      <c r="B672" s="61" t="s">
        <v>468</v>
      </c>
      <c r="C672" s="62">
        <v>54278.79</v>
      </c>
      <c r="D672" s="62" t="s">
        <v>481</v>
      </c>
      <c r="E672" s="26">
        <f t="shared" si="91"/>
        <v>16982.999611375755</v>
      </c>
      <c r="F672" s="8">
        <f t="shared" si="92"/>
        <v>16983</v>
      </c>
      <c r="G672">
        <f t="shared" si="95"/>
        <v>-6.236219996935688E-4</v>
      </c>
      <c r="K672">
        <f t="shared" si="96"/>
        <v>-6.236219996935688E-4</v>
      </c>
      <c r="O672">
        <f t="shared" ca="1" si="93"/>
        <v>-1.5153968307576801E-3</v>
      </c>
      <c r="Q672" s="2">
        <f t="shared" si="94"/>
        <v>39260.29</v>
      </c>
    </row>
    <row r="673" spans="1:20">
      <c r="A673" s="24" t="s">
        <v>482</v>
      </c>
      <c r="B673" s="28" t="s">
        <v>469</v>
      </c>
      <c r="C673" s="24">
        <v>54557.344830000002</v>
      </c>
      <c r="D673" s="24">
        <v>4.0000000000000002E-4</v>
      </c>
      <c r="E673" s="26">
        <f t="shared" si="91"/>
        <v>17156.587395355913</v>
      </c>
      <c r="F673" s="8">
        <f t="shared" si="92"/>
        <v>17156.5</v>
      </c>
      <c r="G673">
        <f t="shared" si="95"/>
        <v>0.14024257900018711</v>
      </c>
      <c r="K673">
        <f t="shared" si="96"/>
        <v>0.14024257900018711</v>
      </c>
      <c r="O673">
        <f t="shared" ca="1" si="93"/>
        <v>-1.4884262702105832E-3</v>
      </c>
      <c r="Q673" s="2">
        <f t="shared" si="94"/>
        <v>39538.844830000002</v>
      </c>
      <c r="T673" s="2"/>
    </row>
    <row r="674" spans="1:20">
      <c r="A674" s="60" t="s">
        <v>259</v>
      </c>
      <c r="B674" s="61" t="s">
        <v>468</v>
      </c>
      <c r="C674" s="62">
        <v>54652.683199999999</v>
      </c>
      <c r="D674" s="62" t="s">
        <v>481</v>
      </c>
      <c r="E674" s="26">
        <f t="shared" si="91"/>
        <v>17215.999671124311</v>
      </c>
      <c r="F674" s="8">
        <f t="shared" si="92"/>
        <v>17216</v>
      </c>
      <c r="G674">
        <f t="shared" si="95"/>
        <v>-5.2774399955524132E-4</v>
      </c>
      <c r="K674">
        <f t="shared" si="96"/>
        <v>-5.2774399955524132E-4</v>
      </c>
      <c r="O674">
        <f t="shared" ca="1" si="93"/>
        <v>-1.4791770001670547E-3</v>
      </c>
      <c r="Q674" s="2">
        <f t="shared" si="94"/>
        <v>39634.183199999999</v>
      </c>
    </row>
    <row r="675" spans="1:20">
      <c r="A675" s="43" t="s">
        <v>491</v>
      </c>
      <c r="B675" s="28" t="s">
        <v>468</v>
      </c>
      <c r="C675" s="24">
        <v>54652.683199999999</v>
      </c>
      <c r="D675" s="24">
        <v>2.0000000000000001E-4</v>
      </c>
      <c r="E675" s="26">
        <f t="shared" si="91"/>
        <v>17215.999671124311</v>
      </c>
      <c r="F675" s="8">
        <f t="shared" si="92"/>
        <v>17216</v>
      </c>
      <c r="G675">
        <f t="shared" si="95"/>
        <v>-5.2774399955524132E-4</v>
      </c>
      <c r="K675">
        <f t="shared" si="96"/>
        <v>-5.2774399955524132E-4</v>
      </c>
      <c r="O675">
        <f t="shared" ca="1" si="93"/>
        <v>-1.4791770001670547E-3</v>
      </c>
      <c r="Q675" s="2">
        <f t="shared" si="94"/>
        <v>39634.183199999999</v>
      </c>
    </row>
    <row r="676" spans="1:20">
      <c r="A676" s="24" t="s">
        <v>482</v>
      </c>
      <c r="B676" s="28" t="s">
        <v>469</v>
      </c>
      <c r="C676" s="24">
        <v>54677.466939999998</v>
      </c>
      <c r="D676" s="24">
        <v>2.0000000000000001E-4</v>
      </c>
      <c r="E676" s="26">
        <f t="shared" si="91"/>
        <v>17231.444222939623</v>
      </c>
      <c r="F676" s="8">
        <f t="shared" si="92"/>
        <v>17231.5</v>
      </c>
      <c r="G676">
        <f t="shared" si="95"/>
        <v>-8.9504971001588274E-2</v>
      </c>
      <c r="K676">
        <f t="shared" si="96"/>
        <v>-8.9504971001588274E-2</v>
      </c>
      <c r="O676">
        <f t="shared" ca="1" si="93"/>
        <v>-1.4767675264582363E-3</v>
      </c>
      <c r="Q676" s="2">
        <f t="shared" si="94"/>
        <v>39658.966939999998</v>
      </c>
      <c r="T676" s="2"/>
    </row>
    <row r="677" spans="1:20">
      <c r="A677" s="24" t="s">
        <v>482</v>
      </c>
      <c r="B677" s="28" t="s">
        <v>468</v>
      </c>
      <c r="C677" s="24">
        <v>54738.367180000001</v>
      </c>
      <c r="D677" s="24">
        <v>4.0000000000000002E-4</v>
      </c>
      <c r="E677" s="26">
        <f t="shared" si="91"/>
        <v>17269.395593969377</v>
      </c>
      <c r="F677" s="8">
        <f t="shared" si="92"/>
        <v>17269.5</v>
      </c>
      <c r="G677">
        <f t="shared" si="95"/>
        <v>-0.16753946300013922</v>
      </c>
      <c r="K677">
        <f t="shared" si="96"/>
        <v>-0.16753946300013922</v>
      </c>
      <c r="O677">
        <f t="shared" ca="1" si="93"/>
        <v>-1.4708604296237134E-3</v>
      </c>
      <c r="Q677" s="2">
        <f t="shared" si="94"/>
        <v>39719.867180000001</v>
      </c>
      <c r="T677" s="2"/>
    </row>
    <row r="678" spans="1:20">
      <c r="A678" s="60" t="s">
        <v>263</v>
      </c>
      <c r="B678" s="61" t="s">
        <v>469</v>
      </c>
      <c r="C678" s="62">
        <v>55051.449000000001</v>
      </c>
      <c r="D678" s="62" t="s">
        <v>481</v>
      </c>
      <c r="E678" s="26">
        <f t="shared" si="91"/>
        <v>17464.499657820197</v>
      </c>
      <c r="F678" s="8">
        <f t="shared" si="92"/>
        <v>17464.5</v>
      </c>
      <c r="G678">
        <f t="shared" si="95"/>
        <v>-5.490929979714565E-4</v>
      </c>
      <c r="I678">
        <f>+G678</f>
        <v>-5.490929979714565E-4</v>
      </c>
      <c r="O678">
        <f t="shared" ca="1" si="93"/>
        <v>-1.4405476958676109E-3</v>
      </c>
      <c r="Q678" s="2">
        <f t="shared" si="94"/>
        <v>40032.949000000001</v>
      </c>
    </row>
    <row r="679" spans="1:20">
      <c r="A679" s="44" t="s">
        <v>483</v>
      </c>
      <c r="B679" s="45" t="s">
        <v>468</v>
      </c>
      <c r="C679" s="44">
        <v>55063.484400000001</v>
      </c>
      <c r="D679" s="44">
        <v>1E-4</v>
      </c>
      <c r="E679" s="26">
        <f t="shared" si="91"/>
        <v>17471.999791331848</v>
      </c>
      <c r="F679" s="8">
        <f t="shared" si="92"/>
        <v>17472</v>
      </c>
      <c r="G679">
        <f t="shared" si="95"/>
        <v>-3.3484799496363848E-4</v>
      </c>
      <c r="K679">
        <f>+G679</f>
        <v>-3.3484799496363848E-4</v>
      </c>
      <c r="O679">
        <f t="shared" ca="1" si="93"/>
        <v>-1.4393818214923759E-3</v>
      </c>
      <c r="Q679" s="2">
        <f t="shared" si="94"/>
        <v>40044.984400000001</v>
      </c>
    </row>
    <row r="680" spans="1:20">
      <c r="A680" s="60" t="s">
        <v>273</v>
      </c>
      <c r="B680" s="61" t="s">
        <v>468</v>
      </c>
      <c r="C680" s="62">
        <v>55066.694799999997</v>
      </c>
      <c r="D680" s="62" t="s">
        <v>481</v>
      </c>
      <c r="E680" s="26">
        <f t="shared" si="91"/>
        <v>17474.000425180806</v>
      </c>
      <c r="F680" s="8">
        <f t="shared" si="92"/>
        <v>17474</v>
      </c>
      <c r="G680">
        <f t="shared" si="95"/>
        <v>6.8228399322833866E-4</v>
      </c>
      <c r="I680">
        <f>+G680</f>
        <v>6.8228399322833866E-4</v>
      </c>
      <c r="O680">
        <f t="shared" ca="1" si="93"/>
        <v>-1.4390709216589802E-3</v>
      </c>
      <c r="Q680" s="2">
        <f t="shared" si="94"/>
        <v>40048.194799999997</v>
      </c>
    </row>
    <row r="681" spans="1:20">
      <c r="A681" s="43" t="s">
        <v>489</v>
      </c>
      <c r="B681" s="28" t="s">
        <v>468</v>
      </c>
      <c r="C681" s="24">
        <v>55066.694799999997</v>
      </c>
      <c r="D681" s="24">
        <v>1E-4</v>
      </c>
      <c r="E681" s="26">
        <f t="shared" si="91"/>
        <v>17474.000425180806</v>
      </c>
      <c r="F681" s="8">
        <f t="shared" si="92"/>
        <v>17474</v>
      </c>
      <c r="G681">
        <f t="shared" si="95"/>
        <v>6.8228399322833866E-4</v>
      </c>
      <c r="K681">
        <f>+G681</f>
        <v>6.8228399322833866E-4</v>
      </c>
      <c r="O681">
        <f t="shared" ca="1" si="93"/>
        <v>-1.4390709216589802E-3</v>
      </c>
      <c r="Q681" s="2">
        <f t="shared" si="94"/>
        <v>40048.194799999997</v>
      </c>
    </row>
    <row r="682" spans="1:20">
      <c r="A682" s="44" t="s">
        <v>483</v>
      </c>
      <c r="B682" s="45" t="s">
        <v>468</v>
      </c>
      <c r="C682" s="44">
        <v>55068.298199999997</v>
      </c>
      <c r="D682" s="44">
        <v>1E-4</v>
      </c>
      <c r="E682" s="26">
        <f t="shared" si="91"/>
        <v>17474.999620394308</v>
      </c>
      <c r="F682" s="8">
        <f t="shared" si="92"/>
        <v>17475</v>
      </c>
      <c r="G682">
        <f t="shared" si="95"/>
        <v>-6.0915000358363613E-4</v>
      </c>
      <c r="K682">
        <f>+G682</f>
        <v>-6.0915000358363613E-4</v>
      </c>
      <c r="O682">
        <f t="shared" ca="1" si="93"/>
        <v>-1.4389154717422822E-3</v>
      </c>
      <c r="Q682" s="2">
        <f t="shared" si="94"/>
        <v>40049.798199999997</v>
      </c>
    </row>
    <row r="683" spans="1:20">
      <c r="A683" s="44" t="s">
        <v>483</v>
      </c>
      <c r="B683" s="45" t="s">
        <v>469</v>
      </c>
      <c r="C683" s="44">
        <v>55072.308100000002</v>
      </c>
      <c r="D683" s="44">
        <v>2.0000000000000001E-4</v>
      </c>
      <c r="E683" s="26">
        <f t="shared" si="91"/>
        <v>17477.498480869937</v>
      </c>
      <c r="F683" s="8">
        <f t="shared" si="92"/>
        <v>17477.5</v>
      </c>
      <c r="G683">
        <f t="shared" si="95"/>
        <v>-2.4377349982387386E-3</v>
      </c>
      <c r="K683">
        <f>+G683</f>
        <v>-2.4377349982387386E-3</v>
      </c>
      <c r="O683">
        <f t="shared" ca="1" si="93"/>
        <v>-1.4385268469505373E-3</v>
      </c>
      <c r="Q683" s="2">
        <f t="shared" si="94"/>
        <v>40053.808100000002</v>
      </c>
    </row>
    <row r="684" spans="1:20">
      <c r="A684" s="60" t="s">
        <v>273</v>
      </c>
      <c r="B684" s="61" t="s">
        <v>468</v>
      </c>
      <c r="C684" s="62">
        <v>55074.716800000002</v>
      </c>
      <c r="D684" s="62" t="s">
        <v>481</v>
      </c>
      <c r="E684" s="26">
        <f t="shared" si="91"/>
        <v>17478.999517112148</v>
      </c>
      <c r="F684" s="8">
        <f t="shared" si="92"/>
        <v>17479</v>
      </c>
      <c r="G684">
        <f t="shared" si="95"/>
        <v>-7.7488600072683766E-4</v>
      </c>
      <c r="I684">
        <f>+G684</f>
        <v>-7.7488600072683766E-4</v>
      </c>
      <c r="O684">
        <f t="shared" ca="1" si="93"/>
        <v>-1.4382936720754901E-3</v>
      </c>
      <c r="Q684" s="2">
        <f t="shared" si="94"/>
        <v>40056.216800000002</v>
      </c>
    </row>
    <row r="685" spans="1:20">
      <c r="A685" s="43" t="s">
        <v>489</v>
      </c>
      <c r="B685" s="28" t="s">
        <v>468</v>
      </c>
      <c r="C685" s="24">
        <v>55074.716800000002</v>
      </c>
      <c r="D685" s="24">
        <v>1E-4</v>
      </c>
      <c r="E685" s="26">
        <f t="shared" si="91"/>
        <v>17478.999517112148</v>
      </c>
      <c r="F685" s="8">
        <f t="shared" si="92"/>
        <v>17479</v>
      </c>
      <c r="G685">
        <f t="shared" si="95"/>
        <v>-7.7488600072683766E-4</v>
      </c>
      <c r="K685">
        <f>+G685</f>
        <v>-7.7488600072683766E-4</v>
      </c>
      <c r="O685">
        <f t="shared" ca="1" si="93"/>
        <v>-1.4382936720754901E-3</v>
      </c>
      <c r="Q685" s="2">
        <f t="shared" si="94"/>
        <v>40056.216800000002</v>
      </c>
    </row>
    <row r="686" spans="1:20">
      <c r="A686" s="60" t="s">
        <v>290</v>
      </c>
      <c r="B686" s="61" t="s">
        <v>468</v>
      </c>
      <c r="C686" s="62">
        <v>55907.551299999999</v>
      </c>
      <c r="D686" s="62" t="s">
        <v>481</v>
      </c>
      <c r="E686" s="26">
        <f t="shared" si="91"/>
        <v>17997.999296355687</v>
      </c>
      <c r="F686" s="8">
        <f t="shared" si="92"/>
        <v>17998</v>
      </c>
      <c r="G686">
        <f t="shared" si="95"/>
        <v>-1.129132004280109E-3</v>
      </c>
      <c r="I686">
        <f>+G686</f>
        <v>-1.129132004280109E-3</v>
      </c>
      <c r="O686">
        <f t="shared" ca="1" si="93"/>
        <v>-1.3576151653092471E-3</v>
      </c>
      <c r="Q686" s="2">
        <f t="shared" si="94"/>
        <v>40889.051299999999</v>
      </c>
    </row>
    <row r="687" spans="1:20">
      <c r="A687" s="43" t="s">
        <v>490</v>
      </c>
      <c r="B687" s="28" t="s">
        <v>468</v>
      </c>
      <c r="C687" s="24">
        <v>55907.551299999999</v>
      </c>
      <c r="D687" s="24">
        <v>2.0000000000000001E-4</v>
      </c>
      <c r="E687" s="26">
        <f t="shared" si="91"/>
        <v>17997.999296355687</v>
      </c>
      <c r="F687" s="8">
        <f t="shared" si="92"/>
        <v>17998</v>
      </c>
      <c r="G687">
        <f t="shared" si="95"/>
        <v>-1.129132004280109E-3</v>
      </c>
      <c r="K687">
        <f>+G687</f>
        <v>-1.129132004280109E-3</v>
      </c>
      <c r="O687">
        <f t="shared" ca="1" si="93"/>
        <v>-1.3576151653092471E-3</v>
      </c>
      <c r="Q687" s="2">
        <f t="shared" si="94"/>
        <v>40889.051299999999</v>
      </c>
    </row>
    <row r="688" spans="1:20">
      <c r="A688" s="43" t="s">
        <v>493</v>
      </c>
      <c r="B688" s="28" t="s">
        <v>468</v>
      </c>
      <c r="C688" s="24">
        <v>55907.551299999999</v>
      </c>
      <c r="D688" s="24">
        <v>2.0000000000000001E-4</v>
      </c>
      <c r="E688" s="26">
        <f t="shared" si="91"/>
        <v>17997.999296355687</v>
      </c>
      <c r="F688" s="8">
        <f t="shared" si="92"/>
        <v>17998</v>
      </c>
      <c r="G688">
        <f t="shared" si="95"/>
        <v>-1.129132004280109E-3</v>
      </c>
      <c r="K688">
        <f>+G688</f>
        <v>-1.129132004280109E-3</v>
      </c>
      <c r="O688">
        <f t="shared" ca="1" si="93"/>
        <v>-1.3576151653092471E-3</v>
      </c>
      <c r="Q688" s="2">
        <f t="shared" si="94"/>
        <v>40889.051299999999</v>
      </c>
    </row>
    <row r="689" spans="1:17">
      <c r="A689" s="60" t="s">
        <v>294</v>
      </c>
      <c r="B689" s="61" t="s">
        <v>468</v>
      </c>
      <c r="C689" s="62">
        <v>56183.558299999997</v>
      </c>
      <c r="D689" s="62" t="s">
        <v>481</v>
      </c>
      <c r="E689" s="26">
        <f t="shared" si="91"/>
        <v>18169.999342066654</v>
      </c>
      <c r="F689" s="8">
        <f t="shared" si="92"/>
        <v>18170</v>
      </c>
      <c r="G689">
        <f t="shared" si="95"/>
        <v>-1.0557800051174127E-3</v>
      </c>
      <c r="I689">
        <f>+G689</f>
        <v>-1.0557800051174127E-3</v>
      </c>
      <c r="O689">
        <f t="shared" ca="1" si="93"/>
        <v>-1.3308777796371975E-3</v>
      </c>
      <c r="Q689" s="2">
        <f t="shared" si="94"/>
        <v>41165.058299999997</v>
      </c>
    </row>
    <row r="690" spans="1:17">
      <c r="A690" s="43" t="s">
        <v>494</v>
      </c>
      <c r="B690" s="28" t="s">
        <v>468</v>
      </c>
      <c r="C690" s="24">
        <v>56183.558400000002</v>
      </c>
      <c r="D690" s="24">
        <v>1E-4</v>
      </c>
      <c r="E690" s="26">
        <f t="shared" si="91"/>
        <v>18169.999404383936</v>
      </c>
      <c r="F690" s="8">
        <f t="shared" si="92"/>
        <v>18170</v>
      </c>
      <c r="G690">
        <f t="shared" si="95"/>
        <v>-9.5578000036766753E-4</v>
      </c>
      <c r="K690">
        <f>+G690</f>
        <v>-9.5578000036766753E-4</v>
      </c>
      <c r="O690">
        <f t="shared" ca="1" si="93"/>
        <v>-1.3308777796371975E-3</v>
      </c>
      <c r="Q690" s="2">
        <f t="shared" si="94"/>
        <v>41165.058400000002</v>
      </c>
    </row>
    <row r="691" spans="1:17">
      <c r="A691" s="60" t="s">
        <v>298</v>
      </c>
      <c r="B691" s="61" t="s">
        <v>468</v>
      </c>
      <c r="C691" s="62">
        <v>56252.561000000002</v>
      </c>
      <c r="D691" s="62" t="s">
        <v>481</v>
      </c>
      <c r="E691" s="26">
        <f t="shared" si="91"/>
        <v>18212.999945508527</v>
      </c>
      <c r="F691" s="8">
        <f t="shared" si="92"/>
        <v>18213</v>
      </c>
      <c r="G691">
        <f t="shared" si="95"/>
        <v>-8.7441992945969105E-5</v>
      </c>
      <c r="I691">
        <f>+G691</f>
        <v>-8.7441992945969105E-5</v>
      </c>
      <c r="O691">
        <f t="shared" ca="1" si="93"/>
        <v>-1.3241934332191853E-3</v>
      </c>
      <c r="Q691" s="2">
        <f t="shared" si="94"/>
        <v>41234.061000000002</v>
      </c>
    </row>
    <row r="692" spans="1:17">
      <c r="A692" s="60" t="s">
        <v>304</v>
      </c>
      <c r="B692" s="61" t="s">
        <v>468</v>
      </c>
      <c r="C692" s="62">
        <v>56496.473299999998</v>
      </c>
      <c r="D692" s="62" t="s">
        <v>481</v>
      </c>
      <c r="E692" s="26">
        <f t="shared" si="91"/>
        <v>18364.999448236598</v>
      </c>
      <c r="F692" s="8">
        <f t="shared" si="92"/>
        <v>18365</v>
      </c>
      <c r="G692">
        <f t="shared" si="95"/>
        <v>-8.85410001501441E-4</v>
      </c>
      <c r="K692">
        <f>+G692</f>
        <v>-8.85410001501441E-4</v>
      </c>
      <c r="O692">
        <f t="shared" ca="1" si="93"/>
        <v>-1.3005650458810946E-3</v>
      </c>
      <c r="Q692" s="2">
        <f t="shared" si="94"/>
        <v>41477.973299999998</v>
      </c>
    </row>
    <row r="693" spans="1:17">
      <c r="A693" s="46" t="s">
        <v>496</v>
      </c>
      <c r="B693" s="32" t="s">
        <v>468</v>
      </c>
      <c r="C693" s="24">
        <v>56496.473299999998</v>
      </c>
      <c r="D693" s="33">
        <v>1.5E-3</v>
      </c>
      <c r="E693" s="26">
        <f t="shared" si="91"/>
        <v>18364.999448236598</v>
      </c>
      <c r="F693" s="8">
        <f t="shared" si="92"/>
        <v>18365</v>
      </c>
      <c r="G693">
        <f t="shared" si="95"/>
        <v>-8.85410001501441E-4</v>
      </c>
      <c r="J693">
        <f>G693</f>
        <v>-8.85410001501441E-4</v>
      </c>
      <c r="O693">
        <f t="shared" ca="1" si="93"/>
        <v>-1.3005650458810946E-3</v>
      </c>
      <c r="Q693" s="2">
        <f t="shared" si="94"/>
        <v>41477.973299999998</v>
      </c>
    </row>
    <row r="694" spans="1:17">
      <c r="A694" s="60" t="s">
        <v>249</v>
      </c>
      <c r="B694" s="61" t="s">
        <v>468</v>
      </c>
      <c r="C694" s="62">
        <v>56552.637699999999</v>
      </c>
      <c r="D694" s="62" t="s">
        <v>481</v>
      </c>
      <c r="E694" s="26">
        <f t="shared" si="91"/>
        <v>18399.999572752753</v>
      </c>
      <c r="F694" s="8">
        <f t="shared" si="92"/>
        <v>18400</v>
      </c>
      <c r="G694">
        <f t="shared" si="95"/>
        <v>-6.8560000363504514E-4</v>
      </c>
      <c r="I694">
        <f>+G694</f>
        <v>-6.8560000363504514E-4</v>
      </c>
      <c r="O694">
        <f t="shared" ca="1" si="93"/>
        <v>-1.2951242987966662E-3</v>
      </c>
      <c r="Q694" s="2">
        <f t="shared" si="94"/>
        <v>41534.137699999999</v>
      </c>
    </row>
    <row r="695" spans="1:17">
      <c r="A695" s="43" t="s">
        <v>495</v>
      </c>
      <c r="B695" s="28" t="s">
        <v>468</v>
      </c>
      <c r="C695" s="24">
        <v>56552.637699999999</v>
      </c>
      <c r="D695" s="24">
        <v>1E-4</v>
      </c>
      <c r="E695" s="26">
        <f t="shared" si="91"/>
        <v>18399.999572752753</v>
      </c>
      <c r="F695" s="8">
        <f t="shared" si="92"/>
        <v>18400</v>
      </c>
      <c r="G695">
        <f t="shared" si="95"/>
        <v>-6.8560000363504514E-4</v>
      </c>
      <c r="K695">
        <f>+G695</f>
        <v>-6.8560000363504514E-4</v>
      </c>
      <c r="O695">
        <f t="shared" ca="1" si="93"/>
        <v>-1.2951242987966662E-3</v>
      </c>
      <c r="Q695" s="2">
        <f t="shared" si="94"/>
        <v>41534.137699999999</v>
      </c>
    </row>
    <row r="696" spans="1:17">
      <c r="A696" s="60" t="s">
        <v>304</v>
      </c>
      <c r="B696" s="61" t="s">
        <v>469</v>
      </c>
      <c r="C696" s="62">
        <v>56590.350400000003</v>
      </c>
      <c r="D696" s="62" t="s">
        <v>481</v>
      </c>
      <c r="E696" s="26">
        <f t="shared" si="91"/>
        <v>18423.50110033678</v>
      </c>
      <c r="F696" s="8">
        <f t="shared" si="92"/>
        <v>18423.5</v>
      </c>
      <c r="G696">
        <f t="shared" si="95"/>
        <v>1.7657010030234233E-3</v>
      </c>
      <c r="K696">
        <f>+G696</f>
        <v>1.7657010030234233E-3</v>
      </c>
      <c r="O696">
        <f t="shared" ca="1" si="93"/>
        <v>-1.291471225754264E-3</v>
      </c>
      <c r="Q696" s="2">
        <f t="shared" si="94"/>
        <v>41571.850400000003</v>
      </c>
    </row>
    <row r="697" spans="1:17">
      <c r="A697" s="46" t="s">
        <v>496</v>
      </c>
      <c r="B697" s="32" t="s">
        <v>468</v>
      </c>
      <c r="C697" s="24">
        <v>56590.350400000003</v>
      </c>
      <c r="D697" s="33">
        <v>3.8999999999999998E-3</v>
      </c>
      <c r="E697" s="26">
        <f t="shared" si="91"/>
        <v>18423.50110033678</v>
      </c>
      <c r="F697" s="8">
        <f t="shared" si="92"/>
        <v>18423.5</v>
      </c>
      <c r="G697">
        <f t="shared" si="95"/>
        <v>1.7657010030234233E-3</v>
      </c>
      <c r="J697">
        <f>+G697</f>
        <v>1.7657010030234233E-3</v>
      </c>
      <c r="O697">
        <f t="shared" ca="1" si="93"/>
        <v>-1.291471225754264E-3</v>
      </c>
      <c r="Q697" s="2">
        <f t="shared" si="94"/>
        <v>41571.850400000003</v>
      </c>
    </row>
    <row r="698" spans="1:17">
      <c r="A698" s="60" t="s">
        <v>315</v>
      </c>
      <c r="B698" s="61" t="s">
        <v>468</v>
      </c>
      <c r="C698" s="62">
        <v>56841.481699999997</v>
      </c>
      <c r="D698" s="62" t="s">
        <v>481</v>
      </c>
      <c r="E698" s="26">
        <f t="shared" si="91"/>
        <v>18579.999287264844</v>
      </c>
      <c r="F698" s="8">
        <f t="shared" si="92"/>
        <v>18580</v>
      </c>
      <c r="G698">
        <f t="shared" si="95"/>
        <v>-1.1437200009822845E-3</v>
      </c>
      <c r="I698">
        <f>+G698</f>
        <v>-1.1437200009822845E-3</v>
      </c>
      <c r="O698">
        <f t="shared" ca="1" si="93"/>
        <v>-1.2671433137910327E-3</v>
      </c>
      <c r="Q698" s="2">
        <f t="shared" si="94"/>
        <v>41822.981699999997</v>
      </c>
    </row>
    <row r="699" spans="1:17">
      <c r="A699" s="74" t="s">
        <v>497</v>
      </c>
      <c r="B699" s="75" t="s">
        <v>468</v>
      </c>
      <c r="C699" s="74">
        <v>56841.481699999997</v>
      </c>
      <c r="D699" s="74">
        <v>2.3E-3</v>
      </c>
      <c r="E699" s="26">
        <f t="shared" si="91"/>
        <v>18579.999287264844</v>
      </c>
      <c r="F699" s="8">
        <f t="shared" si="92"/>
        <v>18580</v>
      </c>
      <c r="G699">
        <f t="shared" ref="G699:G720" si="97">+C699-(C$7+F699*C$8)</f>
        <v>-1.1437200009822845E-3</v>
      </c>
      <c r="J699">
        <f>+G699</f>
        <v>-1.1437200009822845E-3</v>
      </c>
      <c r="O699">
        <f t="shared" ca="1" si="93"/>
        <v>-1.2671433137910327E-3</v>
      </c>
      <c r="Q699" s="2">
        <f t="shared" si="94"/>
        <v>41822.981699999997</v>
      </c>
    </row>
    <row r="700" spans="1:17">
      <c r="A700" s="76" t="s">
        <v>315</v>
      </c>
      <c r="B700" s="77" t="s">
        <v>468</v>
      </c>
      <c r="C700" s="78">
        <v>56886.4136</v>
      </c>
      <c r="D700" s="78" t="s">
        <v>481</v>
      </c>
      <c r="E700" s="26">
        <f t="shared" si="91"/>
        <v>18607.999623683416</v>
      </c>
      <c r="F700" s="8">
        <f t="shared" si="92"/>
        <v>18608</v>
      </c>
      <c r="G700">
        <f t="shared" si="97"/>
        <v>-6.0387200210243464E-4</v>
      </c>
      <c r="I700">
        <f>+G700</f>
        <v>-6.0387200210243464E-4</v>
      </c>
      <c r="O700">
        <f t="shared" ca="1" si="93"/>
        <v>-1.2627907161234897E-3</v>
      </c>
      <c r="Q700" s="2">
        <f t="shared" si="94"/>
        <v>41867.9136</v>
      </c>
    </row>
    <row r="701" spans="1:17">
      <c r="A701" s="74" t="s">
        <v>497</v>
      </c>
      <c r="B701" s="75" t="s">
        <v>468</v>
      </c>
      <c r="C701" s="74">
        <v>56886.4136</v>
      </c>
      <c r="D701" s="74">
        <v>1.6999999999999999E-3</v>
      </c>
      <c r="E701" s="26">
        <f t="shared" si="91"/>
        <v>18607.999623683416</v>
      </c>
      <c r="F701" s="8">
        <f t="shared" si="92"/>
        <v>18608</v>
      </c>
      <c r="G701">
        <f t="shared" si="97"/>
        <v>-6.0387200210243464E-4</v>
      </c>
      <c r="J701">
        <f>+G701</f>
        <v>-6.0387200210243464E-4</v>
      </c>
      <c r="O701">
        <f t="shared" ca="1" si="93"/>
        <v>-1.2627907161234897E-3</v>
      </c>
      <c r="Q701" s="2">
        <f t="shared" si="94"/>
        <v>41867.9136</v>
      </c>
    </row>
    <row r="702" spans="1:17">
      <c r="A702" s="79" t="s">
        <v>232</v>
      </c>
      <c r="B702" s="80" t="s">
        <v>468</v>
      </c>
      <c r="C702" s="81">
        <v>57247.469299999997</v>
      </c>
      <c r="D702" s="81">
        <v>2.0999999999999999E-3</v>
      </c>
      <c r="E702" s="26">
        <f t="shared" si="91"/>
        <v>18832.999703044465</v>
      </c>
      <c r="F702" s="8">
        <f t="shared" si="92"/>
        <v>18833</v>
      </c>
      <c r="G702">
        <f t="shared" si="97"/>
        <v>-4.7652200737502426E-4</v>
      </c>
      <c r="K702">
        <f t="shared" ref="K702:K720" si="98">+G702</f>
        <v>-4.7652200737502426E-4</v>
      </c>
      <c r="O702">
        <f t="shared" ca="1" si="93"/>
        <v>-1.227814484866448E-3</v>
      </c>
      <c r="Q702" s="2">
        <f t="shared" si="94"/>
        <v>42228.969299999997</v>
      </c>
    </row>
    <row r="703" spans="1:17">
      <c r="A703" s="82" t="s">
        <v>231</v>
      </c>
      <c r="B703" s="83" t="s">
        <v>468</v>
      </c>
      <c r="C703" s="84">
        <v>57568.406929999997</v>
      </c>
      <c r="D703" s="84">
        <v>1E-4</v>
      </c>
      <c r="E703" s="26">
        <f t="shared" si="91"/>
        <v>19032.999293744593</v>
      </c>
      <c r="F703" s="8">
        <f t="shared" si="92"/>
        <v>19033</v>
      </c>
      <c r="G703">
        <f t="shared" si="97"/>
        <v>-1.1333220027154312E-3</v>
      </c>
      <c r="K703">
        <f t="shared" si="98"/>
        <v>-1.1333220027154312E-3</v>
      </c>
      <c r="O703">
        <f t="shared" ca="1" si="93"/>
        <v>-1.1967245015268553E-3</v>
      </c>
      <c r="Q703" s="2">
        <f t="shared" si="94"/>
        <v>42549.906929999997</v>
      </c>
    </row>
    <row r="704" spans="1:17">
      <c r="A704" s="85" t="s">
        <v>158</v>
      </c>
      <c r="B704" s="86" t="s">
        <v>468</v>
      </c>
      <c r="C704" s="87">
        <v>57579.639900000002</v>
      </c>
      <c r="D704" s="87">
        <v>1E-4</v>
      </c>
      <c r="E704" s="26">
        <f t="shared" si="91"/>
        <v>19039.999374733376</v>
      </c>
      <c r="F704" s="8">
        <f t="shared" si="92"/>
        <v>19040</v>
      </c>
      <c r="G704">
        <f t="shared" si="97"/>
        <v>-1.0033599974121898E-3</v>
      </c>
      <c r="K704">
        <f t="shared" si="98"/>
        <v>-1.0033599974121898E-3</v>
      </c>
      <c r="O704">
        <f t="shared" ca="1" si="93"/>
        <v>-1.1956363521099696E-3</v>
      </c>
      <c r="Q704" s="2">
        <f t="shared" si="94"/>
        <v>42561.139900000002</v>
      </c>
    </row>
    <row r="705" spans="1:17">
      <c r="A705" s="85" t="s">
        <v>159</v>
      </c>
      <c r="B705" s="86" t="s">
        <v>468</v>
      </c>
      <c r="C705" s="87">
        <v>57640.618000000002</v>
      </c>
      <c r="D705" s="87">
        <v>1E-4</v>
      </c>
      <c r="E705" s="26">
        <f t="shared" si="91"/>
        <v>19077.999265994713</v>
      </c>
      <c r="F705" s="8">
        <f t="shared" si="92"/>
        <v>19078</v>
      </c>
      <c r="G705">
        <f t="shared" si="97"/>
        <v>-1.1778519983636215E-3</v>
      </c>
      <c r="K705">
        <f t="shared" si="98"/>
        <v>-1.1778519983636215E-3</v>
      </c>
      <c r="O705">
        <f t="shared" ca="1" si="93"/>
        <v>-1.1897292552754467E-3</v>
      </c>
      <c r="Q705" s="2">
        <f t="shared" si="94"/>
        <v>42622.118000000002</v>
      </c>
    </row>
    <row r="706" spans="1:17">
      <c r="A706" s="88" t="s">
        <v>160</v>
      </c>
      <c r="B706" s="89" t="s">
        <v>468</v>
      </c>
      <c r="C706" s="88">
        <v>58001.674299999999</v>
      </c>
      <c r="D706" s="88">
        <v>1E-4</v>
      </c>
      <c r="E706" s="26">
        <f t="shared" si="91"/>
        <v>19302.999719259424</v>
      </c>
      <c r="F706" s="8">
        <f t="shared" si="92"/>
        <v>19303</v>
      </c>
      <c r="G706">
        <f t="shared" si="97"/>
        <v>-4.5050200424157083E-4</v>
      </c>
      <c r="K706">
        <f t="shared" si="98"/>
        <v>-4.5050200424157083E-4</v>
      </c>
      <c r="O706">
        <f t="shared" ca="1" si="93"/>
        <v>-1.154753024018405E-3</v>
      </c>
      <c r="Q706" s="2">
        <f t="shared" si="94"/>
        <v>42983.174299999999</v>
      </c>
    </row>
    <row r="707" spans="1:17">
      <c r="A707" s="90" t="s">
        <v>81</v>
      </c>
      <c r="B707" s="91" t="s">
        <v>468</v>
      </c>
      <c r="C707" s="92">
        <v>58019.326000000001</v>
      </c>
      <c r="D707" s="92">
        <v>4.0000000000000002E-4</v>
      </c>
      <c r="E707" s="26">
        <f t="shared" si="91"/>
        <v>19313.999777978501</v>
      </c>
      <c r="F707" s="8">
        <f t="shared" si="92"/>
        <v>19314</v>
      </c>
      <c r="G707">
        <f t="shared" si="97"/>
        <v>-3.5627599572762847E-4</v>
      </c>
      <c r="K707">
        <f t="shared" si="98"/>
        <v>-3.5627599572762847E-4</v>
      </c>
      <c r="O707">
        <f t="shared" ca="1" si="93"/>
        <v>-1.1530430749347276E-3</v>
      </c>
      <c r="Q707" s="2">
        <f t="shared" si="94"/>
        <v>43000.826000000001</v>
      </c>
    </row>
    <row r="708" spans="1:17">
      <c r="A708" s="90" t="s">
        <v>81</v>
      </c>
      <c r="B708" s="91" t="s">
        <v>468</v>
      </c>
      <c r="C708" s="92">
        <v>58023.338199999998</v>
      </c>
      <c r="D708" s="92">
        <v>1E-3</v>
      </c>
      <c r="E708" s="26">
        <f t="shared" si="91"/>
        <v>19316.500071751489</v>
      </c>
      <c r="F708" s="8">
        <f t="shared" si="92"/>
        <v>19316.5</v>
      </c>
      <c r="G708">
        <f t="shared" si="97"/>
        <v>1.1513900244608521E-4</v>
      </c>
      <c r="K708">
        <f t="shared" si="98"/>
        <v>1.1513900244608521E-4</v>
      </c>
      <c r="O708">
        <f t="shared" ca="1" si="93"/>
        <v>-1.1526544501429827E-3</v>
      </c>
      <c r="Q708" s="2">
        <f t="shared" si="94"/>
        <v>43004.838199999998</v>
      </c>
    </row>
    <row r="709" spans="1:17">
      <c r="A709" s="88" t="s">
        <v>160</v>
      </c>
      <c r="B709" s="89" t="s">
        <v>468</v>
      </c>
      <c r="C709" s="88">
        <v>58025.744500000001</v>
      </c>
      <c r="D709" s="88">
        <v>1E-4</v>
      </c>
      <c r="E709" s="26">
        <f t="shared" si="91"/>
        <v>19317.999612379062</v>
      </c>
      <c r="F709" s="8">
        <f t="shared" si="92"/>
        <v>19318</v>
      </c>
      <c r="G709">
        <f t="shared" si="97"/>
        <v>-6.2201199762057513E-4</v>
      </c>
      <c r="K709">
        <f t="shared" si="98"/>
        <v>-6.2201199762057513E-4</v>
      </c>
      <c r="O709">
        <f t="shared" ca="1" si="93"/>
        <v>-1.1524212752679354E-3</v>
      </c>
      <c r="Q709" s="2">
        <f t="shared" si="94"/>
        <v>43007.244500000001</v>
      </c>
    </row>
    <row r="710" spans="1:17">
      <c r="A710" s="93" t="s">
        <v>79</v>
      </c>
      <c r="B710" s="41" t="s">
        <v>468</v>
      </c>
      <c r="C710" s="42">
        <v>58359.519800000002</v>
      </c>
      <c r="D710" s="42">
        <v>1E-4</v>
      </c>
      <c r="E710" s="26">
        <f t="shared" si="91"/>
        <v>19525.999289406067</v>
      </c>
      <c r="F710" s="8">
        <f t="shared" si="92"/>
        <v>19526</v>
      </c>
      <c r="G710">
        <f t="shared" si="97"/>
        <v>-1.140283995482605E-3</v>
      </c>
      <c r="K710">
        <f t="shared" si="98"/>
        <v>-1.140283995482605E-3</v>
      </c>
      <c r="O710">
        <f t="shared" ca="1" si="93"/>
        <v>-1.1200876925947594E-3</v>
      </c>
      <c r="Q710" s="2">
        <f t="shared" si="94"/>
        <v>43341.019800000002</v>
      </c>
    </row>
    <row r="711" spans="1:17">
      <c r="A711" s="93" t="s">
        <v>1874</v>
      </c>
      <c r="B711" s="41" t="s">
        <v>468</v>
      </c>
      <c r="C711" s="42">
        <v>58423.707999999999</v>
      </c>
      <c r="D711" s="42">
        <v>5.9999999999999995E-4</v>
      </c>
      <c r="E711" s="26">
        <f t="shared" si="91"/>
        <v>19565.999627564535</v>
      </c>
      <c r="F711" s="8">
        <f t="shared" si="92"/>
        <v>19566</v>
      </c>
      <c r="G711">
        <f t="shared" si="97"/>
        <v>-5.9764400066342205E-4</v>
      </c>
      <c r="K711">
        <f t="shared" si="98"/>
        <v>-5.9764400066342205E-4</v>
      </c>
      <c r="O711">
        <f t="shared" ca="1" si="93"/>
        <v>-1.1138696959268409E-3</v>
      </c>
      <c r="Q711" s="2">
        <f t="shared" si="94"/>
        <v>43405.207999999999</v>
      </c>
    </row>
    <row r="712" spans="1:17">
      <c r="A712" s="94" t="s">
        <v>80</v>
      </c>
      <c r="B712" s="95" t="s">
        <v>468</v>
      </c>
      <c r="C712" s="96">
        <v>58728.599399999999</v>
      </c>
      <c r="D712" s="96">
        <v>1E-4</v>
      </c>
      <c r="E712" s="26">
        <f t="shared" si="91"/>
        <v>19755.999644726711</v>
      </c>
      <c r="F712" s="8">
        <f t="shared" si="92"/>
        <v>19756</v>
      </c>
      <c r="G712">
        <f t="shared" si="97"/>
        <v>-5.701039990526624E-4</v>
      </c>
      <c r="K712">
        <f t="shared" si="98"/>
        <v>-5.701039990526624E-4</v>
      </c>
      <c r="O712">
        <f t="shared" ca="1" si="93"/>
        <v>-1.0843342117542276E-3</v>
      </c>
      <c r="Q712" s="2">
        <f t="shared" si="94"/>
        <v>43710.099399999999</v>
      </c>
    </row>
    <row r="713" spans="1:17">
      <c r="A713" s="94" t="s">
        <v>80</v>
      </c>
      <c r="B713" s="95" t="s">
        <v>468</v>
      </c>
      <c r="C713" s="96">
        <v>58749.459699999999</v>
      </c>
      <c r="D713" s="96">
        <v>1E-4</v>
      </c>
      <c r="E713" s="26">
        <f t="shared" si="91"/>
        <v>19768.999215583772</v>
      </c>
      <c r="F713" s="8">
        <f t="shared" si="92"/>
        <v>19769</v>
      </c>
      <c r="G713">
        <f t="shared" si="97"/>
        <v>-1.2587460005306639E-3</v>
      </c>
      <c r="K713">
        <f t="shared" si="98"/>
        <v>-1.2587460005306639E-3</v>
      </c>
      <c r="O713">
        <f t="shared" ca="1" si="93"/>
        <v>-1.0823133628371541E-3</v>
      </c>
      <c r="Q713" s="2">
        <f t="shared" si="94"/>
        <v>43730.959699999999</v>
      </c>
    </row>
    <row r="714" spans="1:17" ht="12" customHeight="1">
      <c r="A714" s="99" t="s">
        <v>1875</v>
      </c>
      <c r="B714" s="100" t="s">
        <v>468</v>
      </c>
      <c r="C714" s="105">
        <v>59070.398300000001</v>
      </c>
      <c r="D714" s="101">
        <v>2.0000000000000001E-4</v>
      </c>
      <c r="E714" s="26">
        <f t="shared" si="91"/>
        <v>19968.999410761484</v>
      </c>
      <c r="F714" s="8">
        <f t="shared" si="92"/>
        <v>19969</v>
      </c>
      <c r="G714">
        <f t="shared" si="97"/>
        <v>-9.4554599490948021E-4</v>
      </c>
      <c r="K714">
        <f t="shared" si="98"/>
        <v>-9.4554599490948021E-4</v>
      </c>
      <c r="O714">
        <f t="shared" ca="1" si="93"/>
        <v>-1.0512233794975614E-3</v>
      </c>
      <c r="Q714" s="2">
        <f t="shared" si="94"/>
        <v>44051.898300000001</v>
      </c>
    </row>
    <row r="715" spans="1:17" ht="12" customHeight="1">
      <c r="A715" s="93" t="s">
        <v>1874</v>
      </c>
      <c r="B715" s="41" t="s">
        <v>468</v>
      </c>
      <c r="C715" s="42">
        <v>59131.377</v>
      </c>
      <c r="D715" s="42">
        <v>1E-4</v>
      </c>
      <c r="E715" s="26">
        <f t="shared" si="91"/>
        <v>20006.999675926483</v>
      </c>
      <c r="F715" s="8">
        <f t="shared" si="92"/>
        <v>20007</v>
      </c>
      <c r="G715">
        <f t="shared" si="97"/>
        <v>-5.2003800374222919E-4</v>
      </c>
      <c r="K715">
        <f t="shared" si="98"/>
        <v>-5.2003800374222919E-4</v>
      </c>
      <c r="O715">
        <f t="shared" ca="1" si="93"/>
        <v>-1.0453162826630389E-3</v>
      </c>
      <c r="Q715" s="2">
        <f t="shared" si="94"/>
        <v>44112.877</v>
      </c>
    </row>
    <row r="716" spans="1:17" ht="12" customHeight="1">
      <c r="A716" s="93" t="s">
        <v>1874</v>
      </c>
      <c r="B716" s="41" t="s">
        <v>468</v>
      </c>
      <c r="C716" s="42">
        <v>59150.633300000001</v>
      </c>
      <c r="D716" s="42">
        <v>1E-4</v>
      </c>
      <c r="E716" s="26">
        <f t="shared" si="91"/>
        <v>20018.999677666379</v>
      </c>
      <c r="F716" s="8">
        <f t="shared" si="92"/>
        <v>20019</v>
      </c>
      <c r="G716">
        <f t="shared" si="97"/>
        <v>-5.1724599325098097E-4</v>
      </c>
      <c r="K716">
        <f t="shared" si="98"/>
        <v>-5.1724599325098097E-4</v>
      </c>
      <c r="O716">
        <f t="shared" ca="1" si="93"/>
        <v>-1.0434508836626635E-3</v>
      </c>
      <c r="Q716" s="2">
        <f t="shared" si="94"/>
        <v>44132.133300000001</v>
      </c>
    </row>
    <row r="717" spans="1:17" ht="12" customHeight="1">
      <c r="A717" s="99" t="s">
        <v>1876</v>
      </c>
      <c r="B717" s="100" t="s">
        <v>468</v>
      </c>
      <c r="C717" s="105">
        <v>59378.5</v>
      </c>
      <c r="D717" s="101">
        <v>1E-3</v>
      </c>
      <c r="E717" s="26">
        <f t="shared" si="91"/>
        <v>20160.999999455347</v>
      </c>
      <c r="F717" s="8">
        <f t="shared" si="92"/>
        <v>20161</v>
      </c>
      <c r="G717">
        <f t="shared" si="97"/>
        <v>-8.7400258053094149E-7</v>
      </c>
      <c r="K717">
        <f t="shared" si="98"/>
        <v>-8.7400258053094149E-7</v>
      </c>
      <c r="O717">
        <f t="shared" ca="1" si="93"/>
        <v>-1.0213769954915525E-3</v>
      </c>
      <c r="Q717" s="2">
        <f t="shared" si="94"/>
        <v>44360</v>
      </c>
    </row>
    <row r="718" spans="1:17" ht="12" customHeight="1">
      <c r="A718" s="93" t="s">
        <v>1873</v>
      </c>
      <c r="B718" s="41" t="s">
        <v>468</v>
      </c>
      <c r="C718" s="42">
        <v>59426.640899999999</v>
      </c>
      <c r="D718" s="42">
        <v>4.0000000000000002E-4</v>
      </c>
      <c r="E718" s="26">
        <f t="shared" si="91"/>
        <v>20191.000097281008</v>
      </c>
      <c r="F718" s="8">
        <f t="shared" si="92"/>
        <v>20191</v>
      </c>
      <c r="G718">
        <f t="shared" si="97"/>
        <v>1.5610599803039804E-4</v>
      </c>
      <c r="K718">
        <f t="shared" si="98"/>
        <v>1.5610599803039804E-4</v>
      </c>
      <c r="O718">
        <f t="shared" ca="1" si="93"/>
        <v>-1.0167134979906134E-3</v>
      </c>
      <c r="Q718" s="2">
        <f t="shared" si="94"/>
        <v>44408.140899999999</v>
      </c>
    </row>
    <row r="719" spans="1:17" ht="12" customHeight="1">
      <c r="A719" s="99" t="s">
        <v>1875</v>
      </c>
      <c r="B719" s="100" t="s">
        <v>468</v>
      </c>
      <c r="C719" s="105">
        <v>59460.3393</v>
      </c>
      <c r="D719" s="101">
        <v>8.9999999999999998E-4</v>
      </c>
      <c r="E719" s="26">
        <f t="shared" si="91"/>
        <v>20212.000022429234</v>
      </c>
      <c r="F719" s="8">
        <f t="shared" si="92"/>
        <v>20212</v>
      </c>
      <c r="G719">
        <f t="shared" si="97"/>
        <v>3.5992001357953995E-5</v>
      </c>
      <c r="K719">
        <f t="shared" si="98"/>
        <v>3.5992001357953995E-5</v>
      </c>
      <c r="O719">
        <f t="shared" ca="1" si="93"/>
        <v>-1.0134490497399565E-3</v>
      </c>
      <c r="Q719" s="2">
        <f t="shared" si="94"/>
        <v>44441.8393</v>
      </c>
    </row>
    <row r="720" spans="1:17" ht="12" customHeight="1">
      <c r="A720" s="101" t="s">
        <v>1877</v>
      </c>
      <c r="B720" s="100" t="s">
        <v>468</v>
      </c>
      <c r="C720" s="105">
        <v>59529.339599999999</v>
      </c>
      <c r="D720" s="101">
        <v>1E-4</v>
      </c>
      <c r="E720" s="26">
        <f t="shared" si="91"/>
        <v>20254.999130256467</v>
      </c>
      <c r="F720" s="8">
        <f t="shared" si="92"/>
        <v>20255</v>
      </c>
      <c r="G720">
        <f t="shared" si="97"/>
        <v>-1.395669998601079E-3</v>
      </c>
      <c r="K720">
        <f t="shared" si="98"/>
        <v>-1.395669998601079E-3</v>
      </c>
      <c r="O720">
        <f t="shared" ca="1" si="93"/>
        <v>-1.0067647033219439E-3</v>
      </c>
      <c r="Q720" s="2">
        <f t="shared" si="94"/>
        <v>44510.839599999999</v>
      </c>
    </row>
    <row r="721" spans="1:17" ht="12" customHeight="1">
      <c r="A721" s="102" t="s">
        <v>1879</v>
      </c>
      <c r="B721" s="103" t="s">
        <v>468</v>
      </c>
      <c r="C721" s="105">
        <v>59856.697800000002</v>
      </c>
      <c r="D721" s="101">
        <v>2.0000000000000001E-4</v>
      </c>
      <c r="E721" s="26">
        <f t="shared" ref="E721" si="99">+(C721-C$7)/C$8</f>
        <v>20458.999845324783</v>
      </c>
      <c r="F721" s="8">
        <f t="shared" si="92"/>
        <v>20459</v>
      </c>
      <c r="G721">
        <f t="shared" ref="G721" si="100">+C721-(C$7+F721*C$8)</f>
        <v>-2.4820600083330646E-4</v>
      </c>
      <c r="K721">
        <f t="shared" ref="K721" si="101">+G721</f>
        <v>-2.4820600083330646E-4</v>
      </c>
      <c r="O721">
        <f t="shared" ref="O721" ca="1" si="102">+C$11+C$12*F721</f>
        <v>-9.7505292031555956E-4</v>
      </c>
      <c r="Q721" s="2">
        <f t="shared" ref="Q721" si="103">+C721-15018.5</f>
        <v>44838.197800000002</v>
      </c>
    </row>
    <row r="722" spans="1:17" ht="12" customHeight="1">
      <c r="A722" s="102" t="s">
        <v>1880</v>
      </c>
      <c r="B722" s="107" t="s">
        <v>468</v>
      </c>
      <c r="C722" s="108">
        <v>60172.821100000001</v>
      </c>
      <c r="D722" s="108">
        <v>2.9999999999999997E-4</v>
      </c>
      <c r="E722" s="26">
        <f t="shared" ref="E722:E723" si="104">+(C722-C$7)/C$8</f>
        <v>20655.999276680879</v>
      </c>
      <c r="F722" s="8">
        <f t="shared" ref="F722:F723" si="105">ROUND(2*E722,0)/2</f>
        <v>20656</v>
      </c>
      <c r="G722">
        <f t="shared" ref="G722:G723" si="106">+C722-(C$7+F722*C$8)</f>
        <v>-1.1607039996306412E-3</v>
      </c>
      <c r="K722">
        <f t="shared" ref="K722:K723" si="107">+G722</f>
        <v>-1.1607039996306412E-3</v>
      </c>
      <c r="O722">
        <f t="shared" ref="O722:O723" ca="1" si="108">+C$11+C$12*F722</f>
        <v>-9.4442928672606053E-4</v>
      </c>
      <c r="Q722" s="2">
        <f t="shared" ref="Q722:Q723" si="109">+C722-15018.5</f>
        <v>45154.321100000001</v>
      </c>
    </row>
    <row r="723" spans="1:17" ht="12" customHeight="1">
      <c r="A723" s="102" t="s">
        <v>1880</v>
      </c>
      <c r="B723" s="107" t="s">
        <v>468</v>
      </c>
      <c r="C723" s="108">
        <v>60227.381500000003</v>
      </c>
      <c r="D723" s="108">
        <v>2.0000000000000001E-4</v>
      </c>
      <c r="E723" s="26">
        <f t="shared" si="104"/>
        <v>20689.99983207987</v>
      </c>
      <c r="F723" s="8">
        <f t="shared" si="105"/>
        <v>20690</v>
      </c>
      <c r="G723">
        <f t="shared" si="106"/>
        <v>-2.6945999707095325E-4</v>
      </c>
      <c r="K723">
        <f t="shared" si="107"/>
        <v>-2.6945999707095325E-4</v>
      </c>
      <c r="O723">
        <f t="shared" ca="1" si="108"/>
        <v>-9.3914398955832973E-4</v>
      </c>
      <c r="Q723" s="2">
        <f t="shared" si="109"/>
        <v>45208.881500000003</v>
      </c>
    </row>
    <row r="724" spans="1:17" ht="12" customHeight="1">
      <c r="A724" s="99" t="s">
        <v>1887</v>
      </c>
      <c r="B724" s="119" t="s">
        <v>468</v>
      </c>
      <c r="C724" s="121">
        <v>60517.831400000003</v>
      </c>
      <c r="D724" s="120">
        <v>2.9999999999999997E-4</v>
      </c>
      <c r="E724" s="26">
        <f t="shared" ref="E724" si="110">+(C724-C$7)/C$8</f>
        <v>20871.000299737378</v>
      </c>
      <c r="F724" s="8">
        <f t="shared" ref="F724" si="111">ROUND(2*E724,0)/2</f>
        <v>20871</v>
      </c>
      <c r="G724">
        <f t="shared" ref="G724" si="112">+C724-(C$7+F724*C$8)</f>
        <v>4.8098600382218137E-4</v>
      </c>
      <c r="K724">
        <f t="shared" ref="K724" si="113">+G724</f>
        <v>4.8098600382218137E-4</v>
      </c>
      <c r="O724">
        <f t="shared" ref="O724" ca="1" si="114">+C$11+C$12*F724</f>
        <v>-9.1100755463599829E-4</v>
      </c>
      <c r="Q724" s="2">
        <f t="shared" ref="Q724" si="115">+C724-15018.5</f>
        <v>45499.331400000003</v>
      </c>
    </row>
    <row r="725" spans="1:17" ht="12" customHeight="1">
      <c r="E725" s="26"/>
      <c r="F725" s="8"/>
      <c r="Q725" s="2"/>
    </row>
    <row r="726" spans="1:17" ht="12" customHeight="1">
      <c r="E726" s="26"/>
      <c r="F726" s="8"/>
      <c r="Q726" s="2"/>
    </row>
    <row r="727" spans="1:17" ht="12" customHeight="1">
      <c r="E727" s="26"/>
      <c r="F727" s="8"/>
      <c r="Q727" s="2"/>
    </row>
    <row r="728" spans="1:17" ht="12" customHeight="1">
      <c r="E728" s="26"/>
      <c r="F728" s="8"/>
      <c r="Q728" s="2"/>
    </row>
    <row r="729" spans="1:17" ht="12" customHeight="1">
      <c r="E729" s="26"/>
      <c r="F729" s="8"/>
      <c r="Q729" s="2"/>
    </row>
    <row r="730" spans="1:17" ht="12" customHeight="1">
      <c r="E730" s="26"/>
      <c r="F730" s="8"/>
      <c r="Q730" s="2"/>
    </row>
    <row r="731" spans="1:17" ht="12" customHeight="1">
      <c r="E731" s="26"/>
      <c r="F731" s="8"/>
      <c r="Q731" s="2"/>
    </row>
    <row r="732" spans="1:17" ht="12" customHeight="1">
      <c r="E732" s="26"/>
      <c r="F732" s="8"/>
      <c r="Q732" s="2"/>
    </row>
    <row r="733" spans="1:17" ht="12" customHeight="1">
      <c r="E733" s="26"/>
      <c r="F733" s="8"/>
      <c r="Q733" s="2"/>
    </row>
    <row r="734" spans="1:17" ht="12" customHeight="1">
      <c r="E734" s="26"/>
      <c r="F734" s="8"/>
      <c r="Q734" s="2"/>
    </row>
    <row r="735" spans="1:17" ht="12" customHeight="1">
      <c r="E735" s="26"/>
      <c r="F735" s="8"/>
      <c r="Q735" s="2"/>
    </row>
    <row r="736" spans="1:17" ht="12" customHeight="1">
      <c r="E736" s="26"/>
      <c r="F736" s="8"/>
      <c r="Q736" s="2"/>
    </row>
    <row r="737" spans="5:17" ht="12" customHeight="1">
      <c r="E737" s="26"/>
      <c r="F737" s="8"/>
      <c r="Q737" s="2"/>
    </row>
    <row r="738" spans="5:17" ht="12" customHeight="1">
      <c r="E738" s="26"/>
      <c r="F738" s="8"/>
      <c r="Q738" s="2"/>
    </row>
    <row r="739" spans="5:17" ht="12" customHeight="1">
      <c r="E739" s="26"/>
      <c r="F739" s="8"/>
      <c r="Q739" s="2"/>
    </row>
    <row r="740" spans="5:17" ht="12" customHeight="1">
      <c r="E740" s="26"/>
      <c r="F740" s="8"/>
      <c r="Q740" s="2"/>
    </row>
    <row r="741" spans="5:17" ht="12" customHeight="1">
      <c r="E741" s="26"/>
      <c r="F741" s="8"/>
      <c r="Q741" s="2"/>
    </row>
    <row r="742" spans="5:17" ht="12" customHeight="1">
      <c r="E742" s="26"/>
      <c r="F742" s="8"/>
      <c r="Q742" s="2"/>
    </row>
    <row r="743" spans="5:17" ht="12" customHeight="1">
      <c r="E743" s="26"/>
      <c r="F743" s="8"/>
      <c r="Q743" s="2"/>
    </row>
    <row r="744" spans="5:17" ht="12" customHeight="1">
      <c r="E744" s="26"/>
      <c r="F744" s="8"/>
      <c r="Q744" s="2"/>
    </row>
    <row r="745" spans="5:17" ht="12" customHeight="1">
      <c r="E745" s="26"/>
      <c r="F745" s="8"/>
      <c r="Q745" s="2"/>
    </row>
    <row r="746" spans="5:17" ht="12" customHeight="1">
      <c r="E746" s="26"/>
      <c r="F746" s="8"/>
      <c r="Q746" s="2"/>
    </row>
    <row r="747" spans="5:17" ht="12" customHeight="1">
      <c r="E747" s="26"/>
      <c r="F747" s="8"/>
      <c r="Q747" s="2"/>
    </row>
    <row r="748" spans="5:17" ht="12" customHeight="1">
      <c r="E748" s="26"/>
      <c r="F748" s="8"/>
      <c r="Q748" s="2"/>
    </row>
    <row r="749" spans="5:17" ht="12" customHeight="1">
      <c r="E749" s="26"/>
      <c r="F749" s="8"/>
      <c r="Q749" s="2"/>
    </row>
    <row r="750" spans="5:17">
      <c r="E750" s="26"/>
      <c r="F750" s="8"/>
      <c r="Q750" s="2"/>
    </row>
    <row r="751" spans="5:17">
      <c r="E751" s="26"/>
      <c r="F751" s="8"/>
      <c r="Q751" s="2"/>
    </row>
    <row r="752" spans="5:17">
      <c r="E752" s="26"/>
      <c r="F752" s="8"/>
      <c r="Q752" s="2"/>
    </row>
    <row r="753" spans="5:17">
      <c r="E753" s="26"/>
      <c r="F753" s="8"/>
      <c r="Q753" s="2"/>
    </row>
    <row r="754" spans="5:17">
      <c r="E754" s="26"/>
      <c r="F754" s="8"/>
      <c r="Q754" s="2"/>
    </row>
    <row r="755" spans="5:17">
      <c r="E755" s="26"/>
      <c r="F755" s="8"/>
      <c r="Q755" s="2"/>
    </row>
    <row r="756" spans="5:17">
      <c r="E756" s="26"/>
      <c r="F756" s="8"/>
      <c r="Q756" s="2"/>
    </row>
    <row r="757" spans="5:17">
      <c r="E757" s="26"/>
      <c r="F757" s="8"/>
      <c r="Q757" s="2"/>
    </row>
    <row r="758" spans="5:17">
      <c r="E758" s="26"/>
      <c r="F758" s="8"/>
      <c r="Q758" s="2"/>
    </row>
    <row r="759" spans="5:17">
      <c r="E759" s="26"/>
      <c r="F759" s="8"/>
      <c r="Q759" s="2"/>
    </row>
    <row r="760" spans="5:17">
      <c r="E760" s="26"/>
      <c r="F760" s="8"/>
      <c r="Q760" s="2"/>
    </row>
    <row r="761" spans="5:17">
      <c r="E761" s="26"/>
      <c r="F761" s="8"/>
      <c r="Q761" s="2"/>
    </row>
    <row r="762" spans="5:17">
      <c r="E762" s="26"/>
      <c r="F762" s="8"/>
      <c r="Q762" s="2"/>
    </row>
    <row r="763" spans="5:17">
      <c r="E763" s="26"/>
      <c r="F763" s="8"/>
      <c r="Q763" s="2"/>
    </row>
    <row r="764" spans="5:17">
      <c r="E764" s="26"/>
      <c r="F764" s="8"/>
      <c r="Q764" s="2"/>
    </row>
    <row r="765" spans="5:17">
      <c r="E765" s="26"/>
      <c r="F765" s="8"/>
      <c r="Q765" s="2"/>
    </row>
    <row r="766" spans="5:17">
      <c r="E766" s="26"/>
      <c r="F766" s="8"/>
      <c r="Q766" s="2"/>
    </row>
    <row r="767" spans="5:17">
      <c r="E767" s="26"/>
      <c r="F767" s="8"/>
      <c r="Q767" s="2"/>
    </row>
    <row r="768" spans="5:17">
      <c r="E768" s="26"/>
      <c r="F768" s="8"/>
      <c r="Q768" s="2"/>
    </row>
    <row r="769" spans="5:17">
      <c r="E769" s="26"/>
      <c r="F769" s="8"/>
      <c r="Q769" s="2"/>
    </row>
    <row r="770" spans="5:17">
      <c r="E770" s="26"/>
      <c r="F770" s="8"/>
      <c r="Q770" s="2"/>
    </row>
    <row r="771" spans="5:17">
      <c r="E771" s="26"/>
      <c r="F771" s="8"/>
      <c r="Q771" s="2"/>
    </row>
    <row r="772" spans="5:17">
      <c r="E772" s="26"/>
      <c r="F772" s="8"/>
      <c r="Q772" s="2"/>
    </row>
    <row r="773" spans="5:17">
      <c r="E773" s="26"/>
      <c r="F773" s="8"/>
      <c r="Q773" s="2"/>
    </row>
    <row r="774" spans="5:17">
      <c r="E774" s="26"/>
      <c r="F774" s="8"/>
      <c r="Q774" s="2"/>
    </row>
    <row r="775" spans="5:17">
      <c r="E775" s="26"/>
      <c r="F775" s="8"/>
      <c r="Q775" s="2"/>
    </row>
    <row r="776" spans="5:17">
      <c r="E776" s="26"/>
      <c r="F776" s="8"/>
      <c r="Q776" s="2"/>
    </row>
    <row r="777" spans="5:17">
      <c r="E777" s="26"/>
      <c r="F777" s="8"/>
      <c r="Q777" s="2"/>
    </row>
    <row r="778" spans="5:17">
      <c r="E778" s="26"/>
      <c r="F778" s="8"/>
      <c r="Q778" s="2"/>
    </row>
    <row r="779" spans="5:17">
      <c r="E779" s="26"/>
      <c r="F779" s="8"/>
      <c r="Q779" s="2"/>
    </row>
    <row r="780" spans="5:17">
      <c r="E780" s="26"/>
      <c r="F780" s="8"/>
      <c r="Q780" s="2"/>
    </row>
    <row r="781" spans="5:17">
      <c r="E781" s="26"/>
      <c r="F781" s="8"/>
      <c r="Q781" s="2"/>
    </row>
    <row r="782" spans="5:17">
      <c r="E782" s="26"/>
      <c r="F782" s="8"/>
      <c r="Q782" s="2"/>
    </row>
    <row r="783" spans="5:17">
      <c r="E783" s="26"/>
      <c r="F783" s="8"/>
      <c r="Q783" s="2"/>
    </row>
    <row r="784" spans="5:17">
      <c r="E784" s="26"/>
      <c r="F784" s="8"/>
      <c r="Q784" s="2"/>
    </row>
    <row r="785" spans="5:17">
      <c r="E785" s="26"/>
      <c r="F785" s="8"/>
      <c r="Q785" s="2"/>
    </row>
    <row r="786" spans="5:17">
      <c r="E786" s="26"/>
      <c r="F786" s="8"/>
      <c r="Q786" s="2"/>
    </row>
    <row r="787" spans="5:17">
      <c r="E787" s="26"/>
      <c r="F787" s="8"/>
      <c r="Q787" s="2"/>
    </row>
    <row r="788" spans="5:17">
      <c r="E788" s="26"/>
      <c r="F788" s="8"/>
      <c r="Q788" s="2"/>
    </row>
    <row r="789" spans="5:17">
      <c r="E789" s="26"/>
      <c r="F789" s="8"/>
      <c r="Q789" s="2"/>
    </row>
    <row r="790" spans="5:17">
      <c r="E790" s="26"/>
      <c r="F790" s="8"/>
      <c r="Q790" s="2"/>
    </row>
    <row r="791" spans="5:17">
      <c r="E791" s="26"/>
      <c r="F791" s="8"/>
      <c r="Q791" s="2"/>
    </row>
    <row r="792" spans="5:17">
      <c r="E792" s="26"/>
      <c r="F792" s="8"/>
      <c r="Q792" s="2"/>
    </row>
    <row r="793" spans="5:17">
      <c r="E793" s="26"/>
      <c r="F793" s="8"/>
      <c r="Q793" s="2"/>
    </row>
    <row r="794" spans="5:17">
      <c r="E794" s="26"/>
      <c r="F794" s="8"/>
      <c r="Q794" s="2"/>
    </row>
    <row r="795" spans="5:17">
      <c r="E795" s="26"/>
      <c r="F795" s="8"/>
      <c r="Q795" s="2"/>
    </row>
    <row r="796" spans="5:17">
      <c r="E796" s="26"/>
      <c r="F796" s="8"/>
      <c r="Q796" s="2"/>
    </row>
    <row r="797" spans="5:17">
      <c r="E797" s="26"/>
      <c r="F797" s="8"/>
      <c r="Q797" s="2"/>
    </row>
    <row r="798" spans="5:17">
      <c r="E798" s="26"/>
      <c r="F798" s="8"/>
      <c r="Q798" s="2"/>
    </row>
    <row r="799" spans="5:17">
      <c r="E799" s="26"/>
      <c r="F799" s="8"/>
      <c r="Q799" s="2"/>
    </row>
    <row r="800" spans="5:17">
      <c r="E800" s="26"/>
      <c r="F800" s="8"/>
      <c r="Q800" s="2"/>
    </row>
    <row r="801" spans="5:17">
      <c r="E801" s="26"/>
      <c r="F801" s="8"/>
      <c r="Q801" s="2"/>
    </row>
    <row r="802" spans="5:17">
      <c r="E802" s="26"/>
      <c r="F802" s="8"/>
      <c r="Q802" s="2"/>
    </row>
    <row r="803" spans="5:17">
      <c r="E803" s="26"/>
      <c r="F803" s="8"/>
      <c r="Q803" s="2"/>
    </row>
    <row r="804" spans="5:17">
      <c r="E804" s="26"/>
      <c r="F804" s="8"/>
      <c r="Q804" s="2"/>
    </row>
    <row r="805" spans="5:17">
      <c r="E805" s="26"/>
      <c r="F805" s="8"/>
      <c r="Q805" s="2"/>
    </row>
    <row r="806" spans="5:17">
      <c r="E806" s="26"/>
      <c r="F806" s="8"/>
      <c r="Q806" s="2"/>
    </row>
    <row r="807" spans="5:17">
      <c r="E807" s="26"/>
      <c r="F807" s="8"/>
      <c r="Q807" s="2"/>
    </row>
    <row r="808" spans="5:17">
      <c r="E808" s="26"/>
      <c r="F808" s="8"/>
      <c r="Q808" s="2"/>
    </row>
    <row r="809" spans="5:17">
      <c r="E809" s="26"/>
      <c r="F809" s="8"/>
      <c r="Q809" s="2"/>
    </row>
    <row r="810" spans="5:17">
      <c r="E810" s="26"/>
      <c r="F810" s="8"/>
      <c r="Q810" s="2"/>
    </row>
    <row r="811" spans="5:17">
      <c r="E811" s="26"/>
      <c r="F811" s="8"/>
      <c r="Q811" s="2"/>
    </row>
    <row r="812" spans="5:17">
      <c r="E812" s="26"/>
      <c r="F812" s="8"/>
      <c r="Q812" s="2"/>
    </row>
    <row r="813" spans="5:17">
      <c r="E813" s="26"/>
      <c r="F813" s="8"/>
      <c r="Q813" s="2"/>
    </row>
    <row r="814" spans="5:17">
      <c r="E814" s="26"/>
      <c r="F814" s="8"/>
      <c r="Q814" s="2"/>
    </row>
    <row r="815" spans="5:17">
      <c r="E815" s="26"/>
      <c r="F815" s="8"/>
      <c r="Q815" s="2"/>
    </row>
    <row r="816" spans="5:17">
      <c r="E816" s="26"/>
      <c r="F816" s="8"/>
      <c r="Q816" s="2"/>
    </row>
    <row r="817" spans="5:17">
      <c r="E817" s="26"/>
      <c r="F817" s="8"/>
      <c r="Q817" s="2"/>
    </row>
    <row r="818" spans="5:17">
      <c r="E818" s="26"/>
      <c r="F818" s="8"/>
      <c r="Q818" s="2"/>
    </row>
    <row r="819" spans="5:17">
      <c r="E819" s="26"/>
      <c r="F819" s="8"/>
      <c r="Q819" s="2"/>
    </row>
    <row r="820" spans="5:17">
      <c r="E820" s="26"/>
      <c r="F820" s="8"/>
      <c r="Q820" s="2"/>
    </row>
    <row r="821" spans="5:17">
      <c r="E821" s="26"/>
      <c r="F821" s="8"/>
      <c r="Q821" s="2"/>
    </row>
    <row r="822" spans="5:17">
      <c r="E822" s="26"/>
      <c r="F822" s="8"/>
      <c r="Q822" s="2"/>
    </row>
    <row r="823" spans="5:17">
      <c r="E823" s="26"/>
      <c r="F823" s="8"/>
      <c r="Q823" s="2"/>
    </row>
    <row r="824" spans="5:17">
      <c r="E824" s="26"/>
      <c r="F824" s="8"/>
      <c r="Q824" s="2"/>
    </row>
    <row r="825" spans="5:17">
      <c r="E825" s="26"/>
      <c r="F825" s="8"/>
      <c r="Q825" s="2"/>
    </row>
  </sheetData>
  <protectedRanges>
    <protectedRange sqref="A710:D711" name="Range1"/>
  </protectedRanges>
  <sortState xmlns:xlrd2="http://schemas.microsoft.com/office/spreadsheetml/2017/richdata2" ref="A21:AI720">
    <sortCondition ref="C21:C720"/>
  </sortState>
  <phoneticPr fontId="0" type="noConversion"/>
  <hyperlinks>
    <hyperlink ref="H64719" r:id="rId1" display="http://vsolj.cetus-net.org/bulletin.html" xr:uid="{00000000-0004-0000-0000-000000000000}"/>
    <hyperlink ref="H64712" r:id="rId2" display="https://www.aavso.org/ejaavso" xr:uid="{00000000-0004-0000-0000-000001000000}"/>
    <hyperlink ref="I64719" r:id="rId3" display="http://vsolj.cetus-net.org/bulletin.html" xr:uid="{00000000-0004-0000-0000-000002000000}"/>
    <hyperlink ref="AQ58370" r:id="rId4" display="http://cdsbib.u-strasbg.fr/cgi-bin/cdsbib?1990RMxAA..21..381G" xr:uid="{00000000-0004-0000-0000-000003000000}"/>
    <hyperlink ref="H64716" r:id="rId5" display="https://www.aavso.org/ejaavso" xr:uid="{00000000-0004-0000-0000-000004000000}"/>
    <hyperlink ref="AP5734" r:id="rId6" display="http://cdsbib.u-strasbg.fr/cgi-bin/cdsbib?1990RMxAA..21..381G" xr:uid="{00000000-0004-0000-0000-000005000000}"/>
    <hyperlink ref="AP5737" r:id="rId7" display="http://cdsbib.u-strasbg.fr/cgi-bin/cdsbib?1990RMxAA..21..381G" xr:uid="{00000000-0004-0000-0000-000006000000}"/>
    <hyperlink ref="AP5735" r:id="rId8" display="http://cdsbib.u-strasbg.fr/cgi-bin/cdsbib?1990RMxAA..21..381G" xr:uid="{00000000-0004-0000-0000-000007000000}"/>
    <hyperlink ref="AP5719" r:id="rId9" display="http://cdsbib.u-strasbg.fr/cgi-bin/cdsbib?1990RMxAA..21..381G" xr:uid="{00000000-0004-0000-0000-000008000000}"/>
    <hyperlink ref="AQ5948" r:id="rId10" display="http://cdsbib.u-strasbg.fr/cgi-bin/cdsbib?1990RMxAA..21..381G" xr:uid="{00000000-0004-0000-0000-000009000000}"/>
    <hyperlink ref="AQ5952" r:id="rId11" display="http://cdsbib.u-strasbg.fr/cgi-bin/cdsbib?1990RMxAA..21..381G" xr:uid="{00000000-0004-0000-0000-00000A000000}"/>
    <hyperlink ref="AQ102" r:id="rId12" display="http://cdsbib.u-strasbg.fr/cgi-bin/cdsbib?1990RMxAA..21..381G" xr:uid="{00000000-0004-0000-0000-00000B000000}"/>
    <hyperlink ref="I2840" r:id="rId13" display="http://vsolj.cetus-net.org/bulletin.html" xr:uid="{00000000-0004-0000-0000-00000C000000}"/>
    <hyperlink ref="H2840" r:id="rId14" display="http://vsolj.cetus-net.org/bulletin.html" xr:uid="{00000000-0004-0000-0000-00000D000000}"/>
    <hyperlink ref="AQ757" r:id="rId15" display="http://cdsbib.u-strasbg.fr/cgi-bin/cdsbib?1990RMxAA..21..381G" xr:uid="{00000000-0004-0000-0000-00000E000000}"/>
    <hyperlink ref="AQ756" r:id="rId16" display="http://cdsbib.u-strasbg.fr/cgi-bin/cdsbib?1990RMxAA..21..381G" xr:uid="{00000000-0004-0000-0000-00000F000000}"/>
    <hyperlink ref="AP4010" r:id="rId17" display="http://cdsbib.u-strasbg.fr/cgi-bin/cdsbib?1990RMxAA..21..381G" xr:uid="{00000000-0004-0000-0000-000010000000}"/>
    <hyperlink ref="AP4028" r:id="rId18" display="http://cdsbib.u-strasbg.fr/cgi-bin/cdsbib?1990RMxAA..21..381G" xr:uid="{00000000-0004-0000-0000-000011000000}"/>
    <hyperlink ref="AP4029" r:id="rId19" display="http://cdsbib.u-strasbg.fr/cgi-bin/cdsbib?1990RMxAA..21..381G" xr:uid="{00000000-0004-0000-0000-000012000000}"/>
    <hyperlink ref="AP40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580" workbookViewId="0">
      <selection activeCell="A241" sqref="A241:D623"/>
    </sheetView>
  </sheetViews>
  <sheetFormatPr defaultRowHeight="12.75"/>
  <cols>
    <col min="1" max="1" width="19.7109375" style="17" customWidth="1"/>
    <col min="2" max="2" width="4.42578125" style="11" customWidth="1"/>
    <col min="3" max="3" width="12.7109375" style="1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7" t="s">
        <v>498</v>
      </c>
      <c r="I1" s="48" t="s">
        <v>499</v>
      </c>
      <c r="J1" s="49" t="s">
        <v>500</v>
      </c>
    </row>
    <row r="2" spans="1:16">
      <c r="I2" s="50" t="s">
        <v>501</v>
      </c>
      <c r="J2" s="51" t="s">
        <v>488</v>
      </c>
    </row>
    <row r="3" spans="1:16">
      <c r="A3" s="52" t="s">
        <v>502</v>
      </c>
      <c r="I3" s="50" t="s">
        <v>503</v>
      </c>
      <c r="J3" s="51" t="s">
        <v>504</v>
      </c>
    </row>
    <row r="4" spans="1:16">
      <c r="I4" s="50" t="s">
        <v>505</v>
      </c>
      <c r="J4" s="51" t="s">
        <v>504</v>
      </c>
    </row>
    <row r="5" spans="1:16" ht="13.5" thickBot="1">
      <c r="I5" s="53" t="s">
        <v>394</v>
      </c>
      <c r="J5" s="54" t="s">
        <v>481</v>
      </c>
    </row>
    <row r="10" spans="1:16" ht="13.5" thickBot="1"/>
    <row r="11" spans="1:16" ht="12.75" customHeight="1" thickBot="1">
      <c r="A11" s="17" t="str">
        <f t="shared" ref="A11:A74" si="0">P11</f>
        <v> AJ 63.108 </v>
      </c>
      <c r="B11" s="12" t="str">
        <f t="shared" ref="B11:B74" si="1">IF(H11=INT(H11),"I","II")</f>
        <v>I</v>
      </c>
      <c r="C11" s="17">
        <f t="shared" ref="C11:C74" si="2">1*G11</f>
        <v>34327.662600000003</v>
      </c>
      <c r="D11" s="11" t="str">
        <f t="shared" ref="D11:D74" si="3">VLOOKUP(F11,I$1:J$5,2,FALSE)</f>
        <v>vis</v>
      </c>
      <c r="E11" s="55">
        <f>VLOOKUP(C11,Active!C$21:E$961,3,FALSE)</f>
        <v>4550.0003585112954</v>
      </c>
      <c r="F11" s="12" t="s">
        <v>394</v>
      </c>
      <c r="G11" s="11" t="str">
        <f t="shared" ref="G11:G74" si="4">MID(I11,3,LEN(I11)-3)</f>
        <v>34327.6626</v>
      </c>
      <c r="H11" s="17">
        <f t="shared" ref="H11:H74" si="5">1*K11</f>
        <v>4550</v>
      </c>
      <c r="I11" s="56" t="s">
        <v>676</v>
      </c>
      <c r="J11" s="57" t="s">
        <v>677</v>
      </c>
      <c r="K11" s="56">
        <v>4550</v>
      </c>
      <c r="L11" s="56" t="s">
        <v>678</v>
      </c>
      <c r="M11" s="57" t="s">
        <v>649</v>
      </c>
      <c r="N11" s="57" t="s">
        <v>650</v>
      </c>
      <c r="O11" s="58" t="s">
        <v>671</v>
      </c>
      <c r="P11" s="58" t="s">
        <v>672</v>
      </c>
    </row>
    <row r="12" spans="1:16" ht="12.75" customHeight="1" thickBot="1">
      <c r="A12" s="17" t="str">
        <f t="shared" si="0"/>
        <v> AJ 63.108 </v>
      </c>
      <c r="B12" s="12" t="str">
        <f t="shared" si="1"/>
        <v>I</v>
      </c>
      <c r="C12" s="17">
        <f t="shared" si="2"/>
        <v>34343.710299999999</v>
      </c>
      <c r="D12" s="11" t="str">
        <f t="shared" si="3"/>
        <v>vis</v>
      </c>
      <c r="E12" s="55">
        <f>VLOOKUP(C12,Active!C$21:E$961,3,FALSE)</f>
        <v>4560.0008481132081</v>
      </c>
      <c r="F12" s="12" t="s">
        <v>394</v>
      </c>
      <c r="G12" s="11" t="str">
        <f t="shared" si="4"/>
        <v>34343.7103</v>
      </c>
      <c r="H12" s="17">
        <f t="shared" si="5"/>
        <v>4560</v>
      </c>
      <c r="I12" s="56" t="s">
        <v>679</v>
      </c>
      <c r="J12" s="57" t="s">
        <v>680</v>
      </c>
      <c r="K12" s="56">
        <v>4560</v>
      </c>
      <c r="L12" s="56" t="s">
        <v>681</v>
      </c>
      <c r="M12" s="57" t="s">
        <v>649</v>
      </c>
      <c r="N12" s="57" t="s">
        <v>650</v>
      </c>
      <c r="O12" s="58" t="s">
        <v>671</v>
      </c>
      <c r="P12" s="58" t="s">
        <v>672</v>
      </c>
    </row>
    <row r="13" spans="1:16" ht="12.75" customHeight="1" thickBot="1">
      <c r="A13" s="17" t="str">
        <f t="shared" si="0"/>
        <v> AJ 63.108 </v>
      </c>
      <c r="B13" s="12" t="str">
        <f t="shared" si="1"/>
        <v>I</v>
      </c>
      <c r="C13" s="17">
        <f t="shared" si="2"/>
        <v>34356.543400000002</v>
      </c>
      <c r="D13" s="11" t="str">
        <f t="shared" si="3"/>
        <v>vis</v>
      </c>
      <c r="E13" s="55">
        <f>VLOOKUP(C13,Active!C$21:E$961,3,FALSE)</f>
        <v>4567.998086540545</v>
      </c>
      <c r="F13" s="12" t="s">
        <v>394</v>
      </c>
      <c r="G13" s="11" t="str">
        <f t="shared" si="4"/>
        <v>34356.5434</v>
      </c>
      <c r="H13" s="17">
        <f t="shared" si="5"/>
        <v>4568</v>
      </c>
      <c r="I13" s="56" t="s">
        <v>685</v>
      </c>
      <c r="J13" s="57" t="s">
        <v>686</v>
      </c>
      <c r="K13" s="56">
        <v>4568</v>
      </c>
      <c r="L13" s="56" t="s">
        <v>687</v>
      </c>
      <c r="M13" s="57" t="s">
        <v>649</v>
      </c>
      <c r="N13" s="57" t="s">
        <v>650</v>
      </c>
      <c r="O13" s="58" t="s">
        <v>671</v>
      </c>
      <c r="P13" s="58" t="s">
        <v>672</v>
      </c>
    </row>
    <row r="14" spans="1:16" ht="12.75" customHeight="1" thickBot="1">
      <c r="A14" s="17" t="str">
        <f t="shared" si="0"/>
        <v> AJ 63.108 </v>
      </c>
      <c r="B14" s="12" t="str">
        <f t="shared" si="1"/>
        <v>I</v>
      </c>
      <c r="C14" s="17">
        <f t="shared" si="2"/>
        <v>34656.622100000001</v>
      </c>
      <c r="D14" s="11" t="str">
        <f t="shared" si="3"/>
        <v>vis</v>
      </c>
      <c r="E14" s="55">
        <f>VLOOKUP(C14,Active!C$21:E$961,3,FALSE)</f>
        <v>4754.9989601303014</v>
      </c>
      <c r="F14" s="12" t="s">
        <v>394</v>
      </c>
      <c r="G14" s="11" t="str">
        <f t="shared" si="4"/>
        <v>34656.6221</v>
      </c>
      <c r="H14" s="17">
        <f t="shared" si="5"/>
        <v>4755</v>
      </c>
      <c r="I14" s="56" t="s">
        <v>702</v>
      </c>
      <c r="J14" s="57" t="s">
        <v>703</v>
      </c>
      <c r="K14" s="56">
        <v>4755</v>
      </c>
      <c r="L14" s="56" t="s">
        <v>704</v>
      </c>
      <c r="M14" s="57" t="s">
        <v>649</v>
      </c>
      <c r="N14" s="57" t="s">
        <v>650</v>
      </c>
      <c r="O14" s="58" t="s">
        <v>671</v>
      </c>
      <c r="P14" s="58" t="s">
        <v>672</v>
      </c>
    </row>
    <row r="15" spans="1:16" ht="12.75" customHeight="1" thickBot="1">
      <c r="A15" s="17" t="str">
        <f t="shared" si="0"/>
        <v> AJ 63.108 </v>
      </c>
      <c r="B15" s="12" t="str">
        <f t="shared" si="1"/>
        <v>I</v>
      </c>
      <c r="C15" s="17">
        <f t="shared" si="2"/>
        <v>34664.644</v>
      </c>
      <c r="D15" s="11" t="str">
        <f t="shared" si="3"/>
        <v>vis</v>
      </c>
      <c r="E15" s="55">
        <f>VLOOKUP(C15,Active!C$21:E$961,3,FALSE)</f>
        <v>4759.9979897443645</v>
      </c>
      <c r="F15" s="12" t="s">
        <v>394</v>
      </c>
      <c r="G15" s="11" t="str">
        <f t="shared" si="4"/>
        <v>34664.6440</v>
      </c>
      <c r="H15" s="17">
        <f t="shared" si="5"/>
        <v>4760</v>
      </c>
      <c r="I15" s="56" t="s">
        <v>707</v>
      </c>
      <c r="J15" s="57" t="s">
        <v>708</v>
      </c>
      <c r="K15" s="56">
        <v>4760</v>
      </c>
      <c r="L15" s="56" t="s">
        <v>709</v>
      </c>
      <c r="M15" s="57" t="s">
        <v>649</v>
      </c>
      <c r="N15" s="57" t="s">
        <v>650</v>
      </c>
      <c r="O15" s="58" t="s">
        <v>671</v>
      </c>
      <c r="P15" s="58" t="s">
        <v>672</v>
      </c>
    </row>
    <row r="16" spans="1:16" ht="12.75" customHeight="1" thickBot="1">
      <c r="A16" s="17" t="str">
        <f t="shared" si="0"/>
        <v> AJ 63.108 </v>
      </c>
      <c r="B16" s="12" t="str">
        <f t="shared" si="1"/>
        <v>I</v>
      </c>
      <c r="C16" s="17">
        <f t="shared" si="2"/>
        <v>34680.695</v>
      </c>
      <c r="D16" s="11" t="str">
        <f t="shared" si="3"/>
        <v>vis</v>
      </c>
      <c r="E16" s="55">
        <f>VLOOKUP(C16,Active!C$21:E$961,3,FALSE)</f>
        <v>4770.000535816408</v>
      </c>
      <c r="F16" s="12" t="s">
        <v>394</v>
      </c>
      <c r="G16" s="11" t="str">
        <f t="shared" si="4"/>
        <v>34680.6950</v>
      </c>
      <c r="H16" s="17">
        <f t="shared" si="5"/>
        <v>4770</v>
      </c>
      <c r="I16" s="56" t="s">
        <v>710</v>
      </c>
      <c r="J16" s="57" t="s">
        <v>711</v>
      </c>
      <c r="K16" s="56">
        <v>4770</v>
      </c>
      <c r="L16" s="56" t="s">
        <v>712</v>
      </c>
      <c r="M16" s="57" t="s">
        <v>649</v>
      </c>
      <c r="N16" s="57" t="s">
        <v>650</v>
      </c>
      <c r="O16" s="58" t="s">
        <v>671</v>
      </c>
      <c r="P16" s="58" t="s">
        <v>672</v>
      </c>
    </row>
    <row r="17" spans="1:16" ht="12.75" customHeight="1" thickBot="1">
      <c r="A17" s="17" t="str">
        <f t="shared" si="0"/>
        <v> AJ 63.108 </v>
      </c>
      <c r="B17" s="12" t="str">
        <f t="shared" si="1"/>
        <v>I</v>
      </c>
      <c r="C17" s="17">
        <f t="shared" si="2"/>
        <v>35070.635799999996</v>
      </c>
      <c r="D17" s="11" t="str">
        <f t="shared" si="3"/>
        <v>vis</v>
      </c>
      <c r="E17" s="55">
        <f>VLOOKUP(C17,Active!C$21:E$961,3,FALSE)</f>
        <v>5013.0010228496039</v>
      </c>
      <c r="F17" s="12" t="s">
        <v>394</v>
      </c>
      <c r="G17" s="11" t="str">
        <f t="shared" si="4"/>
        <v>35070.6358</v>
      </c>
      <c r="H17" s="17">
        <f t="shared" si="5"/>
        <v>5013</v>
      </c>
      <c r="I17" s="56" t="s">
        <v>725</v>
      </c>
      <c r="J17" s="57" t="s">
        <v>726</v>
      </c>
      <c r="K17" s="56">
        <v>5013</v>
      </c>
      <c r="L17" s="56" t="s">
        <v>727</v>
      </c>
      <c r="M17" s="57" t="s">
        <v>649</v>
      </c>
      <c r="N17" s="57" t="s">
        <v>650</v>
      </c>
      <c r="O17" s="58" t="s">
        <v>671</v>
      </c>
      <c r="P17" s="58" t="s">
        <v>672</v>
      </c>
    </row>
    <row r="18" spans="1:16" ht="12.75" customHeight="1" thickBot="1">
      <c r="A18" s="17" t="str">
        <f t="shared" si="0"/>
        <v> AJ 63.108 </v>
      </c>
      <c r="B18" s="12" t="str">
        <f t="shared" si="1"/>
        <v>I</v>
      </c>
      <c r="C18" s="17">
        <f t="shared" si="2"/>
        <v>35423.667000000001</v>
      </c>
      <c r="D18" s="11" t="str">
        <f t="shared" si="3"/>
        <v>vis</v>
      </c>
      <c r="E18" s="55">
        <f>VLOOKUP(C18,Active!C$21:E$961,3,FALSE)</f>
        <v>5233.0004523474026</v>
      </c>
      <c r="F18" s="12" t="s">
        <v>394</v>
      </c>
      <c r="G18" s="11" t="str">
        <f t="shared" si="4"/>
        <v>35423.6670</v>
      </c>
      <c r="H18" s="17">
        <f t="shared" si="5"/>
        <v>5233</v>
      </c>
      <c r="I18" s="56" t="s">
        <v>763</v>
      </c>
      <c r="J18" s="57" t="s">
        <v>764</v>
      </c>
      <c r="K18" s="56">
        <v>5233</v>
      </c>
      <c r="L18" s="56" t="s">
        <v>765</v>
      </c>
      <c r="M18" s="57" t="s">
        <v>649</v>
      </c>
      <c r="N18" s="57" t="s">
        <v>650</v>
      </c>
      <c r="O18" s="58" t="s">
        <v>671</v>
      </c>
      <c r="P18" s="58" t="s">
        <v>672</v>
      </c>
    </row>
    <row r="19" spans="1:16" ht="12.75" customHeight="1" thickBot="1">
      <c r="A19" s="17" t="str">
        <f t="shared" si="0"/>
        <v> ORI 98 </v>
      </c>
      <c r="B19" s="12" t="str">
        <f t="shared" si="1"/>
        <v>I</v>
      </c>
      <c r="C19" s="17">
        <f t="shared" si="2"/>
        <v>39276.527999999998</v>
      </c>
      <c r="D19" s="11" t="str">
        <f t="shared" si="3"/>
        <v>vis</v>
      </c>
      <c r="E19" s="55">
        <f>VLOOKUP(C19,Active!C$21:E$961,3,FALSE)</f>
        <v>7633.9984999259359</v>
      </c>
      <c r="F19" s="12" t="s">
        <v>394</v>
      </c>
      <c r="G19" s="11" t="str">
        <f t="shared" si="4"/>
        <v>39276.528</v>
      </c>
      <c r="H19" s="17">
        <f t="shared" si="5"/>
        <v>7634</v>
      </c>
      <c r="I19" s="56" t="s">
        <v>922</v>
      </c>
      <c r="J19" s="57" t="s">
        <v>923</v>
      </c>
      <c r="K19" s="56">
        <v>7634</v>
      </c>
      <c r="L19" s="56" t="s">
        <v>542</v>
      </c>
      <c r="M19" s="57" t="s">
        <v>566</v>
      </c>
      <c r="N19" s="57"/>
      <c r="O19" s="58" t="s">
        <v>924</v>
      </c>
      <c r="P19" s="58" t="s">
        <v>925</v>
      </c>
    </row>
    <row r="20" spans="1:16" ht="12.75" customHeight="1" thickBot="1">
      <c r="A20" s="17" t="str">
        <f t="shared" si="0"/>
        <v>IBVS 154 </v>
      </c>
      <c r="B20" s="12" t="str">
        <f t="shared" si="1"/>
        <v>I</v>
      </c>
      <c r="C20" s="17">
        <f t="shared" si="2"/>
        <v>39295.788</v>
      </c>
      <c r="D20" s="11" t="str">
        <f t="shared" si="3"/>
        <v>vis</v>
      </c>
      <c r="E20" s="55">
        <f>VLOOKUP(C20,Active!C$21:E$961,3,FALSE)</f>
        <v>7646.0008074050711</v>
      </c>
      <c r="F20" s="12" t="s">
        <v>394</v>
      </c>
      <c r="G20" s="11" t="str">
        <f t="shared" si="4"/>
        <v>39295.788</v>
      </c>
      <c r="H20" s="17">
        <f t="shared" si="5"/>
        <v>7646</v>
      </c>
      <c r="I20" s="56" t="s">
        <v>926</v>
      </c>
      <c r="J20" s="57" t="s">
        <v>927</v>
      </c>
      <c r="K20" s="56">
        <v>7646</v>
      </c>
      <c r="L20" s="56" t="s">
        <v>559</v>
      </c>
      <c r="M20" s="57" t="s">
        <v>566</v>
      </c>
      <c r="N20" s="57"/>
      <c r="O20" s="58" t="s">
        <v>928</v>
      </c>
      <c r="P20" s="59" t="s">
        <v>929</v>
      </c>
    </row>
    <row r="21" spans="1:16" ht="12.75" customHeight="1" thickBot="1">
      <c r="A21" s="17" t="str">
        <f t="shared" si="0"/>
        <v> ORI 98 </v>
      </c>
      <c r="B21" s="12" t="str">
        <f t="shared" si="1"/>
        <v>I</v>
      </c>
      <c r="C21" s="17">
        <f t="shared" si="2"/>
        <v>39350.349000000002</v>
      </c>
      <c r="D21" s="11" t="str">
        <f t="shared" si="3"/>
        <v>vis</v>
      </c>
      <c r="E21" s="55">
        <f>VLOOKUP(C21,Active!C$21:E$961,3,FALSE)</f>
        <v>7680.0017367077207</v>
      </c>
      <c r="F21" s="12" t="s">
        <v>394</v>
      </c>
      <c r="G21" s="11" t="str">
        <f t="shared" si="4"/>
        <v>39350.349</v>
      </c>
      <c r="H21" s="17">
        <f t="shared" si="5"/>
        <v>7680</v>
      </c>
      <c r="I21" s="56" t="s">
        <v>930</v>
      </c>
      <c r="J21" s="57" t="s">
        <v>931</v>
      </c>
      <c r="K21" s="56">
        <v>7680</v>
      </c>
      <c r="L21" s="56" t="s">
        <v>546</v>
      </c>
      <c r="M21" s="57" t="s">
        <v>566</v>
      </c>
      <c r="N21" s="57"/>
      <c r="O21" s="58" t="s">
        <v>932</v>
      </c>
      <c r="P21" s="58" t="s">
        <v>925</v>
      </c>
    </row>
    <row r="22" spans="1:16" ht="12.75" customHeight="1" thickBot="1">
      <c r="A22" s="17" t="str">
        <f t="shared" si="0"/>
        <v> ORI 100 </v>
      </c>
      <c r="B22" s="12" t="str">
        <f t="shared" si="1"/>
        <v>I</v>
      </c>
      <c r="C22" s="17">
        <f t="shared" si="2"/>
        <v>39403.31</v>
      </c>
      <c r="D22" s="11" t="str">
        <f t="shared" si="3"/>
        <v>vis</v>
      </c>
      <c r="E22" s="55">
        <f>VLOOKUP(C22,Active!C$21:E$961,3,FALSE)</f>
        <v>7713.0055895842706</v>
      </c>
      <c r="F22" s="12" t="s">
        <v>394</v>
      </c>
      <c r="G22" s="11" t="str">
        <f t="shared" si="4"/>
        <v>39403.310</v>
      </c>
      <c r="H22" s="17">
        <f t="shared" si="5"/>
        <v>7713</v>
      </c>
      <c r="I22" s="56" t="s">
        <v>933</v>
      </c>
      <c r="J22" s="57" t="s">
        <v>934</v>
      </c>
      <c r="K22" s="56">
        <v>7713</v>
      </c>
      <c r="L22" s="56" t="s">
        <v>877</v>
      </c>
      <c r="M22" s="57" t="s">
        <v>566</v>
      </c>
      <c r="N22" s="57"/>
      <c r="O22" s="58" t="s">
        <v>924</v>
      </c>
      <c r="P22" s="58" t="s">
        <v>935</v>
      </c>
    </row>
    <row r="23" spans="1:16" ht="12.75" customHeight="1" thickBot="1">
      <c r="A23" s="17" t="str">
        <f t="shared" si="0"/>
        <v> ORI 103 </v>
      </c>
      <c r="B23" s="12" t="str">
        <f t="shared" si="1"/>
        <v>I</v>
      </c>
      <c r="C23" s="17">
        <f t="shared" si="2"/>
        <v>39690.536</v>
      </c>
      <c r="D23" s="11" t="str">
        <f t="shared" si="3"/>
        <v>vis</v>
      </c>
      <c r="E23" s="55">
        <f>VLOOKUP(C23,Active!C$21:E$961,3,FALSE)</f>
        <v>7891.9970105604743</v>
      </c>
      <c r="F23" s="12" t="s">
        <v>394</v>
      </c>
      <c r="G23" s="11" t="str">
        <f t="shared" si="4"/>
        <v>39690.536</v>
      </c>
      <c r="H23" s="17">
        <f t="shared" si="5"/>
        <v>7892</v>
      </c>
      <c r="I23" s="56" t="s">
        <v>940</v>
      </c>
      <c r="J23" s="57" t="s">
        <v>941</v>
      </c>
      <c r="K23" s="56">
        <v>7892</v>
      </c>
      <c r="L23" s="56" t="s">
        <v>798</v>
      </c>
      <c r="M23" s="57" t="s">
        <v>566</v>
      </c>
      <c r="N23" s="57"/>
      <c r="O23" s="58" t="s">
        <v>924</v>
      </c>
      <c r="P23" s="58" t="s">
        <v>942</v>
      </c>
    </row>
    <row r="24" spans="1:16" ht="12.75" customHeight="1" thickBot="1">
      <c r="A24" s="17" t="str">
        <f t="shared" si="0"/>
        <v> ORI 104 </v>
      </c>
      <c r="B24" s="12" t="str">
        <f t="shared" si="1"/>
        <v>I</v>
      </c>
      <c r="C24" s="17">
        <f t="shared" si="2"/>
        <v>39767.567000000003</v>
      </c>
      <c r="D24" s="11" t="str">
        <f t="shared" si="3"/>
        <v>vis</v>
      </c>
      <c r="E24" s="55">
        <f>VLOOKUP(C24,Active!C$21:E$961,3,FALSE)</f>
        <v>7940.0006319221138</v>
      </c>
      <c r="F24" s="12" t="s">
        <v>394</v>
      </c>
      <c r="G24" s="11" t="str">
        <f t="shared" si="4"/>
        <v>39767.567</v>
      </c>
      <c r="H24" s="17">
        <f t="shared" si="5"/>
        <v>7940</v>
      </c>
      <c r="I24" s="56" t="s">
        <v>951</v>
      </c>
      <c r="J24" s="57" t="s">
        <v>952</v>
      </c>
      <c r="K24" s="56">
        <v>7940</v>
      </c>
      <c r="L24" s="56" t="s">
        <v>527</v>
      </c>
      <c r="M24" s="57" t="s">
        <v>566</v>
      </c>
      <c r="N24" s="57"/>
      <c r="O24" s="58" t="s">
        <v>924</v>
      </c>
      <c r="P24" s="58" t="s">
        <v>953</v>
      </c>
    </row>
    <row r="25" spans="1:16" ht="12.75" customHeight="1" thickBot="1">
      <c r="A25" s="17" t="str">
        <f t="shared" si="0"/>
        <v> AVSJ 3.63 </v>
      </c>
      <c r="B25" s="12" t="str">
        <f t="shared" si="1"/>
        <v>I</v>
      </c>
      <c r="C25" s="17">
        <f t="shared" si="2"/>
        <v>39767.567000000003</v>
      </c>
      <c r="D25" s="11" t="str">
        <f t="shared" si="3"/>
        <v>vis</v>
      </c>
      <c r="E25" s="55">
        <f>VLOOKUP(C25,Active!C$21:E$961,3,FALSE)</f>
        <v>7940.0006319221138</v>
      </c>
      <c r="F25" s="12" t="s">
        <v>394</v>
      </c>
      <c r="G25" s="11" t="str">
        <f t="shared" si="4"/>
        <v>39767.567</v>
      </c>
      <c r="H25" s="17">
        <f t="shared" si="5"/>
        <v>7940</v>
      </c>
      <c r="I25" s="56" t="s">
        <v>951</v>
      </c>
      <c r="J25" s="57" t="s">
        <v>952</v>
      </c>
      <c r="K25" s="56">
        <v>7940</v>
      </c>
      <c r="L25" s="56" t="s">
        <v>527</v>
      </c>
      <c r="M25" s="57" t="s">
        <v>566</v>
      </c>
      <c r="N25" s="57"/>
      <c r="O25" s="58" t="s">
        <v>954</v>
      </c>
      <c r="P25" s="58" t="s">
        <v>939</v>
      </c>
    </row>
    <row r="26" spans="1:16" ht="12.75" customHeight="1" thickBot="1">
      <c r="A26" s="17" t="str">
        <f t="shared" si="0"/>
        <v> ORI 105 </v>
      </c>
      <c r="B26" s="12" t="str">
        <f t="shared" si="1"/>
        <v>I</v>
      </c>
      <c r="C26" s="17">
        <f t="shared" si="2"/>
        <v>39833.355000000003</v>
      </c>
      <c r="D26" s="11" t="str">
        <f t="shared" si="3"/>
        <v>vis</v>
      </c>
      <c r="E26" s="55">
        <f>VLOOKUP(C26,Active!C$21:E$961,3,FALSE)</f>
        <v>7980.9979218721273</v>
      </c>
      <c r="F26" s="12" t="s">
        <v>394</v>
      </c>
      <c r="G26" s="11" t="str">
        <f t="shared" si="4"/>
        <v>39833.355</v>
      </c>
      <c r="H26" s="17">
        <f t="shared" si="5"/>
        <v>7981</v>
      </c>
      <c r="I26" s="56" t="s">
        <v>959</v>
      </c>
      <c r="J26" s="57" t="s">
        <v>960</v>
      </c>
      <c r="K26" s="56">
        <v>7981</v>
      </c>
      <c r="L26" s="56" t="s">
        <v>510</v>
      </c>
      <c r="M26" s="57" t="s">
        <v>566</v>
      </c>
      <c r="N26" s="57"/>
      <c r="O26" s="58" t="s">
        <v>924</v>
      </c>
      <c r="P26" s="58" t="s">
        <v>961</v>
      </c>
    </row>
    <row r="27" spans="1:16" ht="12.75" customHeight="1" thickBot="1">
      <c r="A27" s="17" t="str">
        <f t="shared" si="0"/>
        <v> ORI 108 </v>
      </c>
      <c r="B27" s="12" t="str">
        <f t="shared" si="1"/>
        <v>I</v>
      </c>
      <c r="C27" s="17">
        <f t="shared" si="2"/>
        <v>40035.542000000001</v>
      </c>
      <c r="D27" s="11" t="str">
        <f t="shared" si="3"/>
        <v>vis</v>
      </c>
      <c r="E27" s="55">
        <f>VLOOKUP(C27,Active!C$21:E$961,3,FALSE)</f>
        <v>8106.9953539740791</v>
      </c>
      <c r="F27" s="12" t="s">
        <v>394</v>
      </c>
      <c r="G27" s="11" t="str">
        <f t="shared" si="4"/>
        <v>40035.542</v>
      </c>
      <c r="H27" s="17">
        <f t="shared" si="5"/>
        <v>8107</v>
      </c>
      <c r="I27" s="56" t="s">
        <v>962</v>
      </c>
      <c r="J27" s="57" t="s">
        <v>963</v>
      </c>
      <c r="K27" s="56">
        <v>8107</v>
      </c>
      <c r="L27" s="56" t="s">
        <v>846</v>
      </c>
      <c r="M27" s="57" t="s">
        <v>566</v>
      </c>
      <c r="N27" s="57"/>
      <c r="O27" s="58" t="s">
        <v>964</v>
      </c>
      <c r="P27" s="58" t="s">
        <v>965</v>
      </c>
    </row>
    <row r="28" spans="1:16" ht="12.75" customHeight="1" thickBot="1">
      <c r="A28" s="17" t="str">
        <f t="shared" si="0"/>
        <v>IBVS 456 </v>
      </c>
      <c r="B28" s="12" t="str">
        <f t="shared" si="1"/>
        <v>I</v>
      </c>
      <c r="C28" s="17">
        <f t="shared" si="2"/>
        <v>40048.385999999999</v>
      </c>
      <c r="D28" s="11" t="str">
        <f t="shared" si="3"/>
        <v>vis</v>
      </c>
      <c r="E28" s="55">
        <f>VLOOKUP(C28,Active!C$21:E$961,3,FALSE)</f>
        <v>8114.999384984565</v>
      </c>
      <c r="F28" s="12" t="s">
        <v>394</v>
      </c>
      <c r="G28" s="11" t="str">
        <f t="shared" si="4"/>
        <v>40048.386</v>
      </c>
      <c r="H28" s="17">
        <f t="shared" si="5"/>
        <v>8115</v>
      </c>
      <c r="I28" s="56" t="s">
        <v>966</v>
      </c>
      <c r="J28" s="57" t="s">
        <v>967</v>
      </c>
      <c r="K28" s="56">
        <v>8115</v>
      </c>
      <c r="L28" s="56" t="s">
        <v>533</v>
      </c>
      <c r="M28" s="57" t="s">
        <v>649</v>
      </c>
      <c r="N28" s="57" t="s">
        <v>650</v>
      </c>
      <c r="O28" s="58" t="s">
        <v>968</v>
      </c>
      <c r="P28" s="59" t="s">
        <v>969</v>
      </c>
    </row>
    <row r="29" spans="1:16" ht="12.75" customHeight="1" thickBot="1">
      <c r="A29" s="17" t="str">
        <f t="shared" si="0"/>
        <v> ORI 109 </v>
      </c>
      <c r="B29" s="12" t="str">
        <f t="shared" si="1"/>
        <v>I</v>
      </c>
      <c r="C29" s="17">
        <f t="shared" si="2"/>
        <v>40088.506000000001</v>
      </c>
      <c r="D29" s="11" t="str">
        <f t="shared" si="3"/>
        <v>vis</v>
      </c>
      <c r="E29" s="55">
        <f>VLOOKUP(C29,Active!C$21:E$961,3,FALSE)</f>
        <v>8140.0010763689306</v>
      </c>
      <c r="F29" s="12" t="s">
        <v>394</v>
      </c>
      <c r="G29" s="11" t="str">
        <f t="shared" si="4"/>
        <v>40088.506</v>
      </c>
      <c r="H29" s="17">
        <f t="shared" si="5"/>
        <v>8140</v>
      </c>
      <c r="I29" s="56" t="s">
        <v>970</v>
      </c>
      <c r="J29" s="57" t="s">
        <v>971</v>
      </c>
      <c r="K29" s="56">
        <v>8140</v>
      </c>
      <c r="L29" s="56" t="s">
        <v>559</v>
      </c>
      <c r="M29" s="57" t="s">
        <v>566</v>
      </c>
      <c r="N29" s="57"/>
      <c r="O29" s="58" t="s">
        <v>964</v>
      </c>
      <c r="P29" s="58" t="s">
        <v>972</v>
      </c>
    </row>
    <row r="30" spans="1:16" ht="12.75" customHeight="1" thickBot="1">
      <c r="A30" s="17" t="str">
        <f t="shared" si="0"/>
        <v> ORI 109 </v>
      </c>
      <c r="B30" s="12" t="str">
        <f t="shared" si="1"/>
        <v>I</v>
      </c>
      <c r="C30" s="17">
        <f t="shared" si="2"/>
        <v>40101.349000000002</v>
      </c>
      <c r="D30" s="11" t="str">
        <f t="shared" si="3"/>
        <v>vis</v>
      </c>
      <c r="E30" s="55">
        <f>VLOOKUP(C30,Active!C$21:E$961,3,FALSE)</f>
        <v>8148.0044842066518</v>
      </c>
      <c r="F30" s="12" t="s">
        <v>394</v>
      </c>
      <c r="G30" s="11" t="str">
        <f t="shared" si="4"/>
        <v>40101.349</v>
      </c>
      <c r="H30" s="17">
        <f t="shared" si="5"/>
        <v>8148</v>
      </c>
      <c r="I30" s="56" t="s">
        <v>973</v>
      </c>
      <c r="J30" s="57" t="s">
        <v>974</v>
      </c>
      <c r="K30" s="56">
        <v>8148</v>
      </c>
      <c r="L30" s="56" t="s">
        <v>628</v>
      </c>
      <c r="M30" s="57" t="s">
        <v>566</v>
      </c>
      <c r="N30" s="57"/>
      <c r="O30" s="58" t="s">
        <v>932</v>
      </c>
      <c r="P30" s="58" t="s">
        <v>972</v>
      </c>
    </row>
    <row r="31" spans="1:16" ht="12.75" customHeight="1" thickBot="1">
      <c r="A31" s="17" t="str">
        <f t="shared" si="0"/>
        <v>IBVS 456 </v>
      </c>
      <c r="B31" s="12" t="str">
        <f t="shared" si="1"/>
        <v>I</v>
      </c>
      <c r="C31" s="17">
        <f t="shared" si="2"/>
        <v>40401.419500000004</v>
      </c>
      <c r="D31" s="11" t="str">
        <f t="shared" si="3"/>
        <v>vis</v>
      </c>
      <c r="E31" s="55">
        <f>VLOOKUP(C31,Active!C$21:E$961,3,FALSE)</f>
        <v>8335.0002477797261</v>
      </c>
      <c r="F31" s="12" t="s">
        <v>394</v>
      </c>
      <c r="G31" s="11" t="str">
        <f t="shared" si="4"/>
        <v>40401.4195</v>
      </c>
      <c r="H31" s="17">
        <f t="shared" si="5"/>
        <v>8335</v>
      </c>
      <c r="I31" s="56" t="s">
        <v>987</v>
      </c>
      <c r="J31" s="57" t="s">
        <v>988</v>
      </c>
      <c r="K31" s="56">
        <v>8335</v>
      </c>
      <c r="L31" s="56" t="s">
        <v>989</v>
      </c>
      <c r="M31" s="57" t="s">
        <v>649</v>
      </c>
      <c r="N31" s="57" t="s">
        <v>650</v>
      </c>
      <c r="O31" s="58" t="s">
        <v>968</v>
      </c>
      <c r="P31" s="59" t="s">
        <v>969</v>
      </c>
    </row>
    <row r="32" spans="1:16" ht="12.75" customHeight="1" thickBot="1">
      <c r="A32" s="17" t="str">
        <f t="shared" si="0"/>
        <v> ORI 115 </v>
      </c>
      <c r="B32" s="12" t="str">
        <f t="shared" si="1"/>
        <v>I</v>
      </c>
      <c r="C32" s="17">
        <f t="shared" si="2"/>
        <v>40478.442999999999</v>
      </c>
      <c r="D32" s="11" t="str">
        <f t="shared" si="3"/>
        <v>vis</v>
      </c>
      <c r="E32" s="55">
        <f>VLOOKUP(C32,Active!C$21:E$961,3,FALSE)</f>
        <v>8382.9991953456138</v>
      </c>
      <c r="F32" s="12" t="s">
        <v>394</v>
      </c>
      <c r="G32" s="11" t="str">
        <f t="shared" si="4"/>
        <v>40478.443</v>
      </c>
      <c r="H32" s="17">
        <f t="shared" si="5"/>
        <v>8383</v>
      </c>
      <c r="I32" s="56" t="s">
        <v>997</v>
      </c>
      <c r="J32" s="57" t="s">
        <v>998</v>
      </c>
      <c r="K32" s="56">
        <v>8383</v>
      </c>
      <c r="L32" s="56" t="s">
        <v>506</v>
      </c>
      <c r="M32" s="57" t="s">
        <v>566</v>
      </c>
      <c r="N32" s="57"/>
      <c r="O32" s="58" t="s">
        <v>999</v>
      </c>
      <c r="P32" s="58" t="s">
        <v>1000</v>
      </c>
    </row>
    <row r="33" spans="1:16" ht="12.75" customHeight="1" thickBot="1">
      <c r="A33" s="17" t="str">
        <f t="shared" si="0"/>
        <v> ORI 116 </v>
      </c>
      <c r="B33" s="12" t="str">
        <f t="shared" si="1"/>
        <v>I</v>
      </c>
      <c r="C33" s="17">
        <f t="shared" si="2"/>
        <v>40499.307000000001</v>
      </c>
      <c r="D33" s="11" t="str">
        <f t="shared" si="3"/>
        <v>vis</v>
      </c>
      <c r="E33" s="55">
        <f>VLOOKUP(C33,Active!C$21:E$961,3,FALSE)</f>
        <v>8396.0010719419097</v>
      </c>
      <c r="F33" s="12" t="s">
        <v>394</v>
      </c>
      <c r="G33" s="11" t="str">
        <f t="shared" si="4"/>
        <v>40499.307</v>
      </c>
      <c r="H33" s="17">
        <f t="shared" si="5"/>
        <v>8396</v>
      </c>
      <c r="I33" s="56" t="s">
        <v>1001</v>
      </c>
      <c r="J33" s="57" t="s">
        <v>1002</v>
      </c>
      <c r="K33" s="56">
        <v>8396</v>
      </c>
      <c r="L33" s="56" t="s">
        <v>559</v>
      </c>
      <c r="M33" s="57" t="s">
        <v>566</v>
      </c>
      <c r="N33" s="57"/>
      <c r="O33" s="58" t="s">
        <v>932</v>
      </c>
      <c r="P33" s="58" t="s">
        <v>1003</v>
      </c>
    </row>
    <row r="34" spans="1:16" ht="12.75" customHeight="1" thickBot="1">
      <c r="A34" s="17" t="str">
        <f t="shared" si="0"/>
        <v> ORI 116 </v>
      </c>
      <c r="B34" s="12" t="str">
        <f t="shared" si="1"/>
        <v>I</v>
      </c>
      <c r="C34" s="17">
        <f t="shared" si="2"/>
        <v>40507.328000000001</v>
      </c>
      <c r="D34" s="11" t="str">
        <f t="shared" si="3"/>
        <v>vis</v>
      </c>
      <c r="E34" s="55">
        <f>VLOOKUP(C34,Active!C$21:E$961,3,FALSE)</f>
        <v>8400.9995407004844</v>
      </c>
      <c r="F34" s="12" t="s">
        <v>394</v>
      </c>
      <c r="G34" s="11" t="str">
        <f t="shared" si="4"/>
        <v>40507.328</v>
      </c>
      <c r="H34" s="17">
        <f t="shared" si="5"/>
        <v>8401</v>
      </c>
      <c r="I34" s="56" t="s">
        <v>1004</v>
      </c>
      <c r="J34" s="57" t="s">
        <v>1005</v>
      </c>
      <c r="K34" s="56">
        <v>8401</v>
      </c>
      <c r="L34" s="56" t="s">
        <v>533</v>
      </c>
      <c r="M34" s="57" t="s">
        <v>566</v>
      </c>
      <c r="N34" s="57"/>
      <c r="O34" s="58" t="s">
        <v>999</v>
      </c>
      <c r="P34" s="58" t="s">
        <v>1003</v>
      </c>
    </row>
    <row r="35" spans="1:16" ht="12.75" customHeight="1" thickBot="1">
      <c r="A35" s="17" t="str">
        <f t="shared" si="0"/>
        <v> ORI 116 </v>
      </c>
      <c r="B35" s="12" t="str">
        <f t="shared" si="1"/>
        <v>I</v>
      </c>
      <c r="C35" s="17">
        <f t="shared" si="2"/>
        <v>40515.351999999999</v>
      </c>
      <c r="D35" s="11" t="str">
        <f t="shared" si="3"/>
        <v>vis</v>
      </c>
      <c r="E35" s="55">
        <f>VLOOKUP(C35,Active!C$21:E$961,3,FALSE)</f>
        <v>8405.9998789773563</v>
      </c>
      <c r="F35" s="12" t="s">
        <v>394</v>
      </c>
      <c r="G35" s="11" t="str">
        <f t="shared" si="4"/>
        <v>40515.352</v>
      </c>
      <c r="H35" s="17">
        <f t="shared" si="5"/>
        <v>8406</v>
      </c>
      <c r="I35" s="56" t="s">
        <v>1006</v>
      </c>
      <c r="J35" s="57" t="s">
        <v>1007</v>
      </c>
      <c r="K35" s="56">
        <v>8406</v>
      </c>
      <c r="L35" s="56" t="s">
        <v>533</v>
      </c>
      <c r="M35" s="57" t="s">
        <v>566</v>
      </c>
      <c r="N35" s="57"/>
      <c r="O35" s="58" t="s">
        <v>999</v>
      </c>
      <c r="P35" s="58" t="s">
        <v>1003</v>
      </c>
    </row>
    <row r="36" spans="1:16" ht="12.75" customHeight="1" thickBot="1">
      <c r="A36" s="17" t="str">
        <f t="shared" si="0"/>
        <v> ORI 116 </v>
      </c>
      <c r="B36" s="12" t="str">
        <f t="shared" si="1"/>
        <v>I</v>
      </c>
      <c r="C36" s="17">
        <f t="shared" si="2"/>
        <v>40515.357000000004</v>
      </c>
      <c r="D36" s="11" t="str">
        <f t="shared" si="3"/>
        <v>vis</v>
      </c>
      <c r="E36" s="55">
        <f>VLOOKUP(C36,Active!C$21:E$961,3,FALSE)</f>
        <v>8406.0029948411902</v>
      </c>
      <c r="F36" s="12" t="s">
        <v>394</v>
      </c>
      <c r="G36" s="11" t="str">
        <f t="shared" si="4"/>
        <v>40515.357</v>
      </c>
      <c r="H36" s="17">
        <f t="shared" si="5"/>
        <v>8406</v>
      </c>
      <c r="I36" s="56" t="s">
        <v>1008</v>
      </c>
      <c r="J36" s="57" t="s">
        <v>1009</v>
      </c>
      <c r="K36" s="56">
        <v>8406</v>
      </c>
      <c r="L36" s="56" t="s">
        <v>593</v>
      </c>
      <c r="M36" s="57" t="s">
        <v>566</v>
      </c>
      <c r="N36" s="57"/>
      <c r="O36" s="58" t="s">
        <v>932</v>
      </c>
      <c r="P36" s="58" t="s">
        <v>1003</v>
      </c>
    </row>
    <row r="37" spans="1:16" ht="13.5" thickBot="1">
      <c r="A37" s="17" t="str">
        <f t="shared" si="0"/>
        <v> ORI 116 </v>
      </c>
      <c r="B37" s="12" t="str">
        <f t="shared" si="1"/>
        <v>I</v>
      </c>
      <c r="C37" s="17">
        <f t="shared" si="2"/>
        <v>40523.370000000003</v>
      </c>
      <c r="D37" s="11" t="str">
        <f t="shared" si="3"/>
        <v>vis</v>
      </c>
      <c r="E37" s="55">
        <f>VLOOKUP(C37,Active!C$21:E$961,3,FALSE)</f>
        <v>8410.9964782176339</v>
      </c>
      <c r="F37" s="12" t="s">
        <v>394</v>
      </c>
      <c r="G37" s="11" t="str">
        <f t="shared" si="4"/>
        <v>40523.370</v>
      </c>
      <c r="H37" s="17">
        <f t="shared" si="5"/>
        <v>8411</v>
      </c>
      <c r="I37" s="56" t="s">
        <v>1010</v>
      </c>
      <c r="J37" s="57" t="s">
        <v>1011</v>
      </c>
      <c r="K37" s="56">
        <v>8411</v>
      </c>
      <c r="L37" s="56" t="s">
        <v>743</v>
      </c>
      <c r="M37" s="57" t="s">
        <v>566</v>
      </c>
      <c r="N37" s="57"/>
      <c r="O37" s="58" t="s">
        <v>999</v>
      </c>
      <c r="P37" s="58" t="s">
        <v>1003</v>
      </c>
    </row>
    <row r="38" spans="1:16" ht="13.5" thickBot="1">
      <c r="A38" s="17" t="str">
        <f t="shared" si="0"/>
        <v> ORI 116 </v>
      </c>
      <c r="B38" s="12" t="str">
        <f t="shared" si="1"/>
        <v>I</v>
      </c>
      <c r="C38" s="17">
        <f t="shared" si="2"/>
        <v>40523.377</v>
      </c>
      <c r="D38" s="11" t="str">
        <f t="shared" si="3"/>
        <v>vis</v>
      </c>
      <c r="E38" s="55">
        <f>VLOOKUP(C38,Active!C$21:E$961,3,FALSE)</f>
        <v>8411.0008404269956</v>
      </c>
      <c r="F38" s="12" t="s">
        <v>394</v>
      </c>
      <c r="G38" s="11" t="str">
        <f t="shared" si="4"/>
        <v>40523.377</v>
      </c>
      <c r="H38" s="17">
        <f t="shared" si="5"/>
        <v>8411</v>
      </c>
      <c r="I38" s="56" t="s">
        <v>1012</v>
      </c>
      <c r="J38" s="57" t="s">
        <v>1013</v>
      </c>
      <c r="K38" s="56">
        <v>8411</v>
      </c>
      <c r="L38" s="56" t="s">
        <v>527</v>
      </c>
      <c r="M38" s="57" t="s">
        <v>566</v>
      </c>
      <c r="N38" s="57"/>
      <c r="O38" s="58" t="s">
        <v>932</v>
      </c>
      <c r="P38" s="58" t="s">
        <v>1003</v>
      </c>
    </row>
    <row r="39" spans="1:16" ht="13.5" thickBot="1">
      <c r="A39" s="17" t="str">
        <f t="shared" si="0"/>
        <v> ORI 116 </v>
      </c>
      <c r="B39" s="12" t="str">
        <f t="shared" si="1"/>
        <v>I</v>
      </c>
      <c r="C39" s="17">
        <f t="shared" si="2"/>
        <v>40531.392999999996</v>
      </c>
      <c r="D39" s="11" t="str">
        <f t="shared" si="3"/>
        <v>vis</v>
      </c>
      <c r="E39" s="55">
        <f>VLOOKUP(C39,Active!C$21:E$961,3,FALSE)</f>
        <v>8415.9961933217364</v>
      </c>
      <c r="F39" s="12" t="s">
        <v>394</v>
      </c>
      <c r="G39" s="11" t="str">
        <f t="shared" si="4"/>
        <v>40531.393</v>
      </c>
      <c r="H39" s="17">
        <f t="shared" si="5"/>
        <v>8416</v>
      </c>
      <c r="I39" s="56" t="s">
        <v>1014</v>
      </c>
      <c r="J39" s="57" t="s">
        <v>1015</v>
      </c>
      <c r="K39" s="56">
        <v>8416</v>
      </c>
      <c r="L39" s="56" t="s">
        <v>755</v>
      </c>
      <c r="M39" s="57" t="s">
        <v>566</v>
      </c>
      <c r="N39" s="57"/>
      <c r="O39" s="58" t="s">
        <v>932</v>
      </c>
      <c r="P39" s="58" t="s">
        <v>1003</v>
      </c>
    </row>
    <row r="40" spans="1:16" ht="13.5" thickBot="1">
      <c r="A40" s="17" t="str">
        <f t="shared" si="0"/>
        <v> ORI 120 </v>
      </c>
      <c r="B40" s="12" t="str">
        <f t="shared" si="1"/>
        <v>I</v>
      </c>
      <c r="C40" s="17">
        <f t="shared" si="2"/>
        <v>40778.512999999999</v>
      </c>
      <c r="D40" s="11" t="str">
        <f t="shared" si="3"/>
        <v>vis</v>
      </c>
      <c r="E40" s="55">
        <f>VLOOKUP(C40,Active!C$21:E$961,3,FALSE)</f>
        <v>8569.9946473323052</v>
      </c>
      <c r="F40" s="12" t="s">
        <v>394</v>
      </c>
      <c r="G40" s="11" t="str">
        <f t="shared" si="4"/>
        <v>40778.513</v>
      </c>
      <c r="H40" s="17">
        <f t="shared" si="5"/>
        <v>8570</v>
      </c>
      <c r="I40" s="56" t="s">
        <v>1016</v>
      </c>
      <c r="J40" s="57" t="s">
        <v>1017</v>
      </c>
      <c r="K40" s="56">
        <v>8570</v>
      </c>
      <c r="L40" s="56" t="s">
        <v>1018</v>
      </c>
      <c r="M40" s="57" t="s">
        <v>566</v>
      </c>
      <c r="N40" s="57"/>
      <c r="O40" s="58" t="s">
        <v>999</v>
      </c>
      <c r="P40" s="58" t="s">
        <v>1019</v>
      </c>
    </row>
    <row r="41" spans="1:16" ht="13.5" thickBot="1">
      <c r="A41" s="17" t="str">
        <f t="shared" si="0"/>
        <v> ORI 120 </v>
      </c>
      <c r="B41" s="12" t="str">
        <f t="shared" si="1"/>
        <v>I</v>
      </c>
      <c r="C41" s="17">
        <f t="shared" si="2"/>
        <v>40778.523000000001</v>
      </c>
      <c r="D41" s="11" t="str">
        <f t="shared" si="3"/>
        <v>vis</v>
      </c>
      <c r="E41" s="55">
        <f>VLOOKUP(C41,Active!C$21:E$961,3,FALSE)</f>
        <v>8570.0008790599695</v>
      </c>
      <c r="F41" s="12" t="s">
        <v>394</v>
      </c>
      <c r="G41" s="11" t="str">
        <f t="shared" si="4"/>
        <v>40778.523</v>
      </c>
      <c r="H41" s="17">
        <f t="shared" si="5"/>
        <v>8570</v>
      </c>
      <c r="I41" s="56" t="s">
        <v>1020</v>
      </c>
      <c r="J41" s="57" t="s">
        <v>1021</v>
      </c>
      <c r="K41" s="56">
        <v>8570</v>
      </c>
      <c r="L41" s="56" t="s">
        <v>527</v>
      </c>
      <c r="M41" s="57" t="s">
        <v>566</v>
      </c>
      <c r="N41" s="57"/>
      <c r="O41" s="58" t="s">
        <v>1022</v>
      </c>
      <c r="P41" s="58" t="s">
        <v>1019</v>
      </c>
    </row>
    <row r="42" spans="1:16" ht="13.5" thickBot="1">
      <c r="A42" s="17" t="str">
        <f t="shared" si="0"/>
        <v>IBVS 530 </v>
      </c>
      <c r="B42" s="12" t="str">
        <f t="shared" si="1"/>
        <v>II</v>
      </c>
      <c r="C42" s="17">
        <f t="shared" si="2"/>
        <v>40787.3442</v>
      </c>
      <c r="D42" s="11" t="str">
        <f t="shared" si="3"/>
        <v>vis</v>
      </c>
      <c r="E42" s="55">
        <f>VLOOKUP(C42,Active!C$21:E$961,3,FALSE)</f>
        <v>8575.4980106661424</v>
      </c>
      <c r="F42" s="12" t="s">
        <v>394</v>
      </c>
      <c r="G42" s="11" t="str">
        <f t="shared" si="4"/>
        <v>40787.3442</v>
      </c>
      <c r="H42" s="17">
        <f t="shared" si="5"/>
        <v>8575.5</v>
      </c>
      <c r="I42" s="56" t="s">
        <v>1023</v>
      </c>
      <c r="J42" s="57" t="s">
        <v>1024</v>
      </c>
      <c r="K42" s="56">
        <v>8575.5</v>
      </c>
      <c r="L42" s="56" t="s">
        <v>1025</v>
      </c>
      <c r="M42" s="57" t="s">
        <v>649</v>
      </c>
      <c r="N42" s="57" t="s">
        <v>650</v>
      </c>
      <c r="O42" s="58" t="s">
        <v>1026</v>
      </c>
      <c r="P42" s="59" t="s">
        <v>1027</v>
      </c>
    </row>
    <row r="43" spans="1:16" ht="13.5" thickBot="1">
      <c r="A43" s="17" t="str">
        <f t="shared" si="0"/>
        <v> ORI 121 </v>
      </c>
      <c r="B43" s="12" t="str">
        <f t="shared" si="1"/>
        <v>I</v>
      </c>
      <c r="C43" s="17">
        <f t="shared" si="2"/>
        <v>40839.502999999997</v>
      </c>
      <c r="D43" s="11" t="str">
        <f t="shared" si="3"/>
        <v>vis</v>
      </c>
      <c r="E43" s="55">
        <f>VLOOKUP(C43,Active!C$21:E$961,3,FALSE)</f>
        <v>8608.00195434956</v>
      </c>
      <c r="F43" s="12" t="s">
        <v>394</v>
      </c>
      <c r="G43" s="11" t="str">
        <f t="shared" si="4"/>
        <v>40839.503</v>
      </c>
      <c r="H43" s="17">
        <f t="shared" si="5"/>
        <v>8608</v>
      </c>
      <c r="I43" s="56" t="s">
        <v>1031</v>
      </c>
      <c r="J43" s="57" t="s">
        <v>1032</v>
      </c>
      <c r="K43" s="56">
        <v>8608</v>
      </c>
      <c r="L43" s="56" t="s">
        <v>546</v>
      </c>
      <c r="M43" s="57" t="s">
        <v>566</v>
      </c>
      <c r="N43" s="57"/>
      <c r="O43" s="58" t="s">
        <v>964</v>
      </c>
      <c r="P43" s="58" t="s">
        <v>1033</v>
      </c>
    </row>
    <row r="44" spans="1:16" ht="13.5" thickBot="1">
      <c r="A44" s="17" t="str">
        <f t="shared" si="0"/>
        <v>IBVS 530 </v>
      </c>
      <c r="B44" s="12" t="str">
        <f t="shared" si="1"/>
        <v>II</v>
      </c>
      <c r="C44" s="17">
        <f t="shared" si="2"/>
        <v>40848.328000000001</v>
      </c>
      <c r="D44" s="11" t="str">
        <f t="shared" si="3"/>
        <v>vis</v>
      </c>
      <c r="E44" s="55">
        <f>VLOOKUP(C44,Active!C$21:E$961,3,FALSE)</f>
        <v>8613.5014540122502</v>
      </c>
      <c r="F44" s="12" t="s">
        <v>394</v>
      </c>
      <c r="G44" s="11" t="str">
        <f t="shared" si="4"/>
        <v>40848.328</v>
      </c>
      <c r="H44" s="17">
        <f t="shared" si="5"/>
        <v>8613.5</v>
      </c>
      <c r="I44" s="56" t="s">
        <v>1034</v>
      </c>
      <c r="J44" s="57" t="s">
        <v>1035</v>
      </c>
      <c r="K44" s="56">
        <v>8613.5</v>
      </c>
      <c r="L44" s="56" t="s">
        <v>515</v>
      </c>
      <c r="M44" s="57" t="s">
        <v>649</v>
      </c>
      <c r="N44" s="57" t="s">
        <v>650</v>
      </c>
      <c r="O44" s="58" t="s">
        <v>1036</v>
      </c>
      <c r="P44" s="59" t="s">
        <v>1027</v>
      </c>
    </row>
    <row r="45" spans="1:16" ht="13.5" thickBot="1">
      <c r="A45" s="17" t="str">
        <f t="shared" si="0"/>
        <v>IBVS 530 </v>
      </c>
      <c r="B45" s="12" t="str">
        <f t="shared" si="1"/>
        <v>II</v>
      </c>
      <c r="C45" s="17">
        <f t="shared" si="2"/>
        <v>40856.350100000003</v>
      </c>
      <c r="D45" s="11" t="str">
        <f t="shared" si="3"/>
        <v>vis</v>
      </c>
      <c r="E45" s="55">
        <f>VLOOKUP(C45,Active!C$21:E$961,3,FALSE)</f>
        <v>8618.500608260867</v>
      </c>
      <c r="F45" s="12" t="s">
        <v>394</v>
      </c>
      <c r="G45" s="11" t="str">
        <f t="shared" si="4"/>
        <v>40856.3501</v>
      </c>
      <c r="H45" s="17">
        <f t="shared" si="5"/>
        <v>8618.5</v>
      </c>
      <c r="I45" s="56" t="s">
        <v>1040</v>
      </c>
      <c r="J45" s="57" t="s">
        <v>1041</v>
      </c>
      <c r="K45" s="56">
        <v>8618.5</v>
      </c>
      <c r="L45" s="56" t="s">
        <v>1042</v>
      </c>
      <c r="M45" s="57" t="s">
        <v>649</v>
      </c>
      <c r="N45" s="57" t="s">
        <v>650</v>
      </c>
      <c r="O45" s="58" t="s">
        <v>1043</v>
      </c>
      <c r="P45" s="59" t="s">
        <v>1027</v>
      </c>
    </row>
    <row r="46" spans="1:16" ht="13.5" thickBot="1">
      <c r="A46" s="17" t="str">
        <f t="shared" si="0"/>
        <v> ORI 122 </v>
      </c>
      <c r="B46" s="12" t="str">
        <f t="shared" si="1"/>
        <v>I</v>
      </c>
      <c r="C46" s="17">
        <f t="shared" si="2"/>
        <v>40876.406999999999</v>
      </c>
      <c r="D46" s="11" t="str">
        <f t="shared" si="3"/>
        <v>vis</v>
      </c>
      <c r="E46" s="55">
        <f>VLOOKUP(C46,Active!C$21:E$961,3,FALSE)</f>
        <v>8630.9995221174722</v>
      </c>
      <c r="F46" s="12" t="s">
        <v>394</v>
      </c>
      <c r="G46" s="11" t="str">
        <f t="shared" si="4"/>
        <v>40876.407</v>
      </c>
      <c r="H46" s="17">
        <f t="shared" si="5"/>
        <v>8631</v>
      </c>
      <c r="I46" s="56" t="s">
        <v>1050</v>
      </c>
      <c r="J46" s="57" t="s">
        <v>1051</v>
      </c>
      <c r="K46" s="56">
        <v>8631</v>
      </c>
      <c r="L46" s="56" t="s">
        <v>533</v>
      </c>
      <c r="M46" s="57" t="s">
        <v>566</v>
      </c>
      <c r="N46" s="57"/>
      <c r="O46" s="58" t="s">
        <v>999</v>
      </c>
      <c r="P46" s="58" t="s">
        <v>1052</v>
      </c>
    </row>
    <row r="47" spans="1:16" ht="13.5" thickBot="1">
      <c r="A47" s="17" t="str">
        <f t="shared" si="0"/>
        <v> ORI 122 </v>
      </c>
      <c r="B47" s="12" t="str">
        <f t="shared" si="1"/>
        <v>I</v>
      </c>
      <c r="C47" s="17">
        <f t="shared" si="2"/>
        <v>40876.411999999997</v>
      </c>
      <c r="D47" s="11" t="str">
        <f t="shared" si="3"/>
        <v>vis</v>
      </c>
      <c r="E47" s="55">
        <f>VLOOKUP(C47,Active!C$21:E$961,3,FALSE)</f>
        <v>8631.0026379813007</v>
      </c>
      <c r="F47" s="12" t="s">
        <v>394</v>
      </c>
      <c r="G47" s="11" t="str">
        <f t="shared" si="4"/>
        <v>40876.412</v>
      </c>
      <c r="H47" s="17">
        <f t="shared" si="5"/>
        <v>8631</v>
      </c>
      <c r="I47" s="56" t="s">
        <v>1053</v>
      </c>
      <c r="J47" s="57" t="s">
        <v>1054</v>
      </c>
      <c r="K47" s="56">
        <v>8631</v>
      </c>
      <c r="L47" s="56" t="s">
        <v>593</v>
      </c>
      <c r="M47" s="57" t="s">
        <v>566</v>
      </c>
      <c r="N47" s="57"/>
      <c r="O47" s="58" t="s">
        <v>932</v>
      </c>
      <c r="P47" s="58" t="s">
        <v>1052</v>
      </c>
    </row>
    <row r="48" spans="1:16" ht="13.5" thickBot="1">
      <c r="A48" s="17" t="str">
        <f t="shared" si="0"/>
        <v> ORI 122 </v>
      </c>
      <c r="B48" s="12" t="str">
        <f t="shared" si="1"/>
        <v>I</v>
      </c>
      <c r="C48" s="17">
        <f t="shared" si="2"/>
        <v>40889.25</v>
      </c>
      <c r="D48" s="11" t="str">
        <f t="shared" si="3"/>
        <v>vis</v>
      </c>
      <c r="E48" s="55">
        <f>VLOOKUP(C48,Active!C$21:E$961,3,FALSE)</f>
        <v>8639.0029299551934</v>
      </c>
      <c r="F48" s="12" t="s">
        <v>394</v>
      </c>
      <c r="G48" s="11" t="str">
        <f t="shared" si="4"/>
        <v>40889.250</v>
      </c>
      <c r="H48" s="17">
        <f t="shared" si="5"/>
        <v>8639</v>
      </c>
      <c r="I48" s="56" t="s">
        <v>1055</v>
      </c>
      <c r="J48" s="57" t="s">
        <v>1056</v>
      </c>
      <c r="K48" s="56">
        <v>8639</v>
      </c>
      <c r="L48" s="56" t="s">
        <v>593</v>
      </c>
      <c r="M48" s="57" t="s">
        <v>566</v>
      </c>
      <c r="N48" s="57"/>
      <c r="O48" s="58" t="s">
        <v>932</v>
      </c>
      <c r="P48" s="58" t="s">
        <v>1052</v>
      </c>
    </row>
    <row r="49" spans="1:16" ht="13.5" thickBot="1">
      <c r="A49" s="17" t="str">
        <f t="shared" si="0"/>
        <v> ORI 123 </v>
      </c>
      <c r="B49" s="12" t="str">
        <f t="shared" si="1"/>
        <v>I</v>
      </c>
      <c r="C49" s="17">
        <f t="shared" si="2"/>
        <v>40958.241000000002</v>
      </c>
      <c r="D49" s="11" t="str">
        <f t="shared" si="3"/>
        <v>vis</v>
      </c>
      <c r="E49" s="55">
        <f>VLOOKUP(C49,Active!C$21:E$961,3,FALSE)</f>
        <v>8681.996242275698</v>
      </c>
      <c r="F49" s="12" t="s">
        <v>394</v>
      </c>
      <c r="G49" s="11" t="str">
        <f t="shared" si="4"/>
        <v>40958.241</v>
      </c>
      <c r="H49" s="17">
        <f t="shared" si="5"/>
        <v>8682</v>
      </c>
      <c r="I49" s="56" t="s">
        <v>1057</v>
      </c>
      <c r="J49" s="57" t="s">
        <v>1058</v>
      </c>
      <c r="K49" s="56">
        <v>8682</v>
      </c>
      <c r="L49" s="56" t="s">
        <v>743</v>
      </c>
      <c r="M49" s="57" t="s">
        <v>566</v>
      </c>
      <c r="N49" s="57"/>
      <c r="O49" s="58" t="s">
        <v>924</v>
      </c>
      <c r="P49" s="58" t="s">
        <v>1059</v>
      </c>
    </row>
    <row r="50" spans="1:16" ht="13.5" thickBot="1">
      <c r="A50" s="17" t="str">
        <f t="shared" si="0"/>
        <v> ORI 124 </v>
      </c>
      <c r="B50" s="12" t="str">
        <f t="shared" si="1"/>
        <v>I</v>
      </c>
      <c r="C50" s="17">
        <f t="shared" si="2"/>
        <v>40958.254999999997</v>
      </c>
      <c r="D50" s="11" t="str">
        <f t="shared" si="3"/>
        <v>vis</v>
      </c>
      <c r="E50" s="55">
        <f>VLOOKUP(C50,Active!C$21:E$961,3,FALSE)</f>
        <v>8682.0049666944251</v>
      </c>
      <c r="F50" s="12" t="s">
        <v>394</v>
      </c>
      <c r="G50" s="11" t="str">
        <f t="shared" si="4"/>
        <v>40958.255</v>
      </c>
      <c r="H50" s="17">
        <f t="shared" si="5"/>
        <v>8682</v>
      </c>
      <c r="I50" s="56" t="s">
        <v>1060</v>
      </c>
      <c r="J50" s="57" t="s">
        <v>1061</v>
      </c>
      <c r="K50" s="56">
        <v>8682</v>
      </c>
      <c r="L50" s="56" t="s">
        <v>604</v>
      </c>
      <c r="M50" s="57" t="s">
        <v>566</v>
      </c>
      <c r="N50" s="57"/>
      <c r="O50" s="58" t="s">
        <v>932</v>
      </c>
      <c r="P50" s="58" t="s">
        <v>1062</v>
      </c>
    </row>
    <row r="51" spans="1:16" ht="13.5" thickBot="1">
      <c r="A51" s="17" t="str">
        <f t="shared" si="0"/>
        <v> ORI 123 </v>
      </c>
      <c r="B51" s="12" t="str">
        <f t="shared" si="1"/>
        <v>I</v>
      </c>
      <c r="C51" s="17">
        <f t="shared" si="2"/>
        <v>40966.264999999999</v>
      </c>
      <c r="D51" s="11" t="str">
        <f t="shared" si="3"/>
        <v>vis</v>
      </c>
      <c r="E51" s="55">
        <f>VLOOKUP(C51,Active!C$21:E$961,3,FALSE)</f>
        <v>8686.9965805525699</v>
      </c>
      <c r="F51" s="12" t="s">
        <v>394</v>
      </c>
      <c r="G51" s="11" t="str">
        <f t="shared" si="4"/>
        <v>40966.265</v>
      </c>
      <c r="H51" s="17">
        <f t="shared" si="5"/>
        <v>8687</v>
      </c>
      <c r="I51" s="56" t="s">
        <v>1063</v>
      </c>
      <c r="J51" s="57" t="s">
        <v>1064</v>
      </c>
      <c r="K51" s="56">
        <v>8687</v>
      </c>
      <c r="L51" s="56" t="s">
        <v>743</v>
      </c>
      <c r="M51" s="57" t="s">
        <v>566</v>
      </c>
      <c r="N51" s="57"/>
      <c r="O51" s="58" t="s">
        <v>999</v>
      </c>
      <c r="P51" s="58" t="s">
        <v>1059</v>
      </c>
    </row>
    <row r="52" spans="1:16" ht="13.5" thickBot="1">
      <c r="A52" s="17" t="str">
        <f t="shared" si="0"/>
        <v> ORI 126 </v>
      </c>
      <c r="B52" s="12" t="str">
        <f t="shared" si="1"/>
        <v>I</v>
      </c>
      <c r="C52" s="17">
        <f t="shared" si="2"/>
        <v>41144.398999999998</v>
      </c>
      <c r="D52" s="11" t="str">
        <f t="shared" si="3"/>
        <v>vis</v>
      </c>
      <c r="E52" s="55">
        <f>VLOOKUP(C52,Active!C$21:E$961,3,FALSE)</f>
        <v>8798.0048381064626</v>
      </c>
      <c r="F52" s="12" t="s">
        <v>394</v>
      </c>
      <c r="G52" s="11" t="str">
        <f t="shared" si="4"/>
        <v>41144.399</v>
      </c>
      <c r="H52" s="17">
        <f t="shared" si="5"/>
        <v>8798</v>
      </c>
      <c r="I52" s="56" t="s">
        <v>1065</v>
      </c>
      <c r="J52" s="57" t="s">
        <v>1066</v>
      </c>
      <c r="K52" s="56">
        <v>8798</v>
      </c>
      <c r="L52" s="56" t="s">
        <v>628</v>
      </c>
      <c r="M52" s="57" t="s">
        <v>566</v>
      </c>
      <c r="N52" s="57"/>
      <c r="O52" s="58" t="s">
        <v>932</v>
      </c>
      <c r="P52" s="58" t="s">
        <v>1067</v>
      </c>
    </row>
    <row r="53" spans="1:16" ht="13.5" thickBot="1">
      <c r="A53" s="17" t="str">
        <f t="shared" si="0"/>
        <v> ORI 127 </v>
      </c>
      <c r="B53" s="12" t="str">
        <f t="shared" si="1"/>
        <v>I</v>
      </c>
      <c r="C53" s="17">
        <f t="shared" si="2"/>
        <v>41208.591</v>
      </c>
      <c r="D53" s="11" t="str">
        <f t="shared" si="3"/>
        <v>vis</v>
      </c>
      <c r="E53" s="55">
        <f>VLOOKUP(C53,Active!C$21:E$961,3,FALSE)</f>
        <v>8838.0075443214464</v>
      </c>
      <c r="F53" s="12" t="s">
        <v>394</v>
      </c>
      <c r="G53" s="11" t="str">
        <f t="shared" si="4"/>
        <v>41208.591</v>
      </c>
      <c r="H53" s="17">
        <f t="shared" si="5"/>
        <v>8838</v>
      </c>
      <c r="I53" s="56" t="s">
        <v>1092</v>
      </c>
      <c r="J53" s="57" t="s">
        <v>1093</v>
      </c>
      <c r="K53" s="56">
        <v>8838</v>
      </c>
      <c r="L53" s="56" t="s">
        <v>1094</v>
      </c>
      <c r="M53" s="57" t="s">
        <v>566</v>
      </c>
      <c r="N53" s="57"/>
      <c r="O53" s="58" t="s">
        <v>1095</v>
      </c>
      <c r="P53" s="58" t="s">
        <v>1096</v>
      </c>
    </row>
    <row r="54" spans="1:16" ht="13.5" thickBot="1">
      <c r="A54" s="17" t="str">
        <f t="shared" si="0"/>
        <v> ORI 127 </v>
      </c>
      <c r="B54" s="12" t="str">
        <f t="shared" si="1"/>
        <v>I</v>
      </c>
      <c r="C54" s="17">
        <f t="shared" si="2"/>
        <v>41208.591999999997</v>
      </c>
      <c r="D54" s="11" t="str">
        <f t="shared" si="3"/>
        <v>vis</v>
      </c>
      <c r="E54" s="55">
        <f>VLOOKUP(C54,Active!C$21:E$961,3,FALSE)</f>
        <v>8838.0081674942103</v>
      </c>
      <c r="F54" s="12" t="s">
        <v>394</v>
      </c>
      <c r="G54" s="11" t="str">
        <f t="shared" si="4"/>
        <v>41208.592</v>
      </c>
      <c r="H54" s="17">
        <f t="shared" si="5"/>
        <v>8838</v>
      </c>
      <c r="I54" s="56" t="s">
        <v>1097</v>
      </c>
      <c r="J54" s="57" t="s">
        <v>1098</v>
      </c>
      <c r="K54" s="56">
        <v>8838</v>
      </c>
      <c r="L54" s="56" t="s">
        <v>612</v>
      </c>
      <c r="M54" s="57" t="s">
        <v>566</v>
      </c>
      <c r="N54" s="57"/>
      <c r="O54" s="58" t="s">
        <v>1099</v>
      </c>
      <c r="P54" s="58" t="s">
        <v>1096</v>
      </c>
    </row>
    <row r="55" spans="1:16" ht="13.5" thickBot="1">
      <c r="A55" s="17" t="str">
        <f t="shared" si="0"/>
        <v> ORI 127 </v>
      </c>
      <c r="B55" s="12" t="str">
        <f t="shared" si="1"/>
        <v>I</v>
      </c>
      <c r="C55" s="17">
        <f t="shared" si="2"/>
        <v>41213.385000000002</v>
      </c>
      <c r="D55" s="11" t="str">
        <f t="shared" si="3"/>
        <v>vis</v>
      </c>
      <c r="E55" s="55">
        <f>VLOOKUP(C55,Active!C$21:E$961,3,FALSE)</f>
        <v>8840.9950345631387</v>
      </c>
      <c r="F55" s="12" t="s">
        <v>394</v>
      </c>
      <c r="G55" s="11" t="str">
        <f t="shared" si="4"/>
        <v>41213.385</v>
      </c>
      <c r="H55" s="17">
        <f t="shared" si="5"/>
        <v>8841</v>
      </c>
      <c r="I55" s="56" t="s">
        <v>1100</v>
      </c>
      <c r="J55" s="57" t="s">
        <v>1101</v>
      </c>
      <c r="K55" s="56">
        <v>8841</v>
      </c>
      <c r="L55" s="56" t="s">
        <v>846</v>
      </c>
      <c r="M55" s="57" t="s">
        <v>566</v>
      </c>
      <c r="N55" s="57"/>
      <c r="O55" s="58" t="s">
        <v>999</v>
      </c>
      <c r="P55" s="58" t="s">
        <v>1096</v>
      </c>
    </row>
    <row r="56" spans="1:16" ht="13.5" thickBot="1">
      <c r="A56" s="17" t="str">
        <f t="shared" si="0"/>
        <v> ORI 129 </v>
      </c>
      <c r="B56" s="12" t="str">
        <f t="shared" si="1"/>
        <v>I</v>
      </c>
      <c r="C56" s="17">
        <f t="shared" si="2"/>
        <v>41213.406000000003</v>
      </c>
      <c r="D56" s="11" t="str">
        <f t="shared" si="3"/>
        <v>vis</v>
      </c>
      <c r="E56" s="55">
        <f>VLOOKUP(C56,Active!C$21:E$961,3,FALSE)</f>
        <v>8841.0081211912311</v>
      </c>
      <c r="F56" s="12" t="s">
        <v>394</v>
      </c>
      <c r="G56" s="11" t="str">
        <f t="shared" si="4"/>
        <v>41213.406</v>
      </c>
      <c r="H56" s="17">
        <f t="shared" si="5"/>
        <v>8841</v>
      </c>
      <c r="I56" s="56" t="s">
        <v>1105</v>
      </c>
      <c r="J56" s="57" t="s">
        <v>1106</v>
      </c>
      <c r="K56" s="56">
        <v>8841</v>
      </c>
      <c r="L56" s="56" t="s">
        <v>612</v>
      </c>
      <c r="M56" s="57" t="s">
        <v>566</v>
      </c>
      <c r="N56" s="57"/>
      <c r="O56" s="58" t="s">
        <v>932</v>
      </c>
      <c r="P56" s="58" t="s">
        <v>1107</v>
      </c>
    </row>
    <row r="57" spans="1:16" ht="13.5" thickBot="1">
      <c r="A57" s="17" t="str">
        <f t="shared" si="0"/>
        <v> ORI 127 </v>
      </c>
      <c r="B57" s="12" t="str">
        <f t="shared" si="1"/>
        <v>I</v>
      </c>
      <c r="C57" s="17">
        <f t="shared" si="2"/>
        <v>41229.444000000003</v>
      </c>
      <c r="D57" s="11" t="str">
        <f t="shared" si="3"/>
        <v>vis</v>
      </c>
      <c r="E57" s="55">
        <f>VLOOKUP(C57,Active!C$21:E$961,3,FALSE)</f>
        <v>8851.0025660173142</v>
      </c>
      <c r="F57" s="12" t="s">
        <v>394</v>
      </c>
      <c r="G57" s="11" t="str">
        <f t="shared" si="4"/>
        <v>41229.444</v>
      </c>
      <c r="H57" s="17">
        <f t="shared" si="5"/>
        <v>8851</v>
      </c>
      <c r="I57" s="56" t="s">
        <v>1108</v>
      </c>
      <c r="J57" s="57" t="s">
        <v>1109</v>
      </c>
      <c r="K57" s="56">
        <v>8851</v>
      </c>
      <c r="L57" s="56" t="s">
        <v>593</v>
      </c>
      <c r="M57" s="57" t="s">
        <v>566</v>
      </c>
      <c r="N57" s="57"/>
      <c r="O57" s="58" t="s">
        <v>924</v>
      </c>
      <c r="P57" s="58" t="s">
        <v>1096</v>
      </c>
    </row>
    <row r="58" spans="1:16" ht="13.5" thickBot="1">
      <c r="A58" s="17" t="str">
        <f t="shared" si="0"/>
        <v> ORI 127 </v>
      </c>
      <c r="B58" s="12" t="str">
        <f t="shared" si="1"/>
        <v>I</v>
      </c>
      <c r="C58" s="17">
        <f t="shared" si="2"/>
        <v>41234.26</v>
      </c>
      <c r="D58" s="11" t="str">
        <f t="shared" si="3"/>
        <v>vis</v>
      </c>
      <c r="E58" s="55">
        <f>VLOOKUP(C58,Active!C$21:E$961,3,FALSE)</f>
        <v>8854.0037660598628</v>
      </c>
      <c r="F58" s="12" t="s">
        <v>394</v>
      </c>
      <c r="G58" s="11" t="str">
        <f t="shared" si="4"/>
        <v>41234.260</v>
      </c>
      <c r="H58" s="17">
        <f t="shared" si="5"/>
        <v>8854</v>
      </c>
      <c r="I58" s="56" t="s">
        <v>1110</v>
      </c>
      <c r="J58" s="57" t="s">
        <v>1111</v>
      </c>
      <c r="K58" s="56">
        <v>8854</v>
      </c>
      <c r="L58" s="56" t="s">
        <v>584</v>
      </c>
      <c r="M58" s="57" t="s">
        <v>566</v>
      </c>
      <c r="N58" s="57"/>
      <c r="O58" s="58" t="s">
        <v>924</v>
      </c>
      <c r="P58" s="58" t="s">
        <v>1096</v>
      </c>
    </row>
    <row r="59" spans="1:16" ht="13.5" thickBot="1">
      <c r="A59" s="17" t="str">
        <f t="shared" si="0"/>
        <v> ORI 129 </v>
      </c>
      <c r="B59" s="12" t="str">
        <f t="shared" si="1"/>
        <v>I</v>
      </c>
      <c r="C59" s="17">
        <f t="shared" si="2"/>
        <v>41250.311999999998</v>
      </c>
      <c r="D59" s="11" t="str">
        <f t="shared" si="3"/>
        <v>vis</v>
      </c>
      <c r="E59" s="55">
        <f>VLOOKUP(C59,Active!C$21:E$961,3,FALSE)</f>
        <v>8864.0069353046711</v>
      </c>
      <c r="F59" s="12" t="s">
        <v>394</v>
      </c>
      <c r="G59" s="11" t="str">
        <f t="shared" si="4"/>
        <v>41250.312</v>
      </c>
      <c r="H59" s="17">
        <f t="shared" si="5"/>
        <v>8864</v>
      </c>
      <c r="I59" s="56" t="s">
        <v>1112</v>
      </c>
      <c r="J59" s="57" t="s">
        <v>1113</v>
      </c>
      <c r="K59" s="56">
        <v>8864</v>
      </c>
      <c r="L59" s="56" t="s">
        <v>625</v>
      </c>
      <c r="M59" s="57" t="s">
        <v>566</v>
      </c>
      <c r="N59" s="57"/>
      <c r="O59" s="58" t="s">
        <v>999</v>
      </c>
      <c r="P59" s="58" t="s">
        <v>1107</v>
      </c>
    </row>
    <row r="60" spans="1:16" ht="13.5" thickBot="1">
      <c r="A60" s="17" t="str">
        <f t="shared" si="0"/>
        <v> BBS 2 </v>
      </c>
      <c r="B60" s="12" t="str">
        <f t="shared" si="1"/>
        <v>I</v>
      </c>
      <c r="C60" s="17">
        <f t="shared" si="2"/>
        <v>41274.375999999997</v>
      </c>
      <c r="D60" s="11" t="str">
        <f t="shared" si="3"/>
        <v>vis</v>
      </c>
      <c r="E60" s="55">
        <f>VLOOKUP(C60,Active!C$21:E$961,3,FALSE)</f>
        <v>8879.0029647531592</v>
      </c>
      <c r="F60" s="12" t="s">
        <v>394</v>
      </c>
      <c r="G60" s="11" t="str">
        <f t="shared" si="4"/>
        <v>41274.376</v>
      </c>
      <c r="H60" s="17">
        <f t="shared" si="5"/>
        <v>8879</v>
      </c>
      <c r="I60" s="56" t="s">
        <v>1117</v>
      </c>
      <c r="J60" s="57" t="s">
        <v>1118</v>
      </c>
      <c r="K60" s="56">
        <v>8879</v>
      </c>
      <c r="L60" s="56" t="s">
        <v>593</v>
      </c>
      <c r="M60" s="57" t="s">
        <v>566</v>
      </c>
      <c r="N60" s="57"/>
      <c r="O60" s="58" t="s">
        <v>1119</v>
      </c>
      <c r="P60" s="58" t="s">
        <v>1120</v>
      </c>
    </row>
    <row r="61" spans="1:16" ht="13.5" thickBot="1">
      <c r="A61" s="17" t="str">
        <f t="shared" si="0"/>
        <v> BBS 1 </v>
      </c>
      <c r="B61" s="12" t="str">
        <f t="shared" si="1"/>
        <v>I</v>
      </c>
      <c r="C61" s="17">
        <f t="shared" si="2"/>
        <v>41303.256000000001</v>
      </c>
      <c r="D61" s="11" t="str">
        <f t="shared" si="3"/>
        <v>vis</v>
      </c>
      <c r="E61" s="55">
        <f>VLOOKUP(C61,Active!C$21:E$961,3,FALSE)</f>
        <v>8897.0001942441995</v>
      </c>
      <c r="F61" s="12" t="s">
        <v>394</v>
      </c>
      <c r="G61" s="11" t="str">
        <f t="shared" si="4"/>
        <v>41303.256</v>
      </c>
      <c r="H61" s="17">
        <f t="shared" si="5"/>
        <v>8897</v>
      </c>
      <c r="I61" s="56" t="s">
        <v>1121</v>
      </c>
      <c r="J61" s="57" t="s">
        <v>1122</v>
      </c>
      <c r="K61" s="56">
        <v>8897</v>
      </c>
      <c r="L61" s="56" t="s">
        <v>530</v>
      </c>
      <c r="M61" s="57" t="s">
        <v>566</v>
      </c>
      <c r="N61" s="57"/>
      <c r="O61" s="58" t="s">
        <v>999</v>
      </c>
      <c r="P61" s="58" t="s">
        <v>1123</v>
      </c>
    </row>
    <row r="62" spans="1:16" ht="13.5" thickBot="1">
      <c r="A62" s="17" t="str">
        <f t="shared" si="0"/>
        <v> BBS 1 </v>
      </c>
      <c r="B62" s="12" t="str">
        <f t="shared" si="1"/>
        <v>I</v>
      </c>
      <c r="C62" s="17">
        <f t="shared" si="2"/>
        <v>41303.256999999998</v>
      </c>
      <c r="D62" s="11" t="str">
        <f t="shared" si="3"/>
        <v>vis</v>
      </c>
      <c r="E62" s="55">
        <f>VLOOKUP(C62,Active!C$21:E$961,3,FALSE)</f>
        <v>8897.0008174169634</v>
      </c>
      <c r="F62" s="12" t="s">
        <v>394</v>
      </c>
      <c r="G62" s="11" t="str">
        <f t="shared" si="4"/>
        <v>41303.257</v>
      </c>
      <c r="H62" s="17">
        <f t="shared" si="5"/>
        <v>8897</v>
      </c>
      <c r="I62" s="56" t="s">
        <v>1124</v>
      </c>
      <c r="J62" s="57" t="s">
        <v>1125</v>
      </c>
      <c r="K62" s="56">
        <v>8897</v>
      </c>
      <c r="L62" s="56" t="s">
        <v>527</v>
      </c>
      <c r="M62" s="57" t="s">
        <v>566</v>
      </c>
      <c r="N62" s="57"/>
      <c r="O62" s="58" t="s">
        <v>924</v>
      </c>
      <c r="P62" s="58" t="s">
        <v>1123</v>
      </c>
    </row>
    <row r="63" spans="1:16" ht="13.5" thickBot="1">
      <c r="A63" s="17" t="str">
        <f t="shared" si="0"/>
        <v> BBS 1 </v>
      </c>
      <c r="B63" s="12" t="str">
        <f t="shared" si="1"/>
        <v>I</v>
      </c>
      <c r="C63" s="17">
        <f t="shared" si="2"/>
        <v>41319.305999999997</v>
      </c>
      <c r="D63" s="11" t="str">
        <f t="shared" si="3"/>
        <v>vis</v>
      </c>
      <c r="E63" s="55">
        <f>VLOOKUP(C63,Active!C$21:E$961,3,FALSE)</f>
        <v>8907.0021171434746</v>
      </c>
      <c r="F63" s="12" t="s">
        <v>394</v>
      </c>
      <c r="G63" s="11" t="str">
        <f t="shared" si="4"/>
        <v>41319.306</v>
      </c>
      <c r="H63" s="17">
        <f t="shared" si="5"/>
        <v>8907</v>
      </c>
      <c r="I63" s="56" t="s">
        <v>1128</v>
      </c>
      <c r="J63" s="57" t="s">
        <v>1129</v>
      </c>
      <c r="K63" s="56">
        <v>8907</v>
      </c>
      <c r="L63" s="56" t="s">
        <v>546</v>
      </c>
      <c r="M63" s="57" t="s">
        <v>566</v>
      </c>
      <c r="N63" s="57"/>
      <c r="O63" s="58" t="s">
        <v>924</v>
      </c>
      <c r="P63" s="58" t="s">
        <v>1123</v>
      </c>
    </row>
    <row r="64" spans="1:16" ht="13.5" thickBot="1">
      <c r="A64" s="17" t="str">
        <f t="shared" si="0"/>
        <v> BBS 2 </v>
      </c>
      <c r="B64" s="12" t="str">
        <f t="shared" si="1"/>
        <v>I</v>
      </c>
      <c r="C64" s="17">
        <f t="shared" si="2"/>
        <v>41335.351000000002</v>
      </c>
      <c r="D64" s="11" t="str">
        <f t="shared" si="3"/>
        <v>vis</v>
      </c>
      <c r="E64" s="55">
        <f>VLOOKUP(C64,Active!C$21:E$961,3,FALSE)</f>
        <v>8917.0009241789248</v>
      </c>
      <c r="F64" s="12" t="s">
        <v>394</v>
      </c>
      <c r="G64" s="11" t="str">
        <f t="shared" si="4"/>
        <v>41335.351</v>
      </c>
      <c r="H64" s="17">
        <f t="shared" si="5"/>
        <v>8917</v>
      </c>
      <c r="I64" s="56" t="s">
        <v>1130</v>
      </c>
      <c r="J64" s="57" t="s">
        <v>1131</v>
      </c>
      <c r="K64" s="56">
        <v>8917</v>
      </c>
      <c r="L64" s="56" t="s">
        <v>559</v>
      </c>
      <c r="M64" s="57" t="s">
        <v>566</v>
      </c>
      <c r="N64" s="57"/>
      <c r="O64" s="58" t="s">
        <v>932</v>
      </c>
      <c r="P64" s="58" t="s">
        <v>1120</v>
      </c>
    </row>
    <row r="65" spans="1:16" ht="13.5" thickBot="1">
      <c r="A65" s="17" t="str">
        <f t="shared" si="0"/>
        <v> BBS 4 </v>
      </c>
      <c r="B65" s="12" t="str">
        <f t="shared" si="1"/>
        <v>I</v>
      </c>
      <c r="C65" s="17">
        <f t="shared" si="2"/>
        <v>41513.472000000002</v>
      </c>
      <c r="D65" s="11" t="str">
        <f t="shared" si="3"/>
        <v>vis</v>
      </c>
      <c r="E65" s="55">
        <f>VLOOKUP(C65,Active!C$21:E$961,3,FALSE)</f>
        <v>9028.0010804868562</v>
      </c>
      <c r="F65" s="12" t="s">
        <v>394</v>
      </c>
      <c r="G65" s="11" t="str">
        <f t="shared" si="4"/>
        <v>41513.472</v>
      </c>
      <c r="H65" s="17">
        <f t="shared" si="5"/>
        <v>9028</v>
      </c>
      <c r="I65" s="56" t="s">
        <v>1153</v>
      </c>
      <c r="J65" s="57" t="s">
        <v>1154</v>
      </c>
      <c r="K65" s="56">
        <v>9028</v>
      </c>
      <c r="L65" s="56" t="s">
        <v>559</v>
      </c>
      <c r="M65" s="57" t="s">
        <v>566</v>
      </c>
      <c r="N65" s="57"/>
      <c r="O65" s="58" t="s">
        <v>924</v>
      </c>
      <c r="P65" s="58" t="s">
        <v>1155</v>
      </c>
    </row>
    <row r="66" spans="1:16" ht="13.5" thickBot="1">
      <c r="A66" s="17" t="str">
        <f t="shared" si="0"/>
        <v> BBS 5 </v>
      </c>
      <c r="B66" s="12" t="str">
        <f t="shared" si="1"/>
        <v>I</v>
      </c>
      <c r="C66" s="17">
        <f t="shared" si="2"/>
        <v>41558.400000000001</v>
      </c>
      <c r="D66" s="11" t="str">
        <f t="shared" si="3"/>
        <v>vis</v>
      </c>
      <c r="E66" s="55">
        <f>VLOOKUP(C66,Active!C$21:E$961,3,FALSE)</f>
        <v>9055.9989865316384</v>
      </c>
      <c r="F66" s="12" t="s">
        <v>394</v>
      </c>
      <c r="G66" s="11" t="str">
        <f t="shared" si="4"/>
        <v>41558.400</v>
      </c>
      <c r="H66" s="17">
        <f t="shared" si="5"/>
        <v>9056</v>
      </c>
      <c r="I66" s="56" t="s">
        <v>1158</v>
      </c>
      <c r="J66" s="57" t="s">
        <v>1159</v>
      </c>
      <c r="K66" s="56">
        <v>9056</v>
      </c>
      <c r="L66" s="56" t="s">
        <v>506</v>
      </c>
      <c r="M66" s="57" t="s">
        <v>566</v>
      </c>
      <c r="N66" s="57"/>
      <c r="O66" s="58" t="s">
        <v>999</v>
      </c>
      <c r="P66" s="58" t="s">
        <v>1160</v>
      </c>
    </row>
    <row r="67" spans="1:16" ht="13.5" thickBot="1">
      <c r="A67" s="17" t="str">
        <f t="shared" si="0"/>
        <v> BBS 5 </v>
      </c>
      <c r="B67" s="12" t="str">
        <f t="shared" si="1"/>
        <v>I</v>
      </c>
      <c r="C67" s="17">
        <f t="shared" si="2"/>
        <v>41558.404000000002</v>
      </c>
      <c r="D67" s="11" t="str">
        <f t="shared" si="3"/>
        <v>vis</v>
      </c>
      <c r="E67" s="55">
        <f>VLOOKUP(C67,Active!C$21:E$961,3,FALSE)</f>
        <v>9056.0014792227048</v>
      </c>
      <c r="F67" s="12" t="s">
        <v>394</v>
      </c>
      <c r="G67" s="11" t="str">
        <f t="shared" si="4"/>
        <v>41558.404</v>
      </c>
      <c r="H67" s="17">
        <f t="shared" si="5"/>
        <v>9056</v>
      </c>
      <c r="I67" s="56" t="s">
        <v>1161</v>
      </c>
      <c r="J67" s="57" t="s">
        <v>1162</v>
      </c>
      <c r="K67" s="56">
        <v>9056</v>
      </c>
      <c r="L67" s="56" t="s">
        <v>515</v>
      </c>
      <c r="M67" s="57" t="s">
        <v>566</v>
      </c>
      <c r="N67" s="57"/>
      <c r="O67" s="58" t="s">
        <v>924</v>
      </c>
      <c r="P67" s="58" t="s">
        <v>1160</v>
      </c>
    </row>
    <row r="68" spans="1:16" ht="13.5" thickBot="1">
      <c r="A68" s="17" t="str">
        <f t="shared" si="0"/>
        <v> BBS 5 </v>
      </c>
      <c r="B68" s="12" t="str">
        <f t="shared" si="1"/>
        <v>I</v>
      </c>
      <c r="C68" s="17">
        <f t="shared" si="2"/>
        <v>41566.417000000001</v>
      </c>
      <c r="D68" s="11" t="str">
        <f t="shared" si="3"/>
        <v>vis</v>
      </c>
      <c r="E68" s="55">
        <f>VLOOKUP(C68,Active!C$21:E$961,3,FALSE)</f>
        <v>9060.9949625991467</v>
      </c>
      <c r="F68" s="12" t="s">
        <v>394</v>
      </c>
      <c r="G68" s="11" t="str">
        <f t="shared" si="4"/>
        <v>41566.417</v>
      </c>
      <c r="H68" s="17">
        <f t="shared" si="5"/>
        <v>9061</v>
      </c>
      <c r="I68" s="56" t="s">
        <v>1163</v>
      </c>
      <c r="J68" s="57" t="s">
        <v>1164</v>
      </c>
      <c r="K68" s="56">
        <v>9061</v>
      </c>
      <c r="L68" s="56" t="s">
        <v>1018</v>
      </c>
      <c r="M68" s="57" t="s">
        <v>566</v>
      </c>
      <c r="N68" s="57"/>
      <c r="O68" s="58" t="s">
        <v>932</v>
      </c>
      <c r="P68" s="58" t="s">
        <v>1160</v>
      </c>
    </row>
    <row r="69" spans="1:16" ht="13.5" thickBot="1">
      <c r="A69" s="17" t="str">
        <f t="shared" si="0"/>
        <v> BBS 6 </v>
      </c>
      <c r="B69" s="12" t="str">
        <f t="shared" si="1"/>
        <v>I</v>
      </c>
      <c r="C69" s="17">
        <f t="shared" si="2"/>
        <v>41595.305</v>
      </c>
      <c r="D69" s="11" t="str">
        <f t="shared" si="3"/>
        <v>vis</v>
      </c>
      <c r="E69" s="55">
        <f>VLOOKUP(C69,Active!C$21:E$961,3,FALSE)</f>
        <v>9078.9971774723144</v>
      </c>
      <c r="F69" s="12" t="s">
        <v>394</v>
      </c>
      <c r="G69" s="11" t="str">
        <f t="shared" si="4"/>
        <v>41595.305</v>
      </c>
      <c r="H69" s="17">
        <f t="shared" si="5"/>
        <v>9079</v>
      </c>
      <c r="I69" s="56" t="s">
        <v>1165</v>
      </c>
      <c r="J69" s="57" t="s">
        <v>1166</v>
      </c>
      <c r="K69" s="56">
        <v>9079</v>
      </c>
      <c r="L69" s="56" t="s">
        <v>798</v>
      </c>
      <c r="M69" s="57" t="s">
        <v>566</v>
      </c>
      <c r="N69" s="57"/>
      <c r="O69" s="58" t="s">
        <v>964</v>
      </c>
      <c r="P69" s="58" t="s">
        <v>1167</v>
      </c>
    </row>
    <row r="70" spans="1:16" ht="13.5" thickBot="1">
      <c r="A70" s="17" t="str">
        <f t="shared" si="0"/>
        <v> BBS 6 </v>
      </c>
      <c r="B70" s="12" t="str">
        <f t="shared" si="1"/>
        <v>I</v>
      </c>
      <c r="C70" s="17">
        <f t="shared" si="2"/>
        <v>41595.31</v>
      </c>
      <c r="D70" s="11" t="str">
        <f t="shared" si="3"/>
        <v>vis</v>
      </c>
      <c r="E70" s="55">
        <f>VLOOKUP(C70,Active!C$21:E$961,3,FALSE)</f>
        <v>9079.0002933361448</v>
      </c>
      <c r="F70" s="12" t="s">
        <v>394</v>
      </c>
      <c r="G70" s="11" t="str">
        <f t="shared" si="4"/>
        <v>41595.310</v>
      </c>
      <c r="H70" s="17">
        <f t="shared" si="5"/>
        <v>9079</v>
      </c>
      <c r="I70" s="56" t="s">
        <v>1168</v>
      </c>
      <c r="J70" s="57" t="s">
        <v>1169</v>
      </c>
      <c r="K70" s="56">
        <v>9079</v>
      </c>
      <c r="L70" s="56" t="s">
        <v>530</v>
      </c>
      <c r="M70" s="57" t="s">
        <v>566</v>
      </c>
      <c r="N70" s="57"/>
      <c r="O70" s="58" t="s">
        <v>999</v>
      </c>
      <c r="P70" s="58" t="s">
        <v>1167</v>
      </c>
    </row>
    <row r="71" spans="1:16" ht="13.5" thickBot="1">
      <c r="A71" s="17" t="str">
        <f t="shared" si="0"/>
        <v> BBS 6 </v>
      </c>
      <c r="B71" s="12" t="str">
        <f t="shared" si="1"/>
        <v>I</v>
      </c>
      <c r="C71" s="17">
        <f t="shared" si="2"/>
        <v>41603.345999999998</v>
      </c>
      <c r="D71" s="11" t="str">
        <f t="shared" si="3"/>
        <v>vis</v>
      </c>
      <c r="E71" s="55">
        <f>VLOOKUP(C71,Active!C$21:E$961,3,FALSE)</f>
        <v>9084.0081096862123</v>
      </c>
      <c r="F71" s="12" t="s">
        <v>394</v>
      </c>
      <c r="G71" s="11" t="str">
        <f t="shared" si="4"/>
        <v>41603.346</v>
      </c>
      <c r="H71" s="17">
        <f t="shared" si="5"/>
        <v>9084</v>
      </c>
      <c r="I71" s="56" t="s">
        <v>1173</v>
      </c>
      <c r="J71" s="57" t="s">
        <v>1174</v>
      </c>
      <c r="K71" s="56">
        <v>9084</v>
      </c>
      <c r="L71" s="56" t="s">
        <v>612</v>
      </c>
      <c r="M71" s="57" t="s">
        <v>566</v>
      </c>
      <c r="N71" s="57"/>
      <c r="O71" s="58" t="s">
        <v>999</v>
      </c>
      <c r="P71" s="58" t="s">
        <v>1167</v>
      </c>
    </row>
    <row r="72" spans="1:16" ht="13.5" thickBot="1">
      <c r="A72" s="17" t="str">
        <f t="shared" si="0"/>
        <v> BBS 6 </v>
      </c>
      <c r="B72" s="12" t="str">
        <f t="shared" si="1"/>
        <v>I</v>
      </c>
      <c r="C72" s="17">
        <f t="shared" si="2"/>
        <v>41627.404000000002</v>
      </c>
      <c r="D72" s="11" t="str">
        <f t="shared" si="3"/>
        <v>vis</v>
      </c>
      <c r="E72" s="55">
        <f>VLOOKUP(C72,Active!C$21:E$961,3,FALSE)</f>
        <v>9099.0004000981062</v>
      </c>
      <c r="F72" s="12" t="s">
        <v>394</v>
      </c>
      <c r="G72" s="11" t="str">
        <f t="shared" si="4"/>
        <v>41627.404</v>
      </c>
      <c r="H72" s="17">
        <f t="shared" si="5"/>
        <v>9099</v>
      </c>
      <c r="I72" s="56" t="s">
        <v>1175</v>
      </c>
      <c r="J72" s="57" t="s">
        <v>1176</v>
      </c>
      <c r="K72" s="56">
        <v>9099</v>
      </c>
      <c r="L72" s="56" t="s">
        <v>530</v>
      </c>
      <c r="M72" s="57" t="s">
        <v>566</v>
      </c>
      <c r="N72" s="57"/>
      <c r="O72" s="58" t="s">
        <v>932</v>
      </c>
      <c r="P72" s="58" t="s">
        <v>1167</v>
      </c>
    </row>
    <row r="73" spans="1:16" ht="13.5" thickBot="1">
      <c r="A73" s="17" t="str">
        <f t="shared" si="0"/>
        <v> BBS 6 </v>
      </c>
      <c r="B73" s="12" t="str">
        <f t="shared" si="1"/>
        <v>I</v>
      </c>
      <c r="C73" s="17">
        <f t="shared" si="2"/>
        <v>41648.262000000002</v>
      </c>
      <c r="D73" s="11" t="str">
        <f t="shared" si="3"/>
        <v>vis</v>
      </c>
      <c r="E73" s="55">
        <f>VLOOKUP(C73,Active!C$21:E$961,3,FALSE)</f>
        <v>9111.9985376578024</v>
      </c>
      <c r="F73" s="12" t="s">
        <v>394</v>
      </c>
      <c r="G73" s="11" t="str">
        <f t="shared" si="4"/>
        <v>41648.262</v>
      </c>
      <c r="H73" s="17">
        <f t="shared" si="5"/>
        <v>9112</v>
      </c>
      <c r="I73" s="56" t="s">
        <v>1177</v>
      </c>
      <c r="J73" s="57" t="s">
        <v>1178</v>
      </c>
      <c r="K73" s="56">
        <v>9112</v>
      </c>
      <c r="L73" s="56" t="s">
        <v>542</v>
      </c>
      <c r="M73" s="57" t="s">
        <v>566</v>
      </c>
      <c r="N73" s="57"/>
      <c r="O73" s="58" t="s">
        <v>924</v>
      </c>
      <c r="P73" s="58" t="s">
        <v>1167</v>
      </c>
    </row>
    <row r="74" spans="1:16" ht="13.5" thickBot="1">
      <c r="A74" s="17" t="str">
        <f t="shared" si="0"/>
        <v> BBS 6 </v>
      </c>
      <c r="B74" s="12" t="str">
        <f t="shared" si="1"/>
        <v>I</v>
      </c>
      <c r="C74" s="17">
        <f t="shared" si="2"/>
        <v>41648.262000000002</v>
      </c>
      <c r="D74" s="11" t="str">
        <f t="shared" si="3"/>
        <v>vis</v>
      </c>
      <c r="E74" s="55">
        <f>VLOOKUP(C74,Active!C$21:E$961,3,FALSE)</f>
        <v>9111.9985376578024</v>
      </c>
      <c r="F74" s="12" t="s">
        <v>394</v>
      </c>
      <c r="G74" s="11" t="str">
        <f t="shared" si="4"/>
        <v>41648.262</v>
      </c>
      <c r="H74" s="17">
        <f t="shared" si="5"/>
        <v>9112</v>
      </c>
      <c r="I74" s="56" t="s">
        <v>1177</v>
      </c>
      <c r="J74" s="57" t="s">
        <v>1178</v>
      </c>
      <c r="K74" s="56">
        <v>9112</v>
      </c>
      <c r="L74" s="56" t="s">
        <v>542</v>
      </c>
      <c r="M74" s="57" t="s">
        <v>566</v>
      </c>
      <c r="N74" s="57"/>
      <c r="O74" s="58" t="s">
        <v>932</v>
      </c>
      <c r="P74" s="58" t="s">
        <v>1167</v>
      </c>
    </row>
    <row r="75" spans="1:16" ht="13.5" thickBot="1">
      <c r="A75" s="17" t="str">
        <f t="shared" ref="A75:A138" si="6">P75</f>
        <v> BBS 7 </v>
      </c>
      <c r="B75" s="12" t="str">
        <f t="shared" ref="B75:B138" si="7">IF(H75=INT(H75),"I","II")</f>
        <v>I</v>
      </c>
      <c r="C75" s="17">
        <f t="shared" ref="C75:C138" si="8">1*G75</f>
        <v>41664.300000000003</v>
      </c>
      <c r="D75" s="11" t="str">
        <f t="shared" ref="D75:D138" si="9">VLOOKUP(F75,I$1:J$5,2,FALSE)</f>
        <v>vis</v>
      </c>
      <c r="E75" s="55">
        <f>VLOOKUP(C75,Active!C$21:E$961,3,FALSE)</f>
        <v>9121.9929824838855</v>
      </c>
      <c r="F75" s="12" t="s">
        <v>394</v>
      </c>
      <c r="G75" s="11" t="str">
        <f t="shared" ref="G75:G138" si="10">MID(I75,3,LEN(I75)-3)</f>
        <v>41664.300</v>
      </c>
      <c r="H75" s="17">
        <f t="shared" ref="H75:H138" si="11">1*K75</f>
        <v>9122</v>
      </c>
      <c r="I75" s="56" t="s">
        <v>1179</v>
      </c>
      <c r="J75" s="57" t="s">
        <v>1180</v>
      </c>
      <c r="K75" s="56">
        <v>9122</v>
      </c>
      <c r="L75" s="56" t="s">
        <v>1181</v>
      </c>
      <c r="M75" s="57" t="s">
        <v>566</v>
      </c>
      <c r="N75" s="57"/>
      <c r="O75" s="58" t="s">
        <v>999</v>
      </c>
      <c r="P75" s="58" t="s">
        <v>1182</v>
      </c>
    </row>
    <row r="76" spans="1:16" ht="13.5" thickBot="1">
      <c r="A76" s="17" t="str">
        <f t="shared" si="6"/>
        <v> BBS 7 </v>
      </c>
      <c r="B76" s="12" t="str">
        <f t="shared" si="7"/>
        <v>I</v>
      </c>
      <c r="C76" s="17">
        <f t="shared" si="8"/>
        <v>41664.311999999998</v>
      </c>
      <c r="D76" s="11" t="str">
        <f t="shared" si="9"/>
        <v>vis</v>
      </c>
      <c r="E76" s="55">
        <f>VLOOKUP(C76,Active!C$21:E$961,3,FALSE)</f>
        <v>9122.0004605570794</v>
      </c>
      <c r="F76" s="12" t="s">
        <v>394</v>
      </c>
      <c r="G76" s="11" t="str">
        <f t="shared" si="10"/>
        <v>41664.312</v>
      </c>
      <c r="H76" s="17">
        <f t="shared" si="11"/>
        <v>9122</v>
      </c>
      <c r="I76" s="56" t="s">
        <v>1183</v>
      </c>
      <c r="J76" s="57" t="s">
        <v>1184</v>
      </c>
      <c r="K76" s="56">
        <v>9122</v>
      </c>
      <c r="L76" s="56" t="s">
        <v>530</v>
      </c>
      <c r="M76" s="57" t="s">
        <v>566</v>
      </c>
      <c r="N76" s="57"/>
      <c r="O76" s="58" t="s">
        <v>964</v>
      </c>
      <c r="P76" s="58" t="s">
        <v>1182</v>
      </c>
    </row>
    <row r="77" spans="1:16" ht="13.5" thickBot="1">
      <c r="A77" s="17" t="str">
        <f t="shared" si="6"/>
        <v> BBS 7 </v>
      </c>
      <c r="B77" s="12" t="str">
        <f t="shared" si="7"/>
        <v>I</v>
      </c>
      <c r="C77" s="17">
        <f t="shared" si="8"/>
        <v>41664.317999999999</v>
      </c>
      <c r="D77" s="11" t="str">
        <f t="shared" si="9"/>
        <v>vis</v>
      </c>
      <c r="E77" s="55">
        <f>VLOOKUP(C77,Active!C$21:E$961,3,FALSE)</f>
        <v>9122.0041995936772</v>
      </c>
      <c r="F77" s="12" t="s">
        <v>394</v>
      </c>
      <c r="G77" s="11" t="str">
        <f t="shared" si="10"/>
        <v>41664.318</v>
      </c>
      <c r="H77" s="17">
        <f t="shared" si="11"/>
        <v>9122</v>
      </c>
      <c r="I77" s="56" t="s">
        <v>1185</v>
      </c>
      <c r="J77" s="57" t="s">
        <v>1186</v>
      </c>
      <c r="K77" s="56">
        <v>9122</v>
      </c>
      <c r="L77" s="56" t="s">
        <v>584</v>
      </c>
      <c r="M77" s="57" t="s">
        <v>566</v>
      </c>
      <c r="N77" s="57"/>
      <c r="O77" s="58" t="s">
        <v>924</v>
      </c>
      <c r="P77" s="58" t="s">
        <v>1182</v>
      </c>
    </row>
    <row r="78" spans="1:16" ht="13.5" thickBot="1">
      <c r="A78" s="17" t="str">
        <f t="shared" si="6"/>
        <v> BBS 7 </v>
      </c>
      <c r="B78" s="12" t="str">
        <f t="shared" si="7"/>
        <v>I</v>
      </c>
      <c r="C78" s="17">
        <f t="shared" si="8"/>
        <v>41680.353999999999</v>
      </c>
      <c r="D78" s="11" t="str">
        <f t="shared" si="9"/>
        <v>vis</v>
      </c>
      <c r="E78" s="55">
        <f>VLOOKUP(C78,Active!C$21:E$961,3,FALSE)</f>
        <v>9131.997398074227</v>
      </c>
      <c r="F78" s="12" t="s">
        <v>394</v>
      </c>
      <c r="G78" s="11" t="str">
        <f t="shared" si="10"/>
        <v>41680.354</v>
      </c>
      <c r="H78" s="17">
        <f t="shared" si="11"/>
        <v>9132</v>
      </c>
      <c r="I78" s="56" t="s">
        <v>1187</v>
      </c>
      <c r="J78" s="57" t="s">
        <v>1188</v>
      </c>
      <c r="K78" s="56">
        <v>9132</v>
      </c>
      <c r="L78" s="56" t="s">
        <v>798</v>
      </c>
      <c r="M78" s="57" t="s">
        <v>566</v>
      </c>
      <c r="N78" s="57"/>
      <c r="O78" s="58" t="s">
        <v>999</v>
      </c>
      <c r="P78" s="58" t="s">
        <v>1182</v>
      </c>
    </row>
    <row r="79" spans="1:16" ht="13.5" thickBot="1">
      <c r="A79" s="17" t="str">
        <f t="shared" si="6"/>
        <v> BBS 7 </v>
      </c>
      <c r="B79" s="12" t="str">
        <f t="shared" si="7"/>
        <v>I</v>
      </c>
      <c r="C79" s="17">
        <f t="shared" si="8"/>
        <v>41688.377</v>
      </c>
      <c r="D79" s="11" t="str">
        <f t="shared" si="9"/>
        <v>vis</v>
      </c>
      <c r="E79" s="55">
        <f>VLOOKUP(C79,Active!C$21:E$961,3,FALSE)</f>
        <v>9136.997113178335</v>
      </c>
      <c r="F79" s="12" t="s">
        <v>394</v>
      </c>
      <c r="G79" s="11" t="str">
        <f t="shared" si="10"/>
        <v>41688.377</v>
      </c>
      <c r="H79" s="17">
        <f t="shared" si="11"/>
        <v>9137</v>
      </c>
      <c r="I79" s="56" t="s">
        <v>1189</v>
      </c>
      <c r="J79" s="57" t="s">
        <v>1190</v>
      </c>
      <c r="K79" s="56">
        <v>9137</v>
      </c>
      <c r="L79" s="56" t="s">
        <v>798</v>
      </c>
      <c r="M79" s="57" t="s">
        <v>566</v>
      </c>
      <c r="N79" s="57"/>
      <c r="O79" s="58" t="s">
        <v>924</v>
      </c>
      <c r="P79" s="58" t="s">
        <v>1182</v>
      </c>
    </row>
    <row r="80" spans="1:16" ht="13.5" thickBot="1">
      <c r="A80" s="17" t="str">
        <f t="shared" si="6"/>
        <v> BBS 7 </v>
      </c>
      <c r="B80" s="12" t="str">
        <f t="shared" si="7"/>
        <v>I</v>
      </c>
      <c r="C80" s="17">
        <f t="shared" si="8"/>
        <v>41709.241999999998</v>
      </c>
      <c r="D80" s="11" t="str">
        <f t="shared" si="9"/>
        <v>vis</v>
      </c>
      <c r="E80" s="55">
        <f>VLOOKUP(C80,Active!C$21:E$961,3,FALSE)</f>
        <v>9149.9996129473948</v>
      </c>
      <c r="F80" s="12" t="s">
        <v>394</v>
      </c>
      <c r="G80" s="11" t="str">
        <f t="shared" si="10"/>
        <v>41709.242</v>
      </c>
      <c r="H80" s="17">
        <f t="shared" si="11"/>
        <v>9150</v>
      </c>
      <c r="I80" s="56" t="s">
        <v>1191</v>
      </c>
      <c r="J80" s="57" t="s">
        <v>1192</v>
      </c>
      <c r="K80" s="56">
        <v>9150</v>
      </c>
      <c r="L80" s="56" t="s">
        <v>533</v>
      </c>
      <c r="M80" s="57" t="s">
        <v>566</v>
      </c>
      <c r="N80" s="57"/>
      <c r="O80" s="58" t="s">
        <v>932</v>
      </c>
      <c r="P80" s="58" t="s">
        <v>1182</v>
      </c>
    </row>
    <row r="81" spans="1:16" ht="13.5" thickBot="1">
      <c r="A81" s="17" t="str">
        <f t="shared" si="6"/>
        <v> BBS 9 </v>
      </c>
      <c r="B81" s="12" t="str">
        <f t="shared" si="7"/>
        <v>I</v>
      </c>
      <c r="C81" s="17">
        <f t="shared" si="8"/>
        <v>41829.589999999997</v>
      </c>
      <c r="D81" s="11" t="str">
        <f t="shared" si="9"/>
        <v>vis</v>
      </c>
      <c r="E81" s="55">
        <f>VLOOKUP(C81,Active!C$21:E$961,3,FALSE)</f>
        <v>9224.9972090272877</v>
      </c>
      <c r="F81" s="12" t="s">
        <v>394</v>
      </c>
      <c r="G81" s="11" t="str">
        <f t="shared" si="10"/>
        <v>41829.590</v>
      </c>
      <c r="H81" s="17">
        <f t="shared" si="11"/>
        <v>9225</v>
      </c>
      <c r="I81" s="56" t="s">
        <v>1193</v>
      </c>
      <c r="J81" s="57" t="s">
        <v>1194</v>
      </c>
      <c r="K81" s="56">
        <v>9225</v>
      </c>
      <c r="L81" s="56" t="s">
        <v>798</v>
      </c>
      <c r="M81" s="57" t="s">
        <v>566</v>
      </c>
      <c r="N81" s="57"/>
      <c r="O81" s="58" t="s">
        <v>924</v>
      </c>
      <c r="P81" s="58" t="s">
        <v>1195</v>
      </c>
    </row>
    <row r="82" spans="1:16" ht="13.5" thickBot="1">
      <c r="A82" s="17" t="str">
        <f t="shared" si="6"/>
        <v> BBS 10 </v>
      </c>
      <c r="B82" s="12" t="str">
        <f t="shared" si="7"/>
        <v>I</v>
      </c>
      <c r="C82" s="17">
        <f t="shared" si="8"/>
        <v>41850.440999999999</v>
      </c>
      <c r="D82" s="11" t="str">
        <f t="shared" si="9"/>
        <v>vis</v>
      </c>
      <c r="E82" s="55">
        <f>VLOOKUP(C82,Active!C$21:E$961,3,FALSE)</f>
        <v>9237.990984377624</v>
      </c>
      <c r="F82" s="12" t="s">
        <v>394</v>
      </c>
      <c r="G82" s="11" t="str">
        <f t="shared" si="10"/>
        <v>41850.441</v>
      </c>
      <c r="H82" s="17">
        <f t="shared" si="11"/>
        <v>9238</v>
      </c>
      <c r="I82" s="56" t="s">
        <v>1196</v>
      </c>
      <c r="J82" s="57" t="s">
        <v>1197</v>
      </c>
      <c r="K82" s="56">
        <v>9238</v>
      </c>
      <c r="L82" s="56" t="s">
        <v>1198</v>
      </c>
      <c r="M82" s="57" t="s">
        <v>566</v>
      </c>
      <c r="N82" s="57"/>
      <c r="O82" s="58" t="s">
        <v>999</v>
      </c>
      <c r="P82" s="58" t="s">
        <v>1199</v>
      </c>
    </row>
    <row r="83" spans="1:16" ht="13.5" thickBot="1">
      <c r="A83" s="17" t="str">
        <f t="shared" si="6"/>
        <v> BBS 10 </v>
      </c>
      <c r="B83" s="12" t="str">
        <f t="shared" si="7"/>
        <v>I</v>
      </c>
      <c r="C83" s="17">
        <f t="shared" si="8"/>
        <v>41850.461000000003</v>
      </c>
      <c r="D83" s="11" t="str">
        <f t="shared" si="9"/>
        <v>vis</v>
      </c>
      <c r="E83" s="55">
        <f>VLOOKUP(C83,Active!C$21:E$961,3,FALSE)</f>
        <v>9238.0034478329526</v>
      </c>
      <c r="F83" s="12" t="s">
        <v>394</v>
      </c>
      <c r="G83" s="11" t="str">
        <f t="shared" si="10"/>
        <v>41850.461</v>
      </c>
      <c r="H83" s="17">
        <f t="shared" si="11"/>
        <v>9238</v>
      </c>
      <c r="I83" s="56" t="s">
        <v>1200</v>
      </c>
      <c r="J83" s="57" t="s">
        <v>1201</v>
      </c>
      <c r="K83" s="56">
        <v>9238</v>
      </c>
      <c r="L83" s="56" t="s">
        <v>775</v>
      </c>
      <c r="M83" s="57" t="s">
        <v>566</v>
      </c>
      <c r="N83" s="57"/>
      <c r="O83" s="58" t="s">
        <v>932</v>
      </c>
      <c r="P83" s="58" t="s">
        <v>1199</v>
      </c>
    </row>
    <row r="84" spans="1:16" ht="13.5" thickBot="1">
      <c r="A84" s="17" t="str">
        <f t="shared" si="6"/>
        <v> BBS 10 </v>
      </c>
      <c r="B84" s="12" t="str">
        <f t="shared" si="7"/>
        <v>I</v>
      </c>
      <c r="C84" s="17">
        <f t="shared" si="8"/>
        <v>41850.462</v>
      </c>
      <c r="D84" s="11" t="str">
        <f t="shared" si="9"/>
        <v>vis</v>
      </c>
      <c r="E84" s="55">
        <f>VLOOKUP(C84,Active!C$21:E$961,3,FALSE)</f>
        <v>9238.0040710057165</v>
      </c>
      <c r="F84" s="12" t="s">
        <v>394</v>
      </c>
      <c r="G84" s="11" t="str">
        <f t="shared" si="10"/>
        <v>41850.462</v>
      </c>
      <c r="H84" s="17">
        <f t="shared" si="11"/>
        <v>9238</v>
      </c>
      <c r="I84" s="56" t="s">
        <v>1202</v>
      </c>
      <c r="J84" s="57" t="s">
        <v>1203</v>
      </c>
      <c r="K84" s="56">
        <v>9238</v>
      </c>
      <c r="L84" s="56" t="s">
        <v>584</v>
      </c>
      <c r="M84" s="57" t="s">
        <v>566</v>
      </c>
      <c r="N84" s="57"/>
      <c r="O84" s="58" t="s">
        <v>924</v>
      </c>
      <c r="P84" s="58" t="s">
        <v>1199</v>
      </c>
    </row>
    <row r="85" spans="1:16" ht="13.5" thickBot="1">
      <c r="A85" s="17" t="str">
        <f t="shared" si="6"/>
        <v>IBVS 1379 </v>
      </c>
      <c r="B85" s="12" t="str">
        <f t="shared" si="7"/>
        <v>I</v>
      </c>
      <c r="C85" s="17">
        <f t="shared" si="8"/>
        <v>41893.7814</v>
      </c>
      <c r="D85" s="11" t="str">
        <f t="shared" si="9"/>
        <v>vis</v>
      </c>
      <c r="E85" s="55">
        <f>VLOOKUP(C85,Active!C$21:E$961,3,FALSE)</f>
        <v>9264.9995413386132</v>
      </c>
      <c r="F85" s="12" t="s">
        <v>394</v>
      </c>
      <c r="G85" s="11" t="str">
        <f t="shared" si="10"/>
        <v>41893.7814</v>
      </c>
      <c r="H85" s="17">
        <f t="shared" si="11"/>
        <v>9265</v>
      </c>
      <c r="I85" s="56" t="s">
        <v>1204</v>
      </c>
      <c r="J85" s="57" t="s">
        <v>1205</v>
      </c>
      <c r="K85" s="56">
        <v>9265</v>
      </c>
      <c r="L85" s="56" t="s">
        <v>1206</v>
      </c>
      <c r="M85" s="57" t="s">
        <v>649</v>
      </c>
      <c r="N85" s="57" t="s">
        <v>650</v>
      </c>
      <c r="O85" s="58" t="s">
        <v>1207</v>
      </c>
      <c r="P85" s="59" t="s">
        <v>1208</v>
      </c>
    </row>
    <row r="86" spans="1:16" ht="13.5" thickBot="1">
      <c r="A86" s="17" t="str">
        <f t="shared" si="6"/>
        <v> BBS 10 </v>
      </c>
      <c r="B86" s="12" t="str">
        <f t="shared" si="7"/>
        <v>I</v>
      </c>
      <c r="C86" s="17">
        <f t="shared" si="8"/>
        <v>41895.381999999998</v>
      </c>
      <c r="D86" s="11" t="str">
        <f t="shared" si="9"/>
        <v>vis</v>
      </c>
      <c r="E86" s="55">
        <f>VLOOKUP(C86,Active!C$21:E$961,3,FALSE)</f>
        <v>9265.9969916683676</v>
      </c>
      <c r="F86" s="12" t="s">
        <v>394</v>
      </c>
      <c r="G86" s="11" t="str">
        <f t="shared" si="10"/>
        <v>41895.382</v>
      </c>
      <c r="H86" s="17">
        <f t="shared" si="11"/>
        <v>9266</v>
      </c>
      <c r="I86" s="56" t="s">
        <v>1209</v>
      </c>
      <c r="J86" s="57" t="s">
        <v>1210</v>
      </c>
      <c r="K86" s="56">
        <v>9266</v>
      </c>
      <c r="L86" s="56" t="s">
        <v>798</v>
      </c>
      <c r="M86" s="57" t="s">
        <v>566</v>
      </c>
      <c r="N86" s="57"/>
      <c r="O86" s="58" t="s">
        <v>924</v>
      </c>
      <c r="P86" s="58" t="s">
        <v>1199</v>
      </c>
    </row>
    <row r="87" spans="1:16" ht="13.5" thickBot="1">
      <c r="A87" s="17" t="str">
        <f t="shared" si="6"/>
        <v> BBS 10 </v>
      </c>
      <c r="B87" s="12" t="str">
        <f t="shared" si="7"/>
        <v>I</v>
      </c>
      <c r="C87" s="17">
        <f t="shared" si="8"/>
        <v>41895.391000000003</v>
      </c>
      <c r="D87" s="11" t="str">
        <f t="shared" si="9"/>
        <v>vis</v>
      </c>
      <c r="E87" s="55">
        <f>VLOOKUP(C87,Active!C$21:E$961,3,FALSE)</f>
        <v>9266.002600223268</v>
      </c>
      <c r="F87" s="12" t="s">
        <v>394</v>
      </c>
      <c r="G87" s="11" t="str">
        <f t="shared" si="10"/>
        <v>41895.391</v>
      </c>
      <c r="H87" s="17">
        <f t="shared" si="11"/>
        <v>9266</v>
      </c>
      <c r="I87" s="56" t="s">
        <v>1211</v>
      </c>
      <c r="J87" s="57" t="s">
        <v>1212</v>
      </c>
      <c r="K87" s="56">
        <v>9266</v>
      </c>
      <c r="L87" s="56" t="s">
        <v>593</v>
      </c>
      <c r="M87" s="57" t="s">
        <v>566</v>
      </c>
      <c r="N87" s="57"/>
      <c r="O87" s="58" t="s">
        <v>932</v>
      </c>
      <c r="P87" s="58" t="s">
        <v>1199</v>
      </c>
    </row>
    <row r="88" spans="1:16" ht="13.5" thickBot="1">
      <c r="A88" s="17" t="str">
        <f t="shared" si="6"/>
        <v> BBS 11 </v>
      </c>
      <c r="B88" s="12" t="str">
        <f t="shared" si="7"/>
        <v>I</v>
      </c>
      <c r="C88" s="17">
        <f t="shared" si="8"/>
        <v>41903.410000000003</v>
      </c>
      <c r="D88" s="11" t="str">
        <f t="shared" si="9"/>
        <v>vis</v>
      </c>
      <c r="E88" s="55">
        <f>VLOOKUP(C88,Active!C$21:E$961,3,FALSE)</f>
        <v>9270.9998226363095</v>
      </c>
      <c r="F88" s="12" t="s">
        <v>394</v>
      </c>
      <c r="G88" s="11" t="str">
        <f t="shared" si="10"/>
        <v>41903.410</v>
      </c>
      <c r="H88" s="17">
        <f t="shared" si="11"/>
        <v>9271</v>
      </c>
      <c r="I88" s="56" t="s">
        <v>1213</v>
      </c>
      <c r="J88" s="57" t="s">
        <v>1214</v>
      </c>
      <c r="K88" s="56">
        <v>9271</v>
      </c>
      <c r="L88" s="56" t="s">
        <v>533</v>
      </c>
      <c r="M88" s="57" t="s">
        <v>566</v>
      </c>
      <c r="N88" s="57"/>
      <c r="O88" s="58" t="s">
        <v>932</v>
      </c>
      <c r="P88" s="58" t="s">
        <v>1215</v>
      </c>
    </row>
    <row r="89" spans="1:16" ht="13.5" thickBot="1">
      <c r="A89" s="17" t="str">
        <f t="shared" si="6"/>
        <v> BBS 11 </v>
      </c>
      <c r="B89" s="12" t="str">
        <f t="shared" si="7"/>
        <v>I</v>
      </c>
      <c r="C89" s="17">
        <f t="shared" si="8"/>
        <v>41903.413999999997</v>
      </c>
      <c r="D89" s="11" t="str">
        <f t="shared" si="9"/>
        <v>vis</v>
      </c>
      <c r="E89" s="55">
        <f>VLOOKUP(C89,Active!C$21:E$961,3,FALSE)</f>
        <v>9271.0023153273705</v>
      </c>
      <c r="F89" s="12" t="s">
        <v>394</v>
      </c>
      <c r="G89" s="11" t="str">
        <f t="shared" si="10"/>
        <v>41903.414</v>
      </c>
      <c r="H89" s="17">
        <f t="shared" si="11"/>
        <v>9271</v>
      </c>
      <c r="I89" s="56" t="s">
        <v>1216</v>
      </c>
      <c r="J89" s="57" t="s">
        <v>1217</v>
      </c>
      <c r="K89" s="56">
        <v>9271</v>
      </c>
      <c r="L89" s="56" t="s">
        <v>546</v>
      </c>
      <c r="M89" s="57" t="s">
        <v>566</v>
      </c>
      <c r="N89" s="57"/>
      <c r="O89" s="58" t="s">
        <v>924</v>
      </c>
      <c r="P89" s="58" t="s">
        <v>1215</v>
      </c>
    </row>
    <row r="90" spans="1:16" ht="13.5" thickBot="1">
      <c r="A90" s="17" t="str">
        <f t="shared" si="6"/>
        <v>IBVS 1379 </v>
      </c>
      <c r="B90" s="12" t="str">
        <f t="shared" si="7"/>
        <v>II</v>
      </c>
      <c r="C90" s="17">
        <f t="shared" si="8"/>
        <v>41905.813900000001</v>
      </c>
      <c r="D90" s="11" t="str">
        <f t="shared" si="9"/>
        <v>vis</v>
      </c>
      <c r="E90" s="55">
        <f>VLOOKUP(C90,Active!C$21:E$961,3,FALSE)</f>
        <v>9272.497867649241</v>
      </c>
      <c r="F90" s="12" t="s">
        <v>394</v>
      </c>
      <c r="G90" s="11" t="str">
        <f t="shared" si="10"/>
        <v>41905.8139</v>
      </c>
      <c r="H90" s="17">
        <f t="shared" si="11"/>
        <v>9272.5</v>
      </c>
      <c r="I90" s="56" t="s">
        <v>1218</v>
      </c>
      <c r="J90" s="57" t="s">
        <v>1219</v>
      </c>
      <c r="K90" s="56">
        <v>9272.5</v>
      </c>
      <c r="L90" s="56" t="s">
        <v>1220</v>
      </c>
      <c r="M90" s="57" t="s">
        <v>649</v>
      </c>
      <c r="N90" s="57" t="s">
        <v>650</v>
      </c>
      <c r="O90" s="58" t="s">
        <v>1207</v>
      </c>
      <c r="P90" s="59" t="s">
        <v>1208</v>
      </c>
    </row>
    <row r="91" spans="1:16" ht="13.5" thickBot="1">
      <c r="A91" s="17" t="str">
        <f t="shared" si="6"/>
        <v> BBS 11 </v>
      </c>
      <c r="B91" s="12" t="str">
        <f t="shared" si="7"/>
        <v>I</v>
      </c>
      <c r="C91" s="17">
        <f t="shared" si="8"/>
        <v>41911.434000000001</v>
      </c>
      <c r="D91" s="11" t="str">
        <f t="shared" si="9"/>
        <v>vis</v>
      </c>
      <c r="E91" s="55">
        <f>VLOOKUP(C91,Active!C$21:E$961,3,FALSE)</f>
        <v>9276.0001609131796</v>
      </c>
      <c r="F91" s="12" t="s">
        <v>394</v>
      </c>
      <c r="G91" s="11" t="str">
        <f t="shared" si="10"/>
        <v>41911.434</v>
      </c>
      <c r="H91" s="17">
        <f t="shared" si="11"/>
        <v>9276</v>
      </c>
      <c r="I91" s="56" t="s">
        <v>1221</v>
      </c>
      <c r="J91" s="57" t="s">
        <v>1222</v>
      </c>
      <c r="K91" s="56">
        <v>9276</v>
      </c>
      <c r="L91" s="56" t="s">
        <v>530</v>
      </c>
      <c r="M91" s="57" t="s">
        <v>566</v>
      </c>
      <c r="N91" s="57"/>
      <c r="O91" s="58" t="s">
        <v>932</v>
      </c>
      <c r="P91" s="58" t="s">
        <v>1215</v>
      </c>
    </row>
    <row r="92" spans="1:16" ht="13.5" thickBot="1">
      <c r="A92" s="17" t="str">
        <f t="shared" si="6"/>
        <v> BBS 11 </v>
      </c>
      <c r="B92" s="12" t="str">
        <f t="shared" si="7"/>
        <v>I</v>
      </c>
      <c r="C92" s="17">
        <f t="shared" si="8"/>
        <v>41932.292000000001</v>
      </c>
      <c r="D92" s="11" t="str">
        <f t="shared" si="9"/>
        <v>vis</v>
      </c>
      <c r="E92" s="55">
        <f>VLOOKUP(C92,Active!C$21:E$961,3,FALSE)</f>
        <v>9288.9982984728777</v>
      </c>
      <c r="F92" s="12" t="s">
        <v>394</v>
      </c>
      <c r="G92" s="11" t="str">
        <f t="shared" si="10"/>
        <v>41932.292</v>
      </c>
      <c r="H92" s="17">
        <f t="shared" si="11"/>
        <v>9289</v>
      </c>
      <c r="I92" s="56" t="s">
        <v>1229</v>
      </c>
      <c r="J92" s="57" t="s">
        <v>1230</v>
      </c>
      <c r="K92" s="56">
        <v>9289</v>
      </c>
      <c r="L92" s="56" t="s">
        <v>542</v>
      </c>
      <c r="M92" s="57" t="s">
        <v>566</v>
      </c>
      <c r="N92" s="57"/>
      <c r="O92" s="58" t="s">
        <v>932</v>
      </c>
      <c r="P92" s="58" t="s">
        <v>1215</v>
      </c>
    </row>
    <row r="93" spans="1:16" ht="13.5" thickBot="1">
      <c r="A93" s="17" t="str">
        <f t="shared" si="6"/>
        <v> BBS 12 </v>
      </c>
      <c r="B93" s="12" t="str">
        <f t="shared" si="7"/>
        <v>I</v>
      </c>
      <c r="C93" s="17">
        <f t="shared" si="8"/>
        <v>41980.438000000002</v>
      </c>
      <c r="D93" s="11" t="str">
        <f t="shared" si="9"/>
        <v>vis</v>
      </c>
      <c r="E93" s="55">
        <f>VLOOKUP(C93,Active!C$21:E$961,3,FALSE)</f>
        <v>9319.0015744796474</v>
      </c>
      <c r="F93" s="12" t="s">
        <v>394</v>
      </c>
      <c r="G93" s="11" t="str">
        <f t="shared" si="10"/>
        <v>41980.438</v>
      </c>
      <c r="H93" s="17">
        <f t="shared" si="11"/>
        <v>9319</v>
      </c>
      <c r="I93" s="56" t="s">
        <v>1231</v>
      </c>
      <c r="J93" s="57" t="s">
        <v>1232</v>
      </c>
      <c r="K93" s="56">
        <v>9319</v>
      </c>
      <c r="L93" s="56" t="s">
        <v>515</v>
      </c>
      <c r="M93" s="57" t="s">
        <v>566</v>
      </c>
      <c r="N93" s="57"/>
      <c r="O93" s="58" t="s">
        <v>924</v>
      </c>
      <c r="P93" s="58" t="s">
        <v>1233</v>
      </c>
    </row>
    <row r="94" spans="1:16" ht="13.5" thickBot="1">
      <c r="A94" s="17" t="str">
        <f t="shared" si="6"/>
        <v> BBS 12 </v>
      </c>
      <c r="B94" s="12" t="str">
        <f t="shared" si="7"/>
        <v>I</v>
      </c>
      <c r="C94" s="17">
        <f t="shared" si="8"/>
        <v>41985.25</v>
      </c>
      <c r="D94" s="11" t="str">
        <f t="shared" si="9"/>
        <v>vis</v>
      </c>
      <c r="E94" s="55">
        <f>VLOOKUP(C94,Active!C$21:E$961,3,FALSE)</f>
        <v>9322.0002818311295</v>
      </c>
      <c r="F94" s="12" t="s">
        <v>394</v>
      </c>
      <c r="G94" s="11" t="str">
        <f t="shared" si="10"/>
        <v>41985.250</v>
      </c>
      <c r="H94" s="17">
        <f t="shared" si="11"/>
        <v>9322</v>
      </c>
      <c r="I94" s="56" t="s">
        <v>1234</v>
      </c>
      <c r="J94" s="57" t="s">
        <v>1235</v>
      </c>
      <c r="K94" s="56">
        <v>9322</v>
      </c>
      <c r="L94" s="56" t="s">
        <v>530</v>
      </c>
      <c r="M94" s="57" t="s">
        <v>566</v>
      </c>
      <c r="N94" s="57"/>
      <c r="O94" s="58" t="s">
        <v>932</v>
      </c>
      <c r="P94" s="58" t="s">
        <v>1233</v>
      </c>
    </row>
    <row r="95" spans="1:16" ht="13.5" thickBot="1">
      <c r="A95" s="17" t="str">
        <f t="shared" si="6"/>
        <v> BBS 12 </v>
      </c>
      <c r="B95" s="12" t="str">
        <f t="shared" si="7"/>
        <v>I</v>
      </c>
      <c r="C95" s="17">
        <f t="shared" si="8"/>
        <v>41985.26</v>
      </c>
      <c r="D95" s="11" t="str">
        <f t="shared" si="9"/>
        <v>vis</v>
      </c>
      <c r="E95" s="55">
        <f>VLOOKUP(C95,Active!C$21:E$961,3,FALSE)</f>
        <v>9322.0065135587956</v>
      </c>
      <c r="F95" s="12" t="s">
        <v>394</v>
      </c>
      <c r="G95" s="11" t="str">
        <f t="shared" si="10"/>
        <v>41985.260</v>
      </c>
      <c r="H95" s="17">
        <f t="shared" si="11"/>
        <v>9322</v>
      </c>
      <c r="I95" s="56" t="s">
        <v>1236</v>
      </c>
      <c r="J95" s="57" t="s">
        <v>1237</v>
      </c>
      <c r="K95" s="56">
        <v>9322</v>
      </c>
      <c r="L95" s="56" t="s">
        <v>660</v>
      </c>
      <c r="M95" s="57" t="s">
        <v>566</v>
      </c>
      <c r="N95" s="57"/>
      <c r="O95" s="58" t="s">
        <v>924</v>
      </c>
      <c r="P95" s="58" t="s">
        <v>1233</v>
      </c>
    </row>
    <row r="96" spans="1:16" ht="13.5" thickBot="1">
      <c r="A96" s="17" t="str">
        <f t="shared" si="6"/>
        <v> BBS 12 </v>
      </c>
      <c r="B96" s="12" t="str">
        <f t="shared" si="7"/>
        <v>I</v>
      </c>
      <c r="C96" s="17">
        <f t="shared" si="8"/>
        <v>42009.319000000003</v>
      </c>
      <c r="D96" s="11" t="str">
        <f t="shared" si="9"/>
        <v>vis</v>
      </c>
      <c r="E96" s="55">
        <f>VLOOKUP(C96,Active!C$21:E$961,3,FALSE)</f>
        <v>9336.9994271434516</v>
      </c>
      <c r="F96" s="12" t="s">
        <v>394</v>
      </c>
      <c r="G96" s="11" t="str">
        <f t="shared" si="10"/>
        <v>42009.319</v>
      </c>
      <c r="H96" s="17">
        <f t="shared" si="11"/>
        <v>9337</v>
      </c>
      <c r="I96" s="56" t="s">
        <v>1238</v>
      </c>
      <c r="J96" s="57" t="s">
        <v>1239</v>
      </c>
      <c r="K96" s="56">
        <v>9337</v>
      </c>
      <c r="L96" s="56" t="s">
        <v>533</v>
      </c>
      <c r="M96" s="57" t="s">
        <v>566</v>
      </c>
      <c r="N96" s="57"/>
      <c r="O96" s="58" t="s">
        <v>999</v>
      </c>
      <c r="P96" s="58" t="s">
        <v>1233</v>
      </c>
    </row>
    <row r="97" spans="1:16" ht="13.5" thickBot="1">
      <c r="A97" s="17" t="str">
        <f t="shared" si="6"/>
        <v> BBS 12 </v>
      </c>
      <c r="B97" s="12" t="str">
        <f t="shared" si="7"/>
        <v>I</v>
      </c>
      <c r="C97" s="17">
        <f t="shared" si="8"/>
        <v>42009.32</v>
      </c>
      <c r="D97" s="11" t="str">
        <f t="shared" si="9"/>
        <v>vis</v>
      </c>
      <c r="E97" s="55">
        <f>VLOOKUP(C97,Active!C$21:E$961,3,FALSE)</f>
        <v>9337.0000503162155</v>
      </c>
      <c r="F97" s="12" t="s">
        <v>394</v>
      </c>
      <c r="G97" s="11" t="str">
        <f t="shared" si="10"/>
        <v>42009.320</v>
      </c>
      <c r="H97" s="17">
        <f t="shared" si="11"/>
        <v>9337</v>
      </c>
      <c r="I97" s="56" t="s">
        <v>1240</v>
      </c>
      <c r="J97" s="57" t="s">
        <v>1241</v>
      </c>
      <c r="K97" s="56">
        <v>9337</v>
      </c>
      <c r="L97" s="56" t="s">
        <v>530</v>
      </c>
      <c r="M97" s="57" t="s">
        <v>566</v>
      </c>
      <c r="N97" s="57"/>
      <c r="O97" s="58" t="s">
        <v>932</v>
      </c>
      <c r="P97" s="58" t="s">
        <v>1233</v>
      </c>
    </row>
    <row r="98" spans="1:16" ht="13.5" thickBot="1">
      <c r="A98" s="17" t="str">
        <f t="shared" si="6"/>
        <v> BBS 13 </v>
      </c>
      <c r="B98" s="12" t="str">
        <f t="shared" si="7"/>
        <v>I</v>
      </c>
      <c r="C98" s="17">
        <f t="shared" si="8"/>
        <v>42046.228999999999</v>
      </c>
      <c r="D98" s="11" t="str">
        <f t="shared" si="9"/>
        <v>vis</v>
      </c>
      <c r="E98" s="55">
        <f>VLOOKUP(C98,Active!C$21:E$961,3,FALSE)</f>
        <v>9360.000733947958</v>
      </c>
      <c r="F98" s="12" t="s">
        <v>394</v>
      </c>
      <c r="G98" s="11" t="str">
        <f t="shared" si="10"/>
        <v>42046.229</v>
      </c>
      <c r="H98" s="17">
        <f t="shared" si="11"/>
        <v>9360</v>
      </c>
      <c r="I98" s="56" t="s">
        <v>1245</v>
      </c>
      <c r="J98" s="57" t="s">
        <v>1246</v>
      </c>
      <c r="K98" s="56">
        <v>9360</v>
      </c>
      <c r="L98" s="56" t="s">
        <v>527</v>
      </c>
      <c r="M98" s="57" t="s">
        <v>566</v>
      </c>
      <c r="N98" s="57"/>
      <c r="O98" s="58" t="s">
        <v>924</v>
      </c>
      <c r="P98" s="58" t="s">
        <v>1247</v>
      </c>
    </row>
    <row r="99" spans="1:16" ht="13.5" thickBot="1">
      <c r="A99" s="17" t="str">
        <f t="shared" si="6"/>
        <v> BBS 15 </v>
      </c>
      <c r="B99" s="12" t="str">
        <f t="shared" si="7"/>
        <v>I</v>
      </c>
      <c r="C99" s="17">
        <f t="shared" si="8"/>
        <v>42158.557000000001</v>
      </c>
      <c r="D99" s="11" t="str">
        <f t="shared" si="9"/>
        <v>vis</v>
      </c>
      <c r="E99" s="55">
        <f>VLOOKUP(C99,Active!C$21:E$961,3,FALSE)</f>
        <v>9430.0004844420455</v>
      </c>
      <c r="F99" s="12" t="s">
        <v>394</v>
      </c>
      <c r="G99" s="11" t="str">
        <f t="shared" si="10"/>
        <v>42158.557</v>
      </c>
      <c r="H99" s="17">
        <f t="shared" si="11"/>
        <v>9430</v>
      </c>
      <c r="I99" s="56" t="s">
        <v>1248</v>
      </c>
      <c r="J99" s="57" t="s">
        <v>1249</v>
      </c>
      <c r="K99" s="56">
        <v>9430</v>
      </c>
      <c r="L99" s="56" t="s">
        <v>530</v>
      </c>
      <c r="M99" s="57" t="s">
        <v>566</v>
      </c>
      <c r="N99" s="57"/>
      <c r="O99" s="58" t="s">
        <v>924</v>
      </c>
      <c r="P99" s="58" t="s">
        <v>1250</v>
      </c>
    </row>
    <row r="100" spans="1:16" ht="13.5" thickBot="1">
      <c r="A100" s="17" t="str">
        <f t="shared" si="6"/>
        <v>IBVS 3762 </v>
      </c>
      <c r="B100" s="12" t="str">
        <f t="shared" si="7"/>
        <v>II</v>
      </c>
      <c r="C100" s="17">
        <f t="shared" si="8"/>
        <v>42276.502</v>
      </c>
      <c r="D100" s="11" t="str">
        <f t="shared" si="9"/>
        <v>vis</v>
      </c>
      <c r="E100" s="55">
        <f>VLOOKUP(C100,Active!C$21:E$961,3,FALSE)</f>
        <v>9503.5005963644981</v>
      </c>
      <c r="F100" s="12" t="s">
        <v>394</v>
      </c>
      <c r="G100" s="11" t="str">
        <f t="shared" si="10"/>
        <v>42276.5020</v>
      </c>
      <c r="H100" s="17">
        <f t="shared" si="11"/>
        <v>9503.5</v>
      </c>
      <c r="I100" s="56" t="s">
        <v>1251</v>
      </c>
      <c r="J100" s="57" t="s">
        <v>1252</v>
      </c>
      <c r="K100" s="56">
        <v>9503.5</v>
      </c>
      <c r="L100" s="56" t="s">
        <v>1253</v>
      </c>
      <c r="M100" s="57" t="s">
        <v>649</v>
      </c>
      <c r="N100" s="57" t="s">
        <v>384</v>
      </c>
      <c r="O100" s="58" t="s">
        <v>1254</v>
      </c>
      <c r="P100" s="59" t="s">
        <v>1255</v>
      </c>
    </row>
    <row r="101" spans="1:16" ht="13.5" thickBot="1">
      <c r="A101" s="17" t="str">
        <f t="shared" si="6"/>
        <v>IBVS 3762 </v>
      </c>
      <c r="B101" s="12" t="str">
        <f t="shared" si="7"/>
        <v>II</v>
      </c>
      <c r="C101" s="17">
        <f t="shared" si="8"/>
        <v>42276.502099999998</v>
      </c>
      <c r="D101" s="11" t="str">
        <f t="shared" si="9"/>
        <v>vis</v>
      </c>
      <c r="E101" s="55">
        <f>VLOOKUP(C101,Active!C$21:E$961,3,FALSE)</f>
        <v>9503.5006586817726</v>
      </c>
      <c r="F101" s="12" t="s">
        <v>394</v>
      </c>
      <c r="G101" s="11" t="str">
        <f t="shared" si="10"/>
        <v>42276.5021</v>
      </c>
      <c r="H101" s="17">
        <f t="shared" si="11"/>
        <v>9503.5</v>
      </c>
      <c r="I101" s="56" t="s">
        <v>1256</v>
      </c>
      <c r="J101" s="57" t="s">
        <v>1257</v>
      </c>
      <c r="K101" s="56">
        <v>9503.5</v>
      </c>
      <c r="L101" s="56" t="s">
        <v>1042</v>
      </c>
      <c r="M101" s="57" t="s">
        <v>649</v>
      </c>
      <c r="N101" s="57" t="s">
        <v>1258</v>
      </c>
      <c r="O101" s="58" t="s">
        <v>1254</v>
      </c>
      <c r="P101" s="59" t="s">
        <v>1255</v>
      </c>
    </row>
    <row r="102" spans="1:16" ht="13.5" thickBot="1">
      <c r="A102" s="17" t="str">
        <f t="shared" si="6"/>
        <v>IBVS 3762 </v>
      </c>
      <c r="B102" s="12" t="str">
        <f t="shared" si="7"/>
        <v>I</v>
      </c>
      <c r="C102" s="17">
        <f t="shared" si="8"/>
        <v>42280.512300000002</v>
      </c>
      <c r="D102" s="11" t="str">
        <f t="shared" si="9"/>
        <v>vis</v>
      </c>
      <c r="E102" s="55">
        <f>VLOOKUP(C102,Active!C$21:E$961,3,FALSE)</f>
        <v>9505.9997061092326</v>
      </c>
      <c r="F102" s="12" t="s">
        <v>394</v>
      </c>
      <c r="G102" s="11" t="str">
        <f t="shared" si="10"/>
        <v>42280.5123</v>
      </c>
      <c r="H102" s="17">
        <f t="shared" si="11"/>
        <v>9506</v>
      </c>
      <c r="I102" s="56" t="s">
        <v>1259</v>
      </c>
      <c r="J102" s="57" t="s">
        <v>1260</v>
      </c>
      <c r="K102" s="56">
        <v>9506</v>
      </c>
      <c r="L102" s="56" t="s">
        <v>1261</v>
      </c>
      <c r="M102" s="57" t="s">
        <v>649</v>
      </c>
      <c r="N102" s="57" t="s">
        <v>1258</v>
      </c>
      <c r="O102" s="58" t="s">
        <v>1254</v>
      </c>
      <c r="P102" s="59" t="s">
        <v>1255</v>
      </c>
    </row>
    <row r="103" spans="1:16" ht="13.5" thickBot="1">
      <c r="A103" s="17" t="str">
        <f t="shared" si="6"/>
        <v>IBVS 3762 </v>
      </c>
      <c r="B103" s="12" t="str">
        <f t="shared" si="7"/>
        <v>I</v>
      </c>
      <c r="C103" s="17">
        <f t="shared" si="8"/>
        <v>42280.512300000002</v>
      </c>
      <c r="D103" s="11" t="str">
        <f t="shared" si="9"/>
        <v>vis</v>
      </c>
      <c r="E103" s="55">
        <f>VLOOKUP(C103,Active!C$21:E$961,3,FALSE)</f>
        <v>9505.9997061092326</v>
      </c>
      <c r="F103" s="12" t="s">
        <v>394</v>
      </c>
      <c r="G103" s="11" t="str">
        <f t="shared" si="10"/>
        <v>42280.5123</v>
      </c>
      <c r="H103" s="17">
        <f t="shared" si="11"/>
        <v>9506</v>
      </c>
      <c r="I103" s="56" t="s">
        <v>1259</v>
      </c>
      <c r="J103" s="57" t="s">
        <v>1260</v>
      </c>
      <c r="K103" s="56">
        <v>9506</v>
      </c>
      <c r="L103" s="56" t="s">
        <v>1261</v>
      </c>
      <c r="M103" s="57" t="s">
        <v>649</v>
      </c>
      <c r="N103" s="57" t="s">
        <v>384</v>
      </c>
      <c r="O103" s="58" t="s">
        <v>1254</v>
      </c>
      <c r="P103" s="59" t="s">
        <v>1255</v>
      </c>
    </row>
    <row r="104" spans="1:16" ht="13.5" thickBot="1">
      <c r="A104" s="17" t="str">
        <f t="shared" si="6"/>
        <v>IBVS 3762 </v>
      </c>
      <c r="B104" s="12" t="str">
        <f t="shared" si="7"/>
        <v>II</v>
      </c>
      <c r="C104" s="17">
        <f t="shared" si="8"/>
        <v>42284.523999999998</v>
      </c>
      <c r="D104" s="11" t="str">
        <f t="shared" si="9"/>
        <v>vis</v>
      </c>
      <c r="E104" s="55">
        <f>VLOOKUP(C104,Active!C$21:E$961,3,FALSE)</f>
        <v>9508.4996882958367</v>
      </c>
      <c r="F104" s="12" t="s">
        <v>394</v>
      </c>
      <c r="G104" s="11" t="str">
        <f t="shared" si="10"/>
        <v>42284.524</v>
      </c>
      <c r="H104" s="17">
        <f t="shared" si="11"/>
        <v>9508.5</v>
      </c>
      <c r="I104" s="56" t="s">
        <v>1266</v>
      </c>
      <c r="J104" s="57" t="s">
        <v>1267</v>
      </c>
      <c r="K104" s="56">
        <v>9508.5</v>
      </c>
      <c r="L104" s="56" t="s">
        <v>533</v>
      </c>
      <c r="M104" s="57" t="s">
        <v>649</v>
      </c>
      <c r="N104" s="57" t="s">
        <v>384</v>
      </c>
      <c r="O104" s="58" t="s">
        <v>1254</v>
      </c>
      <c r="P104" s="59" t="s">
        <v>1255</v>
      </c>
    </row>
    <row r="105" spans="1:16" ht="13.5" thickBot="1">
      <c r="A105" s="17" t="str">
        <f t="shared" si="6"/>
        <v>IBVS 3762 </v>
      </c>
      <c r="B105" s="12" t="str">
        <f t="shared" si="7"/>
        <v>II</v>
      </c>
      <c r="C105" s="17">
        <f t="shared" si="8"/>
        <v>42284.525800000003</v>
      </c>
      <c r="D105" s="11" t="str">
        <f t="shared" si="9"/>
        <v>vis</v>
      </c>
      <c r="E105" s="55">
        <f>VLOOKUP(C105,Active!C$21:E$961,3,FALSE)</f>
        <v>9508.5008100068189</v>
      </c>
      <c r="F105" s="12" t="s">
        <v>394</v>
      </c>
      <c r="G105" s="11" t="str">
        <f t="shared" si="10"/>
        <v>42284.5258</v>
      </c>
      <c r="H105" s="17">
        <f t="shared" si="11"/>
        <v>9508.5</v>
      </c>
      <c r="I105" s="56" t="s">
        <v>1268</v>
      </c>
      <c r="J105" s="57" t="s">
        <v>1269</v>
      </c>
      <c r="K105" s="56">
        <v>9508.5</v>
      </c>
      <c r="L105" s="56" t="s">
        <v>695</v>
      </c>
      <c r="M105" s="57" t="s">
        <v>649</v>
      </c>
      <c r="N105" s="57" t="s">
        <v>1258</v>
      </c>
      <c r="O105" s="58" t="s">
        <v>1254</v>
      </c>
      <c r="P105" s="59" t="s">
        <v>1255</v>
      </c>
    </row>
    <row r="106" spans="1:16" ht="13.5" thickBot="1">
      <c r="A106" s="17" t="str">
        <f t="shared" si="6"/>
        <v> BBS 17 </v>
      </c>
      <c r="B106" s="12" t="str">
        <f t="shared" si="7"/>
        <v>I</v>
      </c>
      <c r="C106" s="17">
        <f t="shared" si="8"/>
        <v>42285.332999999999</v>
      </c>
      <c r="D106" s="11" t="str">
        <f t="shared" si="9"/>
        <v>vis</v>
      </c>
      <c r="E106" s="55">
        <f>VLOOKUP(C106,Active!C$21:E$961,3,FALSE)</f>
        <v>9509.0038350637824</v>
      </c>
      <c r="F106" s="12" t="s">
        <v>394</v>
      </c>
      <c r="G106" s="11" t="str">
        <f t="shared" si="10"/>
        <v>42285.333</v>
      </c>
      <c r="H106" s="17">
        <f t="shared" si="11"/>
        <v>9509</v>
      </c>
      <c r="I106" s="56" t="s">
        <v>1270</v>
      </c>
      <c r="J106" s="57" t="s">
        <v>1271</v>
      </c>
      <c r="K106" s="56">
        <v>9509</v>
      </c>
      <c r="L106" s="56" t="s">
        <v>584</v>
      </c>
      <c r="M106" s="57" t="s">
        <v>566</v>
      </c>
      <c r="N106" s="57"/>
      <c r="O106" s="58" t="s">
        <v>999</v>
      </c>
      <c r="P106" s="58" t="s">
        <v>1272</v>
      </c>
    </row>
    <row r="107" spans="1:16" ht="13.5" thickBot="1">
      <c r="A107" s="17" t="str">
        <f t="shared" si="6"/>
        <v>IBVS 3762 </v>
      </c>
      <c r="B107" s="12" t="str">
        <f t="shared" si="7"/>
        <v>I</v>
      </c>
      <c r="C107" s="17">
        <f t="shared" si="8"/>
        <v>42309.397199999999</v>
      </c>
      <c r="D107" s="11" t="str">
        <f t="shared" si="9"/>
        <v>vis</v>
      </c>
      <c r="E107" s="55">
        <f>VLOOKUP(C107,Active!C$21:E$961,3,FALSE)</f>
        <v>9523.9999891468233</v>
      </c>
      <c r="F107" s="12" t="s">
        <v>394</v>
      </c>
      <c r="G107" s="11" t="str">
        <f t="shared" si="10"/>
        <v>42309.3972</v>
      </c>
      <c r="H107" s="17">
        <f t="shared" si="11"/>
        <v>9524</v>
      </c>
      <c r="I107" s="56" t="s">
        <v>1280</v>
      </c>
      <c r="J107" s="57" t="s">
        <v>1281</v>
      </c>
      <c r="K107" s="56">
        <v>9524</v>
      </c>
      <c r="L107" s="56" t="s">
        <v>698</v>
      </c>
      <c r="M107" s="57" t="s">
        <v>649</v>
      </c>
      <c r="N107" s="57" t="s">
        <v>1258</v>
      </c>
      <c r="O107" s="58" t="s">
        <v>1254</v>
      </c>
      <c r="P107" s="59" t="s">
        <v>1255</v>
      </c>
    </row>
    <row r="108" spans="1:16" ht="13.5" thickBot="1">
      <c r="A108" s="17" t="str">
        <f t="shared" si="6"/>
        <v> PZ 21.600 </v>
      </c>
      <c r="B108" s="12" t="str">
        <f t="shared" si="7"/>
        <v>I</v>
      </c>
      <c r="C108" s="17">
        <f t="shared" si="8"/>
        <v>42309.397299999997</v>
      </c>
      <c r="D108" s="11" t="str">
        <f t="shared" si="9"/>
        <v>vis</v>
      </c>
      <c r="E108" s="55">
        <f>VLOOKUP(C108,Active!C$21:E$961,3,FALSE)</f>
        <v>9524.0000514640979</v>
      </c>
      <c r="F108" s="12" t="s">
        <v>394</v>
      </c>
      <c r="G108" s="11" t="str">
        <f t="shared" si="10"/>
        <v>42309.3973</v>
      </c>
      <c r="H108" s="17">
        <f t="shared" si="11"/>
        <v>9524</v>
      </c>
      <c r="I108" s="56" t="s">
        <v>1282</v>
      </c>
      <c r="J108" s="57" t="s">
        <v>1283</v>
      </c>
      <c r="K108" s="56">
        <v>9524</v>
      </c>
      <c r="L108" s="56" t="s">
        <v>1284</v>
      </c>
      <c r="M108" s="57" t="s">
        <v>649</v>
      </c>
      <c r="N108" s="57" t="s">
        <v>650</v>
      </c>
      <c r="O108" s="58" t="s">
        <v>1264</v>
      </c>
      <c r="P108" s="58" t="s">
        <v>1265</v>
      </c>
    </row>
    <row r="109" spans="1:16" ht="13.5" thickBot="1">
      <c r="A109" s="17" t="str">
        <f t="shared" si="6"/>
        <v>IBVS 3762 </v>
      </c>
      <c r="B109" s="12" t="str">
        <f t="shared" si="7"/>
        <v>I</v>
      </c>
      <c r="C109" s="17">
        <f t="shared" si="8"/>
        <v>42309.397299999997</v>
      </c>
      <c r="D109" s="11" t="str">
        <f t="shared" si="9"/>
        <v>vis</v>
      </c>
      <c r="E109" s="55">
        <f>VLOOKUP(C109,Active!C$21:E$961,3,FALSE)</f>
        <v>9524.0000514640979</v>
      </c>
      <c r="F109" s="12" t="s">
        <v>394</v>
      </c>
      <c r="G109" s="11" t="str">
        <f t="shared" si="10"/>
        <v>42309.3973</v>
      </c>
      <c r="H109" s="17">
        <f t="shared" si="11"/>
        <v>9524</v>
      </c>
      <c r="I109" s="56" t="s">
        <v>1282</v>
      </c>
      <c r="J109" s="57" t="s">
        <v>1283</v>
      </c>
      <c r="K109" s="56">
        <v>9524</v>
      </c>
      <c r="L109" s="56" t="s">
        <v>1284</v>
      </c>
      <c r="M109" s="57" t="s">
        <v>649</v>
      </c>
      <c r="N109" s="57" t="s">
        <v>384</v>
      </c>
      <c r="O109" s="58" t="s">
        <v>1254</v>
      </c>
      <c r="P109" s="59" t="s">
        <v>1255</v>
      </c>
    </row>
    <row r="110" spans="1:16" ht="13.5" thickBot="1">
      <c r="A110" s="17" t="str">
        <f t="shared" si="6"/>
        <v> BBS 20 </v>
      </c>
      <c r="B110" s="12" t="str">
        <f t="shared" si="7"/>
        <v>I</v>
      </c>
      <c r="C110" s="17">
        <f t="shared" si="8"/>
        <v>42415.3</v>
      </c>
      <c r="D110" s="11" t="str">
        <f t="shared" si="9"/>
        <v>vis</v>
      </c>
      <c r="E110" s="55">
        <f>VLOOKUP(C110,Active!C$21:E$961,3,FALSE)</f>
        <v>9589.9957299828166</v>
      </c>
      <c r="F110" s="12" t="s">
        <v>394</v>
      </c>
      <c r="G110" s="11" t="str">
        <f t="shared" si="10"/>
        <v>42415.300</v>
      </c>
      <c r="H110" s="17">
        <f t="shared" si="11"/>
        <v>9590</v>
      </c>
      <c r="I110" s="56" t="s">
        <v>1288</v>
      </c>
      <c r="J110" s="57" t="s">
        <v>1289</v>
      </c>
      <c r="K110" s="56">
        <v>9590</v>
      </c>
      <c r="L110" s="56" t="s">
        <v>755</v>
      </c>
      <c r="M110" s="57" t="s">
        <v>566</v>
      </c>
      <c r="N110" s="57"/>
      <c r="O110" s="58" t="s">
        <v>924</v>
      </c>
      <c r="P110" s="58" t="s">
        <v>1290</v>
      </c>
    </row>
    <row r="111" spans="1:16" ht="13.5" thickBot="1">
      <c r="A111" s="17" t="str">
        <f t="shared" si="6"/>
        <v> BBS 20 </v>
      </c>
      <c r="B111" s="12" t="str">
        <f t="shared" si="7"/>
        <v>I</v>
      </c>
      <c r="C111" s="17">
        <f t="shared" si="8"/>
        <v>42423.322999999997</v>
      </c>
      <c r="D111" s="11" t="str">
        <f t="shared" si="9"/>
        <v>vis</v>
      </c>
      <c r="E111" s="55">
        <f>VLOOKUP(C111,Active!C$21:E$961,3,FALSE)</f>
        <v>9594.9954450869191</v>
      </c>
      <c r="F111" s="12" t="s">
        <v>394</v>
      </c>
      <c r="G111" s="11" t="str">
        <f t="shared" si="10"/>
        <v>42423.323</v>
      </c>
      <c r="H111" s="17">
        <f t="shared" si="11"/>
        <v>9595</v>
      </c>
      <c r="I111" s="56" t="s">
        <v>1291</v>
      </c>
      <c r="J111" s="57" t="s">
        <v>1292</v>
      </c>
      <c r="K111" s="56">
        <v>9595</v>
      </c>
      <c r="L111" s="56" t="s">
        <v>846</v>
      </c>
      <c r="M111" s="57" t="s">
        <v>566</v>
      </c>
      <c r="N111" s="57"/>
      <c r="O111" s="58" t="s">
        <v>999</v>
      </c>
      <c r="P111" s="58" t="s">
        <v>1290</v>
      </c>
    </row>
    <row r="112" spans="1:16" ht="13.5" thickBot="1">
      <c r="A112" s="17" t="str">
        <f t="shared" si="6"/>
        <v> BBS 22 </v>
      </c>
      <c r="B112" s="12" t="str">
        <f t="shared" si="7"/>
        <v>I</v>
      </c>
      <c r="C112" s="17">
        <f t="shared" si="8"/>
        <v>42540.470999999998</v>
      </c>
      <c r="D112" s="11" t="str">
        <f t="shared" si="9"/>
        <v>vis</v>
      </c>
      <c r="E112" s="55">
        <f>VLOOKUP(C112,Active!C$21:E$961,3,FALSE)</f>
        <v>9667.9988883146234</v>
      </c>
      <c r="F112" s="12" t="s">
        <v>394</v>
      </c>
      <c r="G112" s="11" t="str">
        <f t="shared" si="10"/>
        <v>42540.471</v>
      </c>
      <c r="H112" s="17">
        <f t="shared" si="11"/>
        <v>9668</v>
      </c>
      <c r="I112" s="56" t="s">
        <v>1293</v>
      </c>
      <c r="J112" s="57" t="s">
        <v>1294</v>
      </c>
      <c r="K112" s="56">
        <v>9668</v>
      </c>
      <c r="L112" s="56" t="s">
        <v>506</v>
      </c>
      <c r="M112" s="57" t="s">
        <v>566</v>
      </c>
      <c r="N112" s="57"/>
      <c r="O112" s="58" t="s">
        <v>924</v>
      </c>
      <c r="P112" s="58" t="s">
        <v>1295</v>
      </c>
    </row>
    <row r="113" spans="1:16" ht="13.5" thickBot="1">
      <c r="A113" s="17" t="str">
        <f t="shared" si="6"/>
        <v> BBS 22 </v>
      </c>
      <c r="B113" s="12" t="str">
        <f t="shared" si="7"/>
        <v>I</v>
      </c>
      <c r="C113" s="17">
        <f t="shared" si="8"/>
        <v>42556.523999999998</v>
      </c>
      <c r="D113" s="11" t="str">
        <f t="shared" si="9"/>
        <v>vis</v>
      </c>
      <c r="E113" s="55">
        <f>VLOOKUP(C113,Active!C$21:E$961,3,FALSE)</f>
        <v>9678.002680732201</v>
      </c>
      <c r="F113" s="12" t="s">
        <v>394</v>
      </c>
      <c r="G113" s="11" t="str">
        <f t="shared" si="10"/>
        <v>42556.524</v>
      </c>
      <c r="H113" s="17">
        <f t="shared" si="11"/>
        <v>9678</v>
      </c>
      <c r="I113" s="56" t="s">
        <v>1296</v>
      </c>
      <c r="J113" s="57" t="s">
        <v>1297</v>
      </c>
      <c r="K113" s="56">
        <v>9678</v>
      </c>
      <c r="L113" s="56" t="s">
        <v>593</v>
      </c>
      <c r="M113" s="57" t="s">
        <v>566</v>
      </c>
      <c r="N113" s="57"/>
      <c r="O113" s="58" t="s">
        <v>924</v>
      </c>
      <c r="P113" s="58" t="s">
        <v>1295</v>
      </c>
    </row>
    <row r="114" spans="1:16" ht="13.5" thickBot="1">
      <c r="A114" s="17" t="str">
        <f t="shared" si="6"/>
        <v> BBS 23 </v>
      </c>
      <c r="B114" s="12" t="str">
        <f t="shared" si="7"/>
        <v>I</v>
      </c>
      <c r="C114" s="17">
        <f t="shared" si="8"/>
        <v>42601.451000000001</v>
      </c>
      <c r="D114" s="11" t="str">
        <f t="shared" si="9"/>
        <v>vis</v>
      </c>
      <c r="E114" s="55">
        <f>VLOOKUP(C114,Active!C$21:E$961,3,FALSE)</f>
        <v>9705.9999636042194</v>
      </c>
      <c r="F114" s="12" t="s">
        <v>394</v>
      </c>
      <c r="G114" s="11" t="str">
        <f t="shared" si="10"/>
        <v>42601.451</v>
      </c>
      <c r="H114" s="17">
        <f t="shared" si="11"/>
        <v>9706</v>
      </c>
      <c r="I114" s="56" t="s">
        <v>1298</v>
      </c>
      <c r="J114" s="57" t="s">
        <v>1299</v>
      </c>
      <c r="K114" s="56">
        <v>9706</v>
      </c>
      <c r="L114" s="56" t="s">
        <v>533</v>
      </c>
      <c r="M114" s="57" t="s">
        <v>566</v>
      </c>
      <c r="N114" s="57"/>
      <c r="O114" s="58" t="s">
        <v>932</v>
      </c>
      <c r="P114" s="58" t="s">
        <v>1300</v>
      </c>
    </row>
    <row r="115" spans="1:16" ht="13.5" thickBot="1">
      <c r="A115" s="17" t="str">
        <f t="shared" si="6"/>
        <v> BBS 23 </v>
      </c>
      <c r="B115" s="12" t="str">
        <f t="shared" si="7"/>
        <v>I</v>
      </c>
      <c r="C115" s="17">
        <f t="shared" si="8"/>
        <v>42617.495999999999</v>
      </c>
      <c r="D115" s="11" t="str">
        <f t="shared" si="9"/>
        <v>vis</v>
      </c>
      <c r="E115" s="55">
        <f>VLOOKUP(C115,Active!C$21:E$961,3,FALSE)</f>
        <v>9715.9987706396641</v>
      </c>
      <c r="F115" s="12" t="s">
        <v>394</v>
      </c>
      <c r="G115" s="11" t="str">
        <f t="shared" si="10"/>
        <v>42617.496</v>
      </c>
      <c r="H115" s="17">
        <f t="shared" si="11"/>
        <v>9716</v>
      </c>
      <c r="I115" s="56" t="s">
        <v>1301</v>
      </c>
      <c r="J115" s="57" t="s">
        <v>1302</v>
      </c>
      <c r="K115" s="56">
        <v>9716</v>
      </c>
      <c r="L115" s="56" t="s">
        <v>542</v>
      </c>
      <c r="M115" s="57" t="s">
        <v>566</v>
      </c>
      <c r="N115" s="57"/>
      <c r="O115" s="58" t="s">
        <v>932</v>
      </c>
      <c r="P115" s="58" t="s">
        <v>1300</v>
      </c>
    </row>
    <row r="116" spans="1:16" ht="13.5" thickBot="1">
      <c r="A116" s="17" t="str">
        <f t="shared" si="6"/>
        <v>IBVS 1379 </v>
      </c>
      <c r="B116" s="12" t="str">
        <f t="shared" si="7"/>
        <v>I</v>
      </c>
      <c r="C116" s="17">
        <f t="shared" si="8"/>
        <v>42636.753700000001</v>
      </c>
      <c r="D116" s="11" t="str">
        <f t="shared" si="9"/>
        <v>vis</v>
      </c>
      <c r="E116" s="55">
        <f>VLOOKUP(C116,Active!C$21:E$961,3,FALSE)</f>
        <v>9727.999644821437</v>
      </c>
      <c r="F116" s="12" t="s">
        <v>394</v>
      </c>
      <c r="G116" s="11" t="str">
        <f t="shared" si="10"/>
        <v>42636.7537</v>
      </c>
      <c r="H116" s="17">
        <f t="shared" si="11"/>
        <v>9728</v>
      </c>
      <c r="I116" s="56" t="s">
        <v>1303</v>
      </c>
      <c r="J116" s="57" t="s">
        <v>1304</v>
      </c>
      <c r="K116" s="56">
        <v>9728</v>
      </c>
      <c r="L116" s="56" t="s">
        <v>1305</v>
      </c>
      <c r="M116" s="57" t="s">
        <v>649</v>
      </c>
      <c r="N116" s="57" t="s">
        <v>650</v>
      </c>
      <c r="O116" s="58" t="s">
        <v>1207</v>
      </c>
      <c r="P116" s="59" t="s">
        <v>1208</v>
      </c>
    </row>
    <row r="117" spans="1:16" ht="13.5" thickBot="1">
      <c r="A117" s="17" t="str">
        <f t="shared" si="6"/>
        <v>IBVS 1249 </v>
      </c>
      <c r="B117" s="12" t="str">
        <f t="shared" si="7"/>
        <v>I</v>
      </c>
      <c r="C117" s="17">
        <f t="shared" si="8"/>
        <v>42665.631999999998</v>
      </c>
      <c r="D117" s="11" t="str">
        <f t="shared" si="9"/>
        <v>vis</v>
      </c>
      <c r="E117" s="55">
        <f>VLOOKUP(C117,Active!C$21:E$961,3,FALSE)</f>
        <v>9745.9958149187696</v>
      </c>
      <c r="F117" s="12" t="s">
        <v>394</v>
      </c>
      <c r="G117" s="11" t="str">
        <f t="shared" si="10"/>
        <v>42665.632</v>
      </c>
      <c r="H117" s="17">
        <f t="shared" si="11"/>
        <v>9746</v>
      </c>
      <c r="I117" s="56" t="s">
        <v>1309</v>
      </c>
      <c r="J117" s="57" t="s">
        <v>1310</v>
      </c>
      <c r="K117" s="56">
        <v>9746</v>
      </c>
      <c r="L117" s="56" t="s">
        <v>755</v>
      </c>
      <c r="M117" s="57" t="s">
        <v>566</v>
      </c>
      <c r="N117" s="57"/>
      <c r="O117" s="58" t="s">
        <v>1311</v>
      </c>
      <c r="P117" s="59" t="s">
        <v>1312</v>
      </c>
    </row>
    <row r="118" spans="1:16" ht="13.5" thickBot="1">
      <c r="A118" s="17" t="str">
        <f t="shared" si="6"/>
        <v> BBS 24 </v>
      </c>
      <c r="B118" s="12" t="str">
        <f t="shared" si="7"/>
        <v>I</v>
      </c>
      <c r="C118" s="17">
        <f t="shared" si="8"/>
        <v>42673.656000000003</v>
      </c>
      <c r="D118" s="11" t="str">
        <f t="shared" si="9"/>
        <v>vis</v>
      </c>
      <c r="E118" s="55">
        <f>VLOOKUP(C118,Active!C$21:E$961,3,FALSE)</f>
        <v>9750.9961531956451</v>
      </c>
      <c r="F118" s="12" t="s">
        <v>394</v>
      </c>
      <c r="G118" s="11" t="str">
        <f t="shared" si="10"/>
        <v>42673.656</v>
      </c>
      <c r="H118" s="17">
        <f t="shared" si="11"/>
        <v>9751</v>
      </c>
      <c r="I118" s="56" t="s">
        <v>1315</v>
      </c>
      <c r="J118" s="57" t="s">
        <v>1316</v>
      </c>
      <c r="K118" s="56">
        <v>9751</v>
      </c>
      <c r="L118" s="56" t="s">
        <v>755</v>
      </c>
      <c r="M118" s="57" t="s">
        <v>566</v>
      </c>
      <c r="N118" s="57"/>
      <c r="O118" s="58" t="s">
        <v>924</v>
      </c>
      <c r="P118" s="58" t="s">
        <v>1317</v>
      </c>
    </row>
    <row r="119" spans="1:16" ht="13.5" thickBot="1">
      <c r="A119" s="17" t="str">
        <f t="shared" si="6"/>
        <v> BBS 24 </v>
      </c>
      <c r="B119" s="12" t="str">
        <f t="shared" si="7"/>
        <v>I</v>
      </c>
      <c r="C119" s="17">
        <f t="shared" si="8"/>
        <v>42739.447999999997</v>
      </c>
      <c r="D119" s="11" t="str">
        <f t="shared" si="9"/>
        <v>vis</v>
      </c>
      <c r="E119" s="55">
        <f>VLOOKUP(C119,Active!C$21:E$961,3,FALSE)</f>
        <v>9791.9959358367196</v>
      </c>
      <c r="F119" s="12" t="s">
        <v>394</v>
      </c>
      <c r="G119" s="11" t="str">
        <f t="shared" si="10"/>
        <v>42739.448</v>
      </c>
      <c r="H119" s="17">
        <f t="shared" si="11"/>
        <v>9792</v>
      </c>
      <c r="I119" s="56" t="s">
        <v>1320</v>
      </c>
      <c r="J119" s="57" t="s">
        <v>1321</v>
      </c>
      <c r="K119" s="56">
        <v>9792</v>
      </c>
      <c r="L119" s="56" t="s">
        <v>755</v>
      </c>
      <c r="M119" s="57" t="s">
        <v>566</v>
      </c>
      <c r="N119" s="57"/>
      <c r="O119" s="58" t="s">
        <v>924</v>
      </c>
      <c r="P119" s="58" t="s">
        <v>1317</v>
      </c>
    </row>
    <row r="120" spans="1:16" ht="13.5" thickBot="1">
      <c r="A120" s="17" t="str">
        <f t="shared" si="6"/>
        <v> BBS 24 </v>
      </c>
      <c r="B120" s="12" t="str">
        <f t="shared" si="7"/>
        <v>I</v>
      </c>
      <c r="C120" s="17">
        <f t="shared" si="8"/>
        <v>42744.262999999999</v>
      </c>
      <c r="D120" s="11" t="str">
        <f t="shared" si="9"/>
        <v>vis</v>
      </c>
      <c r="E120" s="55">
        <f>VLOOKUP(C120,Active!C$21:E$961,3,FALSE)</f>
        <v>9794.9965127065043</v>
      </c>
      <c r="F120" s="12" t="s">
        <v>394</v>
      </c>
      <c r="G120" s="11" t="str">
        <f t="shared" si="10"/>
        <v>42744.263</v>
      </c>
      <c r="H120" s="17">
        <f t="shared" si="11"/>
        <v>9795</v>
      </c>
      <c r="I120" s="56" t="s">
        <v>1322</v>
      </c>
      <c r="J120" s="57" t="s">
        <v>1323</v>
      </c>
      <c r="K120" s="56">
        <v>9795</v>
      </c>
      <c r="L120" s="56" t="s">
        <v>743</v>
      </c>
      <c r="M120" s="57" t="s">
        <v>566</v>
      </c>
      <c r="N120" s="57"/>
      <c r="O120" s="58" t="s">
        <v>932</v>
      </c>
      <c r="P120" s="58" t="s">
        <v>1317</v>
      </c>
    </row>
    <row r="121" spans="1:16" ht="13.5" thickBot="1">
      <c r="A121" s="17" t="str">
        <f t="shared" si="6"/>
        <v> AOEB 2 </v>
      </c>
      <c r="B121" s="12" t="str">
        <f t="shared" si="7"/>
        <v>I</v>
      </c>
      <c r="C121" s="17">
        <f t="shared" si="8"/>
        <v>42949.675000000003</v>
      </c>
      <c r="D121" s="11" t="str">
        <f t="shared" si="9"/>
        <v>vis</v>
      </c>
      <c r="E121" s="55">
        <f>VLOOKUP(C121,Active!C$21:E$961,3,FALSE)</f>
        <v>9923.0036769798098</v>
      </c>
      <c r="F121" s="12" t="s">
        <v>394</v>
      </c>
      <c r="G121" s="11" t="str">
        <f t="shared" si="10"/>
        <v>42949.675</v>
      </c>
      <c r="H121" s="17">
        <f t="shared" si="11"/>
        <v>9923</v>
      </c>
      <c r="I121" s="56" t="s">
        <v>1324</v>
      </c>
      <c r="J121" s="57" t="s">
        <v>1325</v>
      </c>
      <c r="K121" s="56">
        <v>9923</v>
      </c>
      <c r="L121" s="56" t="s">
        <v>775</v>
      </c>
      <c r="M121" s="57" t="s">
        <v>566</v>
      </c>
      <c r="N121" s="57"/>
      <c r="O121" s="58" t="s">
        <v>1326</v>
      </c>
      <c r="P121" s="58" t="s">
        <v>1327</v>
      </c>
    </row>
    <row r="122" spans="1:16" ht="13.5" thickBot="1">
      <c r="A122" s="17" t="str">
        <f t="shared" si="6"/>
        <v> MVS 7.197 </v>
      </c>
      <c r="B122" s="12" t="str">
        <f t="shared" si="7"/>
        <v>I</v>
      </c>
      <c r="C122" s="17">
        <f t="shared" si="8"/>
        <v>42954.491000000002</v>
      </c>
      <c r="D122" s="11" t="str">
        <f t="shared" si="9"/>
        <v>vis</v>
      </c>
      <c r="E122" s="55">
        <f>VLOOKUP(C122,Active!C$21:E$961,3,FALSE)</f>
        <v>9926.0048770223584</v>
      </c>
      <c r="F122" s="12" t="s">
        <v>394</v>
      </c>
      <c r="G122" s="11" t="str">
        <f t="shared" si="10"/>
        <v>42954.491</v>
      </c>
      <c r="H122" s="17">
        <f t="shared" si="11"/>
        <v>9926</v>
      </c>
      <c r="I122" s="56" t="s">
        <v>1328</v>
      </c>
      <c r="J122" s="57" t="s">
        <v>1329</v>
      </c>
      <c r="K122" s="56">
        <v>9926</v>
      </c>
      <c r="L122" s="56" t="s">
        <v>628</v>
      </c>
      <c r="M122" s="57" t="s">
        <v>507</v>
      </c>
      <c r="N122" s="57"/>
      <c r="O122" s="58" t="s">
        <v>810</v>
      </c>
      <c r="P122" s="58" t="s">
        <v>1330</v>
      </c>
    </row>
    <row r="123" spans="1:16" ht="13.5" thickBot="1">
      <c r="A123" s="17" t="str">
        <f t="shared" si="6"/>
        <v> BBS 29 </v>
      </c>
      <c r="B123" s="12" t="str">
        <f t="shared" si="7"/>
        <v>I</v>
      </c>
      <c r="C123" s="17">
        <f t="shared" si="8"/>
        <v>42975.343999999997</v>
      </c>
      <c r="D123" s="11" t="str">
        <f t="shared" si="9"/>
        <v>vis</v>
      </c>
      <c r="E123" s="55">
        <f>VLOOKUP(C123,Active!C$21:E$961,3,FALSE)</f>
        <v>9938.9998987182225</v>
      </c>
      <c r="F123" s="12" t="s">
        <v>394</v>
      </c>
      <c r="G123" s="11" t="str">
        <f t="shared" si="10"/>
        <v>42975.344</v>
      </c>
      <c r="H123" s="17">
        <f t="shared" si="11"/>
        <v>9939</v>
      </c>
      <c r="I123" s="56" t="s">
        <v>1337</v>
      </c>
      <c r="J123" s="57" t="s">
        <v>1338</v>
      </c>
      <c r="K123" s="56">
        <v>9939</v>
      </c>
      <c r="L123" s="56" t="s">
        <v>533</v>
      </c>
      <c r="M123" s="57" t="s">
        <v>566</v>
      </c>
      <c r="N123" s="57"/>
      <c r="O123" s="58" t="s">
        <v>999</v>
      </c>
      <c r="P123" s="58" t="s">
        <v>1339</v>
      </c>
    </row>
    <row r="124" spans="1:16" ht="13.5" thickBot="1">
      <c r="A124" s="17" t="str">
        <f t="shared" si="6"/>
        <v> AOEB 2 </v>
      </c>
      <c r="B124" s="12" t="str">
        <f t="shared" si="7"/>
        <v>I</v>
      </c>
      <c r="C124" s="17">
        <f t="shared" si="8"/>
        <v>42981.756000000001</v>
      </c>
      <c r="D124" s="11" t="str">
        <f t="shared" si="9"/>
        <v>vis</v>
      </c>
      <c r="E124" s="55">
        <f>VLOOKUP(C124,Active!C$21:E$961,3,FALSE)</f>
        <v>9942.9956824958044</v>
      </c>
      <c r="F124" s="12" t="s">
        <v>394</v>
      </c>
      <c r="G124" s="11" t="str">
        <f t="shared" si="10"/>
        <v>42981.756</v>
      </c>
      <c r="H124" s="17">
        <f t="shared" si="11"/>
        <v>9943</v>
      </c>
      <c r="I124" s="56" t="s">
        <v>1340</v>
      </c>
      <c r="J124" s="57" t="s">
        <v>1341</v>
      </c>
      <c r="K124" s="56">
        <v>9943</v>
      </c>
      <c r="L124" s="56" t="s">
        <v>846</v>
      </c>
      <c r="M124" s="57" t="s">
        <v>566</v>
      </c>
      <c r="N124" s="57"/>
      <c r="O124" s="58" t="s">
        <v>1326</v>
      </c>
      <c r="P124" s="58" t="s">
        <v>1327</v>
      </c>
    </row>
    <row r="125" spans="1:16" ht="13.5" thickBot="1">
      <c r="A125" s="17" t="str">
        <f t="shared" si="6"/>
        <v> AOEB 2 </v>
      </c>
      <c r="B125" s="12" t="str">
        <f t="shared" si="7"/>
        <v>I</v>
      </c>
      <c r="C125" s="17">
        <f t="shared" si="8"/>
        <v>42981.764000000003</v>
      </c>
      <c r="D125" s="11" t="str">
        <f t="shared" si="9"/>
        <v>vis</v>
      </c>
      <c r="E125" s="55">
        <f>VLOOKUP(C125,Active!C$21:E$961,3,FALSE)</f>
        <v>9943.0006678779373</v>
      </c>
      <c r="F125" s="12" t="s">
        <v>394</v>
      </c>
      <c r="G125" s="11" t="str">
        <f t="shared" si="10"/>
        <v>42981.764</v>
      </c>
      <c r="H125" s="17">
        <f t="shared" si="11"/>
        <v>9943</v>
      </c>
      <c r="I125" s="56" t="s">
        <v>1342</v>
      </c>
      <c r="J125" s="57" t="s">
        <v>1343</v>
      </c>
      <c r="K125" s="56">
        <v>9943</v>
      </c>
      <c r="L125" s="56" t="s">
        <v>530</v>
      </c>
      <c r="M125" s="57" t="s">
        <v>566</v>
      </c>
      <c r="N125" s="57"/>
      <c r="O125" s="58" t="s">
        <v>1344</v>
      </c>
      <c r="P125" s="58" t="s">
        <v>1327</v>
      </c>
    </row>
    <row r="126" spans="1:16" ht="13.5" thickBot="1">
      <c r="A126" s="17" t="str">
        <f t="shared" si="6"/>
        <v>IBVS 1379 </v>
      </c>
      <c r="B126" s="12" t="str">
        <f t="shared" si="7"/>
        <v>I</v>
      </c>
      <c r="C126" s="17">
        <f t="shared" si="8"/>
        <v>42989.785000000003</v>
      </c>
      <c r="D126" s="11" t="str">
        <f t="shared" si="9"/>
        <v>vis</v>
      </c>
      <c r="E126" s="55">
        <f>VLOOKUP(C126,Active!C$21:E$961,3,FALSE)</f>
        <v>9947.9991366365102</v>
      </c>
      <c r="F126" s="12" t="s">
        <v>394</v>
      </c>
      <c r="G126" s="11" t="str">
        <f t="shared" si="10"/>
        <v>42989.7850</v>
      </c>
      <c r="H126" s="17">
        <f t="shared" si="11"/>
        <v>9948</v>
      </c>
      <c r="I126" s="56" t="s">
        <v>1345</v>
      </c>
      <c r="J126" s="57" t="s">
        <v>1346</v>
      </c>
      <c r="K126" s="56">
        <v>9948</v>
      </c>
      <c r="L126" s="56" t="s">
        <v>1347</v>
      </c>
      <c r="M126" s="57" t="s">
        <v>649</v>
      </c>
      <c r="N126" s="57" t="s">
        <v>650</v>
      </c>
      <c r="O126" s="58" t="s">
        <v>1207</v>
      </c>
      <c r="P126" s="59" t="s">
        <v>1208</v>
      </c>
    </row>
    <row r="127" spans="1:16" ht="13.5" thickBot="1">
      <c r="A127" s="17" t="str">
        <f t="shared" si="6"/>
        <v> AOEB 2 </v>
      </c>
      <c r="B127" s="12" t="str">
        <f t="shared" si="7"/>
        <v>I</v>
      </c>
      <c r="C127" s="17">
        <f t="shared" si="8"/>
        <v>43034.711000000003</v>
      </c>
      <c r="D127" s="11" t="str">
        <f t="shared" si="9"/>
        <v>vis</v>
      </c>
      <c r="E127" s="55">
        <f>VLOOKUP(C127,Active!C$21:E$961,3,FALSE)</f>
        <v>9975.995796335761</v>
      </c>
      <c r="F127" s="12" t="s">
        <v>394</v>
      </c>
      <c r="G127" s="11" t="str">
        <f t="shared" si="10"/>
        <v>43034.711</v>
      </c>
      <c r="H127" s="17">
        <f t="shared" si="11"/>
        <v>9976</v>
      </c>
      <c r="I127" s="56" t="s">
        <v>1348</v>
      </c>
      <c r="J127" s="57" t="s">
        <v>1349</v>
      </c>
      <c r="K127" s="56">
        <v>9976</v>
      </c>
      <c r="L127" s="56" t="s">
        <v>755</v>
      </c>
      <c r="M127" s="57" t="s">
        <v>566</v>
      </c>
      <c r="N127" s="57"/>
      <c r="O127" s="58" t="s">
        <v>1344</v>
      </c>
      <c r="P127" s="58" t="s">
        <v>1327</v>
      </c>
    </row>
    <row r="128" spans="1:16" ht="13.5" thickBot="1">
      <c r="A128" s="17" t="str">
        <f t="shared" si="6"/>
        <v> AOEB 2 </v>
      </c>
      <c r="B128" s="12" t="str">
        <f t="shared" si="7"/>
        <v>I</v>
      </c>
      <c r="C128" s="17">
        <f t="shared" si="8"/>
        <v>43042.745999999999</v>
      </c>
      <c r="D128" s="11" t="str">
        <f t="shared" si="9"/>
        <v>vis</v>
      </c>
      <c r="E128" s="55">
        <f>VLOOKUP(C128,Active!C$21:E$961,3,FALSE)</f>
        <v>9981.002989513061</v>
      </c>
      <c r="F128" s="12" t="s">
        <v>394</v>
      </c>
      <c r="G128" s="11" t="str">
        <f t="shared" si="10"/>
        <v>43042.746</v>
      </c>
      <c r="H128" s="17">
        <f t="shared" si="11"/>
        <v>9981</v>
      </c>
      <c r="I128" s="56" t="s">
        <v>1350</v>
      </c>
      <c r="J128" s="57" t="s">
        <v>1351</v>
      </c>
      <c r="K128" s="56">
        <v>9981</v>
      </c>
      <c r="L128" s="56" t="s">
        <v>593</v>
      </c>
      <c r="M128" s="57" t="s">
        <v>566</v>
      </c>
      <c r="N128" s="57"/>
      <c r="O128" s="58" t="s">
        <v>1344</v>
      </c>
      <c r="P128" s="58" t="s">
        <v>1327</v>
      </c>
    </row>
    <row r="129" spans="1:16" ht="13.5" thickBot="1">
      <c r="A129" s="17" t="str">
        <f t="shared" si="6"/>
        <v> BBS 31 </v>
      </c>
      <c r="B129" s="12" t="str">
        <f t="shared" si="7"/>
        <v>I</v>
      </c>
      <c r="C129" s="17">
        <f t="shared" si="8"/>
        <v>43134.212</v>
      </c>
      <c r="D129" s="11" t="str">
        <f t="shared" si="9"/>
        <v>vis</v>
      </c>
      <c r="E129" s="55">
        <f>VLOOKUP(C129,Active!C$21:E$961,3,FALSE)</f>
        <v>10038.002109756386</v>
      </c>
      <c r="F129" s="12" t="s">
        <v>394</v>
      </c>
      <c r="G129" s="11" t="str">
        <f t="shared" si="10"/>
        <v>43134.212</v>
      </c>
      <c r="H129" s="17">
        <f t="shared" si="11"/>
        <v>10038</v>
      </c>
      <c r="I129" s="56" t="s">
        <v>1352</v>
      </c>
      <c r="J129" s="57" t="s">
        <v>1353</v>
      </c>
      <c r="K129" s="56">
        <v>10038</v>
      </c>
      <c r="L129" s="56" t="s">
        <v>546</v>
      </c>
      <c r="M129" s="57" t="s">
        <v>566</v>
      </c>
      <c r="N129" s="57"/>
      <c r="O129" s="58" t="s">
        <v>924</v>
      </c>
      <c r="P129" s="58" t="s">
        <v>1354</v>
      </c>
    </row>
    <row r="130" spans="1:16" ht="13.5" thickBot="1">
      <c r="A130" s="17" t="str">
        <f t="shared" si="6"/>
        <v> BBS 32 </v>
      </c>
      <c r="B130" s="12" t="str">
        <f t="shared" si="7"/>
        <v>I</v>
      </c>
      <c r="C130" s="17">
        <f t="shared" si="8"/>
        <v>43150.250999999997</v>
      </c>
      <c r="D130" s="11" t="str">
        <f t="shared" si="9"/>
        <v>vis</v>
      </c>
      <c r="E130" s="55">
        <f>VLOOKUP(C130,Active!C$21:E$961,3,FALSE)</f>
        <v>10047.997177755233</v>
      </c>
      <c r="F130" s="12" t="s">
        <v>394</v>
      </c>
      <c r="G130" s="11" t="str">
        <f t="shared" si="10"/>
        <v>43150.251</v>
      </c>
      <c r="H130" s="17">
        <f t="shared" si="11"/>
        <v>10048</v>
      </c>
      <c r="I130" s="56" t="s">
        <v>1355</v>
      </c>
      <c r="J130" s="57" t="s">
        <v>1356</v>
      </c>
      <c r="K130" s="56">
        <v>10048</v>
      </c>
      <c r="L130" s="56" t="s">
        <v>798</v>
      </c>
      <c r="M130" s="57" t="s">
        <v>566</v>
      </c>
      <c r="N130" s="57"/>
      <c r="O130" s="58" t="s">
        <v>924</v>
      </c>
      <c r="P130" s="58" t="s">
        <v>1357</v>
      </c>
    </row>
    <row r="131" spans="1:16" ht="13.5" thickBot="1">
      <c r="A131" s="17" t="str">
        <f t="shared" si="6"/>
        <v> BBS 33 </v>
      </c>
      <c r="B131" s="12" t="str">
        <f t="shared" si="7"/>
        <v>I</v>
      </c>
      <c r="C131" s="17">
        <f t="shared" si="8"/>
        <v>43291.46</v>
      </c>
      <c r="D131" s="11" t="str">
        <f t="shared" si="9"/>
        <v>vis</v>
      </c>
      <c r="E131" s="55">
        <f>VLOOKUP(C131,Active!C$21:E$961,3,FALSE)</f>
        <v>10135.994780913126</v>
      </c>
      <c r="F131" s="12" t="s">
        <v>394</v>
      </c>
      <c r="G131" s="11" t="str">
        <f t="shared" si="10"/>
        <v>43291.460</v>
      </c>
      <c r="H131" s="17">
        <f t="shared" si="11"/>
        <v>10136</v>
      </c>
      <c r="I131" s="56" t="s">
        <v>1358</v>
      </c>
      <c r="J131" s="57" t="s">
        <v>1359</v>
      </c>
      <c r="K131" s="56">
        <v>10136</v>
      </c>
      <c r="L131" s="56" t="s">
        <v>1018</v>
      </c>
      <c r="M131" s="57" t="s">
        <v>566</v>
      </c>
      <c r="N131" s="57"/>
      <c r="O131" s="58" t="s">
        <v>999</v>
      </c>
      <c r="P131" s="58" t="s">
        <v>1360</v>
      </c>
    </row>
    <row r="132" spans="1:16" ht="13.5" thickBot="1">
      <c r="A132" s="17" t="str">
        <f t="shared" si="6"/>
        <v> BBS 34 </v>
      </c>
      <c r="B132" s="12" t="str">
        <f t="shared" si="7"/>
        <v>I</v>
      </c>
      <c r="C132" s="17">
        <f t="shared" si="8"/>
        <v>43336.396000000001</v>
      </c>
      <c r="D132" s="11" t="str">
        <f t="shared" si="9"/>
        <v>vis</v>
      </c>
      <c r="E132" s="55">
        <f>VLOOKUP(C132,Active!C$21:E$961,3,FALSE)</f>
        <v>10163.99767234004</v>
      </c>
      <c r="F132" s="12" t="s">
        <v>394</v>
      </c>
      <c r="G132" s="11" t="str">
        <f t="shared" si="10"/>
        <v>43336.396</v>
      </c>
      <c r="H132" s="17">
        <f t="shared" si="11"/>
        <v>10164</v>
      </c>
      <c r="I132" s="56" t="s">
        <v>1361</v>
      </c>
      <c r="J132" s="57" t="s">
        <v>1362</v>
      </c>
      <c r="K132" s="56">
        <v>10164</v>
      </c>
      <c r="L132" s="56" t="s">
        <v>510</v>
      </c>
      <c r="M132" s="57" t="s">
        <v>566</v>
      </c>
      <c r="N132" s="57"/>
      <c r="O132" s="58" t="s">
        <v>999</v>
      </c>
      <c r="P132" s="58" t="s">
        <v>1363</v>
      </c>
    </row>
    <row r="133" spans="1:16" ht="13.5" thickBot="1">
      <c r="A133" s="17" t="str">
        <f t="shared" si="6"/>
        <v> BBS 34 </v>
      </c>
      <c r="B133" s="12" t="str">
        <f t="shared" si="7"/>
        <v>I</v>
      </c>
      <c r="C133" s="17">
        <f t="shared" si="8"/>
        <v>43344.419000000002</v>
      </c>
      <c r="D133" s="11" t="str">
        <f t="shared" si="9"/>
        <v>vis</v>
      </c>
      <c r="E133" s="55">
        <f>VLOOKUP(C133,Active!C$21:E$961,3,FALSE)</f>
        <v>10168.997387444148</v>
      </c>
      <c r="F133" s="12" t="s">
        <v>394</v>
      </c>
      <c r="G133" s="11" t="str">
        <f t="shared" si="10"/>
        <v>43344.419</v>
      </c>
      <c r="H133" s="17">
        <f t="shared" si="11"/>
        <v>10169</v>
      </c>
      <c r="I133" s="56" t="s">
        <v>1364</v>
      </c>
      <c r="J133" s="57" t="s">
        <v>1365</v>
      </c>
      <c r="K133" s="56">
        <v>10169</v>
      </c>
      <c r="L133" s="56" t="s">
        <v>798</v>
      </c>
      <c r="M133" s="57" t="s">
        <v>566</v>
      </c>
      <c r="N133" s="57"/>
      <c r="O133" s="58" t="s">
        <v>999</v>
      </c>
      <c r="P133" s="58" t="s">
        <v>1363</v>
      </c>
    </row>
    <row r="134" spans="1:16" ht="13.5" thickBot="1">
      <c r="A134" s="17" t="str">
        <f t="shared" si="6"/>
        <v> AOEB 2 </v>
      </c>
      <c r="B134" s="12" t="str">
        <f t="shared" si="7"/>
        <v>I</v>
      </c>
      <c r="C134" s="17">
        <f t="shared" si="8"/>
        <v>43371.707000000002</v>
      </c>
      <c r="D134" s="11" t="str">
        <f t="shared" si="9"/>
        <v>vis</v>
      </c>
      <c r="E134" s="55">
        <f>VLOOKUP(C134,Active!C$21:E$961,3,FALSE)</f>
        <v>10186.002525891219</v>
      </c>
      <c r="F134" s="12" t="s">
        <v>394</v>
      </c>
      <c r="G134" s="11" t="str">
        <f t="shared" si="10"/>
        <v>43371.707</v>
      </c>
      <c r="H134" s="17">
        <f t="shared" si="11"/>
        <v>10186</v>
      </c>
      <c r="I134" s="56" t="s">
        <v>1371</v>
      </c>
      <c r="J134" s="57" t="s">
        <v>1372</v>
      </c>
      <c r="K134" s="56">
        <v>10186</v>
      </c>
      <c r="L134" s="56" t="s">
        <v>546</v>
      </c>
      <c r="M134" s="57" t="s">
        <v>566</v>
      </c>
      <c r="N134" s="57"/>
      <c r="O134" s="58" t="s">
        <v>938</v>
      </c>
      <c r="P134" s="58" t="s">
        <v>1327</v>
      </c>
    </row>
    <row r="135" spans="1:16" ht="13.5" thickBot="1">
      <c r="A135" s="17" t="str">
        <f t="shared" si="6"/>
        <v>IBVS 1449 </v>
      </c>
      <c r="B135" s="12" t="str">
        <f t="shared" si="7"/>
        <v>I</v>
      </c>
      <c r="C135" s="17">
        <f t="shared" si="8"/>
        <v>43389.354200000002</v>
      </c>
      <c r="D135" s="11" t="str">
        <f t="shared" si="9"/>
        <v>vis</v>
      </c>
      <c r="E135" s="55">
        <f>VLOOKUP(C135,Active!C$21:E$961,3,FALSE)</f>
        <v>10196.999780332848</v>
      </c>
      <c r="F135" s="12" t="s">
        <v>394</v>
      </c>
      <c r="G135" s="11" t="str">
        <f t="shared" si="10"/>
        <v>43389.3542</v>
      </c>
      <c r="H135" s="17">
        <f t="shared" si="11"/>
        <v>10197</v>
      </c>
      <c r="I135" s="56" t="s">
        <v>1373</v>
      </c>
      <c r="J135" s="57" t="s">
        <v>1374</v>
      </c>
      <c r="K135" s="56">
        <v>10197</v>
      </c>
      <c r="L135" s="56" t="s">
        <v>1261</v>
      </c>
      <c r="M135" s="57" t="s">
        <v>649</v>
      </c>
      <c r="N135" s="57" t="s">
        <v>650</v>
      </c>
      <c r="O135" s="58" t="s">
        <v>1375</v>
      </c>
      <c r="P135" s="59" t="s">
        <v>1370</v>
      </c>
    </row>
    <row r="136" spans="1:16" ht="13.5" thickBot="1">
      <c r="A136" s="17" t="str">
        <f t="shared" si="6"/>
        <v> BBS 35 </v>
      </c>
      <c r="B136" s="12" t="str">
        <f t="shared" si="7"/>
        <v>I</v>
      </c>
      <c r="C136" s="17">
        <f t="shared" si="8"/>
        <v>43397.372000000003</v>
      </c>
      <c r="D136" s="11" t="str">
        <f t="shared" si="9"/>
        <v>vis</v>
      </c>
      <c r="E136" s="55">
        <f>VLOOKUP(C136,Active!C$21:E$961,3,FALSE)</f>
        <v>10201.996254938571</v>
      </c>
      <c r="F136" s="12" t="s">
        <v>394</v>
      </c>
      <c r="G136" s="11" t="str">
        <f t="shared" si="10"/>
        <v>43397.372</v>
      </c>
      <c r="H136" s="17">
        <f t="shared" si="11"/>
        <v>10202</v>
      </c>
      <c r="I136" s="56" t="s">
        <v>1376</v>
      </c>
      <c r="J136" s="57" t="s">
        <v>1377</v>
      </c>
      <c r="K136" s="56">
        <v>10202</v>
      </c>
      <c r="L136" s="56" t="s">
        <v>755</v>
      </c>
      <c r="M136" s="57" t="s">
        <v>566</v>
      </c>
      <c r="N136" s="57"/>
      <c r="O136" s="58" t="s">
        <v>999</v>
      </c>
      <c r="P136" s="58" t="s">
        <v>1378</v>
      </c>
    </row>
    <row r="137" spans="1:16" ht="13.5" thickBot="1">
      <c r="A137" s="17" t="str">
        <f t="shared" si="6"/>
        <v> AOEB 2 </v>
      </c>
      <c r="B137" s="12" t="str">
        <f t="shared" si="7"/>
        <v>I</v>
      </c>
      <c r="C137" s="17">
        <f t="shared" si="8"/>
        <v>43416.641000000003</v>
      </c>
      <c r="D137" s="11" t="str">
        <f t="shared" si="9"/>
        <v>vis</v>
      </c>
      <c r="E137" s="55">
        <f>VLOOKUP(C137,Active!C$21:E$961,3,FALSE)</f>
        <v>10214.004170972601</v>
      </c>
      <c r="F137" s="12" t="s">
        <v>394</v>
      </c>
      <c r="G137" s="11" t="str">
        <f t="shared" si="10"/>
        <v>43416.641</v>
      </c>
      <c r="H137" s="17">
        <f t="shared" si="11"/>
        <v>10214</v>
      </c>
      <c r="I137" s="56" t="s">
        <v>1379</v>
      </c>
      <c r="J137" s="57" t="s">
        <v>1380</v>
      </c>
      <c r="K137" s="56">
        <v>10214</v>
      </c>
      <c r="L137" s="56" t="s">
        <v>584</v>
      </c>
      <c r="M137" s="57" t="s">
        <v>566</v>
      </c>
      <c r="N137" s="57"/>
      <c r="O137" s="58" t="s">
        <v>938</v>
      </c>
      <c r="P137" s="58" t="s">
        <v>1327</v>
      </c>
    </row>
    <row r="138" spans="1:16" ht="13.5" thickBot="1">
      <c r="A138" s="17" t="str">
        <f t="shared" si="6"/>
        <v> BBS 35 </v>
      </c>
      <c r="B138" s="12" t="str">
        <f t="shared" si="7"/>
        <v>I</v>
      </c>
      <c r="C138" s="17">
        <f t="shared" si="8"/>
        <v>43458.36</v>
      </c>
      <c r="D138" s="11" t="str">
        <f t="shared" si="9"/>
        <v>vis</v>
      </c>
      <c r="E138" s="55">
        <f>VLOOKUP(C138,Active!C$21:E$961,3,FALSE)</f>
        <v>10240.002315610292</v>
      </c>
      <c r="F138" s="12" t="s">
        <v>394</v>
      </c>
      <c r="G138" s="11" t="str">
        <f t="shared" si="10"/>
        <v>43458.360</v>
      </c>
      <c r="H138" s="17">
        <f t="shared" si="11"/>
        <v>10240</v>
      </c>
      <c r="I138" s="56" t="s">
        <v>1381</v>
      </c>
      <c r="J138" s="57" t="s">
        <v>1382</v>
      </c>
      <c r="K138" s="56">
        <v>10240</v>
      </c>
      <c r="L138" s="56" t="s">
        <v>546</v>
      </c>
      <c r="M138" s="57" t="s">
        <v>566</v>
      </c>
      <c r="N138" s="57"/>
      <c r="O138" s="58" t="s">
        <v>932</v>
      </c>
      <c r="P138" s="58" t="s">
        <v>1378</v>
      </c>
    </row>
    <row r="139" spans="1:16" ht="13.5" thickBot="1">
      <c r="A139" s="17" t="str">
        <f t="shared" ref="A139:A202" si="12">P139</f>
        <v> AOEB 2 </v>
      </c>
      <c r="B139" s="12" t="str">
        <f t="shared" ref="B139:B202" si="13">IF(H139=INT(H139),"I","II")</f>
        <v>I</v>
      </c>
      <c r="C139" s="17">
        <f t="shared" ref="C139:C202" si="14">1*G139</f>
        <v>43469.588000000003</v>
      </c>
      <c r="D139" s="11" t="str">
        <f t="shared" ref="D139:D202" si="15">VLOOKUP(F139,I$1:J$5,2,FALSE)</f>
        <v>vis</v>
      </c>
      <c r="E139" s="55">
        <f>VLOOKUP(C139,Active!C$21:E$961,3,FALSE)</f>
        <v>10246.999299430425</v>
      </c>
      <c r="F139" s="12" t="s">
        <v>394</v>
      </c>
      <c r="G139" s="11" t="str">
        <f t="shared" ref="G139:G202" si="16">MID(I139,3,LEN(I139)-3)</f>
        <v>43469.588</v>
      </c>
      <c r="H139" s="17">
        <f t="shared" ref="H139:H202" si="17">1*K139</f>
        <v>10247</v>
      </c>
      <c r="I139" s="56" t="s">
        <v>1383</v>
      </c>
      <c r="J139" s="57" t="s">
        <v>1384</v>
      </c>
      <c r="K139" s="56">
        <v>10247</v>
      </c>
      <c r="L139" s="56" t="s">
        <v>506</v>
      </c>
      <c r="M139" s="57" t="s">
        <v>566</v>
      </c>
      <c r="N139" s="57"/>
      <c r="O139" s="58" t="s">
        <v>1344</v>
      </c>
      <c r="P139" s="58" t="s">
        <v>1327</v>
      </c>
    </row>
    <row r="140" spans="1:16" ht="13.5" thickBot="1">
      <c r="A140" s="17" t="str">
        <f t="shared" si="12"/>
        <v> BBS 36 </v>
      </c>
      <c r="B140" s="12" t="str">
        <f t="shared" si="13"/>
        <v>I</v>
      </c>
      <c r="C140" s="17">
        <f t="shared" si="14"/>
        <v>43495.258000000002</v>
      </c>
      <c r="D140" s="11" t="str">
        <f t="shared" si="15"/>
        <v>vis</v>
      </c>
      <c r="E140" s="55">
        <f>VLOOKUP(C140,Active!C$21:E$961,3,FALSE)</f>
        <v>10262.996144341605</v>
      </c>
      <c r="F140" s="12" t="s">
        <v>394</v>
      </c>
      <c r="G140" s="11" t="str">
        <f t="shared" si="16"/>
        <v>43495.258</v>
      </c>
      <c r="H140" s="17">
        <f t="shared" si="17"/>
        <v>10263</v>
      </c>
      <c r="I140" s="56" t="s">
        <v>1385</v>
      </c>
      <c r="J140" s="57" t="s">
        <v>1386</v>
      </c>
      <c r="K140" s="56">
        <v>10263</v>
      </c>
      <c r="L140" s="56" t="s">
        <v>755</v>
      </c>
      <c r="M140" s="57" t="s">
        <v>566</v>
      </c>
      <c r="N140" s="57"/>
      <c r="O140" s="58" t="s">
        <v>999</v>
      </c>
      <c r="P140" s="58" t="s">
        <v>1387</v>
      </c>
    </row>
    <row r="141" spans="1:16" ht="13.5" thickBot="1">
      <c r="A141" s="17" t="str">
        <f t="shared" si="12"/>
        <v> AOEB 2 </v>
      </c>
      <c r="B141" s="12" t="str">
        <f t="shared" si="13"/>
        <v>I</v>
      </c>
      <c r="C141" s="17">
        <f t="shared" si="14"/>
        <v>43700.663</v>
      </c>
      <c r="D141" s="11" t="str">
        <f t="shared" si="15"/>
        <v>vis</v>
      </c>
      <c r="E141" s="55">
        <f>VLOOKUP(C141,Active!C$21:E$961,3,FALSE)</f>
        <v>10390.998946405543</v>
      </c>
      <c r="F141" s="12" t="s">
        <v>394</v>
      </c>
      <c r="G141" s="11" t="str">
        <f t="shared" si="16"/>
        <v>43700.663</v>
      </c>
      <c r="H141" s="17">
        <f t="shared" si="17"/>
        <v>10391</v>
      </c>
      <c r="I141" s="56" t="s">
        <v>1391</v>
      </c>
      <c r="J141" s="57" t="s">
        <v>1392</v>
      </c>
      <c r="K141" s="56">
        <v>10391</v>
      </c>
      <c r="L141" s="56" t="s">
        <v>506</v>
      </c>
      <c r="M141" s="57" t="s">
        <v>566</v>
      </c>
      <c r="N141" s="57"/>
      <c r="O141" s="58" t="s">
        <v>938</v>
      </c>
      <c r="P141" s="58" t="s">
        <v>1327</v>
      </c>
    </row>
    <row r="142" spans="1:16" ht="13.5" thickBot="1">
      <c r="A142" s="17" t="str">
        <f t="shared" si="12"/>
        <v> BBS 38 </v>
      </c>
      <c r="B142" s="12" t="str">
        <f t="shared" si="13"/>
        <v>I</v>
      </c>
      <c r="C142" s="17">
        <f t="shared" si="14"/>
        <v>43705.481</v>
      </c>
      <c r="D142" s="11" t="str">
        <f t="shared" si="15"/>
        <v>vis</v>
      </c>
      <c r="E142" s="55">
        <f>VLOOKUP(C142,Active!C$21:E$961,3,FALSE)</f>
        <v>10394.001392793625</v>
      </c>
      <c r="F142" s="12" t="s">
        <v>394</v>
      </c>
      <c r="G142" s="11" t="str">
        <f t="shared" si="16"/>
        <v>43705.481</v>
      </c>
      <c r="H142" s="17">
        <f t="shared" si="17"/>
        <v>10394</v>
      </c>
      <c r="I142" s="56" t="s">
        <v>1393</v>
      </c>
      <c r="J142" s="57" t="s">
        <v>1394</v>
      </c>
      <c r="K142" s="56">
        <v>10394</v>
      </c>
      <c r="L142" s="56" t="s">
        <v>515</v>
      </c>
      <c r="M142" s="57" t="s">
        <v>566</v>
      </c>
      <c r="N142" s="57"/>
      <c r="O142" s="58" t="s">
        <v>932</v>
      </c>
      <c r="P142" s="58" t="s">
        <v>1395</v>
      </c>
    </row>
    <row r="143" spans="1:16" ht="13.5" thickBot="1">
      <c r="A143" s="17" t="str">
        <f t="shared" si="12"/>
        <v> AOEB 2 </v>
      </c>
      <c r="B143" s="12" t="str">
        <f t="shared" si="13"/>
        <v>I</v>
      </c>
      <c r="C143" s="17">
        <f t="shared" si="14"/>
        <v>43724.733</v>
      </c>
      <c r="D143" s="11" t="str">
        <f t="shared" si="15"/>
        <v>vis</v>
      </c>
      <c r="E143" s="55">
        <f>VLOOKUP(C143,Active!C$21:E$961,3,FALSE)</f>
        <v>10405.998714890629</v>
      </c>
      <c r="F143" s="12" t="s">
        <v>394</v>
      </c>
      <c r="G143" s="11" t="str">
        <f t="shared" si="16"/>
        <v>43724.733</v>
      </c>
      <c r="H143" s="17">
        <f t="shared" si="17"/>
        <v>10406</v>
      </c>
      <c r="I143" s="56" t="s">
        <v>1396</v>
      </c>
      <c r="J143" s="57" t="s">
        <v>1397</v>
      </c>
      <c r="K143" s="56">
        <v>10406</v>
      </c>
      <c r="L143" s="56" t="s">
        <v>542</v>
      </c>
      <c r="M143" s="57" t="s">
        <v>566</v>
      </c>
      <c r="N143" s="57"/>
      <c r="O143" s="58" t="s">
        <v>938</v>
      </c>
      <c r="P143" s="58" t="s">
        <v>1327</v>
      </c>
    </row>
    <row r="144" spans="1:16" ht="13.5" thickBot="1">
      <c r="A144" s="17" t="str">
        <f t="shared" si="12"/>
        <v> BBS 38 </v>
      </c>
      <c r="B144" s="12" t="str">
        <f t="shared" si="13"/>
        <v>I</v>
      </c>
      <c r="C144" s="17">
        <f t="shared" si="14"/>
        <v>43742.381999999998</v>
      </c>
      <c r="D144" s="11" t="str">
        <f t="shared" si="15"/>
        <v>vis</v>
      </c>
      <c r="E144" s="55">
        <f>VLOOKUP(C144,Active!C$21:E$961,3,FALSE)</f>
        <v>10416.997091043237</v>
      </c>
      <c r="F144" s="12" t="s">
        <v>394</v>
      </c>
      <c r="G144" s="11" t="str">
        <f t="shared" si="16"/>
        <v>43742.382</v>
      </c>
      <c r="H144" s="17">
        <f t="shared" si="17"/>
        <v>10417</v>
      </c>
      <c r="I144" s="56" t="s">
        <v>1398</v>
      </c>
      <c r="J144" s="57" t="s">
        <v>1399</v>
      </c>
      <c r="K144" s="56">
        <v>10417</v>
      </c>
      <c r="L144" s="56" t="s">
        <v>798</v>
      </c>
      <c r="M144" s="57" t="s">
        <v>566</v>
      </c>
      <c r="N144" s="57"/>
      <c r="O144" s="58" t="s">
        <v>999</v>
      </c>
      <c r="P144" s="58" t="s">
        <v>1395</v>
      </c>
    </row>
    <row r="145" spans="1:16" ht="13.5" thickBot="1">
      <c r="A145" s="17" t="str">
        <f t="shared" si="12"/>
        <v> MVS 8.136 </v>
      </c>
      <c r="B145" s="12" t="str">
        <f t="shared" si="13"/>
        <v>I</v>
      </c>
      <c r="C145" s="17">
        <f t="shared" si="14"/>
        <v>43742.381999999998</v>
      </c>
      <c r="D145" s="11" t="str">
        <f t="shared" si="15"/>
        <v>vis</v>
      </c>
      <c r="E145" s="55">
        <f>VLOOKUP(C145,Active!C$21:E$961,3,FALSE)</f>
        <v>10416.997091043237</v>
      </c>
      <c r="F145" s="12" t="s">
        <v>394</v>
      </c>
      <c r="G145" s="11" t="str">
        <f t="shared" si="16"/>
        <v>43742.382</v>
      </c>
      <c r="H145" s="17">
        <f t="shared" si="17"/>
        <v>10417</v>
      </c>
      <c r="I145" s="56" t="s">
        <v>1398</v>
      </c>
      <c r="J145" s="57" t="s">
        <v>1399</v>
      </c>
      <c r="K145" s="56">
        <v>10417</v>
      </c>
      <c r="L145" s="56" t="s">
        <v>798</v>
      </c>
      <c r="M145" s="57" t="s">
        <v>566</v>
      </c>
      <c r="N145" s="57"/>
      <c r="O145" s="58" t="s">
        <v>1400</v>
      </c>
      <c r="P145" s="58" t="s">
        <v>1401</v>
      </c>
    </row>
    <row r="146" spans="1:16" ht="13.5" thickBot="1">
      <c r="A146" s="17" t="str">
        <f t="shared" si="12"/>
        <v> AOEB 2 </v>
      </c>
      <c r="B146" s="12" t="str">
        <f t="shared" si="13"/>
        <v>I</v>
      </c>
      <c r="C146" s="17">
        <f t="shared" si="14"/>
        <v>43753.620999999999</v>
      </c>
      <c r="D146" s="11" t="str">
        <f t="shared" si="15"/>
        <v>vis</v>
      </c>
      <c r="E146" s="55">
        <f>VLOOKUP(C146,Active!C$21:E$961,3,FALSE)</f>
        <v>10424.000929763797</v>
      </c>
      <c r="F146" s="12" t="s">
        <v>394</v>
      </c>
      <c r="G146" s="11" t="str">
        <f t="shared" si="16"/>
        <v>43753.621</v>
      </c>
      <c r="H146" s="17">
        <f t="shared" si="17"/>
        <v>10424</v>
      </c>
      <c r="I146" s="56" t="s">
        <v>1402</v>
      </c>
      <c r="J146" s="57" t="s">
        <v>1403</v>
      </c>
      <c r="K146" s="56">
        <v>10424</v>
      </c>
      <c r="L146" s="56" t="s">
        <v>527</v>
      </c>
      <c r="M146" s="57" t="s">
        <v>566</v>
      </c>
      <c r="N146" s="57"/>
      <c r="O146" s="58" t="s">
        <v>938</v>
      </c>
      <c r="P146" s="58" t="s">
        <v>1327</v>
      </c>
    </row>
    <row r="147" spans="1:16" ht="13.5" thickBot="1">
      <c r="A147" s="17" t="str">
        <f t="shared" si="12"/>
        <v> AOEB 2 </v>
      </c>
      <c r="B147" s="12" t="str">
        <f t="shared" si="13"/>
        <v>I</v>
      </c>
      <c r="C147" s="17">
        <f t="shared" si="14"/>
        <v>43777.692999999999</v>
      </c>
      <c r="D147" s="11" t="str">
        <f t="shared" si="15"/>
        <v>vis</v>
      </c>
      <c r="E147" s="55">
        <f>VLOOKUP(C147,Active!C$21:E$961,3,FALSE)</f>
        <v>10439.001944594414</v>
      </c>
      <c r="F147" s="12" t="s">
        <v>394</v>
      </c>
      <c r="G147" s="11" t="str">
        <f t="shared" si="16"/>
        <v>43777.693</v>
      </c>
      <c r="H147" s="17">
        <f t="shared" si="17"/>
        <v>10439</v>
      </c>
      <c r="I147" s="56" t="s">
        <v>1404</v>
      </c>
      <c r="J147" s="57" t="s">
        <v>1405</v>
      </c>
      <c r="K147" s="56">
        <v>10439</v>
      </c>
      <c r="L147" s="56" t="s">
        <v>515</v>
      </c>
      <c r="M147" s="57" t="s">
        <v>566</v>
      </c>
      <c r="N147" s="57"/>
      <c r="O147" s="58" t="s">
        <v>938</v>
      </c>
      <c r="P147" s="58" t="s">
        <v>1327</v>
      </c>
    </row>
    <row r="148" spans="1:16" ht="13.5" thickBot="1">
      <c r="A148" s="17" t="str">
        <f t="shared" si="12"/>
        <v> AOEB 2 </v>
      </c>
      <c r="B148" s="12" t="str">
        <f t="shared" si="13"/>
        <v>I</v>
      </c>
      <c r="C148" s="17">
        <f t="shared" si="14"/>
        <v>43777.695</v>
      </c>
      <c r="D148" s="11" t="str">
        <f t="shared" si="15"/>
        <v>vis</v>
      </c>
      <c r="E148" s="55">
        <f>VLOOKUP(C148,Active!C$21:E$961,3,FALSE)</f>
        <v>10439.003190939948</v>
      </c>
      <c r="F148" s="12" t="s">
        <v>394</v>
      </c>
      <c r="G148" s="11" t="str">
        <f t="shared" si="16"/>
        <v>43777.695</v>
      </c>
      <c r="H148" s="17">
        <f t="shared" si="17"/>
        <v>10439</v>
      </c>
      <c r="I148" s="56" t="s">
        <v>1406</v>
      </c>
      <c r="J148" s="57" t="s">
        <v>1407</v>
      </c>
      <c r="K148" s="56">
        <v>10439</v>
      </c>
      <c r="L148" s="56" t="s">
        <v>593</v>
      </c>
      <c r="M148" s="57" t="s">
        <v>566</v>
      </c>
      <c r="N148" s="57"/>
      <c r="O148" s="58" t="s">
        <v>1344</v>
      </c>
      <c r="P148" s="58" t="s">
        <v>1327</v>
      </c>
    </row>
    <row r="149" spans="1:16" ht="13.5" thickBot="1">
      <c r="A149" s="17" t="str">
        <f t="shared" si="12"/>
        <v> BBS 39 </v>
      </c>
      <c r="B149" s="12" t="str">
        <f t="shared" si="13"/>
        <v>I</v>
      </c>
      <c r="C149" s="17">
        <f t="shared" si="14"/>
        <v>43787.315999999999</v>
      </c>
      <c r="D149" s="11" t="str">
        <f t="shared" si="15"/>
        <v>vis</v>
      </c>
      <c r="E149" s="55">
        <f>VLOOKUP(C149,Active!C$21:E$961,3,FALSE)</f>
        <v>10444.998736124617</v>
      </c>
      <c r="F149" s="12" t="s">
        <v>394</v>
      </c>
      <c r="G149" s="11" t="str">
        <f t="shared" si="16"/>
        <v>43787.316</v>
      </c>
      <c r="H149" s="17">
        <f t="shared" si="17"/>
        <v>10445</v>
      </c>
      <c r="I149" s="56" t="s">
        <v>1408</v>
      </c>
      <c r="J149" s="57" t="s">
        <v>1409</v>
      </c>
      <c r="K149" s="56">
        <v>10445</v>
      </c>
      <c r="L149" s="56" t="s">
        <v>542</v>
      </c>
      <c r="M149" s="57" t="s">
        <v>566</v>
      </c>
      <c r="N149" s="57"/>
      <c r="O149" s="58" t="s">
        <v>999</v>
      </c>
      <c r="P149" s="58" t="s">
        <v>1410</v>
      </c>
    </row>
    <row r="150" spans="1:16" ht="13.5" thickBot="1">
      <c r="A150" s="17" t="str">
        <f t="shared" si="12"/>
        <v> BBS 39 </v>
      </c>
      <c r="B150" s="12" t="str">
        <f t="shared" si="13"/>
        <v>I</v>
      </c>
      <c r="C150" s="17">
        <f t="shared" si="14"/>
        <v>43795.338000000003</v>
      </c>
      <c r="D150" s="11" t="str">
        <f t="shared" si="15"/>
        <v>vis</v>
      </c>
      <c r="E150" s="55">
        <f>VLOOKUP(C150,Active!C$21:E$961,3,FALSE)</f>
        <v>10449.997828055961</v>
      </c>
      <c r="F150" s="12" t="s">
        <v>394</v>
      </c>
      <c r="G150" s="11" t="str">
        <f t="shared" si="16"/>
        <v>43795.338</v>
      </c>
      <c r="H150" s="17">
        <f t="shared" si="17"/>
        <v>10450</v>
      </c>
      <c r="I150" s="56" t="s">
        <v>1411</v>
      </c>
      <c r="J150" s="57" t="s">
        <v>1412</v>
      </c>
      <c r="K150" s="56">
        <v>10450</v>
      </c>
      <c r="L150" s="56" t="s">
        <v>510</v>
      </c>
      <c r="M150" s="57" t="s">
        <v>566</v>
      </c>
      <c r="N150" s="57"/>
      <c r="O150" s="58" t="s">
        <v>999</v>
      </c>
      <c r="P150" s="58" t="s">
        <v>1410</v>
      </c>
    </row>
    <row r="151" spans="1:16" ht="13.5" thickBot="1">
      <c r="A151" s="17" t="str">
        <f t="shared" si="12"/>
        <v> BBS 39 </v>
      </c>
      <c r="B151" s="12" t="str">
        <f t="shared" si="13"/>
        <v>I</v>
      </c>
      <c r="C151" s="17">
        <f t="shared" si="14"/>
        <v>43795.356</v>
      </c>
      <c r="D151" s="11" t="str">
        <f t="shared" si="15"/>
        <v>vis</v>
      </c>
      <c r="E151" s="55">
        <f>VLOOKUP(C151,Active!C$21:E$961,3,FALSE)</f>
        <v>10450.009045165751</v>
      </c>
      <c r="F151" s="12" t="s">
        <v>394</v>
      </c>
      <c r="G151" s="11" t="str">
        <f t="shared" si="16"/>
        <v>43795.356</v>
      </c>
      <c r="H151" s="17">
        <f t="shared" si="17"/>
        <v>10450</v>
      </c>
      <c r="I151" s="56" t="s">
        <v>1416</v>
      </c>
      <c r="J151" s="57" t="s">
        <v>1417</v>
      </c>
      <c r="K151" s="56">
        <v>10450</v>
      </c>
      <c r="L151" s="56" t="s">
        <v>667</v>
      </c>
      <c r="M151" s="57" t="s">
        <v>566</v>
      </c>
      <c r="N151" s="57"/>
      <c r="O151" s="58" t="s">
        <v>932</v>
      </c>
      <c r="P151" s="58" t="s">
        <v>1410</v>
      </c>
    </row>
    <row r="152" spans="1:16" ht="13.5" thickBot="1">
      <c r="A152" s="17" t="str">
        <f t="shared" si="12"/>
        <v> AOEB 2 </v>
      </c>
      <c r="B152" s="12" t="str">
        <f t="shared" si="13"/>
        <v>I</v>
      </c>
      <c r="C152" s="17">
        <f t="shared" si="14"/>
        <v>43822.616999999998</v>
      </c>
      <c r="D152" s="11" t="str">
        <f t="shared" si="15"/>
        <v>vis</v>
      </c>
      <c r="E152" s="55">
        <f>VLOOKUP(C152,Active!C$21:E$961,3,FALSE)</f>
        <v>10466.997357948132</v>
      </c>
      <c r="F152" s="12" t="s">
        <v>394</v>
      </c>
      <c r="G152" s="11" t="str">
        <f t="shared" si="16"/>
        <v>43822.617</v>
      </c>
      <c r="H152" s="17">
        <f t="shared" si="17"/>
        <v>10467</v>
      </c>
      <c r="I152" s="56" t="s">
        <v>1421</v>
      </c>
      <c r="J152" s="57" t="s">
        <v>1422</v>
      </c>
      <c r="K152" s="56">
        <v>10467</v>
      </c>
      <c r="L152" s="56" t="s">
        <v>798</v>
      </c>
      <c r="M152" s="57" t="s">
        <v>566</v>
      </c>
      <c r="N152" s="57"/>
      <c r="O152" s="58" t="s">
        <v>1344</v>
      </c>
      <c r="P152" s="58" t="s">
        <v>1327</v>
      </c>
    </row>
    <row r="153" spans="1:16" ht="13.5" thickBot="1">
      <c r="A153" s="17" t="str">
        <f t="shared" si="12"/>
        <v> AOEB 2 </v>
      </c>
      <c r="B153" s="12" t="str">
        <f t="shared" si="13"/>
        <v>I</v>
      </c>
      <c r="C153" s="17">
        <f t="shared" si="14"/>
        <v>43822.624000000003</v>
      </c>
      <c r="D153" s="11" t="str">
        <f t="shared" si="15"/>
        <v>vis</v>
      </c>
      <c r="E153" s="55">
        <f>VLOOKUP(C153,Active!C$21:E$961,3,FALSE)</f>
        <v>10467.001720157499</v>
      </c>
      <c r="F153" s="12" t="s">
        <v>394</v>
      </c>
      <c r="G153" s="11" t="str">
        <f t="shared" si="16"/>
        <v>43822.624</v>
      </c>
      <c r="H153" s="17">
        <f t="shared" si="17"/>
        <v>10467</v>
      </c>
      <c r="I153" s="56" t="s">
        <v>1423</v>
      </c>
      <c r="J153" s="57" t="s">
        <v>1424</v>
      </c>
      <c r="K153" s="56">
        <v>10467</v>
      </c>
      <c r="L153" s="56" t="s">
        <v>515</v>
      </c>
      <c r="M153" s="57" t="s">
        <v>566</v>
      </c>
      <c r="N153" s="57"/>
      <c r="O153" s="58" t="s">
        <v>938</v>
      </c>
      <c r="P153" s="58" t="s">
        <v>1327</v>
      </c>
    </row>
    <row r="154" spans="1:16" ht="13.5" thickBot="1">
      <c r="A154" s="17" t="str">
        <f t="shared" si="12"/>
        <v> BBS 44 </v>
      </c>
      <c r="B154" s="12" t="str">
        <f t="shared" si="13"/>
        <v>I</v>
      </c>
      <c r="C154" s="17">
        <f t="shared" si="14"/>
        <v>44034.438000000002</v>
      </c>
      <c r="D154" s="11" t="str">
        <f t="shared" si="15"/>
        <v>vis</v>
      </c>
      <c r="E154" s="55">
        <f>VLOOKUP(C154,Active!C$21:E$961,3,FALSE)</f>
        <v>10598.998436480719</v>
      </c>
      <c r="F154" s="12" t="s">
        <v>394</v>
      </c>
      <c r="G154" s="11" t="str">
        <f t="shared" si="16"/>
        <v>44034.438</v>
      </c>
      <c r="H154" s="17">
        <f t="shared" si="17"/>
        <v>10599</v>
      </c>
      <c r="I154" s="56" t="s">
        <v>1430</v>
      </c>
      <c r="J154" s="57" t="s">
        <v>1431</v>
      </c>
      <c r="K154" s="56">
        <v>10599</v>
      </c>
      <c r="L154" s="56" t="s">
        <v>542</v>
      </c>
      <c r="M154" s="57" t="s">
        <v>566</v>
      </c>
      <c r="N154" s="57"/>
      <c r="O154" s="58" t="s">
        <v>999</v>
      </c>
      <c r="P154" s="58" t="s">
        <v>1432</v>
      </c>
    </row>
    <row r="155" spans="1:16" ht="13.5" thickBot="1">
      <c r="A155" s="17" t="str">
        <f t="shared" si="12"/>
        <v> MVS 8.192 </v>
      </c>
      <c r="B155" s="12" t="str">
        <f t="shared" si="13"/>
        <v>I</v>
      </c>
      <c r="C155" s="17">
        <f t="shared" si="14"/>
        <v>44111.459000000003</v>
      </c>
      <c r="D155" s="11" t="str">
        <f t="shared" si="15"/>
        <v>vis</v>
      </c>
      <c r="E155" s="55">
        <f>VLOOKUP(C155,Active!C$21:E$961,3,FALSE)</f>
        <v>10646.995826114695</v>
      </c>
      <c r="F155" s="12" t="s">
        <v>394</v>
      </c>
      <c r="G155" s="11" t="str">
        <f t="shared" si="16"/>
        <v>44111.459</v>
      </c>
      <c r="H155" s="17">
        <f t="shared" si="17"/>
        <v>10647</v>
      </c>
      <c r="I155" s="56" t="s">
        <v>1433</v>
      </c>
      <c r="J155" s="57" t="s">
        <v>1434</v>
      </c>
      <c r="K155" s="56">
        <v>10647</v>
      </c>
      <c r="L155" s="56" t="s">
        <v>755</v>
      </c>
      <c r="M155" s="57" t="s">
        <v>566</v>
      </c>
      <c r="N155" s="57"/>
      <c r="O155" s="58" t="s">
        <v>1400</v>
      </c>
      <c r="P155" s="58" t="s">
        <v>1435</v>
      </c>
    </row>
    <row r="156" spans="1:16" ht="13.5" thickBot="1">
      <c r="A156" s="17" t="str">
        <f t="shared" si="12"/>
        <v> BBS 45 </v>
      </c>
      <c r="B156" s="12" t="str">
        <f t="shared" si="13"/>
        <v>I</v>
      </c>
      <c r="C156" s="17">
        <f t="shared" si="14"/>
        <v>44124.311000000002</v>
      </c>
      <c r="D156" s="11" t="str">
        <f t="shared" si="15"/>
        <v>vis</v>
      </c>
      <c r="E156" s="55">
        <f>VLOOKUP(C156,Active!C$21:E$961,3,FALSE)</f>
        <v>10655.004842507311</v>
      </c>
      <c r="F156" s="12" t="s">
        <v>394</v>
      </c>
      <c r="G156" s="11" t="str">
        <f t="shared" si="16"/>
        <v>44124.311</v>
      </c>
      <c r="H156" s="17">
        <f t="shared" si="17"/>
        <v>10655</v>
      </c>
      <c r="I156" s="56" t="s">
        <v>1436</v>
      </c>
      <c r="J156" s="57" t="s">
        <v>1437</v>
      </c>
      <c r="K156" s="56">
        <v>10655</v>
      </c>
      <c r="L156" s="56" t="s">
        <v>628</v>
      </c>
      <c r="M156" s="57" t="s">
        <v>566</v>
      </c>
      <c r="N156" s="57"/>
      <c r="O156" s="58" t="s">
        <v>999</v>
      </c>
      <c r="P156" s="58" t="s">
        <v>1438</v>
      </c>
    </row>
    <row r="157" spans="1:16" ht="13.5" thickBot="1">
      <c r="A157" s="17" t="str">
        <f t="shared" si="12"/>
        <v> BBS 45 </v>
      </c>
      <c r="B157" s="12" t="str">
        <f t="shared" si="13"/>
        <v>I</v>
      </c>
      <c r="C157" s="17">
        <f t="shared" si="14"/>
        <v>44148.377</v>
      </c>
      <c r="D157" s="11" t="str">
        <f t="shared" si="15"/>
        <v>vis</v>
      </c>
      <c r="E157" s="55">
        <f>VLOOKUP(C157,Active!C$21:E$961,3,FALSE)</f>
        <v>10670.002118301332</v>
      </c>
      <c r="F157" s="12" t="s">
        <v>394</v>
      </c>
      <c r="G157" s="11" t="str">
        <f t="shared" si="16"/>
        <v>44148.377</v>
      </c>
      <c r="H157" s="17">
        <f t="shared" si="17"/>
        <v>10670</v>
      </c>
      <c r="I157" s="56" t="s">
        <v>1439</v>
      </c>
      <c r="J157" s="57" t="s">
        <v>1440</v>
      </c>
      <c r="K157" s="56">
        <v>10670</v>
      </c>
      <c r="L157" s="56" t="s">
        <v>546</v>
      </c>
      <c r="M157" s="57" t="s">
        <v>566</v>
      </c>
      <c r="N157" s="57"/>
      <c r="O157" s="58" t="s">
        <v>932</v>
      </c>
      <c r="P157" s="58" t="s">
        <v>1438</v>
      </c>
    </row>
    <row r="158" spans="1:16" ht="13.5" thickBot="1">
      <c r="A158" s="17" t="str">
        <f t="shared" si="12"/>
        <v> BBS 45 </v>
      </c>
      <c r="B158" s="12" t="str">
        <f t="shared" si="13"/>
        <v>I</v>
      </c>
      <c r="C158" s="17">
        <f t="shared" si="14"/>
        <v>44164.425000000003</v>
      </c>
      <c r="D158" s="11" t="str">
        <f t="shared" si="15"/>
        <v>vis</v>
      </c>
      <c r="E158" s="55">
        <f>VLOOKUP(C158,Active!C$21:E$961,3,FALSE)</f>
        <v>10680.002794855078</v>
      </c>
      <c r="F158" s="12" t="s">
        <v>394</v>
      </c>
      <c r="G158" s="11" t="str">
        <f t="shared" si="16"/>
        <v>44164.425</v>
      </c>
      <c r="H158" s="17">
        <f t="shared" si="17"/>
        <v>10680</v>
      </c>
      <c r="I158" s="56" t="s">
        <v>1441</v>
      </c>
      <c r="J158" s="57" t="s">
        <v>1442</v>
      </c>
      <c r="K158" s="56">
        <v>10680</v>
      </c>
      <c r="L158" s="56" t="s">
        <v>593</v>
      </c>
      <c r="M158" s="57" t="s">
        <v>566</v>
      </c>
      <c r="N158" s="57"/>
      <c r="O158" s="58" t="s">
        <v>932</v>
      </c>
      <c r="P158" s="58" t="s">
        <v>1438</v>
      </c>
    </row>
    <row r="159" spans="1:16" ht="13.5" thickBot="1">
      <c r="A159" s="17" t="str">
        <f t="shared" si="12"/>
        <v> AOEB 2 </v>
      </c>
      <c r="B159" s="12" t="str">
        <f t="shared" si="13"/>
        <v>I</v>
      </c>
      <c r="C159" s="17">
        <f t="shared" si="14"/>
        <v>44191.703999999998</v>
      </c>
      <c r="D159" s="11" t="str">
        <f t="shared" si="15"/>
        <v>vis</v>
      </c>
      <c r="E159" s="55">
        <f>VLOOKUP(C159,Active!C$21:E$961,3,FALSE)</f>
        <v>10697.002324747251</v>
      </c>
      <c r="F159" s="12" t="s">
        <v>394</v>
      </c>
      <c r="G159" s="11" t="str">
        <f t="shared" si="16"/>
        <v>44191.704</v>
      </c>
      <c r="H159" s="17">
        <f t="shared" si="17"/>
        <v>10697</v>
      </c>
      <c r="I159" s="56" t="s">
        <v>1443</v>
      </c>
      <c r="J159" s="57" t="s">
        <v>1444</v>
      </c>
      <c r="K159" s="56">
        <v>10697</v>
      </c>
      <c r="L159" s="56" t="s">
        <v>546</v>
      </c>
      <c r="M159" s="57" t="s">
        <v>566</v>
      </c>
      <c r="N159" s="57"/>
      <c r="O159" s="58" t="s">
        <v>1344</v>
      </c>
      <c r="P159" s="58" t="s">
        <v>1327</v>
      </c>
    </row>
    <row r="160" spans="1:16" ht="13.5" thickBot="1">
      <c r="A160" s="17" t="str">
        <f t="shared" si="12"/>
        <v> BBS 45 </v>
      </c>
      <c r="B160" s="12" t="str">
        <f t="shared" si="13"/>
        <v>I</v>
      </c>
      <c r="C160" s="17">
        <f t="shared" si="14"/>
        <v>44201.326000000001</v>
      </c>
      <c r="D160" s="11" t="str">
        <f t="shared" si="15"/>
        <v>vis</v>
      </c>
      <c r="E160" s="55">
        <f>VLOOKUP(C160,Active!C$21:E$961,3,FALSE)</f>
        <v>10702.998493104689</v>
      </c>
      <c r="F160" s="12" t="s">
        <v>394</v>
      </c>
      <c r="G160" s="11" t="str">
        <f t="shared" si="16"/>
        <v>44201.326</v>
      </c>
      <c r="H160" s="17">
        <f t="shared" si="17"/>
        <v>10703</v>
      </c>
      <c r="I160" s="56" t="s">
        <v>1445</v>
      </c>
      <c r="J160" s="57" t="s">
        <v>1446</v>
      </c>
      <c r="K160" s="56">
        <v>10703</v>
      </c>
      <c r="L160" s="56" t="s">
        <v>542</v>
      </c>
      <c r="M160" s="57" t="s">
        <v>566</v>
      </c>
      <c r="N160" s="57"/>
      <c r="O160" s="58" t="s">
        <v>999</v>
      </c>
      <c r="P160" s="58" t="s">
        <v>1438</v>
      </c>
    </row>
    <row r="161" spans="1:16" ht="13.5" thickBot="1">
      <c r="A161" s="17" t="str">
        <f t="shared" si="12"/>
        <v> VSSC 59.18 </v>
      </c>
      <c r="B161" s="12" t="str">
        <f t="shared" si="13"/>
        <v>I</v>
      </c>
      <c r="C161" s="17">
        <f t="shared" si="14"/>
        <v>44201.330999999998</v>
      </c>
      <c r="D161" s="11" t="str">
        <f t="shared" si="15"/>
        <v>vis</v>
      </c>
      <c r="E161" s="55">
        <f>VLOOKUP(C161,Active!C$21:E$961,3,FALSE)</f>
        <v>10703.001608968518</v>
      </c>
      <c r="F161" s="12" t="s">
        <v>394</v>
      </c>
      <c r="G161" s="11" t="str">
        <f t="shared" si="16"/>
        <v>44201.331</v>
      </c>
      <c r="H161" s="17">
        <f t="shared" si="17"/>
        <v>10703</v>
      </c>
      <c r="I161" s="56" t="s">
        <v>1447</v>
      </c>
      <c r="J161" s="57" t="s">
        <v>1448</v>
      </c>
      <c r="K161" s="56">
        <v>10703</v>
      </c>
      <c r="L161" s="56" t="s">
        <v>515</v>
      </c>
      <c r="M161" s="57" t="s">
        <v>566</v>
      </c>
      <c r="N161" s="57"/>
      <c r="O161" s="58" t="s">
        <v>1449</v>
      </c>
      <c r="P161" s="58" t="s">
        <v>1450</v>
      </c>
    </row>
    <row r="162" spans="1:16" ht="13.5" thickBot="1">
      <c r="A162" s="17" t="str">
        <f t="shared" si="12"/>
        <v> BBS 45 </v>
      </c>
      <c r="B162" s="12" t="str">
        <f t="shared" si="13"/>
        <v>I</v>
      </c>
      <c r="C162" s="17">
        <f t="shared" si="14"/>
        <v>44201.338000000003</v>
      </c>
      <c r="D162" s="11" t="str">
        <f t="shared" si="15"/>
        <v>vis</v>
      </c>
      <c r="E162" s="55">
        <f>VLOOKUP(C162,Active!C$21:E$961,3,FALSE)</f>
        <v>10703.005971177885</v>
      </c>
      <c r="F162" s="12" t="s">
        <v>394</v>
      </c>
      <c r="G162" s="11" t="str">
        <f t="shared" si="16"/>
        <v>44201.338</v>
      </c>
      <c r="H162" s="17">
        <f t="shared" si="17"/>
        <v>10703</v>
      </c>
      <c r="I162" s="56" t="s">
        <v>1451</v>
      </c>
      <c r="J162" s="57" t="s">
        <v>1452</v>
      </c>
      <c r="K162" s="56">
        <v>10703</v>
      </c>
      <c r="L162" s="56" t="s">
        <v>877</v>
      </c>
      <c r="M162" s="57" t="s">
        <v>566</v>
      </c>
      <c r="N162" s="57"/>
      <c r="O162" s="58" t="s">
        <v>932</v>
      </c>
      <c r="P162" s="58" t="s">
        <v>1438</v>
      </c>
    </row>
    <row r="163" spans="1:16" ht="13.5" thickBot="1">
      <c r="A163" s="17" t="str">
        <f t="shared" si="12"/>
        <v> AOEB 2 </v>
      </c>
      <c r="B163" s="12" t="str">
        <f t="shared" si="13"/>
        <v>I</v>
      </c>
      <c r="C163" s="17">
        <f t="shared" si="14"/>
        <v>44228.605000000003</v>
      </c>
      <c r="D163" s="11" t="str">
        <f t="shared" si="15"/>
        <v>vis</v>
      </c>
      <c r="E163" s="55">
        <f>VLOOKUP(C163,Active!C$21:E$961,3,FALSE)</f>
        <v>10719.998022996864</v>
      </c>
      <c r="F163" s="12" t="s">
        <v>394</v>
      </c>
      <c r="G163" s="11" t="str">
        <f t="shared" si="16"/>
        <v>44228.605</v>
      </c>
      <c r="H163" s="17">
        <f t="shared" si="17"/>
        <v>10720</v>
      </c>
      <c r="I163" s="56" t="s">
        <v>1453</v>
      </c>
      <c r="J163" s="57" t="s">
        <v>1454</v>
      </c>
      <c r="K163" s="56">
        <v>10720</v>
      </c>
      <c r="L163" s="56" t="s">
        <v>510</v>
      </c>
      <c r="M163" s="57" t="s">
        <v>566</v>
      </c>
      <c r="N163" s="57"/>
      <c r="O163" s="58" t="s">
        <v>938</v>
      </c>
      <c r="P163" s="58" t="s">
        <v>1327</v>
      </c>
    </row>
    <row r="164" spans="1:16" ht="13.5" thickBot="1">
      <c r="A164" s="17" t="str">
        <f t="shared" si="12"/>
        <v> BBS 49 </v>
      </c>
      <c r="B164" s="12" t="str">
        <f t="shared" si="13"/>
        <v>I</v>
      </c>
      <c r="C164" s="17">
        <f t="shared" si="14"/>
        <v>44435.612999999998</v>
      </c>
      <c r="D164" s="11" t="str">
        <f t="shared" si="15"/>
        <v>vis</v>
      </c>
      <c r="E164" s="55">
        <f>VLOOKUP(C164,Active!C$21:E$961,3,FALSE)</f>
        <v>10848.999771005196</v>
      </c>
      <c r="F164" s="12" t="s">
        <v>394</v>
      </c>
      <c r="G164" s="11" t="str">
        <f t="shared" si="16"/>
        <v>44435.613</v>
      </c>
      <c r="H164" s="17">
        <f t="shared" si="17"/>
        <v>10849</v>
      </c>
      <c r="I164" s="56" t="s">
        <v>1455</v>
      </c>
      <c r="J164" s="57" t="s">
        <v>1456</v>
      </c>
      <c r="K164" s="56">
        <v>10849</v>
      </c>
      <c r="L164" s="56" t="s">
        <v>533</v>
      </c>
      <c r="M164" s="57" t="s">
        <v>566</v>
      </c>
      <c r="N164" s="57"/>
      <c r="O164" s="58" t="s">
        <v>924</v>
      </c>
      <c r="P164" s="58" t="s">
        <v>1457</v>
      </c>
    </row>
    <row r="165" spans="1:16" ht="13.5" thickBot="1">
      <c r="A165" s="17" t="str">
        <f t="shared" si="12"/>
        <v>IBVS 2545 </v>
      </c>
      <c r="B165" s="12" t="str">
        <f t="shared" si="13"/>
        <v>I</v>
      </c>
      <c r="C165" s="17">
        <f t="shared" si="14"/>
        <v>44446.843500000003</v>
      </c>
      <c r="D165" s="11" t="str">
        <f t="shared" si="15"/>
        <v>vis</v>
      </c>
      <c r="E165" s="55">
        <f>VLOOKUP(C165,Active!C$21:E$961,3,FALSE)</f>
        <v>10855.998312757245</v>
      </c>
      <c r="F165" s="12" t="s">
        <v>394</v>
      </c>
      <c r="G165" s="11" t="str">
        <f t="shared" si="16"/>
        <v>44446.8435</v>
      </c>
      <c r="H165" s="17">
        <f t="shared" si="17"/>
        <v>10856</v>
      </c>
      <c r="I165" s="56" t="s">
        <v>1458</v>
      </c>
      <c r="J165" s="57" t="s">
        <v>1459</v>
      </c>
      <c r="K165" s="56">
        <v>10856</v>
      </c>
      <c r="L165" s="56" t="s">
        <v>1460</v>
      </c>
      <c r="M165" s="57" t="s">
        <v>649</v>
      </c>
      <c r="N165" s="57" t="s">
        <v>650</v>
      </c>
      <c r="O165" s="58" t="s">
        <v>1461</v>
      </c>
      <c r="P165" s="59" t="s">
        <v>1462</v>
      </c>
    </row>
    <row r="166" spans="1:16" ht="13.5" thickBot="1">
      <c r="A166" s="17" t="str">
        <f t="shared" si="12"/>
        <v>IBVS 2545 </v>
      </c>
      <c r="B166" s="12" t="str">
        <f t="shared" si="13"/>
        <v>II</v>
      </c>
      <c r="C166" s="17">
        <f t="shared" si="14"/>
        <v>44458.877500000002</v>
      </c>
      <c r="D166" s="11" t="str">
        <f t="shared" si="15"/>
        <v>vis</v>
      </c>
      <c r="E166" s="55">
        <f>VLOOKUP(C166,Active!C$21:E$961,3,FALSE)</f>
        <v>10863.49757382702</v>
      </c>
      <c r="F166" s="12" t="s">
        <v>394</v>
      </c>
      <c r="G166" s="11" t="str">
        <f t="shared" si="16"/>
        <v>44458.8775</v>
      </c>
      <c r="H166" s="17">
        <f t="shared" si="17"/>
        <v>10863.5</v>
      </c>
      <c r="I166" s="56" t="s">
        <v>1463</v>
      </c>
      <c r="J166" s="57" t="s">
        <v>1464</v>
      </c>
      <c r="K166" s="56">
        <v>10863.5</v>
      </c>
      <c r="L166" s="56" t="s">
        <v>1465</v>
      </c>
      <c r="M166" s="57" t="s">
        <v>649</v>
      </c>
      <c r="N166" s="57" t="s">
        <v>650</v>
      </c>
      <c r="O166" s="58" t="s">
        <v>1461</v>
      </c>
      <c r="P166" s="59" t="s">
        <v>1462</v>
      </c>
    </row>
    <row r="167" spans="1:16" ht="13.5" thickBot="1">
      <c r="A167" s="17" t="str">
        <f t="shared" si="12"/>
        <v> BBS 49 </v>
      </c>
      <c r="B167" s="12" t="str">
        <f t="shared" si="13"/>
        <v>I</v>
      </c>
      <c r="C167" s="17">
        <f t="shared" si="14"/>
        <v>44469.326999999997</v>
      </c>
      <c r="D167" s="11" t="str">
        <f t="shared" si="15"/>
        <v>vis</v>
      </c>
      <c r="E167" s="55">
        <f>VLOOKUP(C167,Active!C$21:E$961,3,FALSE)</f>
        <v>10870.009417648576</v>
      </c>
      <c r="F167" s="12" t="s">
        <v>394</v>
      </c>
      <c r="G167" s="11" t="str">
        <f t="shared" si="16"/>
        <v>44469.327</v>
      </c>
      <c r="H167" s="17">
        <f t="shared" si="17"/>
        <v>10870</v>
      </c>
      <c r="I167" s="56" t="s">
        <v>1466</v>
      </c>
      <c r="J167" s="57" t="s">
        <v>1467</v>
      </c>
      <c r="K167" s="56">
        <v>10870</v>
      </c>
      <c r="L167" s="56" t="s">
        <v>667</v>
      </c>
      <c r="M167" s="57" t="s">
        <v>566</v>
      </c>
      <c r="N167" s="57"/>
      <c r="O167" s="58" t="s">
        <v>1468</v>
      </c>
      <c r="P167" s="58" t="s">
        <v>1457</v>
      </c>
    </row>
    <row r="168" spans="1:16" ht="13.5" thickBot="1">
      <c r="A168" s="17" t="str">
        <f t="shared" si="12"/>
        <v> BBS 49 </v>
      </c>
      <c r="B168" s="12" t="str">
        <f t="shared" si="13"/>
        <v>I</v>
      </c>
      <c r="C168" s="17">
        <f t="shared" si="14"/>
        <v>44477.345999999998</v>
      </c>
      <c r="D168" s="11" t="str">
        <f t="shared" si="15"/>
        <v>vis</v>
      </c>
      <c r="E168" s="55">
        <f>VLOOKUP(C168,Active!C$21:E$961,3,FALSE)</f>
        <v>10875.006640061618</v>
      </c>
      <c r="F168" s="12" t="s">
        <v>394</v>
      </c>
      <c r="G168" s="11" t="str">
        <f t="shared" si="16"/>
        <v>44477.346</v>
      </c>
      <c r="H168" s="17">
        <f t="shared" si="17"/>
        <v>10875</v>
      </c>
      <c r="I168" s="56" t="s">
        <v>1469</v>
      </c>
      <c r="J168" s="57" t="s">
        <v>1470</v>
      </c>
      <c r="K168" s="56">
        <v>10875</v>
      </c>
      <c r="L168" s="56" t="s">
        <v>660</v>
      </c>
      <c r="M168" s="57" t="s">
        <v>566</v>
      </c>
      <c r="N168" s="57"/>
      <c r="O168" s="58" t="s">
        <v>932</v>
      </c>
      <c r="P168" s="58" t="s">
        <v>1457</v>
      </c>
    </row>
    <row r="169" spans="1:16" ht="13.5" thickBot="1">
      <c r="A169" s="17" t="str">
        <f t="shared" si="12"/>
        <v> BBS 51 </v>
      </c>
      <c r="B169" s="12" t="str">
        <f t="shared" si="13"/>
        <v>I</v>
      </c>
      <c r="C169" s="17">
        <f t="shared" si="14"/>
        <v>44485.347999999998</v>
      </c>
      <c r="D169" s="11" t="str">
        <f t="shared" si="15"/>
        <v>vis</v>
      </c>
      <c r="E169" s="55">
        <f>VLOOKUP(C169,Active!C$21:E$961,3,FALSE)</f>
        <v>10879.993268537632</v>
      </c>
      <c r="F169" s="12" t="s">
        <v>394</v>
      </c>
      <c r="G169" s="11" t="str">
        <f t="shared" si="16"/>
        <v>44485.348</v>
      </c>
      <c r="H169" s="17">
        <f t="shared" si="17"/>
        <v>10880</v>
      </c>
      <c r="I169" s="56" t="s">
        <v>1471</v>
      </c>
      <c r="J169" s="57" t="s">
        <v>1472</v>
      </c>
      <c r="K169" s="56">
        <v>10880</v>
      </c>
      <c r="L169" s="56" t="s">
        <v>1181</v>
      </c>
      <c r="M169" s="57" t="s">
        <v>566</v>
      </c>
      <c r="N169" s="57"/>
      <c r="O169" s="58" t="s">
        <v>1468</v>
      </c>
      <c r="P169" s="58" t="s">
        <v>1473</v>
      </c>
    </row>
    <row r="170" spans="1:16" ht="13.5" thickBot="1">
      <c r="A170" s="17" t="str">
        <f t="shared" si="12"/>
        <v> BBS 50 </v>
      </c>
      <c r="B170" s="12" t="str">
        <f t="shared" si="13"/>
        <v>I</v>
      </c>
      <c r="C170" s="17">
        <f t="shared" si="14"/>
        <v>44485.360999999997</v>
      </c>
      <c r="D170" s="11" t="str">
        <f t="shared" si="15"/>
        <v>vis</v>
      </c>
      <c r="E170" s="55">
        <f>VLOOKUP(C170,Active!C$21:E$961,3,FALSE)</f>
        <v>10880.001369783593</v>
      </c>
      <c r="F170" s="12" t="s">
        <v>394</v>
      </c>
      <c r="G170" s="11" t="str">
        <f t="shared" si="16"/>
        <v>44485.361</v>
      </c>
      <c r="H170" s="17">
        <f t="shared" si="17"/>
        <v>10880</v>
      </c>
      <c r="I170" s="56" t="s">
        <v>1474</v>
      </c>
      <c r="J170" s="57" t="s">
        <v>1475</v>
      </c>
      <c r="K170" s="56">
        <v>10880</v>
      </c>
      <c r="L170" s="56" t="s">
        <v>559</v>
      </c>
      <c r="M170" s="57" t="s">
        <v>566</v>
      </c>
      <c r="N170" s="57"/>
      <c r="O170" s="58" t="s">
        <v>932</v>
      </c>
      <c r="P170" s="58" t="s">
        <v>1476</v>
      </c>
    </row>
    <row r="171" spans="1:16" ht="13.5" thickBot="1">
      <c r="A171" s="17" t="str">
        <f t="shared" si="12"/>
        <v> BBS 51 </v>
      </c>
      <c r="B171" s="12" t="str">
        <f t="shared" si="13"/>
        <v>I</v>
      </c>
      <c r="C171" s="17">
        <f t="shared" si="14"/>
        <v>44493.372000000003</v>
      </c>
      <c r="D171" s="11" t="str">
        <f t="shared" si="15"/>
        <v>vis</v>
      </c>
      <c r="E171" s="55">
        <f>VLOOKUP(C171,Active!C$21:E$961,3,FALSE)</f>
        <v>10884.993606814507</v>
      </c>
      <c r="F171" s="12" t="s">
        <v>394</v>
      </c>
      <c r="G171" s="11" t="str">
        <f t="shared" si="16"/>
        <v>44493.372</v>
      </c>
      <c r="H171" s="17">
        <f t="shared" si="17"/>
        <v>10885</v>
      </c>
      <c r="I171" s="56" t="s">
        <v>1477</v>
      </c>
      <c r="J171" s="57" t="s">
        <v>1478</v>
      </c>
      <c r="K171" s="56">
        <v>10885</v>
      </c>
      <c r="L171" s="56" t="s">
        <v>791</v>
      </c>
      <c r="M171" s="57" t="s">
        <v>566</v>
      </c>
      <c r="N171" s="57"/>
      <c r="O171" s="58" t="s">
        <v>1468</v>
      </c>
      <c r="P171" s="58" t="s">
        <v>1473</v>
      </c>
    </row>
    <row r="172" spans="1:16" ht="13.5" thickBot="1">
      <c r="A172" s="17" t="str">
        <f t="shared" si="12"/>
        <v> BBS 51 </v>
      </c>
      <c r="B172" s="12" t="str">
        <f t="shared" si="13"/>
        <v>I</v>
      </c>
      <c r="C172" s="17">
        <f t="shared" si="14"/>
        <v>44501.41</v>
      </c>
      <c r="D172" s="11" t="str">
        <f t="shared" si="15"/>
        <v>vis</v>
      </c>
      <c r="E172" s="55">
        <f>VLOOKUP(C172,Active!C$21:E$961,3,FALSE)</f>
        <v>10890.002669510108</v>
      </c>
      <c r="F172" s="12" t="s">
        <v>394</v>
      </c>
      <c r="G172" s="11" t="str">
        <f t="shared" si="16"/>
        <v>44501.410</v>
      </c>
      <c r="H172" s="17">
        <f t="shared" si="17"/>
        <v>10890</v>
      </c>
      <c r="I172" s="56" t="s">
        <v>1479</v>
      </c>
      <c r="J172" s="57" t="s">
        <v>1480</v>
      </c>
      <c r="K172" s="56">
        <v>10890</v>
      </c>
      <c r="L172" s="56" t="s">
        <v>546</v>
      </c>
      <c r="M172" s="57" t="s">
        <v>566</v>
      </c>
      <c r="N172" s="57"/>
      <c r="O172" s="58" t="s">
        <v>1468</v>
      </c>
      <c r="P172" s="58" t="s">
        <v>1473</v>
      </c>
    </row>
    <row r="173" spans="1:16" ht="13.5" thickBot="1">
      <c r="A173" s="17" t="str">
        <f t="shared" si="12"/>
        <v> BBS 50 </v>
      </c>
      <c r="B173" s="12" t="str">
        <f t="shared" si="13"/>
        <v>I</v>
      </c>
      <c r="C173" s="17">
        <f t="shared" si="14"/>
        <v>44509.427000000003</v>
      </c>
      <c r="D173" s="11" t="str">
        <f t="shared" si="15"/>
        <v>vis</v>
      </c>
      <c r="E173" s="55">
        <f>VLOOKUP(C173,Active!C$21:E$961,3,FALSE)</f>
        <v>10894.998645577618</v>
      </c>
      <c r="F173" s="12" t="s">
        <v>394</v>
      </c>
      <c r="G173" s="11" t="str">
        <f t="shared" si="16"/>
        <v>44509.427</v>
      </c>
      <c r="H173" s="17">
        <f t="shared" si="17"/>
        <v>10895</v>
      </c>
      <c r="I173" s="56" t="s">
        <v>1481</v>
      </c>
      <c r="J173" s="57" t="s">
        <v>1482</v>
      </c>
      <c r="K173" s="56">
        <v>10895</v>
      </c>
      <c r="L173" s="56" t="s">
        <v>542</v>
      </c>
      <c r="M173" s="57" t="s">
        <v>566</v>
      </c>
      <c r="N173" s="57"/>
      <c r="O173" s="58" t="s">
        <v>932</v>
      </c>
      <c r="P173" s="58" t="s">
        <v>1476</v>
      </c>
    </row>
    <row r="174" spans="1:16" ht="13.5" thickBot="1">
      <c r="A174" s="17" t="str">
        <f t="shared" si="12"/>
        <v> BBS 51 </v>
      </c>
      <c r="B174" s="12" t="str">
        <f t="shared" si="13"/>
        <v>I</v>
      </c>
      <c r="C174" s="17">
        <f t="shared" si="14"/>
        <v>44517.45</v>
      </c>
      <c r="D174" s="11" t="str">
        <f t="shared" si="15"/>
        <v>vis</v>
      </c>
      <c r="E174" s="55">
        <f>VLOOKUP(C174,Active!C$21:E$961,3,FALSE)</f>
        <v>10899.99836068172</v>
      </c>
      <c r="F174" s="12" t="s">
        <v>394</v>
      </c>
      <c r="G174" s="11" t="str">
        <f t="shared" si="16"/>
        <v>44517.450</v>
      </c>
      <c r="H174" s="17">
        <f t="shared" si="17"/>
        <v>10900</v>
      </c>
      <c r="I174" s="56" t="s">
        <v>1483</v>
      </c>
      <c r="J174" s="57" t="s">
        <v>1484</v>
      </c>
      <c r="K174" s="56">
        <v>10900</v>
      </c>
      <c r="L174" s="56" t="s">
        <v>542</v>
      </c>
      <c r="M174" s="57" t="s">
        <v>566</v>
      </c>
      <c r="N174" s="57"/>
      <c r="O174" s="58" t="s">
        <v>1468</v>
      </c>
      <c r="P174" s="58" t="s">
        <v>1473</v>
      </c>
    </row>
    <row r="175" spans="1:16" ht="13.5" thickBot="1">
      <c r="A175" s="17" t="str">
        <f t="shared" si="12"/>
        <v> AOEB 2 </v>
      </c>
      <c r="B175" s="12" t="str">
        <f t="shared" si="13"/>
        <v>I</v>
      </c>
      <c r="C175" s="17">
        <f t="shared" si="14"/>
        <v>44520.656999999999</v>
      </c>
      <c r="D175" s="11" t="str">
        <f t="shared" si="15"/>
        <v>vis</v>
      </c>
      <c r="E175" s="55">
        <f>VLOOKUP(C175,Active!C$21:E$961,3,FALSE)</f>
        <v>10901.996875743278</v>
      </c>
      <c r="F175" s="12" t="s">
        <v>394</v>
      </c>
      <c r="G175" s="11" t="str">
        <f t="shared" si="16"/>
        <v>44520.657</v>
      </c>
      <c r="H175" s="17">
        <f t="shared" si="17"/>
        <v>10902</v>
      </c>
      <c r="I175" s="56" t="s">
        <v>1485</v>
      </c>
      <c r="J175" s="57" t="s">
        <v>1486</v>
      </c>
      <c r="K175" s="56">
        <v>10902</v>
      </c>
      <c r="L175" s="56" t="s">
        <v>743</v>
      </c>
      <c r="M175" s="57" t="s">
        <v>566</v>
      </c>
      <c r="N175" s="57"/>
      <c r="O175" s="58" t="s">
        <v>1344</v>
      </c>
      <c r="P175" s="58" t="s">
        <v>1327</v>
      </c>
    </row>
    <row r="176" spans="1:16" ht="13.5" thickBot="1">
      <c r="A176" s="17" t="str">
        <f t="shared" si="12"/>
        <v> BBS 51 </v>
      </c>
      <c r="B176" s="12" t="str">
        <f t="shared" si="13"/>
        <v>I</v>
      </c>
      <c r="C176" s="17">
        <f t="shared" si="14"/>
        <v>44525.472999999998</v>
      </c>
      <c r="D176" s="11" t="str">
        <f t="shared" si="15"/>
        <v>vis</v>
      </c>
      <c r="E176" s="55">
        <f>VLOOKUP(C176,Active!C$21:E$961,3,FALSE)</f>
        <v>10904.998075785827</v>
      </c>
      <c r="F176" s="12" t="s">
        <v>394</v>
      </c>
      <c r="G176" s="11" t="str">
        <f t="shared" si="16"/>
        <v>44525.473</v>
      </c>
      <c r="H176" s="17">
        <f t="shared" si="17"/>
        <v>10905</v>
      </c>
      <c r="I176" s="56" t="s">
        <v>1487</v>
      </c>
      <c r="J176" s="57" t="s">
        <v>1488</v>
      </c>
      <c r="K176" s="56">
        <v>10905</v>
      </c>
      <c r="L176" s="56" t="s">
        <v>510</v>
      </c>
      <c r="M176" s="57" t="s">
        <v>566</v>
      </c>
      <c r="N176" s="57"/>
      <c r="O176" s="58" t="s">
        <v>1468</v>
      </c>
      <c r="P176" s="58" t="s">
        <v>1473</v>
      </c>
    </row>
    <row r="177" spans="1:16" ht="13.5" thickBot="1">
      <c r="A177" s="17" t="str">
        <f t="shared" si="12"/>
        <v> BBS 51 </v>
      </c>
      <c r="B177" s="12" t="str">
        <f t="shared" si="13"/>
        <v>I</v>
      </c>
      <c r="C177" s="17">
        <f t="shared" si="14"/>
        <v>44567.21</v>
      </c>
      <c r="D177" s="11" t="str">
        <f t="shared" si="15"/>
        <v>vis</v>
      </c>
      <c r="E177" s="55">
        <f>VLOOKUP(C177,Active!C$21:E$961,3,FALSE)</f>
        <v>10931.007437533315</v>
      </c>
      <c r="F177" s="12" t="s">
        <v>394</v>
      </c>
      <c r="G177" s="11" t="str">
        <f t="shared" si="16"/>
        <v>44567.210</v>
      </c>
      <c r="H177" s="17">
        <f t="shared" si="17"/>
        <v>10931</v>
      </c>
      <c r="I177" s="56" t="s">
        <v>1489</v>
      </c>
      <c r="J177" s="57" t="s">
        <v>1490</v>
      </c>
      <c r="K177" s="56">
        <v>10931</v>
      </c>
      <c r="L177" s="56" t="s">
        <v>625</v>
      </c>
      <c r="M177" s="57" t="s">
        <v>566</v>
      </c>
      <c r="N177" s="57"/>
      <c r="O177" s="58" t="s">
        <v>999</v>
      </c>
      <c r="P177" s="58" t="s">
        <v>1473</v>
      </c>
    </row>
    <row r="178" spans="1:16" ht="13.5" thickBot="1">
      <c r="A178" s="17" t="str">
        <f t="shared" si="12"/>
        <v> BBS 52 </v>
      </c>
      <c r="B178" s="12" t="str">
        <f t="shared" si="13"/>
        <v>I</v>
      </c>
      <c r="C178" s="17">
        <f t="shared" si="14"/>
        <v>44607.315000000002</v>
      </c>
      <c r="D178" s="11" t="str">
        <f t="shared" si="15"/>
        <v>vis</v>
      </c>
      <c r="E178" s="55">
        <f>VLOOKUP(C178,Active!C$21:E$961,3,FALSE)</f>
        <v>10955.999781326185</v>
      </c>
      <c r="F178" s="12" t="s">
        <v>394</v>
      </c>
      <c r="G178" s="11" t="str">
        <f t="shared" si="16"/>
        <v>44607.315</v>
      </c>
      <c r="H178" s="17">
        <f t="shared" si="17"/>
        <v>10956</v>
      </c>
      <c r="I178" s="56" t="s">
        <v>1491</v>
      </c>
      <c r="J178" s="57" t="s">
        <v>1492</v>
      </c>
      <c r="K178" s="56">
        <v>10956</v>
      </c>
      <c r="L178" s="56" t="s">
        <v>533</v>
      </c>
      <c r="M178" s="57" t="s">
        <v>566</v>
      </c>
      <c r="N178" s="57"/>
      <c r="O178" s="58" t="s">
        <v>932</v>
      </c>
      <c r="P178" s="58" t="s">
        <v>1493</v>
      </c>
    </row>
    <row r="179" spans="1:16" ht="13.5" thickBot="1">
      <c r="A179" s="17" t="str">
        <f t="shared" si="12"/>
        <v> BBS 57 </v>
      </c>
      <c r="B179" s="12" t="str">
        <f t="shared" si="13"/>
        <v>I</v>
      </c>
      <c r="C179" s="17">
        <f t="shared" si="14"/>
        <v>44724.457999999999</v>
      </c>
      <c r="D179" s="11" t="str">
        <f t="shared" si="15"/>
        <v>vis</v>
      </c>
      <c r="E179" s="55">
        <f>VLOOKUP(C179,Active!C$21:E$961,3,FALSE)</f>
        <v>11029.000108690054</v>
      </c>
      <c r="F179" s="12" t="s">
        <v>394</v>
      </c>
      <c r="G179" s="11" t="str">
        <f t="shared" si="16"/>
        <v>44724.458</v>
      </c>
      <c r="H179" s="17">
        <f t="shared" si="17"/>
        <v>11029</v>
      </c>
      <c r="I179" s="56" t="s">
        <v>1494</v>
      </c>
      <c r="J179" s="57" t="s">
        <v>1495</v>
      </c>
      <c r="K179" s="56">
        <v>11029</v>
      </c>
      <c r="L179" s="56" t="s">
        <v>533</v>
      </c>
      <c r="M179" s="57" t="s">
        <v>566</v>
      </c>
      <c r="N179" s="57"/>
      <c r="O179" s="58" t="s">
        <v>1468</v>
      </c>
      <c r="P179" s="58" t="s">
        <v>1496</v>
      </c>
    </row>
    <row r="180" spans="1:16" ht="13.5" thickBot="1">
      <c r="A180" s="17" t="str">
        <f t="shared" si="12"/>
        <v> AOEB 2 </v>
      </c>
      <c r="B180" s="12" t="str">
        <f t="shared" si="13"/>
        <v>I</v>
      </c>
      <c r="C180" s="17">
        <f t="shared" si="14"/>
        <v>44791.86</v>
      </c>
      <c r="D180" s="11" t="str">
        <f t="shared" si="15"/>
        <v>vis</v>
      </c>
      <c r="E180" s="55">
        <f>VLOOKUP(C180,Active!C$21:E$961,3,FALSE)</f>
        <v>11071.003199484894</v>
      </c>
      <c r="F180" s="12" t="s">
        <v>394</v>
      </c>
      <c r="G180" s="11" t="str">
        <f t="shared" si="16"/>
        <v>44791.860</v>
      </c>
      <c r="H180" s="17">
        <f t="shared" si="17"/>
        <v>11071</v>
      </c>
      <c r="I180" s="56" t="s">
        <v>1497</v>
      </c>
      <c r="J180" s="57" t="s">
        <v>1498</v>
      </c>
      <c r="K180" s="56">
        <v>11071</v>
      </c>
      <c r="L180" s="56" t="s">
        <v>593</v>
      </c>
      <c r="M180" s="57" t="s">
        <v>566</v>
      </c>
      <c r="N180" s="57"/>
      <c r="O180" s="58" t="s">
        <v>1499</v>
      </c>
      <c r="P180" s="58" t="s">
        <v>1327</v>
      </c>
    </row>
    <row r="181" spans="1:16" ht="13.5" thickBot="1">
      <c r="A181" s="17" t="str">
        <f t="shared" si="12"/>
        <v>IBVS 2545 </v>
      </c>
      <c r="B181" s="12" t="str">
        <f t="shared" si="13"/>
        <v>I</v>
      </c>
      <c r="C181" s="17">
        <f t="shared" si="14"/>
        <v>44828.762999999999</v>
      </c>
      <c r="D181" s="11" t="str">
        <f t="shared" si="15"/>
        <v>vis</v>
      </c>
      <c r="E181" s="55">
        <f>VLOOKUP(C181,Active!C$21:E$961,3,FALSE)</f>
        <v>11094.000144080037</v>
      </c>
      <c r="F181" s="12" t="s">
        <v>394</v>
      </c>
      <c r="G181" s="11" t="str">
        <f t="shared" si="16"/>
        <v>44828.7630</v>
      </c>
      <c r="H181" s="17">
        <f t="shared" si="17"/>
        <v>11094</v>
      </c>
      <c r="I181" s="56" t="s">
        <v>1500</v>
      </c>
      <c r="J181" s="57" t="s">
        <v>1501</v>
      </c>
      <c r="K181" s="56">
        <v>11094</v>
      </c>
      <c r="L181" s="56" t="s">
        <v>698</v>
      </c>
      <c r="M181" s="57" t="s">
        <v>649</v>
      </c>
      <c r="N181" s="57" t="s">
        <v>650</v>
      </c>
      <c r="O181" s="58" t="s">
        <v>1461</v>
      </c>
      <c r="P181" s="59" t="s">
        <v>1462</v>
      </c>
    </row>
    <row r="182" spans="1:16" ht="13.5" thickBot="1">
      <c r="A182" s="17" t="str">
        <f t="shared" si="12"/>
        <v> AOEB 2 </v>
      </c>
      <c r="B182" s="12" t="str">
        <f t="shared" si="13"/>
        <v>I</v>
      </c>
      <c r="C182" s="17">
        <f t="shared" si="14"/>
        <v>44828.769</v>
      </c>
      <c r="D182" s="11" t="str">
        <f t="shared" si="15"/>
        <v>vis</v>
      </c>
      <c r="E182" s="55">
        <f>VLOOKUP(C182,Active!C$21:E$961,3,FALSE)</f>
        <v>11094.003883116635</v>
      </c>
      <c r="F182" s="12" t="s">
        <v>394</v>
      </c>
      <c r="G182" s="11" t="str">
        <f t="shared" si="16"/>
        <v>44828.769</v>
      </c>
      <c r="H182" s="17">
        <f t="shared" si="17"/>
        <v>11094</v>
      </c>
      <c r="I182" s="56" t="s">
        <v>1502</v>
      </c>
      <c r="J182" s="57" t="s">
        <v>1503</v>
      </c>
      <c r="K182" s="56">
        <v>11094</v>
      </c>
      <c r="L182" s="56" t="s">
        <v>775</v>
      </c>
      <c r="M182" s="57" t="s">
        <v>566</v>
      </c>
      <c r="N182" s="57"/>
      <c r="O182" s="58" t="s">
        <v>928</v>
      </c>
      <c r="P182" s="58" t="s">
        <v>1327</v>
      </c>
    </row>
    <row r="183" spans="1:16" ht="13.5" thickBot="1">
      <c r="A183" s="17" t="str">
        <f t="shared" si="12"/>
        <v> BBS 56 </v>
      </c>
      <c r="B183" s="12" t="str">
        <f t="shared" si="13"/>
        <v>I</v>
      </c>
      <c r="C183" s="17">
        <f t="shared" si="14"/>
        <v>44838.400999999998</v>
      </c>
      <c r="D183" s="11" t="str">
        <f t="shared" si="15"/>
        <v>vis</v>
      </c>
      <c r="E183" s="55">
        <f>VLOOKUP(C183,Active!C$21:E$961,3,FALSE)</f>
        <v>11100.006283201732</v>
      </c>
      <c r="F183" s="12" t="s">
        <v>394</v>
      </c>
      <c r="G183" s="11" t="str">
        <f t="shared" si="16"/>
        <v>44838.401</v>
      </c>
      <c r="H183" s="17">
        <f t="shared" si="17"/>
        <v>11100</v>
      </c>
      <c r="I183" s="56" t="s">
        <v>1504</v>
      </c>
      <c r="J183" s="57" t="s">
        <v>1505</v>
      </c>
      <c r="K183" s="56">
        <v>11100</v>
      </c>
      <c r="L183" s="56" t="s">
        <v>877</v>
      </c>
      <c r="M183" s="57" t="s">
        <v>566</v>
      </c>
      <c r="N183" s="57"/>
      <c r="O183" s="58" t="s">
        <v>932</v>
      </c>
      <c r="P183" s="58" t="s">
        <v>1506</v>
      </c>
    </row>
    <row r="184" spans="1:16" ht="13.5" thickBot="1">
      <c r="A184" s="17" t="str">
        <f t="shared" si="12"/>
        <v>BAVM 34 </v>
      </c>
      <c r="B184" s="12" t="str">
        <f t="shared" si="13"/>
        <v>I</v>
      </c>
      <c r="C184" s="17">
        <f t="shared" si="14"/>
        <v>44854.434000000001</v>
      </c>
      <c r="D184" s="11" t="str">
        <f t="shared" si="15"/>
        <v>vis</v>
      </c>
      <c r="E184" s="55">
        <f>VLOOKUP(C184,Active!C$21:E$961,3,FALSE)</f>
        <v>11109.997612163985</v>
      </c>
      <c r="F184" s="12" t="s">
        <v>394</v>
      </c>
      <c r="G184" s="11" t="str">
        <f t="shared" si="16"/>
        <v>44854.434</v>
      </c>
      <c r="H184" s="17">
        <f t="shared" si="17"/>
        <v>11110</v>
      </c>
      <c r="I184" s="56" t="s">
        <v>1507</v>
      </c>
      <c r="J184" s="57" t="s">
        <v>1508</v>
      </c>
      <c r="K184" s="56">
        <v>11110</v>
      </c>
      <c r="L184" s="56" t="s">
        <v>798</v>
      </c>
      <c r="M184" s="57" t="s">
        <v>507</v>
      </c>
      <c r="N184" s="57"/>
      <c r="O184" s="58" t="s">
        <v>868</v>
      </c>
      <c r="P184" s="59" t="s">
        <v>1509</v>
      </c>
    </row>
    <row r="185" spans="1:16" ht="13.5" thickBot="1">
      <c r="A185" s="17" t="str">
        <f t="shared" si="12"/>
        <v> BBS 57 </v>
      </c>
      <c r="B185" s="12" t="str">
        <f t="shared" si="13"/>
        <v>I</v>
      </c>
      <c r="C185" s="17">
        <f t="shared" si="14"/>
        <v>44883.315000000002</v>
      </c>
      <c r="D185" s="11" t="str">
        <f t="shared" si="15"/>
        <v>vis</v>
      </c>
      <c r="E185" s="55">
        <f>VLOOKUP(C185,Active!C$21:E$961,3,FALSE)</f>
        <v>11127.995464827791</v>
      </c>
      <c r="F185" s="12" t="s">
        <v>394</v>
      </c>
      <c r="G185" s="11" t="str">
        <f t="shared" si="16"/>
        <v>44883.315</v>
      </c>
      <c r="H185" s="17">
        <f t="shared" si="17"/>
        <v>11128</v>
      </c>
      <c r="I185" s="56" t="s">
        <v>1510</v>
      </c>
      <c r="J185" s="57" t="s">
        <v>1511</v>
      </c>
      <c r="K185" s="56">
        <v>11128</v>
      </c>
      <c r="L185" s="56" t="s">
        <v>846</v>
      </c>
      <c r="M185" s="57" t="s">
        <v>566</v>
      </c>
      <c r="N185" s="57"/>
      <c r="O185" s="58" t="s">
        <v>999</v>
      </c>
      <c r="P185" s="58" t="s">
        <v>1496</v>
      </c>
    </row>
    <row r="186" spans="1:16" ht="13.5" thickBot="1">
      <c r="A186" s="17" t="str">
        <f t="shared" si="12"/>
        <v> BBS 61 </v>
      </c>
      <c r="B186" s="12" t="str">
        <f t="shared" si="13"/>
        <v>I</v>
      </c>
      <c r="C186" s="17">
        <f t="shared" si="14"/>
        <v>45167.362000000001</v>
      </c>
      <c r="D186" s="11" t="str">
        <f t="shared" si="15"/>
        <v>vis</v>
      </c>
      <c r="E186" s="55">
        <f>VLOOKUP(C186,Active!C$21:E$961,3,FALSE)</f>
        <v>11305.005819579892</v>
      </c>
      <c r="F186" s="12" t="s">
        <v>394</v>
      </c>
      <c r="G186" s="11" t="str">
        <f t="shared" si="16"/>
        <v>45167.362</v>
      </c>
      <c r="H186" s="17">
        <f t="shared" si="17"/>
        <v>11305</v>
      </c>
      <c r="I186" s="56" t="s">
        <v>1512</v>
      </c>
      <c r="J186" s="57" t="s">
        <v>1513</v>
      </c>
      <c r="K186" s="56">
        <v>11305</v>
      </c>
      <c r="L186" s="56" t="s">
        <v>604</v>
      </c>
      <c r="M186" s="57" t="s">
        <v>566</v>
      </c>
      <c r="N186" s="57"/>
      <c r="O186" s="58" t="s">
        <v>1468</v>
      </c>
      <c r="P186" s="58" t="s">
        <v>1514</v>
      </c>
    </row>
    <row r="187" spans="1:16" ht="13.5" thickBot="1">
      <c r="A187" s="17" t="str">
        <f t="shared" si="12"/>
        <v> AOEB 2 </v>
      </c>
      <c r="B187" s="12" t="str">
        <f t="shared" si="13"/>
        <v>I</v>
      </c>
      <c r="C187" s="17">
        <f t="shared" si="14"/>
        <v>45173.783000000003</v>
      </c>
      <c r="D187" s="11" t="str">
        <f t="shared" si="15"/>
        <v>vis</v>
      </c>
      <c r="E187" s="55">
        <f>VLOOKUP(C187,Active!C$21:E$961,3,FALSE)</f>
        <v>11309.007211912371</v>
      </c>
      <c r="F187" s="12" t="s">
        <v>394</v>
      </c>
      <c r="G187" s="11" t="str">
        <f t="shared" si="16"/>
        <v>45173.783</v>
      </c>
      <c r="H187" s="17">
        <f t="shared" si="17"/>
        <v>11309</v>
      </c>
      <c r="I187" s="56" t="s">
        <v>1515</v>
      </c>
      <c r="J187" s="57" t="s">
        <v>1516</v>
      </c>
      <c r="K187" s="56">
        <v>11309</v>
      </c>
      <c r="L187" s="56" t="s">
        <v>625</v>
      </c>
      <c r="M187" s="57" t="s">
        <v>566</v>
      </c>
      <c r="N187" s="57"/>
      <c r="O187" s="58" t="s">
        <v>1344</v>
      </c>
      <c r="P187" s="58" t="s">
        <v>1327</v>
      </c>
    </row>
    <row r="188" spans="1:16" ht="13.5" thickBot="1">
      <c r="A188" s="17" t="str">
        <f t="shared" si="12"/>
        <v> BBS 61 </v>
      </c>
      <c r="B188" s="12" t="str">
        <f t="shared" si="13"/>
        <v>I</v>
      </c>
      <c r="C188" s="17">
        <f t="shared" si="14"/>
        <v>45175.362000000001</v>
      </c>
      <c r="D188" s="11" t="str">
        <f t="shared" si="15"/>
        <v>vis</v>
      </c>
      <c r="E188" s="55">
        <f>VLOOKUP(C188,Active!C$21:E$961,3,FALSE)</f>
        <v>11309.991201710372</v>
      </c>
      <c r="F188" s="12" t="s">
        <v>394</v>
      </c>
      <c r="G188" s="11" t="str">
        <f t="shared" si="16"/>
        <v>45175.362</v>
      </c>
      <c r="H188" s="17">
        <f t="shared" si="17"/>
        <v>11310</v>
      </c>
      <c r="I188" s="56" t="s">
        <v>1517</v>
      </c>
      <c r="J188" s="57" t="s">
        <v>1518</v>
      </c>
      <c r="K188" s="56">
        <v>11310</v>
      </c>
      <c r="L188" s="56" t="s">
        <v>1198</v>
      </c>
      <c r="M188" s="57" t="s">
        <v>566</v>
      </c>
      <c r="N188" s="57"/>
      <c r="O188" s="58" t="s">
        <v>1468</v>
      </c>
      <c r="P188" s="58" t="s">
        <v>1514</v>
      </c>
    </row>
    <row r="189" spans="1:16" ht="13.5" thickBot="1">
      <c r="A189" s="17" t="str">
        <f t="shared" si="12"/>
        <v> AOEB 2 </v>
      </c>
      <c r="B189" s="12" t="str">
        <f t="shared" si="13"/>
        <v>I</v>
      </c>
      <c r="C189" s="17">
        <f t="shared" si="14"/>
        <v>45202.661</v>
      </c>
      <c r="D189" s="11" t="str">
        <f t="shared" si="15"/>
        <v>vis</v>
      </c>
      <c r="E189" s="55">
        <f>VLOOKUP(C189,Active!C$21:E$961,3,FALSE)</f>
        <v>11327.003195057874</v>
      </c>
      <c r="F189" s="12" t="s">
        <v>394</v>
      </c>
      <c r="G189" s="11" t="str">
        <f t="shared" si="16"/>
        <v>45202.661</v>
      </c>
      <c r="H189" s="17">
        <f t="shared" si="17"/>
        <v>11327</v>
      </c>
      <c r="I189" s="56" t="s">
        <v>1519</v>
      </c>
      <c r="J189" s="57" t="s">
        <v>1520</v>
      </c>
      <c r="K189" s="56">
        <v>11327</v>
      </c>
      <c r="L189" s="56" t="s">
        <v>593</v>
      </c>
      <c r="M189" s="57" t="s">
        <v>566</v>
      </c>
      <c r="N189" s="57"/>
      <c r="O189" s="58" t="s">
        <v>928</v>
      </c>
      <c r="P189" s="58" t="s">
        <v>1327</v>
      </c>
    </row>
    <row r="190" spans="1:16" ht="13.5" thickBot="1">
      <c r="A190" s="17" t="str">
        <f t="shared" si="12"/>
        <v> BBS 62 </v>
      </c>
      <c r="B190" s="12" t="str">
        <f t="shared" si="13"/>
        <v>I</v>
      </c>
      <c r="C190" s="17">
        <f t="shared" si="14"/>
        <v>45207.476000000002</v>
      </c>
      <c r="D190" s="11" t="str">
        <f t="shared" si="15"/>
        <v>vis</v>
      </c>
      <c r="E190" s="55">
        <f>VLOOKUP(C190,Active!C$21:E$961,3,FALSE)</f>
        <v>11330.003771927659</v>
      </c>
      <c r="F190" s="12" t="s">
        <v>394</v>
      </c>
      <c r="G190" s="11" t="str">
        <f t="shared" si="16"/>
        <v>45207.476</v>
      </c>
      <c r="H190" s="17">
        <f t="shared" si="17"/>
        <v>11330</v>
      </c>
      <c r="I190" s="56" t="s">
        <v>1528</v>
      </c>
      <c r="J190" s="57" t="s">
        <v>1529</v>
      </c>
      <c r="K190" s="56">
        <v>11330</v>
      </c>
      <c r="L190" s="56" t="s">
        <v>775</v>
      </c>
      <c r="M190" s="57" t="s">
        <v>566</v>
      </c>
      <c r="N190" s="57"/>
      <c r="O190" s="58" t="s">
        <v>932</v>
      </c>
      <c r="P190" s="58" t="s">
        <v>1530</v>
      </c>
    </row>
    <row r="191" spans="1:16" ht="13.5" thickBot="1">
      <c r="A191" s="17" t="str">
        <f t="shared" si="12"/>
        <v> AOEB 2 </v>
      </c>
      <c r="B191" s="12" t="str">
        <f t="shared" si="13"/>
        <v>I</v>
      </c>
      <c r="C191" s="17">
        <f t="shared" si="14"/>
        <v>45494.716999999997</v>
      </c>
      <c r="D191" s="11" t="str">
        <f t="shared" si="15"/>
        <v>vis</v>
      </c>
      <c r="E191" s="55">
        <f>VLOOKUP(C191,Active!C$21:E$961,3,FALSE)</f>
        <v>11509.004540495353</v>
      </c>
      <c r="F191" s="12" t="s">
        <v>394</v>
      </c>
      <c r="G191" s="11" t="str">
        <f t="shared" si="16"/>
        <v>45494.717</v>
      </c>
      <c r="H191" s="17">
        <f t="shared" si="17"/>
        <v>11509</v>
      </c>
      <c r="I191" s="56" t="s">
        <v>1540</v>
      </c>
      <c r="J191" s="57" t="s">
        <v>1541</v>
      </c>
      <c r="K191" s="56">
        <v>11509</v>
      </c>
      <c r="L191" s="56" t="s">
        <v>584</v>
      </c>
      <c r="M191" s="57" t="s">
        <v>566</v>
      </c>
      <c r="N191" s="57"/>
      <c r="O191" s="58" t="s">
        <v>928</v>
      </c>
      <c r="P191" s="58" t="s">
        <v>1327</v>
      </c>
    </row>
    <row r="192" spans="1:16" ht="13.5" thickBot="1">
      <c r="A192" s="17" t="str">
        <f t="shared" si="12"/>
        <v> AOEB 2 </v>
      </c>
      <c r="B192" s="12" t="str">
        <f t="shared" si="13"/>
        <v>I</v>
      </c>
      <c r="C192" s="17">
        <f t="shared" si="14"/>
        <v>45510.756999999998</v>
      </c>
      <c r="D192" s="11" t="str">
        <f t="shared" si="15"/>
        <v>vis</v>
      </c>
      <c r="E192" s="55">
        <f>VLOOKUP(C192,Active!C$21:E$961,3,FALSE)</f>
        <v>11519.000231666967</v>
      </c>
      <c r="F192" s="12" t="s">
        <v>394</v>
      </c>
      <c r="G192" s="11" t="str">
        <f t="shared" si="16"/>
        <v>45510.757</v>
      </c>
      <c r="H192" s="17">
        <f t="shared" si="17"/>
        <v>11519</v>
      </c>
      <c r="I192" s="56" t="s">
        <v>1542</v>
      </c>
      <c r="J192" s="57" t="s">
        <v>1543</v>
      </c>
      <c r="K192" s="56">
        <v>11519</v>
      </c>
      <c r="L192" s="56" t="s">
        <v>533</v>
      </c>
      <c r="M192" s="57" t="s">
        <v>566</v>
      </c>
      <c r="N192" s="57"/>
      <c r="O192" s="58" t="s">
        <v>928</v>
      </c>
      <c r="P192" s="58" t="s">
        <v>1327</v>
      </c>
    </row>
    <row r="193" spans="1:16" ht="13.5" thickBot="1">
      <c r="A193" s="17" t="str">
        <f t="shared" si="12"/>
        <v> AOEB 2 </v>
      </c>
      <c r="B193" s="12" t="str">
        <f t="shared" si="13"/>
        <v>I</v>
      </c>
      <c r="C193" s="17">
        <f t="shared" si="14"/>
        <v>45555.690999999999</v>
      </c>
      <c r="D193" s="11" t="str">
        <f t="shared" si="15"/>
        <v>vis</v>
      </c>
      <c r="E193" s="55">
        <f>VLOOKUP(C193,Active!C$21:E$961,3,FALSE)</f>
        <v>11547.001876748349</v>
      </c>
      <c r="F193" s="12" t="s">
        <v>394</v>
      </c>
      <c r="G193" s="11" t="str">
        <f t="shared" si="16"/>
        <v>45555.691</v>
      </c>
      <c r="H193" s="17">
        <f t="shared" si="17"/>
        <v>11547</v>
      </c>
      <c r="I193" s="56" t="s">
        <v>1544</v>
      </c>
      <c r="J193" s="57" t="s">
        <v>1545</v>
      </c>
      <c r="K193" s="56">
        <v>11547</v>
      </c>
      <c r="L193" s="56" t="s">
        <v>515</v>
      </c>
      <c r="M193" s="57" t="s">
        <v>566</v>
      </c>
      <c r="N193" s="57"/>
      <c r="O193" s="58" t="s">
        <v>928</v>
      </c>
      <c r="P193" s="58" t="s">
        <v>1327</v>
      </c>
    </row>
    <row r="194" spans="1:16" ht="13.5" thickBot="1">
      <c r="A194" s="17" t="str">
        <f t="shared" si="12"/>
        <v>IBVS 2545 </v>
      </c>
      <c r="B194" s="12" t="str">
        <f t="shared" si="13"/>
        <v>I</v>
      </c>
      <c r="C194" s="17">
        <f t="shared" si="14"/>
        <v>45571.735200000003</v>
      </c>
      <c r="D194" s="11" t="str">
        <f t="shared" si="15"/>
        <v>vis</v>
      </c>
      <c r="E194" s="55">
        <f>VLOOKUP(C194,Active!C$21:E$961,3,FALSE)</f>
        <v>11557.000185245584</v>
      </c>
      <c r="F194" s="12" t="s">
        <v>394</v>
      </c>
      <c r="G194" s="11" t="str">
        <f t="shared" si="16"/>
        <v>45571.7352</v>
      </c>
      <c r="H194" s="17">
        <f t="shared" si="17"/>
        <v>11557</v>
      </c>
      <c r="I194" s="56" t="s">
        <v>1546</v>
      </c>
      <c r="J194" s="57" t="s">
        <v>1547</v>
      </c>
      <c r="K194" s="56">
        <v>11557</v>
      </c>
      <c r="L194" s="56" t="s">
        <v>698</v>
      </c>
      <c r="M194" s="57" t="s">
        <v>649</v>
      </c>
      <c r="N194" s="57" t="s">
        <v>650</v>
      </c>
      <c r="O194" s="58" t="s">
        <v>1548</v>
      </c>
      <c r="P194" s="59" t="s">
        <v>1462</v>
      </c>
    </row>
    <row r="195" spans="1:16" ht="13.5" thickBot="1">
      <c r="A195" s="17" t="str">
        <f t="shared" si="12"/>
        <v> VSSC 60.21 </v>
      </c>
      <c r="B195" s="12" t="str">
        <f t="shared" si="13"/>
        <v>I</v>
      </c>
      <c r="C195" s="17">
        <f t="shared" si="14"/>
        <v>45671.228000000003</v>
      </c>
      <c r="D195" s="11" t="str">
        <f t="shared" si="15"/>
        <v>vis</v>
      </c>
      <c r="E195" s="55">
        <f>VLOOKUP(C195,Active!C$21:E$961,3,FALSE)</f>
        <v>11619.001388649529</v>
      </c>
      <c r="F195" s="12" t="s">
        <v>394</v>
      </c>
      <c r="G195" s="11" t="str">
        <f t="shared" si="16"/>
        <v>45671.228</v>
      </c>
      <c r="H195" s="17">
        <f t="shared" si="17"/>
        <v>11619</v>
      </c>
      <c r="I195" s="56" t="s">
        <v>1549</v>
      </c>
      <c r="J195" s="57" t="s">
        <v>1550</v>
      </c>
      <c r="K195" s="56">
        <v>11619</v>
      </c>
      <c r="L195" s="56" t="s">
        <v>559</v>
      </c>
      <c r="M195" s="57" t="s">
        <v>566</v>
      </c>
      <c r="N195" s="57"/>
      <c r="O195" s="58" t="s">
        <v>1449</v>
      </c>
      <c r="P195" s="58" t="s">
        <v>1551</v>
      </c>
    </row>
    <row r="196" spans="1:16" ht="13.5" thickBot="1">
      <c r="A196" s="17" t="str">
        <f t="shared" si="12"/>
        <v> VSSC 60.21 </v>
      </c>
      <c r="B196" s="12" t="str">
        <f t="shared" si="13"/>
        <v>I</v>
      </c>
      <c r="C196" s="17">
        <f t="shared" si="14"/>
        <v>45674.438000000002</v>
      </c>
      <c r="D196" s="11" t="str">
        <f t="shared" si="15"/>
        <v>vis</v>
      </c>
      <c r="E196" s="55">
        <f>VLOOKUP(C196,Active!C$21:E$961,3,FALSE)</f>
        <v>11621.001773229384</v>
      </c>
      <c r="F196" s="12" t="s">
        <v>394</v>
      </c>
      <c r="G196" s="11" t="str">
        <f t="shared" si="16"/>
        <v>45674.438</v>
      </c>
      <c r="H196" s="17">
        <f t="shared" si="17"/>
        <v>11621</v>
      </c>
      <c r="I196" s="56" t="s">
        <v>1552</v>
      </c>
      <c r="J196" s="57" t="s">
        <v>1553</v>
      </c>
      <c r="K196" s="56">
        <v>11621</v>
      </c>
      <c r="L196" s="56" t="s">
        <v>515</v>
      </c>
      <c r="M196" s="57" t="s">
        <v>566</v>
      </c>
      <c r="N196" s="57"/>
      <c r="O196" s="58" t="s">
        <v>1449</v>
      </c>
      <c r="P196" s="58" t="s">
        <v>1551</v>
      </c>
    </row>
    <row r="197" spans="1:16" ht="13.5" thickBot="1">
      <c r="A197" s="17" t="str">
        <f t="shared" si="12"/>
        <v> AOEB 2 </v>
      </c>
      <c r="B197" s="12" t="str">
        <f t="shared" si="13"/>
        <v>I</v>
      </c>
      <c r="C197" s="17">
        <f t="shared" si="14"/>
        <v>45900.701999999997</v>
      </c>
      <c r="D197" s="11" t="str">
        <f t="shared" si="15"/>
        <v>vis</v>
      </c>
      <c r="E197" s="55">
        <f>VLOOKUP(C197,Active!C$21:E$961,3,FALSE)</f>
        <v>11762.003336025784</v>
      </c>
      <c r="F197" s="12" t="s">
        <v>394</v>
      </c>
      <c r="G197" s="11" t="str">
        <f t="shared" si="16"/>
        <v>45900.702</v>
      </c>
      <c r="H197" s="17">
        <f t="shared" si="17"/>
        <v>11762</v>
      </c>
      <c r="I197" s="56" t="s">
        <v>1554</v>
      </c>
      <c r="J197" s="57" t="s">
        <v>1555</v>
      </c>
      <c r="K197" s="56">
        <v>11762</v>
      </c>
      <c r="L197" s="56" t="s">
        <v>593</v>
      </c>
      <c r="M197" s="57" t="s">
        <v>566</v>
      </c>
      <c r="N197" s="57"/>
      <c r="O197" s="58" t="s">
        <v>928</v>
      </c>
      <c r="P197" s="58" t="s">
        <v>1327</v>
      </c>
    </row>
    <row r="198" spans="1:16" ht="13.5" thickBot="1">
      <c r="A198" s="17" t="str">
        <f t="shared" si="12"/>
        <v> VSSC 61.18 </v>
      </c>
      <c r="B198" s="12" t="str">
        <f t="shared" si="13"/>
        <v>I</v>
      </c>
      <c r="C198" s="17">
        <f t="shared" si="14"/>
        <v>45934.396999999997</v>
      </c>
      <c r="D198" s="11" t="str">
        <f t="shared" si="15"/>
        <v>vis</v>
      </c>
      <c r="E198" s="55">
        <f>VLOOKUP(C198,Active!C$21:E$961,3,FALSE)</f>
        <v>11783.001142386604</v>
      </c>
      <c r="F198" s="12" t="s">
        <v>394</v>
      </c>
      <c r="G198" s="11" t="str">
        <f t="shared" si="16"/>
        <v>45934.397</v>
      </c>
      <c r="H198" s="17">
        <f t="shared" si="17"/>
        <v>11783</v>
      </c>
      <c r="I198" s="56" t="s">
        <v>1556</v>
      </c>
      <c r="J198" s="57" t="s">
        <v>1557</v>
      </c>
      <c r="K198" s="56">
        <v>11783</v>
      </c>
      <c r="L198" s="56" t="s">
        <v>527</v>
      </c>
      <c r="M198" s="57" t="s">
        <v>566</v>
      </c>
      <c r="N198" s="57"/>
      <c r="O198" s="58" t="s">
        <v>1449</v>
      </c>
      <c r="P198" s="58" t="s">
        <v>1558</v>
      </c>
    </row>
    <row r="199" spans="1:16" ht="13.5" thickBot="1">
      <c r="A199" s="17" t="str">
        <f t="shared" si="12"/>
        <v> VSSC 61.18 </v>
      </c>
      <c r="B199" s="12" t="str">
        <f t="shared" si="13"/>
        <v>I</v>
      </c>
      <c r="C199" s="17">
        <f t="shared" si="14"/>
        <v>45942.42</v>
      </c>
      <c r="D199" s="11" t="str">
        <f t="shared" si="15"/>
        <v>vis</v>
      </c>
      <c r="E199" s="55">
        <f>VLOOKUP(C199,Active!C$21:E$961,3,FALSE)</f>
        <v>11788.000857490711</v>
      </c>
      <c r="F199" s="12" t="s">
        <v>394</v>
      </c>
      <c r="G199" s="11" t="str">
        <f t="shared" si="16"/>
        <v>45942.420</v>
      </c>
      <c r="H199" s="17">
        <f t="shared" si="17"/>
        <v>11788</v>
      </c>
      <c r="I199" s="56" t="s">
        <v>1559</v>
      </c>
      <c r="J199" s="57" t="s">
        <v>1560</v>
      </c>
      <c r="K199" s="56">
        <v>11788</v>
      </c>
      <c r="L199" s="56" t="s">
        <v>530</v>
      </c>
      <c r="M199" s="57" t="s">
        <v>566</v>
      </c>
      <c r="N199" s="57"/>
      <c r="O199" s="58" t="s">
        <v>1449</v>
      </c>
      <c r="P199" s="58" t="s">
        <v>1558</v>
      </c>
    </row>
    <row r="200" spans="1:16" ht="13.5" thickBot="1">
      <c r="A200" s="17" t="str">
        <f t="shared" si="12"/>
        <v> AOEB 2 </v>
      </c>
      <c r="B200" s="12" t="str">
        <f t="shared" si="13"/>
        <v>I</v>
      </c>
      <c r="C200" s="17">
        <f t="shared" si="14"/>
        <v>45945.629000000001</v>
      </c>
      <c r="D200" s="11" t="str">
        <f t="shared" si="15"/>
        <v>vis</v>
      </c>
      <c r="E200" s="55">
        <f>VLOOKUP(C200,Active!C$21:E$961,3,FALSE)</f>
        <v>11790.000618897802</v>
      </c>
      <c r="F200" s="12" t="s">
        <v>394</v>
      </c>
      <c r="G200" s="11" t="str">
        <f t="shared" si="16"/>
        <v>45945.629</v>
      </c>
      <c r="H200" s="17">
        <f t="shared" si="17"/>
        <v>11790</v>
      </c>
      <c r="I200" s="56" t="s">
        <v>1561</v>
      </c>
      <c r="J200" s="57" t="s">
        <v>1562</v>
      </c>
      <c r="K200" s="56">
        <v>11790</v>
      </c>
      <c r="L200" s="56" t="s">
        <v>530</v>
      </c>
      <c r="M200" s="57" t="s">
        <v>566</v>
      </c>
      <c r="N200" s="57"/>
      <c r="O200" s="58" t="s">
        <v>928</v>
      </c>
      <c r="P200" s="58" t="s">
        <v>1327</v>
      </c>
    </row>
    <row r="201" spans="1:16" ht="13.5" thickBot="1">
      <c r="A201" s="17" t="str">
        <f t="shared" si="12"/>
        <v> VSSC 61.18 </v>
      </c>
      <c r="B201" s="12" t="str">
        <f t="shared" si="13"/>
        <v>II</v>
      </c>
      <c r="C201" s="17">
        <f t="shared" si="14"/>
        <v>45983.336000000003</v>
      </c>
      <c r="D201" s="11" t="str">
        <f t="shared" si="15"/>
        <v>vis</v>
      </c>
      <c r="E201" s="55">
        <f>VLOOKUP(C201,Active!C$21:E$961,3,FALSE)</f>
        <v>11813.498594397061</v>
      </c>
      <c r="F201" s="12" t="s">
        <v>394</v>
      </c>
      <c r="G201" s="11" t="str">
        <f t="shared" si="16"/>
        <v>45983.336</v>
      </c>
      <c r="H201" s="17">
        <f t="shared" si="17"/>
        <v>11813.5</v>
      </c>
      <c r="I201" s="56" t="s">
        <v>1563</v>
      </c>
      <c r="J201" s="57" t="s">
        <v>1564</v>
      </c>
      <c r="K201" s="56">
        <v>11813.5</v>
      </c>
      <c r="L201" s="56" t="s">
        <v>542</v>
      </c>
      <c r="M201" s="57" t="s">
        <v>566</v>
      </c>
      <c r="N201" s="57"/>
      <c r="O201" s="58" t="s">
        <v>1565</v>
      </c>
      <c r="P201" s="58" t="s">
        <v>1558</v>
      </c>
    </row>
    <row r="202" spans="1:16" ht="13.5" thickBot="1">
      <c r="A202" s="17" t="str">
        <f t="shared" si="12"/>
        <v> AOEB 2 </v>
      </c>
      <c r="B202" s="12" t="str">
        <f t="shared" si="13"/>
        <v>I</v>
      </c>
      <c r="C202" s="17">
        <f t="shared" si="14"/>
        <v>46030.673000000003</v>
      </c>
      <c r="D202" s="11" t="str">
        <f t="shared" si="15"/>
        <v>vis</v>
      </c>
      <c r="E202" s="55">
        <f>VLOOKUP(C202,Active!C$21:E$961,3,FALSE)</f>
        <v>11842.997723635885</v>
      </c>
      <c r="F202" s="12" t="s">
        <v>394</v>
      </c>
      <c r="G202" s="11" t="str">
        <f t="shared" si="16"/>
        <v>46030.673</v>
      </c>
      <c r="H202" s="17">
        <f t="shared" si="17"/>
        <v>11843</v>
      </c>
      <c r="I202" s="56" t="s">
        <v>1566</v>
      </c>
      <c r="J202" s="57" t="s">
        <v>1567</v>
      </c>
      <c r="K202" s="56">
        <v>11843</v>
      </c>
      <c r="L202" s="56" t="s">
        <v>798</v>
      </c>
      <c r="M202" s="57" t="s">
        <v>566</v>
      </c>
      <c r="N202" s="57"/>
      <c r="O202" s="58" t="s">
        <v>1568</v>
      </c>
      <c r="P202" s="58" t="s">
        <v>1327</v>
      </c>
    </row>
    <row r="203" spans="1:16" ht="13.5" thickBot="1">
      <c r="A203" s="17" t="str">
        <f t="shared" ref="A203:A266" si="18">P203</f>
        <v> BRNO 27 </v>
      </c>
      <c r="B203" s="12" t="str">
        <f t="shared" ref="B203:B266" si="19">IF(H203=INT(H203),"I","II")</f>
        <v>I</v>
      </c>
      <c r="C203" s="17">
        <f t="shared" ref="C203:C266" si="20">1*G203</f>
        <v>46048.324999999997</v>
      </c>
      <c r="D203" s="11" t="str">
        <f t="shared" ref="D203:D266" si="21">VLOOKUP(F203,I$1:J$5,2,FALSE)</f>
        <v>vis</v>
      </c>
      <c r="E203" s="55">
        <f>VLOOKUP(C203,Active!C$21:E$961,3,FALSE)</f>
        <v>11853.997969306789</v>
      </c>
      <c r="F203" s="12" t="s">
        <v>394</v>
      </c>
      <c r="G203" s="11" t="str">
        <f t="shared" ref="G203:G266" si="22">MID(I203,3,LEN(I203)-3)</f>
        <v>46048.325</v>
      </c>
      <c r="H203" s="17">
        <f t="shared" ref="H203:H266" si="23">1*K203</f>
        <v>11854</v>
      </c>
      <c r="I203" s="56" t="s">
        <v>1569</v>
      </c>
      <c r="J203" s="57" t="s">
        <v>1570</v>
      </c>
      <c r="K203" s="56">
        <v>11854</v>
      </c>
      <c r="L203" s="56" t="s">
        <v>510</v>
      </c>
      <c r="M203" s="57" t="s">
        <v>566</v>
      </c>
      <c r="N203" s="57"/>
      <c r="O203" s="58" t="s">
        <v>1046</v>
      </c>
      <c r="P203" s="58" t="s">
        <v>1571</v>
      </c>
    </row>
    <row r="204" spans="1:16" ht="13.5" thickBot="1">
      <c r="A204" s="17" t="str">
        <f t="shared" si="18"/>
        <v> VSSC 64.24 </v>
      </c>
      <c r="B204" s="12" t="str">
        <f t="shared" si="19"/>
        <v>I</v>
      </c>
      <c r="C204" s="17">
        <f t="shared" si="20"/>
        <v>46109.309000000001</v>
      </c>
      <c r="D204" s="11" t="str">
        <f t="shared" si="21"/>
        <v>vis</v>
      </c>
      <c r="E204" s="55">
        <f>VLOOKUP(C204,Active!C$21:E$961,3,FALSE)</f>
        <v>11892.00153728745</v>
      </c>
      <c r="F204" s="12" t="s">
        <v>394</v>
      </c>
      <c r="G204" s="11" t="str">
        <f t="shared" si="22"/>
        <v>46109.309</v>
      </c>
      <c r="H204" s="17">
        <f t="shared" si="23"/>
        <v>11892</v>
      </c>
      <c r="I204" s="56" t="s">
        <v>1572</v>
      </c>
      <c r="J204" s="57" t="s">
        <v>1573</v>
      </c>
      <c r="K204" s="56">
        <v>11892</v>
      </c>
      <c r="L204" s="56" t="s">
        <v>559</v>
      </c>
      <c r="M204" s="57" t="s">
        <v>566</v>
      </c>
      <c r="N204" s="57"/>
      <c r="O204" s="58" t="s">
        <v>1449</v>
      </c>
      <c r="P204" s="58" t="s">
        <v>1574</v>
      </c>
    </row>
    <row r="205" spans="1:16" ht="13.5" thickBot="1">
      <c r="A205" s="17" t="str">
        <f t="shared" si="18"/>
        <v> BRNO 27 </v>
      </c>
      <c r="B205" s="12" t="str">
        <f t="shared" si="19"/>
        <v>I</v>
      </c>
      <c r="C205" s="17">
        <f t="shared" si="20"/>
        <v>46295.455000000002</v>
      </c>
      <c r="D205" s="11" t="str">
        <f t="shared" si="21"/>
        <v>vis</v>
      </c>
      <c r="E205" s="55">
        <f>VLOOKUP(C205,Active!C$21:E$961,3,FALSE)</f>
        <v>12008.002655045022</v>
      </c>
      <c r="F205" s="12" t="s">
        <v>394</v>
      </c>
      <c r="G205" s="11" t="str">
        <f t="shared" si="22"/>
        <v>46295.455</v>
      </c>
      <c r="H205" s="17">
        <f t="shared" si="23"/>
        <v>12008</v>
      </c>
      <c r="I205" s="56" t="s">
        <v>1575</v>
      </c>
      <c r="J205" s="57" t="s">
        <v>1576</v>
      </c>
      <c r="K205" s="56">
        <v>12008</v>
      </c>
      <c r="L205" s="56" t="s">
        <v>546</v>
      </c>
      <c r="M205" s="57" t="s">
        <v>566</v>
      </c>
      <c r="N205" s="57"/>
      <c r="O205" s="58" t="s">
        <v>1577</v>
      </c>
      <c r="P205" s="58" t="s">
        <v>1571</v>
      </c>
    </row>
    <row r="206" spans="1:16" ht="13.5" thickBot="1">
      <c r="A206" s="17" t="str">
        <f t="shared" si="18"/>
        <v> BRNO 27 </v>
      </c>
      <c r="B206" s="12" t="str">
        <f t="shared" si="19"/>
        <v>I</v>
      </c>
      <c r="C206" s="17">
        <f t="shared" si="20"/>
        <v>46327.540999999997</v>
      </c>
      <c r="D206" s="11" t="str">
        <f t="shared" si="21"/>
        <v>vis</v>
      </c>
      <c r="E206" s="55">
        <f>VLOOKUP(C206,Active!C$21:E$961,3,FALSE)</f>
        <v>12027.997776424847</v>
      </c>
      <c r="F206" s="12" t="s">
        <v>394</v>
      </c>
      <c r="G206" s="11" t="str">
        <f t="shared" si="22"/>
        <v>46327.541</v>
      </c>
      <c r="H206" s="17">
        <f t="shared" si="23"/>
        <v>12028</v>
      </c>
      <c r="I206" s="56" t="s">
        <v>1578</v>
      </c>
      <c r="J206" s="57" t="s">
        <v>1579</v>
      </c>
      <c r="K206" s="56">
        <v>12028</v>
      </c>
      <c r="L206" s="56" t="s">
        <v>798</v>
      </c>
      <c r="M206" s="57" t="s">
        <v>566</v>
      </c>
      <c r="N206" s="57"/>
      <c r="O206" s="58" t="s">
        <v>1046</v>
      </c>
      <c r="P206" s="58" t="s">
        <v>1571</v>
      </c>
    </row>
    <row r="207" spans="1:16" ht="13.5" thickBot="1">
      <c r="A207" s="17" t="str">
        <f t="shared" si="18"/>
        <v> BRNO 27 </v>
      </c>
      <c r="B207" s="12" t="str">
        <f t="shared" si="19"/>
        <v>I</v>
      </c>
      <c r="C207" s="17">
        <f t="shared" si="20"/>
        <v>46327.546999999999</v>
      </c>
      <c r="D207" s="11" t="str">
        <f t="shared" si="21"/>
        <v>vis</v>
      </c>
      <c r="E207" s="55">
        <f>VLOOKUP(C207,Active!C$21:E$961,3,FALSE)</f>
        <v>12028.001515461445</v>
      </c>
      <c r="F207" s="12" t="s">
        <v>394</v>
      </c>
      <c r="G207" s="11" t="str">
        <f t="shared" si="22"/>
        <v>46327.547</v>
      </c>
      <c r="H207" s="17">
        <f t="shared" si="23"/>
        <v>12028</v>
      </c>
      <c r="I207" s="56" t="s">
        <v>1580</v>
      </c>
      <c r="J207" s="57" t="s">
        <v>1581</v>
      </c>
      <c r="K207" s="56">
        <v>12028</v>
      </c>
      <c r="L207" s="56" t="s">
        <v>559</v>
      </c>
      <c r="M207" s="57" t="s">
        <v>566</v>
      </c>
      <c r="N207" s="57"/>
      <c r="O207" s="58" t="s">
        <v>1533</v>
      </c>
      <c r="P207" s="58" t="s">
        <v>1571</v>
      </c>
    </row>
    <row r="208" spans="1:16" ht="13.5" thickBot="1">
      <c r="A208" s="17" t="str">
        <f t="shared" si="18"/>
        <v> AOEB 2 </v>
      </c>
      <c r="B208" s="12" t="str">
        <f t="shared" si="19"/>
        <v>I</v>
      </c>
      <c r="C208" s="17">
        <f t="shared" si="20"/>
        <v>46330.764000000003</v>
      </c>
      <c r="D208" s="11" t="str">
        <f t="shared" si="21"/>
        <v>vis</v>
      </c>
      <c r="E208" s="55">
        <f>VLOOKUP(C208,Active!C$21:E$961,3,FALSE)</f>
        <v>12030.006262250667</v>
      </c>
      <c r="F208" s="12" t="s">
        <v>394</v>
      </c>
      <c r="G208" s="11" t="str">
        <f t="shared" si="22"/>
        <v>46330.764</v>
      </c>
      <c r="H208" s="17">
        <f t="shared" si="23"/>
        <v>12030</v>
      </c>
      <c r="I208" s="56" t="s">
        <v>1582</v>
      </c>
      <c r="J208" s="57" t="s">
        <v>1583</v>
      </c>
      <c r="K208" s="56">
        <v>12030</v>
      </c>
      <c r="L208" s="56" t="s">
        <v>877</v>
      </c>
      <c r="M208" s="57" t="s">
        <v>566</v>
      </c>
      <c r="N208" s="57"/>
      <c r="O208" s="58" t="s">
        <v>1568</v>
      </c>
      <c r="P208" s="58" t="s">
        <v>1327</v>
      </c>
    </row>
    <row r="209" spans="1:16" ht="13.5" thickBot="1">
      <c r="A209" s="17" t="str">
        <f t="shared" si="18"/>
        <v>BAVM 43 </v>
      </c>
      <c r="B209" s="12" t="str">
        <f t="shared" si="19"/>
        <v>I</v>
      </c>
      <c r="C209" s="17">
        <f t="shared" si="20"/>
        <v>46340.383999999998</v>
      </c>
      <c r="D209" s="11" t="str">
        <f t="shared" si="21"/>
        <v>vis</v>
      </c>
      <c r="E209" s="55">
        <f>VLOOKUP(C209,Active!C$21:E$961,3,FALSE)</f>
        <v>12036.001184262568</v>
      </c>
      <c r="F209" s="12" t="s">
        <v>394</v>
      </c>
      <c r="G209" s="11" t="str">
        <f t="shared" si="22"/>
        <v>46340.384</v>
      </c>
      <c r="H209" s="17">
        <f t="shared" si="23"/>
        <v>12036</v>
      </c>
      <c r="I209" s="56" t="s">
        <v>1584</v>
      </c>
      <c r="J209" s="57" t="s">
        <v>1585</v>
      </c>
      <c r="K209" s="56">
        <v>12036</v>
      </c>
      <c r="L209" s="56" t="s">
        <v>527</v>
      </c>
      <c r="M209" s="57" t="s">
        <v>566</v>
      </c>
      <c r="N209" s="57"/>
      <c r="O209" s="58" t="s">
        <v>1586</v>
      </c>
      <c r="P209" s="59" t="s">
        <v>1587</v>
      </c>
    </row>
    <row r="210" spans="1:16" ht="13.5" thickBot="1">
      <c r="A210" s="17" t="str">
        <f t="shared" si="18"/>
        <v> AOEB 2 </v>
      </c>
      <c r="B210" s="12" t="str">
        <f t="shared" si="19"/>
        <v>I</v>
      </c>
      <c r="C210" s="17">
        <f t="shared" si="20"/>
        <v>46375.686999999998</v>
      </c>
      <c r="D210" s="11" t="str">
        <f t="shared" si="21"/>
        <v>vis</v>
      </c>
      <c r="E210" s="55">
        <f>VLOOKUP(C210,Active!C$21:E$961,3,FALSE)</f>
        <v>12058.001052431617</v>
      </c>
      <c r="F210" s="12" t="s">
        <v>394</v>
      </c>
      <c r="G210" s="11" t="str">
        <f t="shared" si="22"/>
        <v>46375.687</v>
      </c>
      <c r="H210" s="17">
        <f t="shared" si="23"/>
        <v>12058</v>
      </c>
      <c r="I210" s="56" t="s">
        <v>1588</v>
      </c>
      <c r="J210" s="57" t="s">
        <v>1589</v>
      </c>
      <c r="K210" s="56">
        <v>12058</v>
      </c>
      <c r="L210" s="56" t="s">
        <v>527</v>
      </c>
      <c r="M210" s="57" t="s">
        <v>566</v>
      </c>
      <c r="N210" s="57"/>
      <c r="O210" s="58" t="s">
        <v>1568</v>
      </c>
      <c r="P210" s="58" t="s">
        <v>1327</v>
      </c>
    </row>
    <row r="211" spans="1:16" ht="13.5" thickBot="1">
      <c r="A211" s="17" t="str">
        <f t="shared" si="18"/>
        <v>BAVM 46 </v>
      </c>
      <c r="B211" s="12" t="str">
        <f t="shared" si="19"/>
        <v>I</v>
      </c>
      <c r="C211" s="17">
        <f t="shared" si="20"/>
        <v>46640.444000000003</v>
      </c>
      <c r="D211" s="11" t="str">
        <f t="shared" si="21"/>
        <v>vis</v>
      </c>
      <c r="E211" s="55">
        <f>VLOOKUP(C211,Active!C$21:E$961,3,FALSE)</f>
        <v>12222.990404521599</v>
      </c>
      <c r="F211" s="12" t="s">
        <v>394</v>
      </c>
      <c r="G211" s="11" t="str">
        <f t="shared" si="22"/>
        <v>46640.444</v>
      </c>
      <c r="H211" s="17">
        <f t="shared" si="23"/>
        <v>12223</v>
      </c>
      <c r="I211" s="56" t="s">
        <v>1590</v>
      </c>
      <c r="J211" s="57" t="s">
        <v>1591</v>
      </c>
      <c r="K211" s="56">
        <v>12223</v>
      </c>
      <c r="L211" s="56" t="s">
        <v>1592</v>
      </c>
      <c r="M211" s="57" t="s">
        <v>566</v>
      </c>
      <c r="N211" s="57"/>
      <c r="O211" s="58" t="s">
        <v>1593</v>
      </c>
      <c r="P211" s="59" t="s">
        <v>1594</v>
      </c>
    </row>
    <row r="212" spans="1:16" ht="13.5" thickBot="1">
      <c r="A212" s="17" t="str">
        <f t="shared" si="18"/>
        <v>BAVM 46 </v>
      </c>
      <c r="B212" s="12" t="str">
        <f t="shared" si="19"/>
        <v>I</v>
      </c>
      <c r="C212" s="17">
        <f t="shared" si="20"/>
        <v>46640.461000000003</v>
      </c>
      <c r="D212" s="11" t="str">
        <f t="shared" si="21"/>
        <v>vis</v>
      </c>
      <c r="E212" s="55">
        <f>VLOOKUP(C212,Active!C$21:E$961,3,FALSE)</f>
        <v>12223.000998458625</v>
      </c>
      <c r="F212" s="12" t="s">
        <v>394</v>
      </c>
      <c r="G212" s="11" t="str">
        <f t="shared" si="22"/>
        <v>46640.461</v>
      </c>
      <c r="H212" s="17">
        <f t="shared" si="23"/>
        <v>12223</v>
      </c>
      <c r="I212" s="56" t="s">
        <v>1599</v>
      </c>
      <c r="J212" s="57" t="s">
        <v>1600</v>
      </c>
      <c r="K212" s="56">
        <v>12223</v>
      </c>
      <c r="L212" s="56" t="s">
        <v>527</v>
      </c>
      <c r="M212" s="57" t="s">
        <v>566</v>
      </c>
      <c r="N212" s="57"/>
      <c r="O212" s="58" t="s">
        <v>1601</v>
      </c>
      <c r="P212" s="59" t="s">
        <v>1594</v>
      </c>
    </row>
    <row r="213" spans="1:16" ht="13.5" thickBot="1">
      <c r="A213" s="17" t="str">
        <f t="shared" si="18"/>
        <v> BRNO 28 </v>
      </c>
      <c r="B213" s="12" t="str">
        <f t="shared" si="19"/>
        <v>I</v>
      </c>
      <c r="C213" s="17">
        <f t="shared" si="20"/>
        <v>46640.461000000003</v>
      </c>
      <c r="D213" s="11" t="str">
        <f t="shared" si="21"/>
        <v>vis</v>
      </c>
      <c r="E213" s="55">
        <f>VLOOKUP(C213,Active!C$21:E$961,3,FALSE)</f>
        <v>12223.000998458625</v>
      </c>
      <c r="F213" s="12" t="s">
        <v>394</v>
      </c>
      <c r="G213" s="11" t="str">
        <f t="shared" si="22"/>
        <v>46640.461</v>
      </c>
      <c r="H213" s="17">
        <f t="shared" si="23"/>
        <v>12223</v>
      </c>
      <c r="I213" s="56" t="s">
        <v>1599</v>
      </c>
      <c r="J213" s="57" t="s">
        <v>1600</v>
      </c>
      <c r="K213" s="56">
        <v>12223</v>
      </c>
      <c r="L213" s="56" t="s">
        <v>527</v>
      </c>
      <c r="M213" s="57" t="s">
        <v>566</v>
      </c>
      <c r="N213" s="57"/>
      <c r="O213" s="58" t="s">
        <v>1602</v>
      </c>
      <c r="P213" s="58" t="s">
        <v>1598</v>
      </c>
    </row>
    <row r="214" spans="1:16" ht="13.5" thickBot="1">
      <c r="A214" s="17" t="str">
        <f t="shared" si="18"/>
        <v>BAVM 46 </v>
      </c>
      <c r="B214" s="12" t="str">
        <f t="shared" si="19"/>
        <v>I</v>
      </c>
      <c r="C214" s="17">
        <f t="shared" si="20"/>
        <v>46656.491000000002</v>
      </c>
      <c r="D214" s="11" t="str">
        <f t="shared" si="21"/>
        <v>vis</v>
      </c>
      <c r="E214" s="55">
        <f>VLOOKUP(C214,Active!C$21:E$961,3,FALSE)</f>
        <v>12232.990457902577</v>
      </c>
      <c r="F214" s="12" t="s">
        <v>394</v>
      </c>
      <c r="G214" s="11" t="str">
        <f t="shared" si="22"/>
        <v>46656.491</v>
      </c>
      <c r="H214" s="17">
        <f t="shared" si="23"/>
        <v>12233</v>
      </c>
      <c r="I214" s="56" t="s">
        <v>1606</v>
      </c>
      <c r="J214" s="57" t="s">
        <v>1607</v>
      </c>
      <c r="K214" s="56">
        <v>12233</v>
      </c>
      <c r="L214" s="56" t="s">
        <v>1592</v>
      </c>
      <c r="M214" s="57" t="s">
        <v>566</v>
      </c>
      <c r="N214" s="57"/>
      <c r="O214" s="58" t="s">
        <v>1608</v>
      </c>
      <c r="P214" s="59" t="s">
        <v>1594</v>
      </c>
    </row>
    <row r="215" spans="1:16" ht="13.5" thickBot="1">
      <c r="A215" s="17" t="str">
        <f t="shared" si="18"/>
        <v> VSSC 67.10 </v>
      </c>
      <c r="B215" s="12" t="str">
        <f t="shared" si="19"/>
        <v>I</v>
      </c>
      <c r="C215" s="17">
        <f t="shared" si="20"/>
        <v>46677.368000000002</v>
      </c>
      <c r="D215" s="11" t="str">
        <f t="shared" si="21"/>
        <v>vis</v>
      </c>
      <c r="E215" s="55">
        <f>VLOOKUP(C215,Active!C$21:E$961,3,FALSE)</f>
        <v>12246.000435744834</v>
      </c>
      <c r="F215" s="12" t="s">
        <v>394</v>
      </c>
      <c r="G215" s="11" t="str">
        <f t="shared" si="22"/>
        <v>46677.368</v>
      </c>
      <c r="H215" s="17">
        <f t="shared" si="23"/>
        <v>12246</v>
      </c>
      <c r="I215" s="56" t="s">
        <v>1617</v>
      </c>
      <c r="J215" s="57" t="s">
        <v>1618</v>
      </c>
      <c r="K215" s="56">
        <v>12246</v>
      </c>
      <c r="L215" s="56" t="s">
        <v>530</v>
      </c>
      <c r="M215" s="57" t="s">
        <v>566</v>
      </c>
      <c r="N215" s="57"/>
      <c r="O215" s="58" t="s">
        <v>1449</v>
      </c>
      <c r="P215" s="58" t="s">
        <v>1619</v>
      </c>
    </row>
    <row r="216" spans="1:16" ht="13.5" thickBot="1">
      <c r="A216" s="17" t="str">
        <f t="shared" si="18"/>
        <v> AOEB 2 </v>
      </c>
      <c r="B216" s="12" t="str">
        <f t="shared" si="19"/>
        <v>I</v>
      </c>
      <c r="C216" s="17">
        <f t="shared" si="20"/>
        <v>46683.790999999997</v>
      </c>
      <c r="D216" s="11" t="str">
        <f t="shared" si="21"/>
        <v>vis</v>
      </c>
      <c r="E216" s="55">
        <f>VLOOKUP(C216,Active!C$21:E$961,3,FALSE)</f>
        <v>12250.003074422841</v>
      </c>
      <c r="F216" s="12" t="s">
        <v>394</v>
      </c>
      <c r="G216" s="11" t="str">
        <f t="shared" si="22"/>
        <v>46683.791</v>
      </c>
      <c r="H216" s="17">
        <f t="shared" si="23"/>
        <v>12250</v>
      </c>
      <c r="I216" s="56" t="s">
        <v>1620</v>
      </c>
      <c r="J216" s="57" t="s">
        <v>1621</v>
      </c>
      <c r="K216" s="56">
        <v>12250</v>
      </c>
      <c r="L216" s="56" t="s">
        <v>593</v>
      </c>
      <c r="M216" s="57" t="s">
        <v>566</v>
      </c>
      <c r="N216" s="57"/>
      <c r="O216" s="58" t="s">
        <v>1568</v>
      </c>
      <c r="P216" s="58" t="s">
        <v>1327</v>
      </c>
    </row>
    <row r="217" spans="1:16" ht="13.5" thickBot="1">
      <c r="A217" s="17" t="str">
        <f t="shared" si="18"/>
        <v>BAVM 46 </v>
      </c>
      <c r="B217" s="12" t="str">
        <f t="shared" si="19"/>
        <v>I</v>
      </c>
      <c r="C217" s="17">
        <f t="shared" si="20"/>
        <v>46685.39</v>
      </c>
      <c r="D217" s="11" t="str">
        <f t="shared" si="21"/>
        <v>vis</v>
      </c>
      <c r="E217" s="55">
        <f>VLOOKUP(C217,Active!C$21:E$961,3,FALSE)</f>
        <v>12250.999527676173</v>
      </c>
      <c r="F217" s="12" t="s">
        <v>394</v>
      </c>
      <c r="G217" s="11" t="str">
        <f t="shared" si="22"/>
        <v>46685.390</v>
      </c>
      <c r="H217" s="17">
        <f t="shared" si="23"/>
        <v>12251</v>
      </c>
      <c r="I217" s="56" t="s">
        <v>1622</v>
      </c>
      <c r="J217" s="57" t="s">
        <v>1623</v>
      </c>
      <c r="K217" s="56">
        <v>12251</v>
      </c>
      <c r="L217" s="56" t="s">
        <v>506</v>
      </c>
      <c r="M217" s="57" t="s">
        <v>566</v>
      </c>
      <c r="N217" s="57"/>
      <c r="O217" s="58" t="s">
        <v>1624</v>
      </c>
      <c r="P217" s="59" t="s">
        <v>1594</v>
      </c>
    </row>
    <row r="218" spans="1:16" ht="13.5" thickBot="1">
      <c r="A218" s="17" t="str">
        <f t="shared" si="18"/>
        <v>BAVM 46 </v>
      </c>
      <c r="B218" s="12" t="str">
        <f t="shared" si="19"/>
        <v>I</v>
      </c>
      <c r="C218" s="17">
        <f t="shared" si="20"/>
        <v>46746.375</v>
      </c>
      <c r="D218" s="11" t="str">
        <f t="shared" si="21"/>
        <v>vis</v>
      </c>
      <c r="E218" s="55">
        <f>VLOOKUP(C218,Active!C$21:E$961,3,FALSE)</f>
        <v>12289.003718829597</v>
      </c>
      <c r="F218" s="12" t="s">
        <v>394</v>
      </c>
      <c r="G218" s="11" t="str">
        <f t="shared" si="22"/>
        <v>46746.375</v>
      </c>
      <c r="H218" s="17">
        <f t="shared" si="23"/>
        <v>12289</v>
      </c>
      <c r="I218" s="56" t="s">
        <v>1628</v>
      </c>
      <c r="J218" s="57" t="s">
        <v>1629</v>
      </c>
      <c r="K218" s="56">
        <v>12289</v>
      </c>
      <c r="L218" s="56" t="s">
        <v>775</v>
      </c>
      <c r="M218" s="57" t="s">
        <v>566</v>
      </c>
      <c r="N218" s="57"/>
      <c r="O218" s="58" t="s">
        <v>1630</v>
      </c>
      <c r="P218" s="59" t="s">
        <v>1594</v>
      </c>
    </row>
    <row r="219" spans="1:16" ht="13.5" thickBot="1">
      <c r="A219" s="17" t="str">
        <f t="shared" si="18"/>
        <v> BRNO 30 </v>
      </c>
      <c r="B219" s="12" t="str">
        <f t="shared" si="19"/>
        <v>I</v>
      </c>
      <c r="C219" s="17">
        <f t="shared" si="20"/>
        <v>46977.440000000002</v>
      </c>
      <c r="D219" s="11" t="str">
        <f t="shared" si="21"/>
        <v>vis</v>
      </c>
      <c r="E219" s="55">
        <f>VLOOKUP(C219,Active!C$21:E$961,3,FALSE)</f>
        <v>12432.997134077057</v>
      </c>
      <c r="F219" s="12" t="s">
        <v>394</v>
      </c>
      <c r="G219" s="11" t="str">
        <f t="shared" si="22"/>
        <v>46977.440</v>
      </c>
      <c r="H219" s="17">
        <f t="shared" si="23"/>
        <v>12433</v>
      </c>
      <c r="I219" s="56" t="s">
        <v>1631</v>
      </c>
      <c r="J219" s="57" t="s">
        <v>1632</v>
      </c>
      <c r="K219" s="56">
        <v>12433</v>
      </c>
      <c r="L219" s="56" t="s">
        <v>743</v>
      </c>
      <c r="M219" s="57" t="s">
        <v>566</v>
      </c>
      <c r="N219" s="57"/>
      <c r="O219" s="58" t="s">
        <v>1627</v>
      </c>
      <c r="P219" s="58" t="s">
        <v>1633</v>
      </c>
    </row>
    <row r="220" spans="1:16" ht="13.5" thickBot="1">
      <c r="A220" s="17" t="str">
        <f t="shared" si="18"/>
        <v>BAVM 50 </v>
      </c>
      <c r="B220" s="12" t="str">
        <f t="shared" si="19"/>
        <v>I</v>
      </c>
      <c r="C220" s="17">
        <f t="shared" si="20"/>
        <v>46977.447</v>
      </c>
      <c r="D220" s="11" t="str">
        <f t="shared" si="21"/>
        <v>vis</v>
      </c>
      <c r="E220" s="55">
        <f>VLOOKUP(C220,Active!C$21:E$961,3,FALSE)</f>
        <v>12433.001496286421</v>
      </c>
      <c r="F220" s="12" t="s">
        <v>394</v>
      </c>
      <c r="G220" s="11" t="str">
        <f t="shared" si="22"/>
        <v>46977.447</v>
      </c>
      <c r="H220" s="17">
        <f t="shared" si="23"/>
        <v>12433</v>
      </c>
      <c r="I220" s="56" t="s">
        <v>1634</v>
      </c>
      <c r="J220" s="57" t="s">
        <v>1635</v>
      </c>
      <c r="K220" s="56">
        <v>12433</v>
      </c>
      <c r="L220" s="56" t="s">
        <v>559</v>
      </c>
      <c r="M220" s="57" t="s">
        <v>566</v>
      </c>
      <c r="N220" s="57"/>
      <c r="O220" s="58" t="s">
        <v>1601</v>
      </c>
      <c r="P220" s="59" t="s">
        <v>1636</v>
      </c>
    </row>
    <row r="221" spans="1:16" ht="13.5" thickBot="1">
      <c r="A221" s="17" t="str">
        <f t="shared" si="18"/>
        <v> BRNO 30 </v>
      </c>
      <c r="B221" s="12" t="str">
        <f t="shared" si="19"/>
        <v>I</v>
      </c>
      <c r="C221" s="17">
        <f t="shared" si="20"/>
        <v>47014.351999999999</v>
      </c>
      <c r="D221" s="11" t="str">
        <f t="shared" si="21"/>
        <v>vis</v>
      </c>
      <c r="E221" s="55">
        <f>VLOOKUP(C221,Active!C$21:E$961,3,FALSE)</f>
        <v>12455.999687227095</v>
      </c>
      <c r="F221" s="12" t="s">
        <v>394</v>
      </c>
      <c r="G221" s="11" t="str">
        <f t="shared" si="22"/>
        <v>47014.352</v>
      </c>
      <c r="H221" s="17">
        <f t="shared" si="23"/>
        <v>12456</v>
      </c>
      <c r="I221" s="56" t="s">
        <v>1637</v>
      </c>
      <c r="J221" s="57" t="s">
        <v>1638</v>
      </c>
      <c r="K221" s="56">
        <v>12456</v>
      </c>
      <c r="L221" s="56" t="s">
        <v>506</v>
      </c>
      <c r="M221" s="57" t="s">
        <v>566</v>
      </c>
      <c r="N221" s="57"/>
      <c r="O221" s="58" t="s">
        <v>1639</v>
      </c>
      <c r="P221" s="58" t="s">
        <v>1633</v>
      </c>
    </row>
    <row r="222" spans="1:16" ht="13.5" thickBot="1">
      <c r="A222" s="17" t="str">
        <f t="shared" si="18"/>
        <v> BRNO 30 </v>
      </c>
      <c r="B222" s="12" t="str">
        <f t="shared" si="19"/>
        <v>I</v>
      </c>
      <c r="C222" s="17">
        <f t="shared" si="20"/>
        <v>47030.394</v>
      </c>
      <c r="D222" s="11" t="str">
        <f t="shared" si="21"/>
        <v>vis</v>
      </c>
      <c r="E222" s="55">
        <f>VLOOKUP(C222,Active!C$21:E$961,3,FALSE)</f>
        <v>12465.996624744244</v>
      </c>
      <c r="F222" s="12" t="s">
        <v>394</v>
      </c>
      <c r="G222" s="11" t="str">
        <f t="shared" si="22"/>
        <v>47030.394</v>
      </c>
      <c r="H222" s="17">
        <f t="shared" si="23"/>
        <v>12466</v>
      </c>
      <c r="I222" s="56" t="s">
        <v>1640</v>
      </c>
      <c r="J222" s="57" t="s">
        <v>1641</v>
      </c>
      <c r="K222" s="56">
        <v>12466</v>
      </c>
      <c r="L222" s="56" t="s">
        <v>743</v>
      </c>
      <c r="M222" s="57" t="s">
        <v>566</v>
      </c>
      <c r="N222" s="57"/>
      <c r="O222" s="58" t="s">
        <v>1642</v>
      </c>
      <c r="P222" s="58" t="s">
        <v>1633</v>
      </c>
    </row>
    <row r="223" spans="1:16" ht="13.5" thickBot="1">
      <c r="A223" s="17" t="str">
        <f t="shared" si="18"/>
        <v> BRNO 30 </v>
      </c>
      <c r="B223" s="12" t="str">
        <f t="shared" si="19"/>
        <v>I</v>
      </c>
      <c r="C223" s="17">
        <f t="shared" si="20"/>
        <v>47030.398000000001</v>
      </c>
      <c r="D223" s="11" t="str">
        <f t="shared" si="21"/>
        <v>vis</v>
      </c>
      <c r="E223" s="55">
        <f>VLOOKUP(C223,Active!C$21:E$961,3,FALSE)</f>
        <v>12465.999117435309</v>
      </c>
      <c r="F223" s="12" t="s">
        <v>394</v>
      </c>
      <c r="G223" s="11" t="str">
        <f t="shared" si="22"/>
        <v>47030.398</v>
      </c>
      <c r="H223" s="17">
        <f t="shared" si="23"/>
        <v>12466</v>
      </c>
      <c r="I223" s="56" t="s">
        <v>1643</v>
      </c>
      <c r="J223" s="57" t="s">
        <v>1644</v>
      </c>
      <c r="K223" s="56">
        <v>12466</v>
      </c>
      <c r="L223" s="56" t="s">
        <v>506</v>
      </c>
      <c r="M223" s="57" t="s">
        <v>566</v>
      </c>
      <c r="N223" s="57"/>
      <c r="O223" s="58" t="s">
        <v>1645</v>
      </c>
      <c r="P223" s="58" t="s">
        <v>1633</v>
      </c>
    </row>
    <row r="224" spans="1:16" ht="13.5" thickBot="1">
      <c r="A224" s="17" t="str">
        <f t="shared" si="18"/>
        <v> BRNO 30 </v>
      </c>
      <c r="B224" s="12" t="str">
        <f t="shared" si="19"/>
        <v>I</v>
      </c>
      <c r="C224" s="17">
        <f t="shared" si="20"/>
        <v>47030.400999999998</v>
      </c>
      <c r="D224" s="11" t="str">
        <f t="shared" si="21"/>
        <v>vis</v>
      </c>
      <c r="E224" s="55">
        <f>VLOOKUP(C224,Active!C$21:E$961,3,FALSE)</f>
        <v>12466.000986953606</v>
      </c>
      <c r="F224" s="12" t="s">
        <v>394</v>
      </c>
      <c r="G224" s="11" t="str">
        <f t="shared" si="22"/>
        <v>47030.401</v>
      </c>
      <c r="H224" s="17">
        <f t="shared" si="23"/>
        <v>12466</v>
      </c>
      <c r="I224" s="56" t="s">
        <v>1646</v>
      </c>
      <c r="J224" s="57" t="s">
        <v>1647</v>
      </c>
      <c r="K224" s="56">
        <v>12466</v>
      </c>
      <c r="L224" s="56" t="s">
        <v>527</v>
      </c>
      <c r="M224" s="57" t="s">
        <v>566</v>
      </c>
      <c r="N224" s="57"/>
      <c r="O224" s="58" t="s">
        <v>1648</v>
      </c>
      <c r="P224" s="58" t="s">
        <v>1633</v>
      </c>
    </row>
    <row r="225" spans="1:16" ht="13.5" thickBot="1">
      <c r="A225" s="17" t="str">
        <f t="shared" si="18"/>
        <v> BRNO 30 </v>
      </c>
      <c r="B225" s="12" t="str">
        <f t="shared" si="19"/>
        <v>I</v>
      </c>
      <c r="C225" s="17">
        <f t="shared" si="20"/>
        <v>47030.409</v>
      </c>
      <c r="D225" s="11" t="str">
        <f t="shared" si="21"/>
        <v>vis</v>
      </c>
      <c r="E225" s="55">
        <f>VLOOKUP(C225,Active!C$21:E$961,3,FALSE)</f>
        <v>12466.005972335739</v>
      </c>
      <c r="F225" s="12" t="s">
        <v>394</v>
      </c>
      <c r="G225" s="11" t="str">
        <f t="shared" si="22"/>
        <v>47030.409</v>
      </c>
      <c r="H225" s="17">
        <f t="shared" si="23"/>
        <v>12466</v>
      </c>
      <c r="I225" s="56" t="s">
        <v>1649</v>
      </c>
      <c r="J225" s="57" t="s">
        <v>1650</v>
      </c>
      <c r="K225" s="56">
        <v>12466</v>
      </c>
      <c r="L225" s="56" t="s">
        <v>877</v>
      </c>
      <c r="M225" s="57" t="s">
        <v>566</v>
      </c>
      <c r="N225" s="57"/>
      <c r="O225" s="58" t="s">
        <v>1651</v>
      </c>
      <c r="P225" s="58" t="s">
        <v>1633</v>
      </c>
    </row>
    <row r="226" spans="1:16" ht="13.5" thickBot="1">
      <c r="A226" s="17" t="str">
        <f t="shared" si="18"/>
        <v> BRNO 30 </v>
      </c>
      <c r="B226" s="12" t="str">
        <f t="shared" si="19"/>
        <v>I</v>
      </c>
      <c r="C226" s="17">
        <f t="shared" si="20"/>
        <v>47030.411999999997</v>
      </c>
      <c r="D226" s="11" t="str">
        <f t="shared" si="21"/>
        <v>vis</v>
      </c>
      <c r="E226" s="55">
        <f>VLOOKUP(C226,Active!C$21:E$961,3,FALSE)</f>
        <v>12466.007841854036</v>
      </c>
      <c r="F226" s="12" t="s">
        <v>394</v>
      </c>
      <c r="G226" s="11" t="str">
        <f t="shared" si="22"/>
        <v>47030.412</v>
      </c>
      <c r="H226" s="17">
        <f t="shared" si="23"/>
        <v>12466</v>
      </c>
      <c r="I226" s="56" t="s">
        <v>1652</v>
      </c>
      <c r="J226" s="57" t="s">
        <v>1653</v>
      </c>
      <c r="K226" s="56">
        <v>12466</v>
      </c>
      <c r="L226" s="56" t="s">
        <v>1094</v>
      </c>
      <c r="M226" s="57" t="s">
        <v>566</v>
      </c>
      <c r="N226" s="57"/>
      <c r="O226" s="58" t="s">
        <v>1605</v>
      </c>
      <c r="P226" s="58" t="s">
        <v>1633</v>
      </c>
    </row>
    <row r="227" spans="1:16" ht="13.5" thickBot="1">
      <c r="A227" s="17" t="str">
        <f t="shared" si="18"/>
        <v> BRNO 30 </v>
      </c>
      <c r="B227" s="12" t="str">
        <f t="shared" si="19"/>
        <v>I</v>
      </c>
      <c r="C227" s="17">
        <f t="shared" si="20"/>
        <v>47030.413999999997</v>
      </c>
      <c r="D227" s="11" t="str">
        <f t="shared" si="21"/>
        <v>vis</v>
      </c>
      <c r="E227" s="55">
        <f>VLOOKUP(C227,Active!C$21:E$961,3,FALSE)</f>
        <v>12466.009088199567</v>
      </c>
      <c r="F227" s="12" t="s">
        <v>394</v>
      </c>
      <c r="G227" s="11" t="str">
        <f t="shared" si="22"/>
        <v>47030.414</v>
      </c>
      <c r="H227" s="17">
        <f t="shared" si="23"/>
        <v>12466</v>
      </c>
      <c r="I227" s="56" t="s">
        <v>1654</v>
      </c>
      <c r="J227" s="57" t="s">
        <v>1655</v>
      </c>
      <c r="K227" s="56">
        <v>12466</v>
      </c>
      <c r="L227" s="56" t="s">
        <v>667</v>
      </c>
      <c r="M227" s="57" t="s">
        <v>566</v>
      </c>
      <c r="N227" s="57"/>
      <c r="O227" s="58" t="s">
        <v>1656</v>
      </c>
      <c r="P227" s="58" t="s">
        <v>1633</v>
      </c>
    </row>
    <row r="228" spans="1:16" ht="13.5" thickBot="1">
      <c r="A228" s="17" t="str">
        <f t="shared" si="18"/>
        <v> BRNO 30 </v>
      </c>
      <c r="B228" s="12" t="str">
        <f t="shared" si="19"/>
        <v>I</v>
      </c>
      <c r="C228" s="17">
        <f t="shared" si="20"/>
        <v>47038.417000000001</v>
      </c>
      <c r="D228" s="11" t="str">
        <f t="shared" si="21"/>
        <v>vis</v>
      </c>
      <c r="E228" s="55">
        <f>VLOOKUP(C228,Active!C$21:E$961,3,FALSE)</f>
        <v>12470.996339848351</v>
      </c>
      <c r="F228" s="12" t="s">
        <v>394</v>
      </c>
      <c r="G228" s="11" t="str">
        <f t="shared" si="22"/>
        <v>47038.417</v>
      </c>
      <c r="H228" s="17">
        <f t="shared" si="23"/>
        <v>12471</v>
      </c>
      <c r="I228" s="56" t="s">
        <v>1657</v>
      </c>
      <c r="J228" s="57" t="s">
        <v>1658</v>
      </c>
      <c r="K228" s="56">
        <v>12471</v>
      </c>
      <c r="L228" s="56" t="s">
        <v>755</v>
      </c>
      <c r="M228" s="57" t="s">
        <v>566</v>
      </c>
      <c r="N228" s="57"/>
      <c r="O228" s="58" t="s">
        <v>1605</v>
      </c>
      <c r="P228" s="58" t="s">
        <v>1633</v>
      </c>
    </row>
    <row r="229" spans="1:16" ht="13.5" thickBot="1">
      <c r="A229" s="17" t="str">
        <f t="shared" si="18"/>
        <v> BRNO 30 </v>
      </c>
      <c r="B229" s="12" t="str">
        <f t="shared" si="19"/>
        <v>I</v>
      </c>
      <c r="C229" s="17">
        <f t="shared" si="20"/>
        <v>47038.417999999998</v>
      </c>
      <c r="D229" s="11" t="str">
        <f t="shared" si="21"/>
        <v>vis</v>
      </c>
      <c r="E229" s="55">
        <f>VLOOKUP(C229,Active!C$21:E$961,3,FALSE)</f>
        <v>12470.996963021116</v>
      </c>
      <c r="F229" s="12" t="s">
        <v>394</v>
      </c>
      <c r="G229" s="11" t="str">
        <f t="shared" si="22"/>
        <v>47038.418</v>
      </c>
      <c r="H229" s="17">
        <f t="shared" si="23"/>
        <v>12471</v>
      </c>
      <c r="I229" s="56" t="s">
        <v>1659</v>
      </c>
      <c r="J229" s="57" t="s">
        <v>1660</v>
      </c>
      <c r="K229" s="56">
        <v>12471</v>
      </c>
      <c r="L229" s="56" t="s">
        <v>743</v>
      </c>
      <c r="M229" s="57" t="s">
        <v>566</v>
      </c>
      <c r="N229" s="57"/>
      <c r="O229" s="58" t="s">
        <v>1597</v>
      </c>
      <c r="P229" s="58" t="s">
        <v>1633</v>
      </c>
    </row>
    <row r="230" spans="1:16" ht="13.5" thickBot="1">
      <c r="A230" s="17" t="str">
        <f t="shared" si="18"/>
        <v> BRNO 30 </v>
      </c>
      <c r="B230" s="12" t="str">
        <f t="shared" si="19"/>
        <v>I</v>
      </c>
      <c r="C230" s="17">
        <f t="shared" si="20"/>
        <v>47038.421000000002</v>
      </c>
      <c r="D230" s="11" t="str">
        <f t="shared" si="21"/>
        <v>vis</v>
      </c>
      <c r="E230" s="55">
        <f>VLOOKUP(C230,Active!C$21:E$961,3,FALSE)</f>
        <v>12470.998832539417</v>
      </c>
      <c r="F230" s="12" t="s">
        <v>394</v>
      </c>
      <c r="G230" s="11" t="str">
        <f t="shared" si="22"/>
        <v>47038.421</v>
      </c>
      <c r="H230" s="17">
        <f t="shared" si="23"/>
        <v>12471</v>
      </c>
      <c r="I230" s="56" t="s">
        <v>1661</v>
      </c>
      <c r="J230" s="57" t="s">
        <v>1662</v>
      </c>
      <c r="K230" s="56">
        <v>12471</v>
      </c>
      <c r="L230" s="56" t="s">
        <v>542</v>
      </c>
      <c r="M230" s="57" t="s">
        <v>566</v>
      </c>
      <c r="N230" s="57"/>
      <c r="O230" s="58" t="s">
        <v>1663</v>
      </c>
      <c r="P230" s="58" t="s">
        <v>1633</v>
      </c>
    </row>
    <row r="231" spans="1:16" ht="13.5" thickBot="1">
      <c r="A231" s="17" t="str">
        <f t="shared" si="18"/>
        <v>BAVM 50 </v>
      </c>
      <c r="B231" s="12" t="str">
        <f t="shared" si="19"/>
        <v>I</v>
      </c>
      <c r="C231" s="17">
        <f t="shared" si="20"/>
        <v>47038.423000000003</v>
      </c>
      <c r="D231" s="11" t="str">
        <f t="shared" si="21"/>
        <v>vis</v>
      </c>
      <c r="E231" s="55">
        <f>VLOOKUP(C231,Active!C$21:E$961,3,FALSE)</f>
        <v>12471.00007888495</v>
      </c>
      <c r="F231" s="12" t="s">
        <v>394</v>
      </c>
      <c r="G231" s="11" t="str">
        <f t="shared" si="22"/>
        <v>47038.423</v>
      </c>
      <c r="H231" s="17">
        <f t="shared" si="23"/>
        <v>12471</v>
      </c>
      <c r="I231" s="56" t="s">
        <v>1664</v>
      </c>
      <c r="J231" s="57" t="s">
        <v>1665</v>
      </c>
      <c r="K231" s="56">
        <v>12471</v>
      </c>
      <c r="L231" s="56" t="s">
        <v>533</v>
      </c>
      <c r="M231" s="57" t="s">
        <v>566</v>
      </c>
      <c r="N231" s="57"/>
      <c r="O231" s="58" t="s">
        <v>1666</v>
      </c>
      <c r="P231" s="59" t="s">
        <v>1636</v>
      </c>
    </row>
    <row r="232" spans="1:16" ht="13.5" thickBot="1">
      <c r="A232" s="17" t="str">
        <f t="shared" si="18"/>
        <v>IBVS 3552 </v>
      </c>
      <c r="B232" s="12" t="str">
        <f t="shared" si="19"/>
        <v>I</v>
      </c>
      <c r="C232" s="17">
        <f t="shared" si="20"/>
        <v>47073.725899999998</v>
      </c>
      <c r="D232" s="11" t="str">
        <f t="shared" si="21"/>
        <v>vis</v>
      </c>
      <c r="E232" s="55">
        <f>VLOOKUP(C232,Active!C$21:E$961,3,FALSE)</f>
        <v>12492.999884736717</v>
      </c>
      <c r="F232" s="12" t="s">
        <v>394</v>
      </c>
      <c r="G232" s="11" t="str">
        <f t="shared" si="22"/>
        <v>47073.7259</v>
      </c>
      <c r="H232" s="17">
        <f t="shared" si="23"/>
        <v>12493</v>
      </c>
      <c r="I232" s="56" t="s">
        <v>1667</v>
      </c>
      <c r="J232" s="57" t="s">
        <v>1668</v>
      </c>
      <c r="K232" s="56">
        <v>12493</v>
      </c>
      <c r="L232" s="56" t="s">
        <v>1206</v>
      </c>
      <c r="M232" s="57" t="s">
        <v>649</v>
      </c>
      <c r="N232" s="57" t="s">
        <v>650</v>
      </c>
      <c r="O232" s="58" t="s">
        <v>1669</v>
      </c>
      <c r="P232" s="59" t="s">
        <v>1670</v>
      </c>
    </row>
    <row r="233" spans="1:16" ht="13.5" thickBot="1">
      <c r="A233" s="17" t="str">
        <f t="shared" si="18"/>
        <v>BAVM 50 </v>
      </c>
      <c r="B233" s="12" t="str">
        <f t="shared" si="19"/>
        <v>I</v>
      </c>
      <c r="C233" s="17">
        <f t="shared" si="20"/>
        <v>47083.353000000003</v>
      </c>
      <c r="D233" s="11" t="str">
        <f t="shared" si="21"/>
        <v>vis</v>
      </c>
      <c r="E233" s="55">
        <f>VLOOKUP(C233,Active!C$21:E$961,3,FALSE)</f>
        <v>12498.999231275266</v>
      </c>
      <c r="F233" s="12" t="s">
        <v>394</v>
      </c>
      <c r="G233" s="11" t="str">
        <f t="shared" si="22"/>
        <v>47083.353</v>
      </c>
      <c r="H233" s="17">
        <f t="shared" si="23"/>
        <v>12499</v>
      </c>
      <c r="I233" s="56" t="s">
        <v>1671</v>
      </c>
      <c r="J233" s="57" t="s">
        <v>1672</v>
      </c>
      <c r="K233" s="56">
        <v>12499</v>
      </c>
      <c r="L233" s="56" t="s">
        <v>506</v>
      </c>
      <c r="M233" s="57" t="s">
        <v>566</v>
      </c>
      <c r="N233" s="57"/>
      <c r="O233" s="58" t="s">
        <v>1673</v>
      </c>
      <c r="P233" s="59" t="s">
        <v>1636</v>
      </c>
    </row>
    <row r="234" spans="1:16" ht="13.5" thickBot="1">
      <c r="A234" s="17" t="str">
        <f t="shared" si="18"/>
        <v> BBS 86 </v>
      </c>
      <c r="B234" s="12" t="str">
        <f t="shared" si="19"/>
        <v>I</v>
      </c>
      <c r="C234" s="17">
        <f t="shared" si="20"/>
        <v>47083.364000000001</v>
      </c>
      <c r="D234" s="11" t="str">
        <f t="shared" si="21"/>
        <v>vis</v>
      </c>
      <c r="E234" s="55">
        <f>VLOOKUP(C234,Active!C$21:E$961,3,FALSE)</f>
        <v>12499.006086175694</v>
      </c>
      <c r="F234" s="12" t="s">
        <v>394</v>
      </c>
      <c r="G234" s="11" t="str">
        <f t="shared" si="22"/>
        <v>47083.364</v>
      </c>
      <c r="H234" s="17">
        <f t="shared" si="23"/>
        <v>12499</v>
      </c>
      <c r="I234" s="56" t="s">
        <v>1674</v>
      </c>
      <c r="J234" s="57" t="s">
        <v>1675</v>
      </c>
      <c r="K234" s="56">
        <v>12499</v>
      </c>
      <c r="L234" s="56" t="s">
        <v>877</v>
      </c>
      <c r="M234" s="57" t="s">
        <v>566</v>
      </c>
      <c r="N234" s="57"/>
      <c r="O234" s="58" t="s">
        <v>1468</v>
      </c>
      <c r="P234" s="58" t="s">
        <v>1676</v>
      </c>
    </row>
    <row r="235" spans="1:16" ht="13.5" thickBot="1">
      <c r="A235" s="17" t="str">
        <f t="shared" si="18"/>
        <v> AOEB 2 </v>
      </c>
      <c r="B235" s="12" t="str">
        <f t="shared" si="19"/>
        <v>I</v>
      </c>
      <c r="C235" s="17">
        <f t="shared" si="20"/>
        <v>47118.663</v>
      </c>
      <c r="D235" s="11" t="str">
        <f t="shared" si="21"/>
        <v>vis</v>
      </c>
      <c r="E235" s="55">
        <f>VLOOKUP(C235,Active!C$21:E$961,3,FALSE)</f>
        <v>12521.003461653676</v>
      </c>
      <c r="F235" s="12" t="s">
        <v>394</v>
      </c>
      <c r="G235" s="11" t="str">
        <f t="shared" si="22"/>
        <v>47118.663</v>
      </c>
      <c r="H235" s="17">
        <f t="shared" si="23"/>
        <v>12521</v>
      </c>
      <c r="I235" s="56" t="s">
        <v>1677</v>
      </c>
      <c r="J235" s="57" t="s">
        <v>1678</v>
      </c>
      <c r="K235" s="56">
        <v>12521</v>
      </c>
      <c r="L235" s="56" t="s">
        <v>593</v>
      </c>
      <c r="M235" s="57" t="s">
        <v>566</v>
      </c>
      <c r="N235" s="57"/>
      <c r="O235" s="58" t="s">
        <v>1568</v>
      </c>
      <c r="P235" s="58" t="s">
        <v>1327</v>
      </c>
    </row>
    <row r="236" spans="1:16" ht="13.5" thickBot="1">
      <c r="A236" s="17" t="str">
        <f t="shared" si="18"/>
        <v> AOEB 2 </v>
      </c>
      <c r="B236" s="12" t="str">
        <f t="shared" si="19"/>
        <v>I</v>
      </c>
      <c r="C236" s="17">
        <f t="shared" si="20"/>
        <v>47118.663999999997</v>
      </c>
      <c r="D236" s="11" t="str">
        <f t="shared" si="21"/>
        <v>vis</v>
      </c>
      <c r="E236" s="55">
        <f>VLOOKUP(C236,Active!C$21:E$961,3,FALSE)</f>
        <v>12521.00408482644</v>
      </c>
      <c r="F236" s="12" t="s">
        <v>394</v>
      </c>
      <c r="G236" s="11" t="str">
        <f t="shared" si="22"/>
        <v>47118.664</v>
      </c>
      <c r="H236" s="17">
        <f t="shared" si="23"/>
        <v>12521</v>
      </c>
      <c r="I236" s="56" t="s">
        <v>1679</v>
      </c>
      <c r="J236" s="57" t="s">
        <v>1680</v>
      </c>
      <c r="K236" s="56">
        <v>12521</v>
      </c>
      <c r="L236" s="56" t="s">
        <v>775</v>
      </c>
      <c r="M236" s="57" t="s">
        <v>566</v>
      </c>
      <c r="N236" s="57"/>
      <c r="O236" s="58" t="s">
        <v>1681</v>
      </c>
      <c r="P236" s="58" t="s">
        <v>1327</v>
      </c>
    </row>
    <row r="237" spans="1:16" ht="13.5" thickBot="1">
      <c r="A237" s="17" t="str">
        <f t="shared" si="18"/>
        <v> AOEB 2 </v>
      </c>
      <c r="B237" s="12" t="str">
        <f t="shared" si="19"/>
        <v>I</v>
      </c>
      <c r="C237" s="17">
        <f t="shared" si="20"/>
        <v>47126.678</v>
      </c>
      <c r="D237" s="11" t="str">
        <f t="shared" si="21"/>
        <v>vis</v>
      </c>
      <c r="E237" s="55">
        <f>VLOOKUP(C237,Active!C$21:E$961,3,FALSE)</f>
        <v>12525.998191375651</v>
      </c>
      <c r="F237" s="12" t="s">
        <v>394</v>
      </c>
      <c r="G237" s="11" t="str">
        <f t="shared" si="22"/>
        <v>47126.678</v>
      </c>
      <c r="H237" s="17">
        <f t="shared" si="23"/>
        <v>12526</v>
      </c>
      <c r="I237" s="56" t="s">
        <v>1682</v>
      </c>
      <c r="J237" s="57" t="s">
        <v>1683</v>
      </c>
      <c r="K237" s="56">
        <v>12526</v>
      </c>
      <c r="L237" s="56" t="s">
        <v>510</v>
      </c>
      <c r="M237" s="57" t="s">
        <v>566</v>
      </c>
      <c r="N237" s="57"/>
      <c r="O237" s="58" t="s">
        <v>1568</v>
      </c>
      <c r="P237" s="58" t="s">
        <v>1327</v>
      </c>
    </row>
    <row r="238" spans="1:16" ht="13.5" thickBot="1">
      <c r="A238" s="17" t="str">
        <f t="shared" si="18"/>
        <v> BRNO 30 </v>
      </c>
      <c r="B238" s="12" t="str">
        <f t="shared" si="19"/>
        <v>I</v>
      </c>
      <c r="C238" s="17">
        <f t="shared" si="20"/>
        <v>47391.440999999999</v>
      </c>
      <c r="D238" s="11" t="str">
        <f t="shared" si="21"/>
        <v>vis</v>
      </c>
      <c r="E238" s="55">
        <f>VLOOKUP(C238,Active!C$21:E$961,3,FALSE)</f>
        <v>12690.991282502227</v>
      </c>
      <c r="F238" s="12" t="s">
        <v>394</v>
      </c>
      <c r="G238" s="11" t="str">
        <f t="shared" si="22"/>
        <v>47391.441</v>
      </c>
      <c r="H238" s="17">
        <f t="shared" si="23"/>
        <v>12691</v>
      </c>
      <c r="I238" s="56" t="s">
        <v>1684</v>
      </c>
      <c r="J238" s="57" t="s">
        <v>1685</v>
      </c>
      <c r="K238" s="56">
        <v>12691</v>
      </c>
      <c r="L238" s="56" t="s">
        <v>1198</v>
      </c>
      <c r="M238" s="57" t="s">
        <v>566</v>
      </c>
      <c r="N238" s="57"/>
      <c r="O238" s="58" t="s">
        <v>1686</v>
      </c>
      <c r="P238" s="58" t="s">
        <v>1633</v>
      </c>
    </row>
    <row r="239" spans="1:16" ht="13.5" thickBot="1">
      <c r="A239" s="17" t="str">
        <f t="shared" si="18"/>
        <v> BRNO 30 </v>
      </c>
      <c r="B239" s="12" t="str">
        <f t="shared" si="19"/>
        <v>I</v>
      </c>
      <c r="C239" s="17">
        <f t="shared" si="20"/>
        <v>47391.442999999999</v>
      </c>
      <c r="D239" s="11" t="str">
        <f t="shared" si="21"/>
        <v>vis</v>
      </c>
      <c r="E239" s="55">
        <f>VLOOKUP(C239,Active!C$21:E$961,3,FALSE)</f>
        <v>12690.992528847761</v>
      </c>
      <c r="F239" s="12" t="s">
        <v>394</v>
      </c>
      <c r="G239" s="11" t="str">
        <f t="shared" si="22"/>
        <v>47391.443</v>
      </c>
      <c r="H239" s="17">
        <f t="shared" si="23"/>
        <v>12691</v>
      </c>
      <c r="I239" s="56" t="s">
        <v>1687</v>
      </c>
      <c r="J239" s="57" t="s">
        <v>1688</v>
      </c>
      <c r="K239" s="56">
        <v>12691</v>
      </c>
      <c r="L239" s="56" t="s">
        <v>1689</v>
      </c>
      <c r="M239" s="57" t="s">
        <v>566</v>
      </c>
      <c r="N239" s="57"/>
      <c r="O239" s="58" t="s">
        <v>1690</v>
      </c>
      <c r="P239" s="58" t="s">
        <v>1633</v>
      </c>
    </row>
    <row r="240" spans="1:16" ht="13.5" thickBot="1">
      <c r="A240" s="17" t="str">
        <f t="shared" si="18"/>
        <v> BRNO 30 </v>
      </c>
      <c r="B240" s="12" t="str">
        <f t="shared" si="19"/>
        <v>I</v>
      </c>
      <c r="C240" s="17">
        <f t="shared" si="20"/>
        <v>47391.446000000004</v>
      </c>
      <c r="D240" s="11" t="str">
        <f t="shared" si="21"/>
        <v>vis</v>
      </c>
      <c r="E240" s="55">
        <f>VLOOKUP(C240,Active!C$21:E$961,3,FALSE)</f>
        <v>12690.994398366063</v>
      </c>
      <c r="F240" s="12" t="s">
        <v>394</v>
      </c>
      <c r="G240" s="11" t="str">
        <f t="shared" si="22"/>
        <v>47391.446</v>
      </c>
      <c r="H240" s="17">
        <f t="shared" si="23"/>
        <v>12691</v>
      </c>
      <c r="I240" s="56" t="s">
        <v>1691</v>
      </c>
      <c r="J240" s="57" t="s">
        <v>1692</v>
      </c>
      <c r="K240" s="56">
        <v>12691</v>
      </c>
      <c r="L240" s="56" t="s">
        <v>1693</v>
      </c>
      <c r="M240" s="57" t="s">
        <v>566</v>
      </c>
      <c r="N240" s="57"/>
      <c r="O240" s="58" t="s">
        <v>1694</v>
      </c>
      <c r="P240" s="58" t="s">
        <v>1633</v>
      </c>
    </row>
    <row r="241" spans="1:16" ht="13.5" thickBot="1">
      <c r="A241" s="17" t="str">
        <f t="shared" si="18"/>
        <v> CPRI 19.57 </v>
      </c>
      <c r="B241" s="12" t="str">
        <f t="shared" si="19"/>
        <v>I</v>
      </c>
      <c r="C241" s="17">
        <f t="shared" si="20"/>
        <v>15007.171</v>
      </c>
      <c r="D241" s="11" t="str">
        <f t="shared" si="21"/>
        <v>vis</v>
      </c>
      <c r="E241" s="55">
        <f>VLOOKUP(C241,Active!C$21:E$961,3,FALSE)</f>
        <v>-7490.0038383329456</v>
      </c>
      <c r="F241" s="12" t="s">
        <v>394</v>
      </c>
      <c r="G241" s="11" t="str">
        <f t="shared" si="22"/>
        <v>15007.171</v>
      </c>
      <c r="H241" s="17">
        <f t="shared" si="23"/>
        <v>-7490</v>
      </c>
      <c r="I241" s="56" t="s">
        <v>508</v>
      </c>
      <c r="J241" s="57" t="s">
        <v>509</v>
      </c>
      <c r="K241" s="56">
        <v>-7490</v>
      </c>
      <c r="L241" s="56" t="s">
        <v>510</v>
      </c>
      <c r="M241" s="57" t="s">
        <v>507</v>
      </c>
      <c r="N241" s="57"/>
      <c r="O241" s="58" t="s">
        <v>511</v>
      </c>
      <c r="P241" s="58" t="s">
        <v>512</v>
      </c>
    </row>
    <row r="242" spans="1:16" ht="13.5" thickBot="1">
      <c r="A242" s="17" t="str">
        <f t="shared" si="18"/>
        <v> CPRI 19.57 </v>
      </c>
      <c r="B242" s="12" t="str">
        <f t="shared" si="19"/>
        <v>I</v>
      </c>
      <c r="C242" s="17">
        <f t="shared" si="20"/>
        <v>16996.994999999999</v>
      </c>
      <c r="D242" s="11" t="str">
        <f t="shared" si="21"/>
        <v>vis</v>
      </c>
      <c r="E242" s="55">
        <f>VLOOKUP(C242,Active!C$21:E$961,3,FALSE)</f>
        <v>-6249.9997117825951</v>
      </c>
      <c r="F242" s="12" t="s">
        <v>394</v>
      </c>
      <c r="G242" s="11" t="str">
        <f t="shared" si="22"/>
        <v>16996.995</v>
      </c>
      <c r="H242" s="17">
        <f t="shared" si="23"/>
        <v>-6250</v>
      </c>
      <c r="I242" s="56" t="s">
        <v>513</v>
      </c>
      <c r="J242" s="57" t="s">
        <v>514</v>
      </c>
      <c r="K242" s="56">
        <v>-6250</v>
      </c>
      <c r="L242" s="56" t="s">
        <v>515</v>
      </c>
      <c r="M242" s="57" t="s">
        <v>507</v>
      </c>
      <c r="N242" s="57"/>
      <c r="O242" s="58" t="s">
        <v>511</v>
      </c>
      <c r="P242" s="58" t="s">
        <v>512</v>
      </c>
    </row>
    <row r="243" spans="1:16" ht="13.5" thickBot="1">
      <c r="A243" s="17" t="str">
        <f t="shared" si="18"/>
        <v> PZ 4.314 </v>
      </c>
      <c r="B243" s="12" t="str">
        <f t="shared" si="19"/>
        <v>I</v>
      </c>
      <c r="C243" s="17">
        <f t="shared" si="20"/>
        <v>17499.259999999998</v>
      </c>
      <c r="D243" s="11" t="str">
        <f t="shared" si="21"/>
        <v>vis</v>
      </c>
      <c r="E243" s="55">
        <f>VLOOKUP(C243,Active!C$21:E$961,3,FALSE)</f>
        <v>-5937.0018423118227</v>
      </c>
      <c r="F243" s="12" t="s">
        <v>394</v>
      </c>
      <c r="G243" s="11" t="str">
        <f t="shared" si="22"/>
        <v>17499.26</v>
      </c>
      <c r="H243" s="17">
        <f t="shared" si="23"/>
        <v>-5937</v>
      </c>
      <c r="I243" s="56" t="s">
        <v>516</v>
      </c>
      <c r="J243" s="57" t="s">
        <v>517</v>
      </c>
      <c r="K243" s="56">
        <v>-5937</v>
      </c>
      <c r="L243" s="56" t="s">
        <v>518</v>
      </c>
      <c r="M243" s="57" t="s">
        <v>519</v>
      </c>
      <c r="N243" s="57"/>
      <c r="O243" s="58" t="s">
        <v>520</v>
      </c>
      <c r="P243" s="58" t="s">
        <v>521</v>
      </c>
    </row>
    <row r="244" spans="1:16" ht="13.5" thickBot="1">
      <c r="A244" s="17" t="str">
        <f t="shared" si="18"/>
        <v> PZ 4.314 </v>
      </c>
      <c r="B244" s="12" t="str">
        <f t="shared" si="19"/>
        <v>II</v>
      </c>
      <c r="C244" s="17">
        <f t="shared" si="20"/>
        <v>17806.39</v>
      </c>
      <c r="D244" s="11" t="str">
        <f t="shared" si="21"/>
        <v>vis</v>
      </c>
      <c r="E244" s="55">
        <f>VLOOKUP(C244,Active!C$21:E$961,3,FALSE)</f>
        <v>-5745.6067905949822</v>
      </c>
      <c r="F244" s="12" t="s">
        <v>394</v>
      </c>
      <c r="G244" s="11" t="str">
        <f t="shared" si="22"/>
        <v>17806.39</v>
      </c>
      <c r="H244" s="17">
        <f t="shared" si="23"/>
        <v>-5745.5</v>
      </c>
      <c r="I244" s="56" t="s">
        <v>522</v>
      </c>
      <c r="J244" s="57" t="s">
        <v>523</v>
      </c>
      <c r="K244" s="56">
        <v>-5745.5</v>
      </c>
      <c r="L244" s="56" t="s">
        <v>524</v>
      </c>
      <c r="M244" s="57" t="s">
        <v>519</v>
      </c>
      <c r="N244" s="57"/>
      <c r="O244" s="58" t="s">
        <v>520</v>
      </c>
      <c r="P244" s="58" t="s">
        <v>521</v>
      </c>
    </row>
    <row r="245" spans="1:16" ht="13.5" thickBot="1">
      <c r="A245" s="17" t="str">
        <f t="shared" si="18"/>
        <v> CPRI 19.57 </v>
      </c>
      <c r="B245" s="12" t="str">
        <f t="shared" si="19"/>
        <v>I</v>
      </c>
      <c r="C245" s="17">
        <f t="shared" si="20"/>
        <v>19002.858</v>
      </c>
      <c r="D245" s="11" t="str">
        <f t="shared" si="21"/>
        <v>vis</v>
      </c>
      <c r="E245" s="55">
        <f>VLOOKUP(C245,Active!C$21:E$961,3,FALSE)</f>
        <v>-5000.0005172333949</v>
      </c>
      <c r="F245" s="12" t="s">
        <v>394</v>
      </c>
      <c r="G245" s="11" t="str">
        <f t="shared" si="22"/>
        <v>19002.858</v>
      </c>
      <c r="H245" s="17">
        <f t="shared" si="23"/>
        <v>-5000</v>
      </c>
      <c r="I245" s="56" t="s">
        <v>525</v>
      </c>
      <c r="J245" s="57" t="s">
        <v>526</v>
      </c>
      <c r="K245" s="56">
        <v>-5000</v>
      </c>
      <c r="L245" s="56" t="s">
        <v>527</v>
      </c>
      <c r="M245" s="57" t="s">
        <v>507</v>
      </c>
      <c r="N245" s="57"/>
      <c r="O245" s="58" t="s">
        <v>511</v>
      </c>
      <c r="P245" s="58" t="s">
        <v>512</v>
      </c>
    </row>
    <row r="246" spans="1:16" ht="13.5" thickBot="1">
      <c r="A246" s="17" t="str">
        <f t="shared" si="18"/>
        <v> CPRI 19.57 </v>
      </c>
      <c r="B246" s="12" t="str">
        <f t="shared" si="19"/>
        <v>I</v>
      </c>
      <c r="C246" s="17">
        <f t="shared" si="20"/>
        <v>20992.674999999999</v>
      </c>
      <c r="D246" s="11" t="str">
        <f t="shared" si="21"/>
        <v>vis</v>
      </c>
      <c r="E246" s="55">
        <f>VLOOKUP(C246,Active!C$21:E$961,3,FALSE)</f>
        <v>-3760.0007528924089</v>
      </c>
      <c r="F246" s="12" t="s">
        <v>394</v>
      </c>
      <c r="G246" s="11" t="str">
        <f t="shared" si="22"/>
        <v>20992.675</v>
      </c>
      <c r="H246" s="17">
        <f t="shared" si="23"/>
        <v>-3760</v>
      </c>
      <c r="I246" s="56" t="s">
        <v>528</v>
      </c>
      <c r="J246" s="57" t="s">
        <v>529</v>
      </c>
      <c r="K246" s="56">
        <v>-3760</v>
      </c>
      <c r="L246" s="56" t="s">
        <v>530</v>
      </c>
      <c r="M246" s="57" t="s">
        <v>507</v>
      </c>
      <c r="N246" s="57"/>
      <c r="O246" s="58" t="s">
        <v>511</v>
      </c>
      <c r="P246" s="58" t="s">
        <v>512</v>
      </c>
    </row>
    <row r="247" spans="1:16" ht="13.5" thickBot="1">
      <c r="A247" s="17" t="str">
        <f t="shared" si="18"/>
        <v> CPRI 19.57 </v>
      </c>
      <c r="B247" s="12" t="str">
        <f t="shared" si="19"/>
        <v>I</v>
      </c>
      <c r="C247" s="17">
        <f t="shared" si="20"/>
        <v>22998.538</v>
      </c>
      <c r="D247" s="11" t="str">
        <f t="shared" si="21"/>
        <v>vis</v>
      </c>
      <c r="E247" s="55">
        <f>VLOOKUP(C247,Active!C$21:E$961,3,FALSE)</f>
        <v>-2510.0015583432087</v>
      </c>
      <c r="F247" s="12" t="s">
        <v>394</v>
      </c>
      <c r="G247" s="11" t="str">
        <f t="shared" si="22"/>
        <v>22998.538</v>
      </c>
      <c r="H247" s="17">
        <f t="shared" si="23"/>
        <v>-2510</v>
      </c>
      <c r="I247" s="56" t="s">
        <v>531</v>
      </c>
      <c r="J247" s="57" t="s">
        <v>532</v>
      </c>
      <c r="K247" s="56">
        <v>-2510</v>
      </c>
      <c r="L247" s="56" t="s">
        <v>533</v>
      </c>
      <c r="M247" s="57" t="s">
        <v>507</v>
      </c>
      <c r="N247" s="57"/>
      <c r="O247" s="58" t="s">
        <v>511</v>
      </c>
      <c r="P247" s="58" t="s">
        <v>512</v>
      </c>
    </row>
    <row r="248" spans="1:16" ht="13.5" thickBot="1">
      <c r="A248" s="17" t="str">
        <f t="shared" si="18"/>
        <v> CPRI 19.57 </v>
      </c>
      <c r="B248" s="12" t="str">
        <f t="shared" si="19"/>
        <v>I</v>
      </c>
      <c r="C248" s="17">
        <f t="shared" si="20"/>
        <v>25004.405999999999</v>
      </c>
      <c r="D248" s="11" t="str">
        <f t="shared" si="21"/>
        <v>vis</v>
      </c>
      <c r="E248" s="55">
        <f>VLOOKUP(C248,Active!C$21:E$961,3,FALSE)</f>
        <v>-1259.9992479301786</v>
      </c>
      <c r="F248" s="12" t="s">
        <v>394</v>
      </c>
      <c r="G248" s="11" t="str">
        <f t="shared" si="22"/>
        <v>25004.406</v>
      </c>
      <c r="H248" s="17">
        <f t="shared" si="23"/>
        <v>-1260</v>
      </c>
      <c r="I248" s="56" t="s">
        <v>534</v>
      </c>
      <c r="J248" s="57" t="s">
        <v>535</v>
      </c>
      <c r="K248" s="56">
        <v>-1260</v>
      </c>
      <c r="L248" s="56" t="s">
        <v>515</v>
      </c>
      <c r="M248" s="57" t="s">
        <v>507</v>
      </c>
      <c r="N248" s="57"/>
      <c r="O248" s="58" t="s">
        <v>511</v>
      </c>
      <c r="P248" s="58" t="s">
        <v>512</v>
      </c>
    </row>
    <row r="249" spans="1:16" ht="13.5" thickBot="1">
      <c r="A249" s="17" t="str">
        <f t="shared" si="18"/>
        <v> AN 255.364 </v>
      </c>
      <c r="B249" s="12" t="str">
        <f t="shared" si="19"/>
        <v>I</v>
      </c>
      <c r="C249" s="17">
        <f t="shared" si="20"/>
        <v>25734.54</v>
      </c>
      <c r="D249" s="11" t="str">
        <f t="shared" si="21"/>
        <v>vis</v>
      </c>
      <c r="E249" s="55">
        <f>VLOOKUP(C249,Active!C$21:E$961,3,FALSE)</f>
        <v>-804.99962337307397</v>
      </c>
      <c r="F249" s="12" t="s">
        <v>394</v>
      </c>
      <c r="G249" s="11" t="str">
        <f t="shared" si="22"/>
        <v>25734.540</v>
      </c>
      <c r="H249" s="17">
        <f t="shared" si="23"/>
        <v>-805</v>
      </c>
      <c r="I249" s="56" t="s">
        <v>536</v>
      </c>
      <c r="J249" s="57" t="s">
        <v>537</v>
      </c>
      <c r="K249" s="56">
        <v>-805</v>
      </c>
      <c r="L249" s="56" t="s">
        <v>515</v>
      </c>
      <c r="M249" s="57" t="s">
        <v>507</v>
      </c>
      <c r="N249" s="57"/>
      <c r="O249" s="58" t="s">
        <v>538</v>
      </c>
      <c r="P249" s="58" t="s">
        <v>539</v>
      </c>
    </row>
    <row r="250" spans="1:16" ht="13.5" thickBot="1">
      <c r="A250" s="17" t="str">
        <f t="shared" si="18"/>
        <v> AN 244.303 </v>
      </c>
      <c r="B250" s="12" t="str">
        <f t="shared" si="19"/>
        <v>I</v>
      </c>
      <c r="C250" s="17">
        <f t="shared" si="20"/>
        <v>25922.284</v>
      </c>
      <c r="D250" s="11" t="str">
        <f t="shared" si="21"/>
        <v>vis</v>
      </c>
      <c r="E250" s="55">
        <f>VLOOKUP(C250,Active!C$21:E$961,3,FALSE)</f>
        <v>-688.00267553493973</v>
      </c>
      <c r="F250" s="12" t="s">
        <v>394</v>
      </c>
      <c r="G250" s="11" t="str">
        <f t="shared" si="22"/>
        <v>25922.284</v>
      </c>
      <c r="H250" s="17">
        <f t="shared" si="23"/>
        <v>-688</v>
      </c>
      <c r="I250" s="56" t="s">
        <v>540</v>
      </c>
      <c r="J250" s="57" t="s">
        <v>541</v>
      </c>
      <c r="K250" s="56">
        <v>-688</v>
      </c>
      <c r="L250" s="56" t="s">
        <v>542</v>
      </c>
      <c r="M250" s="57" t="s">
        <v>507</v>
      </c>
      <c r="N250" s="57"/>
      <c r="O250" s="58" t="s">
        <v>538</v>
      </c>
      <c r="P250" s="58" t="s">
        <v>543</v>
      </c>
    </row>
    <row r="251" spans="1:16" ht="13.5" thickBot="1">
      <c r="A251" s="17" t="str">
        <f t="shared" si="18"/>
        <v> AN 255.364 </v>
      </c>
      <c r="B251" s="12" t="str">
        <f t="shared" si="19"/>
        <v>I</v>
      </c>
      <c r="C251" s="17">
        <f t="shared" si="20"/>
        <v>26267.298999999999</v>
      </c>
      <c r="D251" s="11" t="str">
        <f t="shared" si="21"/>
        <v>vis</v>
      </c>
      <c r="E251" s="55">
        <f>VLOOKUP(C251,Active!C$21:E$961,3,FALSE)</f>
        <v>-472.99872356643976</v>
      </c>
      <c r="F251" s="12" t="s">
        <v>394</v>
      </c>
      <c r="G251" s="11" t="str">
        <f t="shared" si="22"/>
        <v>26267.299</v>
      </c>
      <c r="H251" s="17">
        <f t="shared" si="23"/>
        <v>-473</v>
      </c>
      <c r="I251" s="56" t="s">
        <v>544</v>
      </c>
      <c r="J251" s="57" t="s">
        <v>545</v>
      </c>
      <c r="K251" s="56">
        <v>-473</v>
      </c>
      <c r="L251" s="56" t="s">
        <v>546</v>
      </c>
      <c r="M251" s="57" t="s">
        <v>507</v>
      </c>
      <c r="N251" s="57"/>
      <c r="O251" s="58" t="s">
        <v>538</v>
      </c>
      <c r="P251" s="58" t="s">
        <v>539</v>
      </c>
    </row>
    <row r="252" spans="1:16" ht="13.5" thickBot="1">
      <c r="A252" s="17" t="str">
        <f t="shared" si="18"/>
        <v> AN 255.364 </v>
      </c>
      <c r="B252" s="12" t="str">
        <f t="shared" si="19"/>
        <v>I</v>
      </c>
      <c r="C252" s="17">
        <f t="shared" si="20"/>
        <v>26275.322</v>
      </c>
      <c r="D252" s="11" t="str">
        <f t="shared" si="21"/>
        <v>vis</v>
      </c>
      <c r="E252" s="55">
        <f>VLOOKUP(C252,Active!C$21:E$961,3,FALSE)</f>
        <v>-467.99900846233265</v>
      </c>
      <c r="F252" s="12" t="s">
        <v>394</v>
      </c>
      <c r="G252" s="11" t="str">
        <f t="shared" si="22"/>
        <v>26275.322</v>
      </c>
      <c r="H252" s="17">
        <f t="shared" si="23"/>
        <v>-468</v>
      </c>
      <c r="I252" s="56" t="s">
        <v>547</v>
      </c>
      <c r="J252" s="57" t="s">
        <v>548</v>
      </c>
      <c r="K252" s="56">
        <v>-468</v>
      </c>
      <c r="L252" s="56" t="s">
        <v>546</v>
      </c>
      <c r="M252" s="57" t="s">
        <v>507</v>
      </c>
      <c r="N252" s="57"/>
      <c r="O252" s="58" t="s">
        <v>538</v>
      </c>
      <c r="P252" s="58" t="s">
        <v>539</v>
      </c>
    </row>
    <row r="253" spans="1:16" ht="13.5" thickBot="1">
      <c r="A253" s="17" t="str">
        <f t="shared" si="18"/>
        <v> AN 255.364 </v>
      </c>
      <c r="B253" s="12" t="str">
        <f t="shared" si="19"/>
        <v>I</v>
      </c>
      <c r="C253" s="17">
        <f t="shared" si="20"/>
        <v>26440.602999999999</v>
      </c>
      <c r="D253" s="11" t="str">
        <f t="shared" si="21"/>
        <v>vis</v>
      </c>
      <c r="E253" s="55">
        <f>VLOOKUP(C253,Active!C$21:E$961,3,FALSE)</f>
        <v>-365.00039047382347</v>
      </c>
      <c r="F253" s="12" t="s">
        <v>394</v>
      </c>
      <c r="G253" s="11" t="str">
        <f t="shared" si="22"/>
        <v>26440.603</v>
      </c>
      <c r="H253" s="17">
        <f t="shared" si="23"/>
        <v>-365</v>
      </c>
      <c r="I253" s="56" t="s">
        <v>549</v>
      </c>
      <c r="J253" s="57" t="s">
        <v>550</v>
      </c>
      <c r="K253" s="56">
        <v>-365</v>
      </c>
      <c r="L253" s="56" t="s">
        <v>530</v>
      </c>
      <c r="M253" s="57" t="s">
        <v>507</v>
      </c>
      <c r="N253" s="57"/>
      <c r="O253" s="58" t="s">
        <v>538</v>
      </c>
      <c r="P253" s="58" t="s">
        <v>539</v>
      </c>
    </row>
    <row r="254" spans="1:16" ht="13.5" thickBot="1">
      <c r="A254" s="17" t="str">
        <f t="shared" si="18"/>
        <v> AN 255.364 </v>
      </c>
      <c r="B254" s="12" t="str">
        <f t="shared" si="19"/>
        <v>I</v>
      </c>
      <c r="C254" s="17">
        <f t="shared" si="20"/>
        <v>26567.375</v>
      </c>
      <c r="D254" s="11" t="str">
        <f t="shared" si="21"/>
        <v>vis</v>
      </c>
      <c r="E254" s="55">
        <f>VLOOKUP(C254,Active!C$21:E$961,3,FALSE)</f>
        <v>-285.99953254315113</v>
      </c>
      <c r="F254" s="12" t="s">
        <v>394</v>
      </c>
      <c r="G254" s="11" t="str">
        <f t="shared" si="22"/>
        <v>26567.375</v>
      </c>
      <c r="H254" s="17">
        <f t="shared" si="23"/>
        <v>-286</v>
      </c>
      <c r="I254" s="56" t="s">
        <v>551</v>
      </c>
      <c r="J254" s="57" t="s">
        <v>552</v>
      </c>
      <c r="K254" s="56">
        <v>-286</v>
      </c>
      <c r="L254" s="56" t="s">
        <v>515</v>
      </c>
      <c r="M254" s="57" t="s">
        <v>507</v>
      </c>
      <c r="N254" s="57"/>
      <c r="O254" s="58" t="s">
        <v>538</v>
      </c>
      <c r="P254" s="58" t="s">
        <v>539</v>
      </c>
    </row>
    <row r="255" spans="1:16" ht="13.5" thickBot="1">
      <c r="A255" s="17" t="str">
        <f t="shared" si="18"/>
        <v> AN 255.364 </v>
      </c>
      <c r="B255" s="12" t="str">
        <f t="shared" si="19"/>
        <v>I</v>
      </c>
      <c r="C255" s="17">
        <f t="shared" si="20"/>
        <v>26649.21</v>
      </c>
      <c r="D255" s="11" t="str">
        <f t="shared" si="21"/>
        <v>vis</v>
      </c>
      <c r="E255" s="55">
        <f>VLOOKUP(C255,Active!C$21:E$961,3,FALSE)</f>
        <v>-235.00218921215964</v>
      </c>
      <c r="F255" s="12" t="s">
        <v>394</v>
      </c>
      <c r="G255" s="11" t="str">
        <f t="shared" si="22"/>
        <v>26649.210</v>
      </c>
      <c r="H255" s="17">
        <f t="shared" si="23"/>
        <v>-235</v>
      </c>
      <c r="I255" s="56" t="s">
        <v>553</v>
      </c>
      <c r="J255" s="57" t="s">
        <v>554</v>
      </c>
      <c r="K255" s="56">
        <v>-235</v>
      </c>
      <c r="L255" s="56" t="s">
        <v>506</v>
      </c>
      <c r="M255" s="57" t="s">
        <v>507</v>
      </c>
      <c r="N255" s="57"/>
      <c r="O255" s="58" t="s">
        <v>538</v>
      </c>
      <c r="P255" s="58" t="s">
        <v>539</v>
      </c>
    </row>
    <row r="256" spans="1:16" ht="13.5" thickBot="1">
      <c r="A256" s="17" t="str">
        <f t="shared" si="18"/>
        <v> AN 255.364 </v>
      </c>
      <c r="B256" s="12" t="str">
        <f t="shared" si="19"/>
        <v>I</v>
      </c>
      <c r="C256" s="17">
        <f t="shared" si="20"/>
        <v>26944.473000000002</v>
      </c>
      <c r="D256" s="11" t="str">
        <f t="shared" si="21"/>
        <v>vis</v>
      </c>
      <c r="E256" s="55">
        <f>VLOOKUP(C256,Active!C$21:E$961,3,FALSE)</f>
        <v>-51.002328713120754</v>
      </c>
      <c r="F256" s="12" t="s">
        <v>394</v>
      </c>
      <c r="G256" s="11" t="str">
        <f t="shared" si="22"/>
        <v>26944.473</v>
      </c>
      <c r="H256" s="17">
        <f t="shared" si="23"/>
        <v>-51</v>
      </c>
      <c r="I256" s="56" t="s">
        <v>555</v>
      </c>
      <c r="J256" s="57" t="s">
        <v>556</v>
      </c>
      <c r="K256" s="56">
        <v>-51</v>
      </c>
      <c r="L256" s="56" t="s">
        <v>542</v>
      </c>
      <c r="M256" s="57" t="s">
        <v>507</v>
      </c>
      <c r="N256" s="57"/>
      <c r="O256" s="58" t="s">
        <v>538</v>
      </c>
      <c r="P256" s="58" t="s">
        <v>539</v>
      </c>
    </row>
    <row r="257" spans="1:16" ht="13.5" thickBot="1">
      <c r="A257" s="17" t="str">
        <f t="shared" si="18"/>
        <v> AN 255.364 </v>
      </c>
      <c r="B257" s="12" t="str">
        <f t="shared" si="19"/>
        <v>I</v>
      </c>
      <c r="C257" s="17">
        <f t="shared" si="20"/>
        <v>26976.571</v>
      </c>
      <c r="D257" s="11" t="str">
        <f t="shared" si="21"/>
        <v>vis</v>
      </c>
      <c r="E257" s="55">
        <f>VLOOKUP(C257,Active!C$21:E$961,3,FALSE)</f>
        <v>-30.999729260098349</v>
      </c>
      <c r="F257" s="12" t="s">
        <v>394</v>
      </c>
      <c r="G257" s="11" t="str">
        <f t="shared" si="22"/>
        <v>26976.571</v>
      </c>
      <c r="H257" s="17">
        <f t="shared" si="23"/>
        <v>-31</v>
      </c>
      <c r="I257" s="56" t="s">
        <v>557</v>
      </c>
      <c r="J257" s="57" t="s">
        <v>558</v>
      </c>
      <c r="K257" s="56">
        <v>-31</v>
      </c>
      <c r="L257" s="56" t="s">
        <v>559</v>
      </c>
      <c r="M257" s="57" t="s">
        <v>507</v>
      </c>
      <c r="N257" s="57"/>
      <c r="O257" s="58" t="s">
        <v>538</v>
      </c>
      <c r="P257" s="58" t="s">
        <v>539</v>
      </c>
    </row>
    <row r="258" spans="1:16" ht="13.5" thickBot="1">
      <c r="A258" s="17" t="str">
        <f t="shared" si="18"/>
        <v> CPRI 19.57 </v>
      </c>
      <c r="B258" s="12" t="str">
        <f t="shared" si="19"/>
        <v>I</v>
      </c>
      <c r="C258" s="17">
        <f t="shared" si="20"/>
        <v>26994.222000000002</v>
      </c>
      <c r="D258" s="11" t="str">
        <f t="shared" si="21"/>
        <v>vis</v>
      </c>
      <c r="E258" s="55">
        <f>VLOOKUP(C258,Active!C$21:E$961,3,FALSE)</f>
        <v>-20.000106761956655</v>
      </c>
      <c r="F258" s="12" t="s">
        <v>394</v>
      </c>
      <c r="G258" s="11" t="str">
        <f t="shared" si="22"/>
        <v>26994.222</v>
      </c>
      <c r="H258" s="17">
        <f t="shared" si="23"/>
        <v>-20</v>
      </c>
      <c r="I258" s="56" t="s">
        <v>560</v>
      </c>
      <c r="J258" s="57" t="s">
        <v>561</v>
      </c>
      <c r="K258" s="56">
        <v>-20</v>
      </c>
      <c r="L258" s="56" t="s">
        <v>527</v>
      </c>
      <c r="M258" s="57" t="s">
        <v>507</v>
      </c>
      <c r="N258" s="57"/>
      <c r="O258" s="58" t="s">
        <v>511</v>
      </c>
      <c r="P258" s="58" t="s">
        <v>512</v>
      </c>
    </row>
    <row r="259" spans="1:16" ht="13.5" thickBot="1">
      <c r="A259" s="17" t="str">
        <f t="shared" si="18"/>
        <v> AN 255.364 </v>
      </c>
      <c r="B259" s="12" t="str">
        <f t="shared" si="19"/>
        <v>I</v>
      </c>
      <c r="C259" s="17">
        <f t="shared" si="20"/>
        <v>27026.315999999999</v>
      </c>
      <c r="D259" s="11" t="str">
        <f t="shared" si="21"/>
        <v>vis</v>
      </c>
      <c r="E259" s="55">
        <f>VLOOKUP(C259,Active!C$21:E$961,3,FALSE)</f>
        <v>0</v>
      </c>
      <c r="F259" s="12" t="s">
        <v>394</v>
      </c>
      <c r="G259" s="11" t="str">
        <f t="shared" si="22"/>
        <v>27026.316</v>
      </c>
      <c r="H259" s="17">
        <f t="shared" si="23"/>
        <v>0</v>
      </c>
      <c r="I259" s="56" t="s">
        <v>562</v>
      </c>
      <c r="J259" s="57" t="s">
        <v>563</v>
      </c>
      <c r="K259" s="56">
        <v>0</v>
      </c>
      <c r="L259" s="56" t="s">
        <v>559</v>
      </c>
      <c r="M259" s="57" t="s">
        <v>507</v>
      </c>
      <c r="N259" s="57"/>
      <c r="O259" s="58" t="s">
        <v>538</v>
      </c>
      <c r="P259" s="58" t="s">
        <v>539</v>
      </c>
    </row>
    <row r="260" spans="1:16" ht="13.5" thickBot="1">
      <c r="A260" s="17" t="str">
        <f t="shared" si="18"/>
        <v> BZ 15.64 </v>
      </c>
      <c r="B260" s="12" t="str">
        <f t="shared" si="19"/>
        <v>I</v>
      </c>
      <c r="C260" s="17">
        <f t="shared" si="20"/>
        <v>27265.415000000001</v>
      </c>
      <c r="D260" s="11" t="str">
        <f t="shared" si="21"/>
        <v>vis</v>
      </c>
      <c r="E260" s="55">
        <f>VLOOKUP(C260,Active!C$21:E$961,3,FALSE)</f>
        <v>148.99998525199453</v>
      </c>
      <c r="F260" s="12" t="s">
        <v>394</v>
      </c>
      <c r="G260" s="11" t="str">
        <f t="shared" si="22"/>
        <v>27265.415</v>
      </c>
      <c r="H260" s="17">
        <f t="shared" si="23"/>
        <v>149</v>
      </c>
      <c r="I260" s="56" t="s">
        <v>564</v>
      </c>
      <c r="J260" s="57" t="s">
        <v>565</v>
      </c>
      <c r="K260" s="56">
        <v>149</v>
      </c>
      <c r="L260" s="56" t="s">
        <v>527</v>
      </c>
      <c r="M260" s="57" t="s">
        <v>566</v>
      </c>
      <c r="N260" s="57"/>
      <c r="O260" s="58" t="s">
        <v>567</v>
      </c>
      <c r="P260" s="58" t="s">
        <v>568</v>
      </c>
    </row>
    <row r="261" spans="1:16" ht="13.5" thickBot="1">
      <c r="A261" s="17" t="str">
        <f t="shared" si="18"/>
        <v> BZ 15.64 </v>
      </c>
      <c r="B261" s="12" t="str">
        <f t="shared" si="19"/>
        <v>I</v>
      </c>
      <c r="C261" s="17">
        <f t="shared" si="20"/>
        <v>27273.438999999998</v>
      </c>
      <c r="D261" s="11" t="str">
        <f t="shared" si="21"/>
        <v>vis</v>
      </c>
      <c r="E261" s="55">
        <f>VLOOKUP(C261,Active!C$21:E$961,3,FALSE)</f>
        <v>154.00032352886581</v>
      </c>
      <c r="F261" s="12" t="s">
        <v>394</v>
      </c>
      <c r="G261" s="11" t="str">
        <f t="shared" si="22"/>
        <v>27273.439</v>
      </c>
      <c r="H261" s="17">
        <f t="shared" si="23"/>
        <v>154</v>
      </c>
      <c r="I261" s="56" t="s">
        <v>569</v>
      </c>
      <c r="J261" s="57" t="s">
        <v>570</v>
      </c>
      <c r="K261" s="56">
        <v>154</v>
      </c>
      <c r="L261" s="56" t="s">
        <v>559</v>
      </c>
      <c r="M261" s="57" t="s">
        <v>566</v>
      </c>
      <c r="N261" s="57"/>
      <c r="O261" s="58" t="s">
        <v>567</v>
      </c>
      <c r="P261" s="58" t="s">
        <v>568</v>
      </c>
    </row>
    <row r="262" spans="1:16" ht="13.5" thickBot="1">
      <c r="A262" s="17" t="str">
        <f t="shared" si="18"/>
        <v> BZ 15.64 </v>
      </c>
      <c r="B262" s="12" t="str">
        <f t="shared" si="19"/>
        <v>I</v>
      </c>
      <c r="C262" s="17">
        <f t="shared" si="20"/>
        <v>27281.463</v>
      </c>
      <c r="D262" s="11" t="str">
        <f t="shared" si="21"/>
        <v>vis</v>
      </c>
      <c r="E262" s="55">
        <f>VLOOKUP(C262,Active!C$21:E$961,3,FALSE)</f>
        <v>159.0006618057393</v>
      </c>
      <c r="F262" s="12" t="s">
        <v>394</v>
      </c>
      <c r="G262" s="11" t="str">
        <f t="shared" si="22"/>
        <v>27281.463</v>
      </c>
      <c r="H262" s="17">
        <f t="shared" si="23"/>
        <v>159</v>
      </c>
      <c r="I262" s="56" t="s">
        <v>571</v>
      </c>
      <c r="J262" s="57" t="s">
        <v>572</v>
      </c>
      <c r="K262" s="56">
        <v>159</v>
      </c>
      <c r="L262" s="56" t="s">
        <v>515</v>
      </c>
      <c r="M262" s="57" t="s">
        <v>566</v>
      </c>
      <c r="N262" s="57"/>
      <c r="O262" s="58" t="s">
        <v>567</v>
      </c>
      <c r="P262" s="58" t="s">
        <v>568</v>
      </c>
    </row>
    <row r="263" spans="1:16" ht="13.5" thickBot="1">
      <c r="A263" s="17" t="str">
        <f t="shared" si="18"/>
        <v> BZ 15.64 </v>
      </c>
      <c r="B263" s="12" t="str">
        <f t="shared" si="19"/>
        <v>I</v>
      </c>
      <c r="C263" s="17">
        <f t="shared" si="20"/>
        <v>27289.484</v>
      </c>
      <c r="D263" s="11" t="str">
        <f t="shared" si="21"/>
        <v>vis</v>
      </c>
      <c r="E263" s="55">
        <f>VLOOKUP(C263,Active!C$21:E$961,3,FALSE)</f>
        <v>163.9991305643135</v>
      </c>
      <c r="F263" s="12" t="s">
        <v>394</v>
      </c>
      <c r="G263" s="11" t="str">
        <f t="shared" si="22"/>
        <v>27289.484</v>
      </c>
      <c r="H263" s="17">
        <f t="shared" si="23"/>
        <v>164</v>
      </c>
      <c r="I263" s="56" t="s">
        <v>573</v>
      </c>
      <c r="J263" s="57" t="s">
        <v>574</v>
      </c>
      <c r="K263" s="56">
        <v>164</v>
      </c>
      <c r="L263" s="56" t="s">
        <v>530</v>
      </c>
      <c r="M263" s="57" t="s">
        <v>566</v>
      </c>
      <c r="N263" s="57"/>
      <c r="O263" s="58" t="s">
        <v>567</v>
      </c>
      <c r="P263" s="58" t="s">
        <v>568</v>
      </c>
    </row>
    <row r="264" spans="1:16" ht="13.5" thickBot="1">
      <c r="A264" s="17" t="str">
        <f t="shared" si="18"/>
        <v> BAOV 1.5 </v>
      </c>
      <c r="B264" s="12" t="str">
        <f t="shared" si="19"/>
        <v>I</v>
      </c>
      <c r="C264" s="17">
        <f t="shared" si="20"/>
        <v>27565.492999999999</v>
      </c>
      <c r="D264" s="11" t="str">
        <f t="shared" si="21"/>
        <v>vis</v>
      </c>
      <c r="E264" s="55">
        <f>VLOOKUP(C264,Active!C$21:E$961,3,FALSE)</f>
        <v>336.00042262081377</v>
      </c>
      <c r="F264" s="12" t="s">
        <v>394</v>
      </c>
      <c r="G264" s="11" t="str">
        <f t="shared" si="22"/>
        <v>27565.493</v>
      </c>
      <c r="H264" s="17">
        <f t="shared" si="23"/>
        <v>336</v>
      </c>
      <c r="I264" s="56" t="s">
        <v>575</v>
      </c>
      <c r="J264" s="57" t="s">
        <v>576</v>
      </c>
      <c r="K264" s="56">
        <v>336</v>
      </c>
      <c r="L264" s="56" t="s">
        <v>515</v>
      </c>
      <c r="M264" s="57" t="s">
        <v>507</v>
      </c>
      <c r="N264" s="57"/>
      <c r="O264" s="58" t="s">
        <v>577</v>
      </c>
      <c r="P264" s="58" t="s">
        <v>578</v>
      </c>
    </row>
    <row r="265" spans="1:16" ht="13.5" thickBot="1">
      <c r="A265" s="17" t="str">
        <f t="shared" si="18"/>
        <v> AN 259.323 </v>
      </c>
      <c r="B265" s="12" t="str">
        <f t="shared" si="19"/>
        <v>I</v>
      </c>
      <c r="C265" s="17">
        <f t="shared" si="20"/>
        <v>27658.564999999999</v>
      </c>
      <c r="D265" s="11" t="str">
        <f t="shared" si="21"/>
        <v>vis</v>
      </c>
      <c r="E265" s="55">
        <f>VLOOKUP(C265,Active!C$21:E$961,3,FALSE)</f>
        <v>394.00035832683318</v>
      </c>
      <c r="F265" s="12" t="s">
        <v>394</v>
      </c>
      <c r="G265" s="11" t="str">
        <f t="shared" si="22"/>
        <v>27658.565</v>
      </c>
      <c r="H265" s="17">
        <f t="shared" si="23"/>
        <v>394</v>
      </c>
      <c r="I265" s="56" t="s">
        <v>579</v>
      </c>
      <c r="J265" s="57" t="s">
        <v>580</v>
      </c>
      <c r="K265" s="56">
        <v>394</v>
      </c>
      <c r="L265" s="56" t="s">
        <v>515</v>
      </c>
      <c r="M265" s="57" t="s">
        <v>507</v>
      </c>
      <c r="N265" s="57"/>
      <c r="O265" s="58" t="s">
        <v>538</v>
      </c>
      <c r="P265" s="58" t="s">
        <v>581</v>
      </c>
    </row>
    <row r="266" spans="1:16" ht="13.5" thickBot="1">
      <c r="A266" s="17" t="str">
        <f t="shared" si="18"/>
        <v> AN 259.323 </v>
      </c>
      <c r="B266" s="12" t="str">
        <f t="shared" si="19"/>
        <v>I</v>
      </c>
      <c r="C266" s="17">
        <f t="shared" si="20"/>
        <v>27695.476999999999</v>
      </c>
      <c r="D266" s="11" t="str">
        <f t="shared" si="21"/>
        <v>vis</v>
      </c>
      <c r="E266" s="55">
        <f>VLOOKUP(C266,Active!C$21:E$961,3,FALSE)</f>
        <v>417.00291147687403</v>
      </c>
      <c r="F266" s="12" t="s">
        <v>394</v>
      </c>
      <c r="G266" s="11" t="str">
        <f t="shared" si="22"/>
        <v>27695.477</v>
      </c>
      <c r="H266" s="17">
        <f t="shared" si="23"/>
        <v>417</v>
      </c>
      <c r="I266" s="56" t="s">
        <v>582</v>
      </c>
      <c r="J266" s="57" t="s">
        <v>583</v>
      </c>
      <c r="K266" s="56">
        <v>417</v>
      </c>
      <c r="L266" s="56" t="s">
        <v>584</v>
      </c>
      <c r="M266" s="57" t="s">
        <v>507</v>
      </c>
      <c r="N266" s="57"/>
      <c r="O266" s="58" t="s">
        <v>538</v>
      </c>
      <c r="P266" s="58" t="s">
        <v>581</v>
      </c>
    </row>
    <row r="267" spans="1:16" ht="13.5" thickBot="1">
      <c r="A267" s="17" t="str">
        <f t="shared" ref="A267:A330" si="24">P267</f>
        <v> AN 261.256 </v>
      </c>
      <c r="B267" s="12" t="str">
        <f t="shared" ref="B267:B330" si="25">IF(H267=INT(H267),"I","II")</f>
        <v>I</v>
      </c>
      <c r="C267" s="17">
        <f t="shared" ref="C267:C330" si="26">1*G267</f>
        <v>27963.456999999999</v>
      </c>
      <c r="D267" s="11" t="str">
        <f t="shared" ref="D267:D330" si="27">VLOOKUP(F267,I$1:J$5,2,FALSE)</f>
        <v>vis</v>
      </c>
      <c r="E267" s="55">
        <f>VLOOKUP(C267,Active!C$21:E$961,3,FALSE)</f>
        <v>584.00074939267085</v>
      </c>
      <c r="F267" s="12" t="s">
        <v>394</v>
      </c>
      <c r="G267" s="11" t="str">
        <f t="shared" ref="G267:G330" si="28">MID(I267,3,LEN(I267)-3)</f>
        <v>27963.457</v>
      </c>
      <c r="H267" s="17">
        <f t="shared" ref="H267:H330" si="29">1*K267</f>
        <v>584</v>
      </c>
      <c r="I267" s="56" t="s">
        <v>585</v>
      </c>
      <c r="J267" s="57" t="s">
        <v>586</v>
      </c>
      <c r="K267" s="56">
        <v>584</v>
      </c>
      <c r="L267" s="56" t="s">
        <v>515</v>
      </c>
      <c r="M267" s="57" t="s">
        <v>566</v>
      </c>
      <c r="N267" s="57"/>
      <c r="O267" s="58" t="s">
        <v>587</v>
      </c>
      <c r="P267" s="58" t="s">
        <v>588</v>
      </c>
    </row>
    <row r="268" spans="1:16" ht="13.5" thickBot="1">
      <c r="A268" s="17" t="str">
        <f t="shared" si="24"/>
        <v> AN 259.323 </v>
      </c>
      <c r="B268" s="12" t="str">
        <f t="shared" si="25"/>
        <v>I</v>
      </c>
      <c r="C268" s="17">
        <f t="shared" si="26"/>
        <v>28069.365000000002</v>
      </c>
      <c r="D268" s="11" t="str">
        <f t="shared" si="27"/>
        <v>vis</v>
      </c>
      <c r="E268" s="55">
        <f>VLOOKUP(C268,Active!C$21:E$961,3,FALSE)</f>
        <v>649.99973072704938</v>
      </c>
      <c r="F268" s="12" t="s">
        <v>394</v>
      </c>
      <c r="G268" s="11" t="str">
        <f t="shared" si="28"/>
        <v>28069.365</v>
      </c>
      <c r="H268" s="17">
        <f t="shared" si="29"/>
        <v>650</v>
      </c>
      <c r="I268" s="56" t="s">
        <v>589</v>
      </c>
      <c r="J268" s="57" t="s">
        <v>590</v>
      </c>
      <c r="K268" s="56">
        <v>650</v>
      </c>
      <c r="L268" s="56" t="s">
        <v>530</v>
      </c>
      <c r="M268" s="57" t="s">
        <v>507</v>
      </c>
      <c r="N268" s="57"/>
      <c r="O268" s="58" t="s">
        <v>538</v>
      </c>
      <c r="P268" s="58" t="s">
        <v>581</v>
      </c>
    </row>
    <row r="269" spans="1:16" ht="13.5" thickBot="1">
      <c r="A269" s="17" t="str">
        <f t="shared" si="24"/>
        <v> AN 259.323 </v>
      </c>
      <c r="B269" s="12" t="str">
        <f t="shared" si="25"/>
        <v>I</v>
      </c>
      <c r="C269" s="17">
        <f t="shared" si="26"/>
        <v>28122.323</v>
      </c>
      <c r="D269" s="11" t="str">
        <f t="shared" si="27"/>
        <v>vis</v>
      </c>
      <c r="E269" s="55">
        <f>VLOOKUP(C269,Active!C$21:E$961,3,FALSE)</f>
        <v>683.00171408530207</v>
      </c>
      <c r="F269" s="12" t="s">
        <v>394</v>
      </c>
      <c r="G269" s="11" t="str">
        <f t="shared" si="28"/>
        <v>28122.323</v>
      </c>
      <c r="H269" s="17">
        <f t="shared" si="29"/>
        <v>683</v>
      </c>
      <c r="I269" s="56" t="s">
        <v>591</v>
      </c>
      <c r="J269" s="57" t="s">
        <v>592</v>
      </c>
      <c r="K269" s="56">
        <v>683</v>
      </c>
      <c r="L269" s="56" t="s">
        <v>593</v>
      </c>
      <c r="M269" s="57" t="s">
        <v>507</v>
      </c>
      <c r="N269" s="57"/>
      <c r="O269" s="58" t="s">
        <v>538</v>
      </c>
      <c r="P269" s="58" t="s">
        <v>581</v>
      </c>
    </row>
    <row r="270" spans="1:16" ht="13.5" thickBot="1">
      <c r="A270" s="17" t="str">
        <f t="shared" si="24"/>
        <v> BKZ 25.16 </v>
      </c>
      <c r="B270" s="12" t="str">
        <f t="shared" si="25"/>
        <v>I</v>
      </c>
      <c r="C270" s="17">
        <f t="shared" si="26"/>
        <v>29128.457999999999</v>
      </c>
      <c r="D270" s="11" t="str">
        <f t="shared" si="27"/>
        <v>vis</v>
      </c>
      <c r="E270" s="55">
        <f>VLOOKUP(C270,Active!C$21:E$961,3,FALSE)</f>
        <v>1309.9976453167756</v>
      </c>
      <c r="F270" s="12" t="s">
        <v>394</v>
      </c>
      <c r="G270" s="11" t="str">
        <f t="shared" si="28"/>
        <v>29128.458</v>
      </c>
      <c r="H270" s="17">
        <f t="shared" si="29"/>
        <v>1310</v>
      </c>
      <c r="I270" s="56" t="s">
        <v>594</v>
      </c>
      <c r="J270" s="57" t="s">
        <v>595</v>
      </c>
      <c r="K270" s="56">
        <v>1310</v>
      </c>
      <c r="L270" s="56" t="s">
        <v>542</v>
      </c>
      <c r="M270" s="57" t="s">
        <v>507</v>
      </c>
      <c r="N270" s="57"/>
      <c r="O270" s="58" t="s">
        <v>596</v>
      </c>
      <c r="P270" s="58" t="s">
        <v>597</v>
      </c>
    </row>
    <row r="271" spans="1:16" ht="13.5" thickBot="1">
      <c r="A271" s="17" t="str">
        <f t="shared" si="24"/>
        <v> TTAO 9.35 </v>
      </c>
      <c r="B271" s="12" t="str">
        <f t="shared" si="25"/>
        <v>I</v>
      </c>
      <c r="C271" s="17">
        <f t="shared" si="26"/>
        <v>29298.560000000001</v>
      </c>
      <c r="D271" s="11" t="str">
        <f t="shared" si="27"/>
        <v>vis</v>
      </c>
      <c r="E271" s="55">
        <f>VLOOKUP(C271,Active!C$21:E$961,3,FALSE)</f>
        <v>1416.0005792116681</v>
      </c>
      <c r="F271" s="12" t="s">
        <v>394</v>
      </c>
      <c r="G271" s="11" t="str">
        <f t="shared" si="28"/>
        <v>29298.560</v>
      </c>
      <c r="H271" s="17">
        <f t="shared" si="29"/>
        <v>1416</v>
      </c>
      <c r="I271" s="56" t="s">
        <v>598</v>
      </c>
      <c r="J271" s="57" t="s">
        <v>599</v>
      </c>
      <c r="K271" s="56">
        <v>1416</v>
      </c>
      <c r="L271" s="56" t="s">
        <v>515</v>
      </c>
      <c r="M271" s="57" t="s">
        <v>507</v>
      </c>
      <c r="N271" s="57"/>
      <c r="O271" s="58" t="s">
        <v>600</v>
      </c>
      <c r="P271" s="58" t="s">
        <v>601</v>
      </c>
    </row>
    <row r="272" spans="1:16" ht="13.5" thickBot="1">
      <c r="A272" s="17" t="str">
        <f t="shared" si="24"/>
        <v> HA 113.74 </v>
      </c>
      <c r="B272" s="12" t="str">
        <f t="shared" si="25"/>
        <v>I</v>
      </c>
      <c r="C272" s="17">
        <f t="shared" si="26"/>
        <v>29574.573</v>
      </c>
      <c r="D272" s="11" t="str">
        <f t="shared" si="27"/>
        <v>vis</v>
      </c>
      <c r="E272" s="55">
        <f>VLOOKUP(C272,Active!C$21:E$961,3,FALSE)</f>
        <v>1588.0043639592341</v>
      </c>
      <c r="F272" s="12" t="s">
        <v>394</v>
      </c>
      <c r="G272" s="11" t="str">
        <f t="shared" si="28"/>
        <v>29574.573</v>
      </c>
      <c r="H272" s="17">
        <f t="shared" si="29"/>
        <v>1588</v>
      </c>
      <c r="I272" s="56" t="s">
        <v>602</v>
      </c>
      <c r="J272" s="57" t="s">
        <v>603</v>
      </c>
      <c r="K272" s="56">
        <v>1588</v>
      </c>
      <c r="L272" s="56" t="s">
        <v>604</v>
      </c>
      <c r="M272" s="57" t="s">
        <v>507</v>
      </c>
      <c r="N272" s="57"/>
      <c r="O272" s="58" t="s">
        <v>605</v>
      </c>
      <c r="P272" s="58" t="s">
        <v>606</v>
      </c>
    </row>
    <row r="273" spans="1:16" ht="13.5" thickBot="1">
      <c r="A273" s="17" t="str">
        <f t="shared" si="24"/>
        <v> BKZ 25.16 </v>
      </c>
      <c r="B273" s="12" t="str">
        <f t="shared" si="25"/>
        <v>I</v>
      </c>
      <c r="C273" s="17">
        <f t="shared" si="26"/>
        <v>29582.59</v>
      </c>
      <c r="D273" s="11" t="str">
        <f t="shared" si="27"/>
        <v>vis</v>
      </c>
      <c r="E273" s="55">
        <f>VLOOKUP(C273,Active!C$21:E$961,3,FALSE)</f>
        <v>1593.0003400267426</v>
      </c>
      <c r="F273" s="12" t="s">
        <v>394</v>
      </c>
      <c r="G273" s="11" t="str">
        <f t="shared" si="28"/>
        <v>29582.590</v>
      </c>
      <c r="H273" s="17">
        <f t="shared" si="29"/>
        <v>1593</v>
      </c>
      <c r="I273" s="56" t="s">
        <v>607</v>
      </c>
      <c r="J273" s="57" t="s">
        <v>608</v>
      </c>
      <c r="K273" s="56">
        <v>1593</v>
      </c>
      <c r="L273" s="56" t="s">
        <v>559</v>
      </c>
      <c r="M273" s="57" t="s">
        <v>507</v>
      </c>
      <c r="N273" s="57"/>
      <c r="O273" s="58" t="s">
        <v>609</v>
      </c>
      <c r="P273" s="58" t="s">
        <v>597</v>
      </c>
    </row>
    <row r="274" spans="1:16" ht="13.5" thickBot="1">
      <c r="A274" s="17" t="str">
        <f t="shared" si="24"/>
        <v> SCA 2.419 </v>
      </c>
      <c r="B274" s="12" t="str">
        <f t="shared" si="25"/>
        <v>I</v>
      </c>
      <c r="C274" s="17">
        <f t="shared" si="26"/>
        <v>32753.472000000002</v>
      </c>
      <c r="D274" s="11" t="str">
        <f t="shared" si="27"/>
        <v>vis</v>
      </c>
      <c r="E274" s="55">
        <f>VLOOKUP(C274,Active!C$21:E$961,3,FALSE)</f>
        <v>3569.0076476098411</v>
      </c>
      <c r="F274" s="12" t="s">
        <v>394</v>
      </c>
      <c r="G274" s="11" t="str">
        <f t="shared" si="28"/>
        <v>32753.472</v>
      </c>
      <c r="H274" s="17">
        <f t="shared" si="29"/>
        <v>3569</v>
      </c>
      <c r="I274" s="56" t="s">
        <v>610</v>
      </c>
      <c r="J274" s="57" t="s">
        <v>611</v>
      </c>
      <c r="K274" s="56">
        <v>3569</v>
      </c>
      <c r="L274" s="56" t="s">
        <v>612</v>
      </c>
      <c r="M274" s="57" t="s">
        <v>566</v>
      </c>
      <c r="N274" s="57"/>
      <c r="O274" s="58" t="s">
        <v>613</v>
      </c>
      <c r="P274" s="58" t="s">
        <v>614</v>
      </c>
    </row>
    <row r="275" spans="1:16" ht="13.5" thickBot="1">
      <c r="A275" s="17" t="str">
        <f t="shared" si="24"/>
        <v> SCA 2.419 </v>
      </c>
      <c r="B275" s="12" t="str">
        <f t="shared" si="25"/>
        <v>I</v>
      </c>
      <c r="C275" s="17">
        <f t="shared" si="26"/>
        <v>32761.489000000001</v>
      </c>
      <c r="D275" s="11" t="str">
        <f t="shared" si="27"/>
        <v>vis</v>
      </c>
      <c r="E275" s="55">
        <f>VLOOKUP(C275,Active!C$21:E$961,3,FALSE)</f>
        <v>3574.0036236773494</v>
      </c>
      <c r="F275" s="12" t="s">
        <v>394</v>
      </c>
      <c r="G275" s="11" t="str">
        <f t="shared" si="28"/>
        <v>32761.489</v>
      </c>
      <c r="H275" s="17">
        <f t="shared" si="29"/>
        <v>3574</v>
      </c>
      <c r="I275" s="56" t="s">
        <v>615</v>
      </c>
      <c r="J275" s="57" t="s">
        <v>616</v>
      </c>
      <c r="K275" s="56">
        <v>3574</v>
      </c>
      <c r="L275" s="56" t="s">
        <v>584</v>
      </c>
      <c r="M275" s="57" t="s">
        <v>566</v>
      </c>
      <c r="N275" s="57"/>
      <c r="O275" s="58" t="s">
        <v>613</v>
      </c>
      <c r="P275" s="58" t="s">
        <v>614</v>
      </c>
    </row>
    <row r="276" spans="1:16" ht="13.5" thickBot="1">
      <c r="A276" s="17" t="str">
        <f t="shared" si="24"/>
        <v> SCA 2.419 </v>
      </c>
      <c r="B276" s="12" t="str">
        <f t="shared" si="25"/>
        <v>I</v>
      </c>
      <c r="C276" s="17">
        <f t="shared" si="26"/>
        <v>32806.417000000001</v>
      </c>
      <c r="D276" s="11" t="str">
        <f t="shared" si="27"/>
        <v>vis</v>
      </c>
      <c r="E276" s="55">
        <f>VLOOKUP(C276,Active!C$21:E$961,3,FALSE)</f>
        <v>3602.0015297221325</v>
      </c>
      <c r="F276" s="12" t="s">
        <v>394</v>
      </c>
      <c r="G276" s="11" t="str">
        <f t="shared" si="28"/>
        <v>32806.417</v>
      </c>
      <c r="H276" s="17">
        <f t="shared" si="29"/>
        <v>3602</v>
      </c>
      <c r="I276" s="56" t="s">
        <v>617</v>
      </c>
      <c r="J276" s="57" t="s">
        <v>618</v>
      </c>
      <c r="K276" s="56">
        <v>3602</v>
      </c>
      <c r="L276" s="56" t="s">
        <v>546</v>
      </c>
      <c r="M276" s="57" t="s">
        <v>566</v>
      </c>
      <c r="N276" s="57"/>
      <c r="O276" s="58" t="s">
        <v>613</v>
      </c>
      <c r="P276" s="58" t="s">
        <v>614</v>
      </c>
    </row>
    <row r="277" spans="1:16" ht="13.5" thickBot="1">
      <c r="A277" s="17" t="str">
        <f t="shared" si="24"/>
        <v> SCA 2.419 </v>
      </c>
      <c r="B277" s="12" t="str">
        <f t="shared" si="25"/>
        <v>I</v>
      </c>
      <c r="C277" s="17">
        <f t="shared" si="26"/>
        <v>32827.273000000001</v>
      </c>
      <c r="D277" s="11" t="str">
        <f t="shared" si="27"/>
        <v>vis</v>
      </c>
      <c r="E277" s="55">
        <f>VLOOKUP(C277,Active!C$21:E$961,3,FALSE)</f>
        <v>3614.998420936297</v>
      </c>
      <c r="F277" s="12" t="s">
        <v>394</v>
      </c>
      <c r="G277" s="11" t="str">
        <f t="shared" si="28"/>
        <v>32827.273</v>
      </c>
      <c r="H277" s="17">
        <f t="shared" si="29"/>
        <v>3615</v>
      </c>
      <c r="I277" s="56" t="s">
        <v>619</v>
      </c>
      <c r="J277" s="57" t="s">
        <v>620</v>
      </c>
      <c r="K277" s="56">
        <v>3615</v>
      </c>
      <c r="L277" s="56" t="s">
        <v>506</v>
      </c>
      <c r="M277" s="57" t="s">
        <v>566</v>
      </c>
      <c r="N277" s="57"/>
      <c r="O277" s="58" t="s">
        <v>613</v>
      </c>
      <c r="P277" s="58" t="s">
        <v>614</v>
      </c>
    </row>
    <row r="278" spans="1:16" ht="13.5" thickBot="1">
      <c r="A278" s="17" t="str">
        <f t="shared" si="24"/>
        <v> SCA 2.419 </v>
      </c>
      <c r="B278" s="12" t="str">
        <f t="shared" si="25"/>
        <v>I</v>
      </c>
      <c r="C278" s="17">
        <f t="shared" si="26"/>
        <v>33183.514999999999</v>
      </c>
      <c r="D278" s="11" t="str">
        <f t="shared" si="27"/>
        <v>vis</v>
      </c>
      <c r="E278" s="55">
        <f>VLOOKUP(C278,Active!C$21:E$961,3,FALSE)</f>
        <v>3836.9987335521605</v>
      </c>
      <c r="F278" s="12" t="s">
        <v>394</v>
      </c>
      <c r="G278" s="11" t="str">
        <f t="shared" si="28"/>
        <v>33183.515</v>
      </c>
      <c r="H278" s="17">
        <f t="shared" si="29"/>
        <v>3837</v>
      </c>
      <c r="I278" s="56" t="s">
        <v>621</v>
      </c>
      <c r="J278" s="57" t="s">
        <v>622</v>
      </c>
      <c r="K278" s="56">
        <v>3837</v>
      </c>
      <c r="L278" s="56" t="s">
        <v>506</v>
      </c>
      <c r="M278" s="57" t="s">
        <v>566</v>
      </c>
      <c r="N278" s="57"/>
      <c r="O278" s="58" t="s">
        <v>613</v>
      </c>
      <c r="P278" s="58" t="s">
        <v>614</v>
      </c>
    </row>
    <row r="279" spans="1:16" ht="13.5" thickBot="1">
      <c r="A279" s="17" t="str">
        <f t="shared" si="24"/>
        <v> SCA 2.419 </v>
      </c>
      <c r="B279" s="12" t="str">
        <f t="shared" si="25"/>
        <v>I</v>
      </c>
      <c r="C279" s="17">
        <f t="shared" si="26"/>
        <v>33488.419000000002</v>
      </c>
      <c r="D279" s="11" t="str">
        <f t="shared" si="27"/>
        <v>vis</v>
      </c>
      <c r="E279" s="55">
        <f>VLOOKUP(C279,Active!C$21:E$961,3,FALSE)</f>
        <v>4027.0066026911954</v>
      </c>
      <c r="F279" s="12" t="s">
        <v>394</v>
      </c>
      <c r="G279" s="11" t="str">
        <f t="shared" si="28"/>
        <v>33488.419</v>
      </c>
      <c r="H279" s="17">
        <f t="shared" si="29"/>
        <v>4027</v>
      </c>
      <c r="I279" s="56" t="s">
        <v>623</v>
      </c>
      <c r="J279" s="57" t="s">
        <v>624</v>
      </c>
      <c r="K279" s="56">
        <v>4027</v>
      </c>
      <c r="L279" s="56" t="s">
        <v>625</v>
      </c>
      <c r="M279" s="57" t="s">
        <v>566</v>
      </c>
      <c r="N279" s="57"/>
      <c r="O279" s="58" t="s">
        <v>613</v>
      </c>
      <c r="P279" s="58" t="s">
        <v>614</v>
      </c>
    </row>
    <row r="280" spans="1:16" ht="13.5" thickBot="1">
      <c r="A280" s="17" t="str">
        <f t="shared" si="24"/>
        <v> SCA 2.419 </v>
      </c>
      <c r="B280" s="12" t="str">
        <f t="shared" si="25"/>
        <v>I</v>
      </c>
      <c r="C280" s="17">
        <f t="shared" si="26"/>
        <v>33520.508999999998</v>
      </c>
      <c r="D280" s="11" t="str">
        <f t="shared" si="27"/>
        <v>vis</v>
      </c>
      <c r="E280" s="55">
        <f>VLOOKUP(C280,Active!C$21:E$961,3,FALSE)</f>
        <v>4047.0042167620863</v>
      </c>
      <c r="F280" s="12" t="s">
        <v>394</v>
      </c>
      <c r="G280" s="11" t="str">
        <f t="shared" si="28"/>
        <v>33520.509</v>
      </c>
      <c r="H280" s="17">
        <f t="shared" si="29"/>
        <v>4047</v>
      </c>
      <c r="I280" s="56" t="s">
        <v>626</v>
      </c>
      <c r="J280" s="57" t="s">
        <v>627</v>
      </c>
      <c r="K280" s="56">
        <v>4047</v>
      </c>
      <c r="L280" s="56" t="s">
        <v>628</v>
      </c>
      <c r="M280" s="57" t="s">
        <v>566</v>
      </c>
      <c r="N280" s="57"/>
      <c r="O280" s="58" t="s">
        <v>613</v>
      </c>
      <c r="P280" s="58" t="s">
        <v>614</v>
      </c>
    </row>
    <row r="281" spans="1:16" ht="13.5" thickBot="1">
      <c r="A281" s="17" t="str">
        <f t="shared" si="24"/>
        <v>BAVM 8 </v>
      </c>
      <c r="B281" s="12" t="str">
        <f t="shared" si="25"/>
        <v>I</v>
      </c>
      <c r="C281" s="17">
        <f t="shared" si="26"/>
        <v>33663.319000000003</v>
      </c>
      <c r="D281" s="11" t="str">
        <f t="shared" si="27"/>
        <v>vis</v>
      </c>
      <c r="E281" s="55">
        <f>VLOOKUP(C281,Active!C$21:E$961,3,FALSE)</f>
        <v>4135.999519518844</v>
      </c>
      <c r="F281" s="12" t="s">
        <v>394</v>
      </c>
      <c r="G281" s="11" t="str">
        <f t="shared" si="28"/>
        <v>33663.319</v>
      </c>
      <c r="H281" s="17">
        <f t="shared" si="29"/>
        <v>4136</v>
      </c>
      <c r="I281" s="56" t="s">
        <v>629</v>
      </c>
      <c r="J281" s="57" t="s">
        <v>630</v>
      </c>
      <c r="K281" s="56">
        <v>4136</v>
      </c>
      <c r="L281" s="56" t="s">
        <v>530</v>
      </c>
      <c r="M281" s="57" t="s">
        <v>566</v>
      </c>
      <c r="N281" s="57"/>
      <c r="O281" s="58" t="s">
        <v>631</v>
      </c>
      <c r="P281" s="59" t="s">
        <v>632</v>
      </c>
    </row>
    <row r="282" spans="1:16" ht="13.5" thickBot="1">
      <c r="A282" s="17" t="str">
        <f t="shared" si="24"/>
        <v>BAVM 8 </v>
      </c>
      <c r="B282" s="12" t="str">
        <f t="shared" si="25"/>
        <v>I</v>
      </c>
      <c r="C282" s="17">
        <f t="shared" si="26"/>
        <v>33663.322999999997</v>
      </c>
      <c r="D282" s="11" t="str">
        <f t="shared" si="27"/>
        <v>vis</v>
      </c>
      <c r="E282" s="55">
        <f>VLOOKUP(C282,Active!C$21:E$961,3,FALSE)</f>
        <v>4136.0020122099049</v>
      </c>
      <c r="F282" s="12" t="s">
        <v>394</v>
      </c>
      <c r="G282" s="11" t="str">
        <f t="shared" si="28"/>
        <v>33663.323</v>
      </c>
      <c r="H282" s="17">
        <f t="shared" si="29"/>
        <v>4136</v>
      </c>
      <c r="I282" s="56" t="s">
        <v>633</v>
      </c>
      <c r="J282" s="57" t="s">
        <v>634</v>
      </c>
      <c r="K282" s="56">
        <v>4136</v>
      </c>
      <c r="L282" s="56" t="s">
        <v>593</v>
      </c>
      <c r="M282" s="57" t="s">
        <v>566</v>
      </c>
      <c r="N282" s="57"/>
      <c r="O282" s="58" t="s">
        <v>635</v>
      </c>
      <c r="P282" s="59" t="s">
        <v>632</v>
      </c>
    </row>
    <row r="283" spans="1:16" ht="13.5" thickBot="1">
      <c r="A283" s="17" t="str">
        <f t="shared" si="24"/>
        <v> TTAO 9.35 </v>
      </c>
      <c r="B283" s="12" t="str">
        <f t="shared" si="25"/>
        <v>I</v>
      </c>
      <c r="C283" s="17">
        <f t="shared" si="26"/>
        <v>33828.603000000003</v>
      </c>
      <c r="D283" s="11" t="str">
        <f t="shared" si="27"/>
        <v>vis</v>
      </c>
      <c r="E283" s="55">
        <f>VLOOKUP(C283,Active!C$21:E$961,3,FALSE)</f>
        <v>4239.0000070256519</v>
      </c>
      <c r="F283" s="12" t="s">
        <v>394</v>
      </c>
      <c r="G283" s="11" t="str">
        <f t="shared" si="28"/>
        <v>33828.603</v>
      </c>
      <c r="H283" s="17">
        <f t="shared" si="29"/>
        <v>4239</v>
      </c>
      <c r="I283" s="56" t="s">
        <v>636</v>
      </c>
      <c r="J283" s="57" t="s">
        <v>637</v>
      </c>
      <c r="K283" s="56">
        <v>4239</v>
      </c>
      <c r="L283" s="56" t="s">
        <v>530</v>
      </c>
      <c r="M283" s="57" t="s">
        <v>507</v>
      </c>
      <c r="N283" s="57"/>
      <c r="O283" s="58" t="s">
        <v>600</v>
      </c>
      <c r="P283" s="58" t="s">
        <v>601</v>
      </c>
    </row>
    <row r="284" spans="1:16" ht="13.5" thickBot="1">
      <c r="A284" s="17" t="str">
        <f t="shared" si="24"/>
        <v> MVS 243 </v>
      </c>
      <c r="B284" s="12" t="str">
        <f t="shared" si="25"/>
        <v>I</v>
      </c>
      <c r="C284" s="17">
        <f t="shared" si="26"/>
        <v>33849.463000000003</v>
      </c>
      <c r="D284" s="11" t="str">
        <f t="shared" si="27"/>
        <v>vis</v>
      </c>
      <c r="E284" s="55">
        <f>VLOOKUP(C284,Active!C$21:E$961,3,FALSE)</f>
        <v>4251.9993909308823</v>
      </c>
      <c r="F284" s="12" t="s">
        <v>394</v>
      </c>
      <c r="G284" s="11" t="str">
        <f t="shared" si="28"/>
        <v>33849.463</v>
      </c>
      <c r="H284" s="17">
        <f t="shared" si="29"/>
        <v>4252</v>
      </c>
      <c r="I284" s="56" t="s">
        <v>638</v>
      </c>
      <c r="J284" s="57" t="s">
        <v>639</v>
      </c>
      <c r="K284" s="56">
        <v>4252</v>
      </c>
      <c r="L284" s="56" t="s">
        <v>533</v>
      </c>
      <c r="M284" s="57" t="s">
        <v>566</v>
      </c>
      <c r="N284" s="57"/>
      <c r="O284" s="58" t="s">
        <v>640</v>
      </c>
      <c r="P284" s="58" t="s">
        <v>641</v>
      </c>
    </row>
    <row r="285" spans="1:16" ht="13.5" thickBot="1">
      <c r="A285" s="17" t="str">
        <f t="shared" si="24"/>
        <v>BAVM 8 </v>
      </c>
      <c r="B285" s="12" t="str">
        <f t="shared" si="25"/>
        <v>I</v>
      </c>
      <c r="C285" s="17">
        <f t="shared" si="26"/>
        <v>33849.47</v>
      </c>
      <c r="D285" s="11" t="str">
        <f t="shared" si="27"/>
        <v>vis</v>
      </c>
      <c r="E285" s="55">
        <f>VLOOKUP(C285,Active!C$21:E$961,3,FALSE)</f>
        <v>4252.003753140245</v>
      </c>
      <c r="F285" s="12" t="s">
        <v>394</v>
      </c>
      <c r="G285" s="11" t="str">
        <f t="shared" si="28"/>
        <v>33849.470</v>
      </c>
      <c r="H285" s="17">
        <f t="shared" si="29"/>
        <v>4252</v>
      </c>
      <c r="I285" s="56" t="s">
        <v>642</v>
      </c>
      <c r="J285" s="57" t="s">
        <v>643</v>
      </c>
      <c r="K285" s="56">
        <v>4252</v>
      </c>
      <c r="L285" s="56" t="s">
        <v>584</v>
      </c>
      <c r="M285" s="57" t="s">
        <v>566</v>
      </c>
      <c r="N285" s="57"/>
      <c r="O285" s="58" t="s">
        <v>631</v>
      </c>
      <c r="P285" s="59" t="s">
        <v>632</v>
      </c>
    </row>
    <row r="286" spans="1:16" ht="13.5" thickBot="1">
      <c r="A286" s="17" t="str">
        <f t="shared" si="24"/>
        <v>BAVM 8 </v>
      </c>
      <c r="B286" s="12" t="str">
        <f t="shared" si="25"/>
        <v>I</v>
      </c>
      <c r="C286" s="17">
        <f t="shared" si="26"/>
        <v>33849.470999999998</v>
      </c>
      <c r="D286" s="11" t="str">
        <f t="shared" si="27"/>
        <v>vis</v>
      </c>
      <c r="E286" s="55">
        <f>VLOOKUP(C286,Active!C$21:E$961,3,FALSE)</f>
        <v>4252.0043763130097</v>
      </c>
      <c r="F286" s="12" t="s">
        <v>394</v>
      </c>
      <c r="G286" s="11" t="str">
        <f t="shared" si="28"/>
        <v>33849.471</v>
      </c>
      <c r="H286" s="17">
        <f t="shared" si="29"/>
        <v>4252</v>
      </c>
      <c r="I286" s="56" t="s">
        <v>644</v>
      </c>
      <c r="J286" s="57" t="s">
        <v>645</v>
      </c>
      <c r="K286" s="56">
        <v>4252</v>
      </c>
      <c r="L286" s="56" t="s">
        <v>628</v>
      </c>
      <c r="M286" s="57" t="s">
        <v>566</v>
      </c>
      <c r="N286" s="57"/>
      <c r="O286" s="58" t="s">
        <v>635</v>
      </c>
      <c r="P286" s="59" t="s">
        <v>632</v>
      </c>
    </row>
    <row r="287" spans="1:16" ht="13.5" thickBot="1">
      <c r="A287" s="17" t="str">
        <f t="shared" si="24"/>
        <v> APJS 3.107 </v>
      </c>
      <c r="B287" s="12" t="str">
        <f t="shared" si="25"/>
        <v>I</v>
      </c>
      <c r="C287" s="17">
        <f t="shared" si="26"/>
        <v>33871.928599999999</v>
      </c>
      <c r="D287" s="11" t="str">
        <f t="shared" si="27"/>
        <v>vis</v>
      </c>
      <c r="E287" s="55">
        <f>VLOOKUP(C287,Active!C$21:E$961,3,FALSE)</f>
        <v>4265.9993410296975</v>
      </c>
      <c r="F287" s="12" t="s">
        <v>394</v>
      </c>
      <c r="G287" s="11" t="str">
        <f t="shared" si="28"/>
        <v>33871.9286</v>
      </c>
      <c r="H287" s="17">
        <f t="shared" si="29"/>
        <v>4266</v>
      </c>
      <c r="I287" s="56" t="s">
        <v>646</v>
      </c>
      <c r="J287" s="57" t="s">
        <v>647</v>
      </c>
      <c r="K287" s="56">
        <v>4266</v>
      </c>
      <c r="L287" s="56" t="s">
        <v>648</v>
      </c>
      <c r="M287" s="57" t="s">
        <v>649</v>
      </c>
      <c r="N287" s="57" t="s">
        <v>650</v>
      </c>
      <c r="O287" s="58" t="s">
        <v>651</v>
      </c>
      <c r="P287" s="58" t="s">
        <v>652</v>
      </c>
    </row>
    <row r="288" spans="1:16" ht="13.5" thickBot="1">
      <c r="A288" s="17" t="str">
        <f t="shared" si="24"/>
        <v> APJS 3.107 </v>
      </c>
      <c r="B288" s="12" t="str">
        <f t="shared" si="25"/>
        <v>I</v>
      </c>
      <c r="C288" s="17">
        <f t="shared" si="26"/>
        <v>33892.7886</v>
      </c>
      <c r="D288" s="11" t="str">
        <f t="shared" si="27"/>
        <v>vis</v>
      </c>
      <c r="E288" s="55">
        <f>VLOOKUP(C288,Active!C$21:E$961,3,FALSE)</f>
        <v>4278.9987249349278</v>
      </c>
      <c r="F288" s="12" t="s">
        <v>394</v>
      </c>
      <c r="G288" s="11" t="str">
        <f t="shared" si="28"/>
        <v>33892.7886</v>
      </c>
      <c r="H288" s="17">
        <f t="shared" si="29"/>
        <v>4279</v>
      </c>
      <c r="I288" s="56" t="s">
        <v>653</v>
      </c>
      <c r="J288" s="57" t="s">
        <v>654</v>
      </c>
      <c r="K288" s="56">
        <v>4279</v>
      </c>
      <c r="L288" s="56" t="s">
        <v>655</v>
      </c>
      <c r="M288" s="57" t="s">
        <v>649</v>
      </c>
      <c r="N288" s="57" t="s">
        <v>650</v>
      </c>
      <c r="O288" s="58" t="s">
        <v>651</v>
      </c>
      <c r="P288" s="58" t="s">
        <v>652</v>
      </c>
    </row>
    <row r="289" spans="1:16" ht="13.5" thickBot="1">
      <c r="A289" s="17" t="str">
        <f t="shared" si="24"/>
        <v> SCA 2.419 </v>
      </c>
      <c r="B289" s="12" t="str">
        <f t="shared" si="25"/>
        <v>I</v>
      </c>
      <c r="C289" s="17">
        <f t="shared" si="26"/>
        <v>33894.392999999996</v>
      </c>
      <c r="D289" s="11" t="str">
        <f t="shared" si="27"/>
        <v>vis</v>
      </c>
      <c r="E289" s="55">
        <f>VLOOKUP(C289,Active!C$21:E$961,3,FALSE)</f>
        <v>4279.9985433211932</v>
      </c>
      <c r="F289" s="12" t="s">
        <v>394</v>
      </c>
      <c r="G289" s="11" t="str">
        <f t="shared" si="28"/>
        <v>33894.393</v>
      </c>
      <c r="H289" s="17">
        <f t="shared" si="29"/>
        <v>4280</v>
      </c>
      <c r="I289" s="56" t="s">
        <v>656</v>
      </c>
      <c r="J289" s="57" t="s">
        <v>657</v>
      </c>
      <c r="K289" s="56">
        <v>4280</v>
      </c>
      <c r="L289" s="56" t="s">
        <v>506</v>
      </c>
      <c r="M289" s="57" t="s">
        <v>566</v>
      </c>
      <c r="N289" s="57"/>
      <c r="O289" s="58" t="s">
        <v>613</v>
      </c>
      <c r="P289" s="58" t="s">
        <v>614</v>
      </c>
    </row>
    <row r="290" spans="1:16" ht="13.5" thickBot="1">
      <c r="A290" s="17" t="str">
        <f t="shared" si="24"/>
        <v> SCA 2.419 </v>
      </c>
      <c r="B290" s="12" t="str">
        <f t="shared" si="25"/>
        <v>I</v>
      </c>
      <c r="C290" s="17">
        <f t="shared" si="26"/>
        <v>33897.614000000001</v>
      </c>
      <c r="D290" s="11" t="str">
        <f t="shared" si="27"/>
        <v>vis</v>
      </c>
      <c r="E290" s="55">
        <f>VLOOKUP(C290,Active!C$21:E$961,3,FALSE)</f>
        <v>4282.0057828014815</v>
      </c>
      <c r="F290" s="12" t="s">
        <v>394</v>
      </c>
      <c r="G290" s="11" t="str">
        <f t="shared" si="28"/>
        <v>33897.614</v>
      </c>
      <c r="H290" s="17">
        <f t="shared" si="29"/>
        <v>4282</v>
      </c>
      <c r="I290" s="56" t="s">
        <v>658</v>
      </c>
      <c r="J290" s="57" t="s">
        <v>659</v>
      </c>
      <c r="K290" s="56">
        <v>4282</v>
      </c>
      <c r="L290" s="56" t="s">
        <v>660</v>
      </c>
      <c r="M290" s="57" t="s">
        <v>566</v>
      </c>
      <c r="N290" s="57"/>
      <c r="O290" s="58" t="s">
        <v>613</v>
      </c>
      <c r="P290" s="58" t="s">
        <v>614</v>
      </c>
    </row>
    <row r="291" spans="1:16" ht="13.5" thickBot="1">
      <c r="A291" s="17" t="str">
        <f t="shared" si="24"/>
        <v> SCA 2.419 </v>
      </c>
      <c r="B291" s="12" t="str">
        <f t="shared" si="25"/>
        <v>I</v>
      </c>
      <c r="C291" s="17">
        <f t="shared" si="26"/>
        <v>33902.425999999999</v>
      </c>
      <c r="D291" s="11" t="str">
        <f t="shared" si="27"/>
        <v>vis</v>
      </c>
      <c r="E291" s="55">
        <f>VLOOKUP(C291,Active!C$21:E$961,3,FALSE)</f>
        <v>4285.0044901529654</v>
      </c>
      <c r="F291" s="12" t="s">
        <v>394</v>
      </c>
      <c r="G291" s="11" t="str">
        <f t="shared" si="28"/>
        <v>33902.426</v>
      </c>
      <c r="H291" s="17">
        <f t="shared" si="29"/>
        <v>4285</v>
      </c>
      <c r="I291" s="56" t="s">
        <v>661</v>
      </c>
      <c r="J291" s="57" t="s">
        <v>662</v>
      </c>
      <c r="K291" s="56">
        <v>4285</v>
      </c>
      <c r="L291" s="56" t="s">
        <v>628</v>
      </c>
      <c r="M291" s="57" t="s">
        <v>566</v>
      </c>
      <c r="N291" s="57"/>
      <c r="O291" s="58" t="s">
        <v>613</v>
      </c>
      <c r="P291" s="58" t="s">
        <v>614</v>
      </c>
    </row>
    <row r="292" spans="1:16" ht="13.5" thickBot="1">
      <c r="A292" s="17" t="str">
        <f t="shared" si="24"/>
        <v> SCA 2.419 </v>
      </c>
      <c r="B292" s="12" t="str">
        <f t="shared" si="25"/>
        <v>I</v>
      </c>
      <c r="C292" s="17">
        <f t="shared" si="26"/>
        <v>33910.440999999999</v>
      </c>
      <c r="D292" s="11" t="str">
        <f t="shared" si="27"/>
        <v>vis</v>
      </c>
      <c r="E292" s="55">
        <f>VLOOKUP(C292,Active!C$21:E$961,3,FALSE)</f>
        <v>4289.9992198749405</v>
      </c>
      <c r="F292" s="12" t="s">
        <v>394</v>
      </c>
      <c r="G292" s="11" t="str">
        <f t="shared" si="28"/>
        <v>33910.441</v>
      </c>
      <c r="H292" s="17">
        <f t="shared" si="29"/>
        <v>4290</v>
      </c>
      <c r="I292" s="56" t="s">
        <v>663</v>
      </c>
      <c r="J292" s="57" t="s">
        <v>664</v>
      </c>
      <c r="K292" s="56">
        <v>4290</v>
      </c>
      <c r="L292" s="56" t="s">
        <v>533</v>
      </c>
      <c r="M292" s="57" t="s">
        <v>566</v>
      </c>
      <c r="N292" s="57"/>
      <c r="O292" s="58" t="s">
        <v>613</v>
      </c>
      <c r="P292" s="58" t="s">
        <v>614</v>
      </c>
    </row>
    <row r="293" spans="1:16" ht="13.5" thickBot="1">
      <c r="A293" s="17" t="str">
        <f t="shared" si="24"/>
        <v> SCA 2.419 </v>
      </c>
      <c r="B293" s="12" t="str">
        <f t="shared" si="25"/>
        <v>I</v>
      </c>
      <c r="C293" s="17">
        <f t="shared" si="26"/>
        <v>33931.317000000003</v>
      </c>
      <c r="D293" s="11" t="str">
        <f t="shared" si="27"/>
        <v>vis</v>
      </c>
      <c r="E293" s="55">
        <f>VLOOKUP(C293,Active!C$21:E$961,3,FALSE)</f>
        <v>4303.0085745444339</v>
      </c>
      <c r="F293" s="12" t="s">
        <v>394</v>
      </c>
      <c r="G293" s="11" t="str">
        <f t="shared" si="28"/>
        <v>33931.317</v>
      </c>
      <c r="H293" s="17">
        <f t="shared" si="29"/>
        <v>4303</v>
      </c>
      <c r="I293" s="56" t="s">
        <v>665</v>
      </c>
      <c r="J293" s="57" t="s">
        <v>666</v>
      </c>
      <c r="K293" s="56">
        <v>4303</v>
      </c>
      <c r="L293" s="56" t="s">
        <v>667</v>
      </c>
      <c r="M293" s="57" t="s">
        <v>566</v>
      </c>
      <c r="N293" s="57"/>
      <c r="O293" s="58" t="s">
        <v>613</v>
      </c>
      <c r="P293" s="58" t="s">
        <v>614</v>
      </c>
    </row>
    <row r="294" spans="1:16" ht="13.5" thickBot="1">
      <c r="A294" s="17" t="str">
        <f t="shared" si="24"/>
        <v> AJ 63.108 </v>
      </c>
      <c r="B294" s="12" t="str">
        <f t="shared" si="25"/>
        <v>II</v>
      </c>
      <c r="C294" s="17">
        <f t="shared" si="26"/>
        <v>34294.761500000001</v>
      </c>
      <c r="D294" s="11" t="str">
        <f t="shared" si="27"/>
        <v>vis</v>
      </c>
      <c r="E294" s="55">
        <f>VLOOKUP(C294,Active!C$21:E$961,3,FALSE)</f>
        <v>4529.497289009646</v>
      </c>
      <c r="F294" s="12" t="s">
        <v>394</v>
      </c>
      <c r="G294" s="11" t="str">
        <f t="shared" si="28"/>
        <v>34294.7615</v>
      </c>
      <c r="H294" s="17">
        <f t="shared" si="29"/>
        <v>4529.5</v>
      </c>
      <c r="I294" s="56" t="s">
        <v>668</v>
      </c>
      <c r="J294" s="57" t="s">
        <v>669</v>
      </c>
      <c r="K294" s="56">
        <v>4529.5</v>
      </c>
      <c r="L294" s="56" t="s">
        <v>670</v>
      </c>
      <c r="M294" s="57" t="s">
        <v>649</v>
      </c>
      <c r="N294" s="57" t="s">
        <v>650</v>
      </c>
      <c r="O294" s="58" t="s">
        <v>671</v>
      </c>
      <c r="P294" s="58" t="s">
        <v>672</v>
      </c>
    </row>
    <row r="295" spans="1:16" ht="13.5" thickBot="1">
      <c r="A295" s="17" t="str">
        <f t="shared" si="24"/>
        <v> AJ 63.108 </v>
      </c>
      <c r="B295" s="12" t="str">
        <f t="shared" si="25"/>
        <v>II</v>
      </c>
      <c r="C295" s="17">
        <f t="shared" si="26"/>
        <v>34315.627800000002</v>
      </c>
      <c r="D295" s="11" t="str">
        <f t="shared" si="27"/>
        <v>vis</v>
      </c>
      <c r="E295" s="55">
        <f>VLOOKUP(C295,Active!C$21:E$961,3,FALSE)</f>
        <v>4542.5005989033052</v>
      </c>
      <c r="F295" s="12" t="s">
        <v>394</v>
      </c>
      <c r="G295" s="11" t="str">
        <f t="shared" si="28"/>
        <v>34315.6278</v>
      </c>
      <c r="H295" s="17">
        <f t="shared" si="29"/>
        <v>4542.5</v>
      </c>
      <c r="I295" s="56" t="s">
        <v>673</v>
      </c>
      <c r="J295" s="57" t="s">
        <v>674</v>
      </c>
      <c r="K295" s="56">
        <v>4542.5</v>
      </c>
      <c r="L295" s="56" t="s">
        <v>675</v>
      </c>
      <c r="M295" s="57" t="s">
        <v>649</v>
      </c>
      <c r="N295" s="57" t="s">
        <v>650</v>
      </c>
      <c r="O295" s="58" t="s">
        <v>671</v>
      </c>
      <c r="P295" s="58" t="s">
        <v>672</v>
      </c>
    </row>
    <row r="296" spans="1:16" ht="13.5" thickBot="1">
      <c r="A296" s="17" t="str">
        <f t="shared" si="24"/>
        <v> AJ 63.108 </v>
      </c>
      <c r="B296" s="12" t="str">
        <f t="shared" si="25"/>
        <v>II</v>
      </c>
      <c r="C296" s="17">
        <f t="shared" si="26"/>
        <v>34352.534800000001</v>
      </c>
      <c r="D296" s="11" t="str">
        <f t="shared" si="27"/>
        <v>vis</v>
      </c>
      <c r="E296" s="55">
        <f>VLOOKUP(C296,Active!C$21:E$961,3,FALSE)</f>
        <v>4565.5000361895136</v>
      </c>
      <c r="F296" s="12" t="s">
        <v>394</v>
      </c>
      <c r="G296" s="11" t="str">
        <f t="shared" si="28"/>
        <v>34352.5348</v>
      </c>
      <c r="H296" s="17">
        <f t="shared" si="29"/>
        <v>4565.5</v>
      </c>
      <c r="I296" s="56" t="s">
        <v>682</v>
      </c>
      <c r="J296" s="57" t="s">
        <v>683</v>
      </c>
      <c r="K296" s="56">
        <v>4565.5</v>
      </c>
      <c r="L296" s="56" t="s">
        <v>684</v>
      </c>
      <c r="M296" s="57" t="s">
        <v>649</v>
      </c>
      <c r="N296" s="57" t="s">
        <v>650</v>
      </c>
      <c r="O296" s="58" t="s">
        <v>671</v>
      </c>
      <c r="P296" s="58" t="s">
        <v>672</v>
      </c>
    </row>
    <row r="297" spans="1:16" ht="13.5" thickBot="1">
      <c r="A297" s="17" t="str">
        <f t="shared" si="24"/>
        <v> PASP 80.73 </v>
      </c>
      <c r="B297" s="12" t="str">
        <f t="shared" si="25"/>
        <v>II</v>
      </c>
      <c r="C297" s="17">
        <f t="shared" si="26"/>
        <v>34594.842499999999</v>
      </c>
      <c r="D297" s="11" t="str">
        <f t="shared" si="27"/>
        <v>vis</v>
      </c>
      <c r="E297" s="55">
        <f>VLOOKUP(C297,Active!C$21:E$961,3,FALSE)</f>
        <v>4716.4995958967647</v>
      </c>
      <c r="F297" s="12" t="s">
        <v>394</v>
      </c>
      <c r="G297" s="11" t="str">
        <f t="shared" si="28"/>
        <v>34594.8425</v>
      </c>
      <c r="H297" s="17">
        <f t="shared" si="29"/>
        <v>4716.5</v>
      </c>
      <c r="I297" s="56" t="s">
        <v>688</v>
      </c>
      <c r="J297" s="57" t="s">
        <v>689</v>
      </c>
      <c r="K297" s="56">
        <v>4716.5</v>
      </c>
      <c r="L297" s="56" t="s">
        <v>690</v>
      </c>
      <c r="M297" s="57" t="s">
        <v>649</v>
      </c>
      <c r="N297" s="57" t="s">
        <v>650</v>
      </c>
      <c r="O297" s="58" t="s">
        <v>691</v>
      </c>
      <c r="P297" s="58" t="s">
        <v>692</v>
      </c>
    </row>
    <row r="298" spans="1:16" ht="13.5" thickBot="1">
      <c r="A298" s="17" t="str">
        <f t="shared" si="24"/>
        <v> PASP 80.73 </v>
      </c>
      <c r="B298" s="12" t="str">
        <f t="shared" si="25"/>
        <v>I</v>
      </c>
      <c r="C298" s="17">
        <f t="shared" si="26"/>
        <v>34606.878799999999</v>
      </c>
      <c r="D298" s="11" t="str">
        <f t="shared" si="27"/>
        <v>vis</v>
      </c>
      <c r="E298" s="55">
        <f>VLOOKUP(C298,Active!C$21:E$961,3,FALSE)</f>
        <v>4724.0002902639035</v>
      </c>
      <c r="F298" s="12" t="s">
        <v>394</v>
      </c>
      <c r="G298" s="11" t="str">
        <f t="shared" si="28"/>
        <v>34606.8788</v>
      </c>
      <c r="H298" s="17">
        <f t="shared" si="29"/>
        <v>4724</v>
      </c>
      <c r="I298" s="56" t="s">
        <v>693</v>
      </c>
      <c r="J298" s="57" t="s">
        <v>694</v>
      </c>
      <c r="K298" s="56">
        <v>4724</v>
      </c>
      <c r="L298" s="56" t="s">
        <v>695</v>
      </c>
      <c r="M298" s="57" t="s">
        <v>649</v>
      </c>
      <c r="N298" s="57" t="s">
        <v>650</v>
      </c>
      <c r="O298" s="58" t="s">
        <v>691</v>
      </c>
      <c r="P298" s="58" t="s">
        <v>692</v>
      </c>
    </row>
    <row r="299" spans="1:16" ht="13.5" thickBot="1">
      <c r="A299" s="17" t="str">
        <f t="shared" si="24"/>
        <v> PASP 80.73 </v>
      </c>
      <c r="B299" s="12" t="str">
        <f t="shared" si="25"/>
        <v>II</v>
      </c>
      <c r="C299" s="17">
        <f t="shared" si="26"/>
        <v>34610.889199999998</v>
      </c>
      <c r="D299" s="11" t="str">
        <f t="shared" si="27"/>
        <v>vis</v>
      </c>
      <c r="E299" s="55">
        <f>VLOOKUP(C299,Active!C$21:E$961,3,FALSE)</f>
        <v>4726.4994623259136</v>
      </c>
      <c r="F299" s="12" t="s">
        <v>394</v>
      </c>
      <c r="G299" s="11" t="str">
        <f t="shared" si="28"/>
        <v>34610.8892</v>
      </c>
      <c r="H299" s="17">
        <f t="shared" si="29"/>
        <v>4726.5</v>
      </c>
      <c r="I299" s="56" t="s">
        <v>696</v>
      </c>
      <c r="J299" s="57" t="s">
        <v>697</v>
      </c>
      <c r="K299" s="56">
        <v>4726.5</v>
      </c>
      <c r="L299" s="56" t="s">
        <v>698</v>
      </c>
      <c r="M299" s="57" t="s">
        <v>649</v>
      </c>
      <c r="N299" s="57" t="s">
        <v>650</v>
      </c>
      <c r="O299" s="58" t="s">
        <v>691</v>
      </c>
      <c r="P299" s="58" t="s">
        <v>692</v>
      </c>
    </row>
    <row r="300" spans="1:16" ht="13.5" thickBot="1">
      <c r="A300" s="17" t="str">
        <f t="shared" si="24"/>
        <v> PASP 80.73 </v>
      </c>
      <c r="B300" s="12" t="str">
        <f t="shared" si="25"/>
        <v>I</v>
      </c>
      <c r="C300" s="17">
        <f t="shared" si="26"/>
        <v>34643.785900000003</v>
      </c>
      <c r="D300" s="11" t="str">
        <f t="shared" si="27"/>
        <v>vis</v>
      </c>
      <c r="E300" s="55">
        <f>VLOOKUP(C300,Active!C$21:E$961,3,FALSE)</f>
        <v>4746.9997898673919</v>
      </c>
      <c r="F300" s="12" t="s">
        <v>394</v>
      </c>
      <c r="G300" s="11" t="str">
        <f t="shared" si="28"/>
        <v>34643.7859</v>
      </c>
      <c r="H300" s="17">
        <f t="shared" si="29"/>
        <v>4747</v>
      </c>
      <c r="I300" s="56" t="s">
        <v>699</v>
      </c>
      <c r="J300" s="57" t="s">
        <v>700</v>
      </c>
      <c r="K300" s="56">
        <v>4747</v>
      </c>
      <c r="L300" s="56" t="s">
        <v>701</v>
      </c>
      <c r="M300" s="57" t="s">
        <v>649</v>
      </c>
      <c r="N300" s="57" t="s">
        <v>650</v>
      </c>
      <c r="O300" s="58" t="s">
        <v>691</v>
      </c>
      <c r="P300" s="58" t="s">
        <v>692</v>
      </c>
    </row>
    <row r="301" spans="1:16" ht="13.5" thickBot="1">
      <c r="A301" s="17" t="str">
        <f t="shared" si="24"/>
        <v> PASP 80.73 </v>
      </c>
      <c r="B301" s="12" t="str">
        <f t="shared" si="25"/>
        <v>II</v>
      </c>
      <c r="C301" s="17">
        <f t="shared" si="26"/>
        <v>34660.635000000002</v>
      </c>
      <c r="D301" s="11" t="str">
        <f t="shared" si="27"/>
        <v>vis</v>
      </c>
      <c r="E301" s="55">
        <f>VLOOKUP(C301,Active!C$21:E$961,3,FALSE)</f>
        <v>4757.4996901242275</v>
      </c>
      <c r="F301" s="12" t="s">
        <v>394</v>
      </c>
      <c r="G301" s="11" t="str">
        <f t="shared" si="28"/>
        <v>34660.635</v>
      </c>
      <c r="H301" s="17">
        <f t="shared" si="29"/>
        <v>4757.5</v>
      </c>
      <c r="I301" s="56" t="s">
        <v>705</v>
      </c>
      <c r="J301" s="57" t="s">
        <v>706</v>
      </c>
      <c r="K301" s="56">
        <v>4757.5</v>
      </c>
      <c r="L301" s="56" t="s">
        <v>530</v>
      </c>
      <c r="M301" s="57" t="s">
        <v>649</v>
      </c>
      <c r="N301" s="57" t="s">
        <v>650</v>
      </c>
      <c r="O301" s="58" t="s">
        <v>691</v>
      </c>
      <c r="P301" s="58" t="s">
        <v>692</v>
      </c>
    </row>
    <row r="302" spans="1:16" ht="13.5" thickBot="1">
      <c r="A302" s="17" t="str">
        <f t="shared" si="24"/>
        <v> AJ 63.108 </v>
      </c>
      <c r="B302" s="12" t="str">
        <f t="shared" si="25"/>
        <v>II</v>
      </c>
      <c r="C302" s="17">
        <f t="shared" si="26"/>
        <v>34729.639000000003</v>
      </c>
      <c r="D302" s="11" t="str">
        <f t="shared" si="27"/>
        <v>PE</v>
      </c>
      <c r="E302" s="55">
        <f>VLOOKUP(C302,Active!C$21:E$961,3,FALSE)</f>
        <v>4800.5011036906944</v>
      </c>
      <c r="F302" s="12" t="str">
        <f>LEFT(M302,1)</f>
        <v>E</v>
      </c>
      <c r="G302" s="11" t="str">
        <f t="shared" si="28"/>
        <v>34729.6390</v>
      </c>
      <c r="H302" s="17">
        <f t="shared" si="29"/>
        <v>4800.5</v>
      </c>
      <c r="I302" s="56" t="s">
        <v>713</v>
      </c>
      <c r="J302" s="57" t="s">
        <v>714</v>
      </c>
      <c r="K302" s="56">
        <v>4800.5</v>
      </c>
      <c r="L302" s="56" t="s">
        <v>715</v>
      </c>
      <c r="M302" s="57" t="s">
        <v>649</v>
      </c>
      <c r="N302" s="57" t="s">
        <v>650</v>
      </c>
      <c r="O302" s="58" t="s">
        <v>671</v>
      </c>
      <c r="P302" s="58" t="s">
        <v>672</v>
      </c>
    </row>
    <row r="303" spans="1:16" ht="13.5" thickBot="1">
      <c r="A303" s="17" t="str">
        <f t="shared" si="24"/>
        <v> SCA 2.419 </v>
      </c>
      <c r="B303" s="12" t="str">
        <f t="shared" si="25"/>
        <v>I</v>
      </c>
      <c r="C303" s="17">
        <f t="shared" si="26"/>
        <v>34990.402000000002</v>
      </c>
      <c r="D303" s="11" t="str">
        <f t="shared" si="27"/>
        <v>vis</v>
      </c>
      <c r="E303" s="55">
        <f>VLOOKUP(C303,Active!C$21:E$961,3,FALSE)</f>
        <v>4963.0015037520307</v>
      </c>
      <c r="F303" s="12" t="str">
        <f>LEFT(M303,1)</f>
        <v>V</v>
      </c>
      <c r="G303" s="11" t="str">
        <f t="shared" si="28"/>
        <v>34990.402</v>
      </c>
      <c r="H303" s="17">
        <f t="shared" si="29"/>
        <v>4963</v>
      </c>
      <c r="I303" s="56" t="s">
        <v>716</v>
      </c>
      <c r="J303" s="57" t="s">
        <v>717</v>
      </c>
      <c r="K303" s="56">
        <v>4963</v>
      </c>
      <c r="L303" s="56" t="s">
        <v>546</v>
      </c>
      <c r="M303" s="57" t="s">
        <v>566</v>
      </c>
      <c r="N303" s="57"/>
      <c r="O303" s="58" t="s">
        <v>718</v>
      </c>
      <c r="P303" s="58" t="s">
        <v>614</v>
      </c>
    </row>
    <row r="304" spans="1:16" ht="13.5" thickBot="1">
      <c r="A304" s="17" t="str">
        <f t="shared" si="24"/>
        <v> SCA 2.419 </v>
      </c>
      <c r="B304" s="12" t="str">
        <f t="shared" si="25"/>
        <v>I</v>
      </c>
      <c r="C304" s="17">
        <f t="shared" si="26"/>
        <v>34993.612999999998</v>
      </c>
      <c r="D304" s="11" t="str">
        <f t="shared" si="27"/>
        <v>vis</v>
      </c>
      <c r="E304" s="55">
        <f>VLOOKUP(C304,Active!C$21:E$961,3,FALSE)</f>
        <v>4965.0025115046501</v>
      </c>
      <c r="F304" s="12" t="str">
        <f>LEFT(M304,1)</f>
        <v>V</v>
      </c>
      <c r="G304" s="11" t="str">
        <f t="shared" si="28"/>
        <v>34993.613</v>
      </c>
      <c r="H304" s="17">
        <f t="shared" si="29"/>
        <v>4965</v>
      </c>
      <c r="I304" s="56" t="s">
        <v>719</v>
      </c>
      <c r="J304" s="57" t="s">
        <v>720</v>
      </c>
      <c r="K304" s="56">
        <v>4965</v>
      </c>
      <c r="L304" s="56" t="s">
        <v>593</v>
      </c>
      <c r="M304" s="57" t="s">
        <v>566</v>
      </c>
      <c r="N304" s="57"/>
      <c r="O304" s="58" t="s">
        <v>718</v>
      </c>
      <c r="P304" s="58" t="s">
        <v>614</v>
      </c>
    </row>
    <row r="305" spans="1:16" ht="13.5" thickBot="1">
      <c r="A305" s="17" t="str">
        <f t="shared" si="24"/>
        <v> SCA 2.419 </v>
      </c>
      <c r="B305" s="12" t="str">
        <f t="shared" si="25"/>
        <v>I</v>
      </c>
      <c r="C305" s="17">
        <f t="shared" si="26"/>
        <v>34998.423999999999</v>
      </c>
      <c r="D305" s="11" t="str">
        <f t="shared" si="27"/>
        <v>vis</v>
      </c>
      <c r="E305" s="55">
        <f>VLOOKUP(C305,Active!C$21:E$961,3,FALSE)</f>
        <v>4968.0005956833693</v>
      </c>
      <c r="F305" s="12" t="str">
        <f>LEFT(M305,1)</f>
        <v>V</v>
      </c>
      <c r="G305" s="11" t="str">
        <f t="shared" si="28"/>
        <v>34998.424</v>
      </c>
      <c r="H305" s="17">
        <f t="shared" si="29"/>
        <v>4968</v>
      </c>
      <c r="I305" s="56" t="s">
        <v>721</v>
      </c>
      <c r="J305" s="57" t="s">
        <v>722</v>
      </c>
      <c r="K305" s="56">
        <v>4968</v>
      </c>
      <c r="L305" s="56" t="s">
        <v>559</v>
      </c>
      <c r="M305" s="57" t="s">
        <v>566</v>
      </c>
      <c r="N305" s="57"/>
      <c r="O305" s="58" t="s">
        <v>718</v>
      </c>
      <c r="P305" s="58" t="s">
        <v>614</v>
      </c>
    </row>
    <row r="306" spans="1:16" ht="13.5" thickBot="1">
      <c r="A306" s="17" t="str">
        <f t="shared" si="24"/>
        <v> SCA 2.419 </v>
      </c>
      <c r="B306" s="12" t="str">
        <f t="shared" si="25"/>
        <v>I</v>
      </c>
      <c r="C306" s="17">
        <f t="shared" si="26"/>
        <v>35006.46</v>
      </c>
      <c r="D306" s="11" t="str">
        <f t="shared" si="27"/>
        <v>vis</v>
      </c>
      <c r="E306" s="55">
        <f>VLOOKUP(C306,Active!C$21:E$961,3,FALSE)</f>
        <v>4973.0084120334377</v>
      </c>
      <c r="F306" s="12" t="str">
        <f>LEFT(M306,1)</f>
        <v>V</v>
      </c>
      <c r="G306" s="11" t="str">
        <f t="shared" si="28"/>
        <v>35006.460</v>
      </c>
      <c r="H306" s="17">
        <f t="shared" si="29"/>
        <v>4973</v>
      </c>
      <c r="I306" s="56" t="s">
        <v>723</v>
      </c>
      <c r="J306" s="57" t="s">
        <v>724</v>
      </c>
      <c r="K306" s="56">
        <v>4973</v>
      </c>
      <c r="L306" s="56" t="s">
        <v>667</v>
      </c>
      <c r="M306" s="57" t="s">
        <v>566</v>
      </c>
      <c r="N306" s="57"/>
      <c r="O306" s="58" t="s">
        <v>718</v>
      </c>
      <c r="P306" s="58" t="s">
        <v>614</v>
      </c>
    </row>
    <row r="307" spans="1:16" ht="13.5" thickBot="1">
      <c r="A307" s="17" t="str">
        <f t="shared" si="24"/>
        <v> SCA 2.419 </v>
      </c>
      <c r="B307" s="12" t="str">
        <f t="shared" si="25"/>
        <v>I</v>
      </c>
      <c r="C307" s="17">
        <f t="shared" si="26"/>
        <v>35229.495999999999</v>
      </c>
      <c r="D307" s="11" t="str">
        <f t="shared" si="27"/>
        <v>vis</v>
      </c>
      <c r="E307" s="55">
        <f>VLOOKUP(C307,Active!C$21:E$961,3,FALSE)</f>
        <v>5111.9983731401908</v>
      </c>
      <c r="F307" s="12" t="s">
        <v>394</v>
      </c>
      <c r="G307" s="11" t="str">
        <f t="shared" si="28"/>
        <v>35229.496</v>
      </c>
      <c r="H307" s="17">
        <f t="shared" si="29"/>
        <v>5112</v>
      </c>
      <c r="I307" s="56" t="s">
        <v>728</v>
      </c>
      <c r="J307" s="57" t="s">
        <v>729</v>
      </c>
      <c r="K307" s="56">
        <v>5112</v>
      </c>
      <c r="L307" s="56" t="s">
        <v>506</v>
      </c>
      <c r="M307" s="57" t="s">
        <v>566</v>
      </c>
      <c r="N307" s="57"/>
      <c r="O307" s="58" t="s">
        <v>718</v>
      </c>
      <c r="P307" s="58" t="s">
        <v>614</v>
      </c>
    </row>
    <row r="308" spans="1:16" ht="13.5" thickBot="1">
      <c r="A308" s="17" t="str">
        <f t="shared" si="24"/>
        <v> SCA 2.419 </v>
      </c>
      <c r="B308" s="12" t="str">
        <f t="shared" si="25"/>
        <v>I</v>
      </c>
      <c r="C308" s="17">
        <f t="shared" si="26"/>
        <v>35237.525999999998</v>
      </c>
      <c r="D308" s="11" t="str">
        <f t="shared" si="27"/>
        <v>vis</v>
      </c>
      <c r="E308" s="55">
        <f>VLOOKUP(C308,Active!C$21:E$961,3,FALSE)</f>
        <v>5117.0024504536605</v>
      </c>
      <c r="F308" s="12" t="s">
        <v>394</v>
      </c>
      <c r="G308" s="11" t="str">
        <f t="shared" si="28"/>
        <v>35237.526</v>
      </c>
      <c r="H308" s="17">
        <f t="shared" si="29"/>
        <v>5117</v>
      </c>
      <c r="I308" s="56" t="s">
        <v>730</v>
      </c>
      <c r="J308" s="57" t="s">
        <v>731</v>
      </c>
      <c r="K308" s="56">
        <v>5117</v>
      </c>
      <c r="L308" s="56" t="s">
        <v>593</v>
      </c>
      <c r="M308" s="57" t="s">
        <v>566</v>
      </c>
      <c r="N308" s="57"/>
      <c r="O308" s="58" t="s">
        <v>718</v>
      </c>
      <c r="P308" s="58" t="s">
        <v>614</v>
      </c>
    </row>
    <row r="309" spans="1:16" ht="13.5" thickBot="1">
      <c r="A309" s="17" t="str">
        <f t="shared" si="24"/>
        <v> SCA 2.419 </v>
      </c>
      <c r="B309" s="12" t="str">
        <f t="shared" si="25"/>
        <v>I</v>
      </c>
      <c r="C309" s="17">
        <f t="shared" si="26"/>
        <v>35266.413</v>
      </c>
      <c r="D309" s="11" t="str">
        <f t="shared" si="27"/>
        <v>vis</v>
      </c>
      <c r="E309" s="55">
        <f>VLOOKUP(C309,Active!C$21:E$961,3,FALSE)</f>
        <v>5135.0040421540643</v>
      </c>
      <c r="F309" s="12" t="s">
        <v>394</v>
      </c>
      <c r="G309" s="11" t="str">
        <f t="shared" si="28"/>
        <v>35266.413</v>
      </c>
      <c r="H309" s="17">
        <f t="shared" si="29"/>
        <v>5135</v>
      </c>
      <c r="I309" s="56" t="s">
        <v>732</v>
      </c>
      <c r="J309" s="57" t="s">
        <v>733</v>
      </c>
      <c r="K309" s="56">
        <v>5135</v>
      </c>
      <c r="L309" s="56" t="s">
        <v>628</v>
      </c>
      <c r="M309" s="57" t="s">
        <v>566</v>
      </c>
      <c r="N309" s="57"/>
      <c r="O309" s="58" t="s">
        <v>718</v>
      </c>
      <c r="P309" s="58" t="s">
        <v>614</v>
      </c>
    </row>
    <row r="310" spans="1:16" ht="13.5" thickBot="1">
      <c r="A310" s="17" t="str">
        <f t="shared" si="24"/>
        <v>BAVM 12 </v>
      </c>
      <c r="B310" s="12" t="str">
        <f t="shared" si="25"/>
        <v>I</v>
      </c>
      <c r="C310" s="17">
        <f t="shared" si="26"/>
        <v>35290.476999999999</v>
      </c>
      <c r="D310" s="11" t="str">
        <f t="shared" si="27"/>
        <v>vis</v>
      </c>
      <c r="E310" s="55">
        <f>VLOOKUP(C310,Active!C$21:E$961,3,FALSE)</f>
        <v>5150.0000716025506</v>
      </c>
      <c r="F310" s="12" t="s">
        <v>394</v>
      </c>
      <c r="G310" s="11" t="str">
        <f t="shared" si="28"/>
        <v>35290.477</v>
      </c>
      <c r="H310" s="17">
        <f t="shared" si="29"/>
        <v>5150</v>
      </c>
      <c r="I310" s="56" t="s">
        <v>734</v>
      </c>
      <c r="J310" s="57" t="s">
        <v>735</v>
      </c>
      <c r="K310" s="56">
        <v>5150</v>
      </c>
      <c r="L310" s="56" t="s">
        <v>530</v>
      </c>
      <c r="M310" s="57" t="s">
        <v>566</v>
      </c>
      <c r="N310" s="57"/>
      <c r="O310" s="58" t="s">
        <v>736</v>
      </c>
      <c r="P310" s="59" t="s">
        <v>737</v>
      </c>
    </row>
    <row r="311" spans="1:16" ht="13.5" thickBot="1">
      <c r="A311" s="17" t="str">
        <f t="shared" si="24"/>
        <v>BAVM 12 </v>
      </c>
      <c r="B311" s="12" t="str">
        <f t="shared" si="25"/>
        <v>I</v>
      </c>
      <c r="C311" s="17">
        <f t="shared" si="26"/>
        <v>35290.478000000003</v>
      </c>
      <c r="D311" s="11" t="str">
        <f t="shared" si="27"/>
        <v>vis</v>
      </c>
      <c r="E311" s="55">
        <f>VLOOKUP(C311,Active!C$21:E$961,3,FALSE)</f>
        <v>5150.0006947753191</v>
      </c>
      <c r="F311" s="12" t="s">
        <v>394</v>
      </c>
      <c r="G311" s="11" t="str">
        <f t="shared" si="28"/>
        <v>35290.478</v>
      </c>
      <c r="H311" s="17">
        <f t="shared" si="29"/>
        <v>5150</v>
      </c>
      <c r="I311" s="56" t="s">
        <v>738</v>
      </c>
      <c r="J311" s="57" t="s">
        <v>739</v>
      </c>
      <c r="K311" s="56">
        <v>5150</v>
      </c>
      <c r="L311" s="56" t="s">
        <v>559</v>
      </c>
      <c r="M311" s="57" t="s">
        <v>566</v>
      </c>
      <c r="N311" s="57"/>
      <c r="O311" s="58" t="s">
        <v>740</v>
      </c>
      <c r="P311" s="59" t="s">
        <v>737</v>
      </c>
    </row>
    <row r="312" spans="1:16" ht="13.5" thickBot="1">
      <c r="A312" s="17" t="str">
        <f t="shared" si="24"/>
        <v>BAVM 12 </v>
      </c>
      <c r="B312" s="12" t="str">
        <f t="shared" si="25"/>
        <v>I</v>
      </c>
      <c r="C312" s="17">
        <f t="shared" si="26"/>
        <v>35335.402000000002</v>
      </c>
      <c r="D312" s="11" t="str">
        <f t="shared" si="27"/>
        <v>vis</v>
      </c>
      <c r="E312" s="55">
        <f>VLOOKUP(C312,Active!C$21:E$961,3,FALSE)</f>
        <v>5177.9961081290367</v>
      </c>
      <c r="F312" s="12" t="s">
        <v>394</v>
      </c>
      <c r="G312" s="11" t="str">
        <f t="shared" si="28"/>
        <v>35335.402</v>
      </c>
      <c r="H312" s="17">
        <f t="shared" si="29"/>
        <v>5178</v>
      </c>
      <c r="I312" s="56" t="s">
        <v>741</v>
      </c>
      <c r="J312" s="57" t="s">
        <v>742</v>
      </c>
      <c r="K312" s="56">
        <v>5178</v>
      </c>
      <c r="L312" s="56" t="s">
        <v>743</v>
      </c>
      <c r="M312" s="57" t="s">
        <v>566</v>
      </c>
      <c r="N312" s="57"/>
      <c r="O312" s="58" t="s">
        <v>736</v>
      </c>
      <c r="P312" s="59" t="s">
        <v>737</v>
      </c>
    </row>
    <row r="313" spans="1:16" ht="13.5" thickBot="1">
      <c r="A313" s="17" t="str">
        <f t="shared" si="24"/>
        <v>BAVM 12 </v>
      </c>
      <c r="B313" s="12" t="str">
        <f t="shared" si="25"/>
        <v>I</v>
      </c>
      <c r="C313" s="17">
        <f t="shared" si="26"/>
        <v>35335.408000000003</v>
      </c>
      <c r="D313" s="11" t="str">
        <f t="shared" si="27"/>
        <v>vis</v>
      </c>
      <c r="E313" s="55">
        <f>VLOOKUP(C313,Active!C$21:E$961,3,FALSE)</f>
        <v>5177.9998471656354</v>
      </c>
      <c r="F313" s="12" t="s">
        <v>394</v>
      </c>
      <c r="G313" s="11" t="str">
        <f t="shared" si="28"/>
        <v>35335.408</v>
      </c>
      <c r="H313" s="17">
        <f t="shared" si="29"/>
        <v>5178</v>
      </c>
      <c r="I313" s="56" t="s">
        <v>744</v>
      </c>
      <c r="J313" s="57" t="s">
        <v>745</v>
      </c>
      <c r="K313" s="56">
        <v>5178</v>
      </c>
      <c r="L313" s="56" t="s">
        <v>530</v>
      </c>
      <c r="M313" s="57" t="s">
        <v>566</v>
      </c>
      <c r="N313" s="57"/>
      <c r="O313" s="58" t="s">
        <v>746</v>
      </c>
      <c r="P313" s="59" t="s">
        <v>737</v>
      </c>
    </row>
    <row r="314" spans="1:16" ht="13.5" thickBot="1">
      <c r="A314" s="17" t="str">
        <f t="shared" si="24"/>
        <v>BAVM 12 </v>
      </c>
      <c r="B314" s="12" t="str">
        <f t="shared" si="25"/>
        <v>I</v>
      </c>
      <c r="C314" s="17">
        <f t="shared" si="26"/>
        <v>35372.313999999998</v>
      </c>
      <c r="D314" s="11" t="str">
        <f t="shared" si="27"/>
        <v>vis</v>
      </c>
      <c r="E314" s="55">
        <f>VLOOKUP(C314,Active!C$21:E$961,3,FALSE)</f>
        <v>5200.9986612790753</v>
      </c>
      <c r="F314" s="12" t="s">
        <v>394</v>
      </c>
      <c r="G314" s="11" t="str">
        <f t="shared" si="28"/>
        <v>35372.314</v>
      </c>
      <c r="H314" s="17">
        <f t="shared" si="29"/>
        <v>5201</v>
      </c>
      <c r="I314" s="56" t="s">
        <v>747</v>
      </c>
      <c r="J314" s="57" t="s">
        <v>748</v>
      </c>
      <c r="K314" s="56">
        <v>5201</v>
      </c>
      <c r="L314" s="56" t="s">
        <v>506</v>
      </c>
      <c r="M314" s="57" t="s">
        <v>566</v>
      </c>
      <c r="N314" s="57"/>
      <c r="O314" s="58" t="s">
        <v>746</v>
      </c>
      <c r="P314" s="59" t="s">
        <v>737</v>
      </c>
    </row>
    <row r="315" spans="1:16" ht="13.5" thickBot="1">
      <c r="A315" s="17" t="str">
        <f t="shared" si="24"/>
        <v>BAVM 12 </v>
      </c>
      <c r="B315" s="12" t="str">
        <f t="shared" si="25"/>
        <v>I</v>
      </c>
      <c r="C315" s="17">
        <f t="shared" si="26"/>
        <v>35372.315999999999</v>
      </c>
      <c r="D315" s="11" t="str">
        <f t="shared" si="27"/>
        <v>vis</v>
      </c>
      <c r="E315" s="55">
        <f>VLOOKUP(C315,Active!C$21:E$961,3,FALSE)</f>
        <v>5200.9999076246077</v>
      </c>
      <c r="F315" s="12" t="s">
        <v>394</v>
      </c>
      <c r="G315" s="11" t="str">
        <f t="shared" si="28"/>
        <v>35372.316</v>
      </c>
      <c r="H315" s="17">
        <f t="shared" si="29"/>
        <v>5201</v>
      </c>
      <c r="I315" s="56" t="s">
        <v>749</v>
      </c>
      <c r="J315" s="57" t="s">
        <v>750</v>
      </c>
      <c r="K315" s="56">
        <v>5201</v>
      </c>
      <c r="L315" s="56" t="s">
        <v>530</v>
      </c>
      <c r="M315" s="57" t="s">
        <v>566</v>
      </c>
      <c r="N315" s="57"/>
      <c r="O315" s="58" t="s">
        <v>736</v>
      </c>
      <c r="P315" s="59" t="s">
        <v>737</v>
      </c>
    </row>
    <row r="316" spans="1:16" ht="13.5" thickBot="1">
      <c r="A316" s="17" t="str">
        <f t="shared" si="24"/>
        <v> SCA 2.419 </v>
      </c>
      <c r="B316" s="12" t="str">
        <f t="shared" si="25"/>
        <v>I</v>
      </c>
      <c r="C316" s="17">
        <f t="shared" si="26"/>
        <v>35372.324000000001</v>
      </c>
      <c r="D316" s="11" t="str">
        <f t="shared" si="27"/>
        <v>vis</v>
      </c>
      <c r="E316" s="55">
        <f>VLOOKUP(C316,Active!C$21:E$961,3,FALSE)</f>
        <v>5201.0048930067396</v>
      </c>
      <c r="F316" s="12" t="s">
        <v>394</v>
      </c>
      <c r="G316" s="11" t="str">
        <f t="shared" si="28"/>
        <v>35372.324</v>
      </c>
      <c r="H316" s="17">
        <f t="shared" si="29"/>
        <v>5201</v>
      </c>
      <c r="I316" s="56" t="s">
        <v>751</v>
      </c>
      <c r="J316" s="57" t="s">
        <v>752</v>
      </c>
      <c r="K316" s="56">
        <v>5201</v>
      </c>
      <c r="L316" s="56" t="s">
        <v>604</v>
      </c>
      <c r="M316" s="57" t="s">
        <v>566</v>
      </c>
      <c r="N316" s="57"/>
      <c r="O316" s="58" t="s">
        <v>718</v>
      </c>
      <c r="P316" s="58" t="s">
        <v>614</v>
      </c>
    </row>
    <row r="317" spans="1:16" ht="13.5" thickBot="1">
      <c r="A317" s="17" t="str">
        <f t="shared" si="24"/>
        <v>BAVM 12 </v>
      </c>
      <c r="B317" s="12" t="str">
        <f t="shared" si="25"/>
        <v>I</v>
      </c>
      <c r="C317" s="17">
        <f t="shared" si="26"/>
        <v>35380.332000000002</v>
      </c>
      <c r="D317" s="11" t="str">
        <f t="shared" si="27"/>
        <v>vis</v>
      </c>
      <c r="E317" s="55">
        <f>VLOOKUP(C317,Active!C$21:E$961,3,FALSE)</f>
        <v>5205.9952605193521</v>
      </c>
      <c r="F317" s="12" t="s">
        <v>394</v>
      </c>
      <c r="G317" s="11" t="str">
        <f t="shared" si="28"/>
        <v>35380.332</v>
      </c>
      <c r="H317" s="17">
        <f t="shared" si="29"/>
        <v>5206</v>
      </c>
      <c r="I317" s="56" t="s">
        <v>753</v>
      </c>
      <c r="J317" s="57" t="s">
        <v>754</v>
      </c>
      <c r="K317" s="56">
        <v>5206</v>
      </c>
      <c r="L317" s="56" t="s">
        <v>755</v>
      </c>
      <c r="M317" s="57" t="s">
        <v>566</v>
      </c>
      <c r="N317" s="57"/>
      <c r="O317" s="58" t="s">
        <v>736</v>
      </c>
      <c r="P317" s="59" t="s">
        <v>737</v>
      </c>
    </row>
    <row r="318" spans="1:16" ht="13.5" thickBot="1">
      <c r="A318" s="17" t="str">
        <f t="shared" si="24"/>
        <v>BAVM 12 </v>
      </c>
      <c r="B318" s="12" t="str">
        <f t="shared" si="25"/>
        <v>I</v>
      </c>
      <c r="C318" s="17">
        <f t="shared" si="26"/>
        <v>35380.337</v>
      </c>
      <c r="D318" s="11" t="str">
        <f t="shared" si="27"/>
        <v>vis</v>
      </c>
      <c r="E318" s="55">
        <f>VLOOKUP(C318,Active!C$21:E$961,3,FALSE)</f>
        <v>5205.9983763831824</v>
      </c>
      <c r="F318" s="12" t="s">
        <v>394</v>
      </c>
      <c r="G318" s="11" t="str">
        <f t="shared" si="28"/>
        <v>35380.337</v>
      </c>
      <c r="H318" s="17">
        <f t="shared" si="29"/>
        <v>5206</v>
      </c>
      <c r="I318" s="56" t="s">
        <v>756</v>
      </c>
      <c r="J318" s="57" t="s">
        <v>757</v>
      </c>
      <c r="K318" s="56">
        <v>5206</v>
      </c>
      <c r="L318" s="56" t="s">
        <v>506</v>
      </c>
      <c r="M318" s="57" t="s">
        <v>566</v>
      </c>
      <c r="N318" s="57"/>
      <c r="O318" s="58" t="s">
        <v>746</v>
      </c>
      <c r="P318" s="59" t="s">
        <v>737</v>
      </c>
    </row>
    <row r="319" spans="1:16" ht="13.5" thickBot="1">
      <c r="A319" s="17" t="str">
        <f t="shared" si="24"/>
        <v> BAOV 1.5 </v>
      </c>
      <c r="B319" s="12" t="str">
        <f t="shared" si="25"/>
        <v>I</v>
      </c>
      <c r="C319" s="17">
        <f t="shared" si="26"/>
        <v>35401.199000000001</v>
      </c>
      <c r="D319" s="11" t="str">
        <f t="shared" si="27"/>
        <v>vis</v>
      </c>
      <c r="E319" s="55">
        <f>VLOOKUP(C319,Active!C$21:E$961,3,FALSE)</f>
        <v>5218.9990066339451</v>
      </c>
      <c r="F319" s="12" t="s">
        <v>394</v>
      </c>
      <c r="G319" s="11" t="str">
        <f t="shared" si="28"/>
        <v>35401.199</v>
      </c>
      <c r="H319" s="17">
        <f t="shared" si="29"/>
        <v>5219</v>
      </c>
      <c r="I319" s="56" t="s">
        <v>758</v>
      </c>
      <c r="J319" s="57" t="s">
        <v>759</v>
      </c>
      <c r="K319" s="56">
        <v>5219</v>
      </c>
      <c r="L319" s="56" t="s">
        <v>533</v>
      </c>
      <c r="M319" s="57" t="s">
        <v>507</v>
      </c>
      <c r="N319" s="57"/>
      <c r="O319" s="58" t="s">
        <v>577</v>
      </c>
      <c r="P319" s="58" t="s">
        <v>578</v>
      </c>
    </row>
    <row r="320" spans="1:16" ht="13.5" thickBot="1">
      <c r="A320" s="17" t="str">
        <f t="shared" si="24"/>
        <v> AJ 63.108 </v>
      </c>
      <c r="B320" s="12" t="str">
        <f t="shared" si="25"/>
        <v>II</v>
      </c>
      <c r="C320" s="17">
        <f t="shared" si="26"/>
        <v>35419.640800000001</v>
      </c>
      <c r="D320" s="11" t="str">
        <f t="shared" si="27"/>
        <v>vis</v>
      </c>
      <c r="E320" s="55">
        <f>VLOOKUP(C320,Active!C$21:E$961,3,FALSE)</f>
        <v>5230.4914341556841</v>
      </c>
      <c r="F320" s="12" t="s">
        <v>394</v>
      </c>
      <c r="G320" s="11" t="str">
        <f t="shared" si="28"/>
        <v>35419.6408</v>
      </c>
      <c r="H320" s="17">
        <f t="shared" si="29"/>
        <v>5230.5</v>
      </c>
      <c r="I320" s="56" t="s">
        <v>760</v>
      </c>
      <c r="J320" s="57" t="s">
        <v>761</v>
      </c>
      <c r="K320" s="56">
        <v>5230.5</v>
      </c>
      <c r="L320" s="56" t="s">
        <v>762</v>
      </c>
      <c r="M320" s="57" t="s">
        <v>649</v>
      </c>
      <c r="N320" s="57" t="s">
        <v>650</v>
      </c>
      <c r="O320" s="58" t="s">
        <v>671</v>
      </c>
      <c r="P320" s="58" t="s">
        <v>672</v>
      </c>
    </row>
    <row r="321" spans="1:16" ht="13.5" thickBot="1">
      <c r="A321" s="17" t="str">
        <f t="shared" si="24"/>
        <v> AJ 63.108 </v>
      </c>
      <c r="B321" s="12" t="str">
        <f t="shared" si="25"/>
        <v>II</v>
      </c>
      <c r="C321" s="17">
        <f t="shared" si="26"/>
        <v>35440.513099999996</v>
      </c>
      <c r="D321" s="11" t="str">
        <f t="shared" si="27"/>
        <v>vis</v>
      </c>
      <c r="E321" s="55">
        <f>VLOOKUP(C321,Active!C$21:E$961,3,FALSE)</f>
        <v>5243.4984830859376</v>
      </c>
      <c r="F321" s="12" t="s">
        <v>394</v>
      </c>
      <c r="G321" s="11" t="str">
        <f t="shared" si="28"/>
        <v>35440.5131</v>
      </c>
      <c r="H321" s="17">
        <f t="shared" si="29"/>
        <v>5243.5</v>
      </c>
      <c r="I321" s="56" t="s">
        <v>766</v>
      </c>
      <c r="J321" s="57" t="s">
        <v>767</v>
      </c>
      <c r="K321" s="56">
        <v>5243.5</v>
      </c>
      <c r="L321" s="56" t="s">
        <v>768</v>
      </c>
      <c r="M321" s="57" t="s">
        <v>649</v>
      </c>
      <c r="N321" s="57" t="s">
        <v>650</v>
      </c>
      <c r="O321" s="58" t="s">
        <v>671</v>
      </c>
      <c r="P321" s="58" t="s">
        <v>672</v>
      </c>
    </row>
    <row r="322" spans="1:16" ht="13.5" thickBot="1">
      <c r="A322" s="17" t="str">
        <f t="shared" si="24"/>
        <v> SCA 2.419 </v>
      </c>
      <c r="B322" s="12" t="str">
        <f t="shared" si="25"/>
        <v>I</v>
      </c>
      <c r="C322" s="17">
        <f t="shared" si="26"/>
        <v>35664.377</v>
      </c>
      <c r="D322" s="11" t="str">
        <f t="shared" si="27"/>
        <v>vis</v>
      </c>
      <c r="E322" s="55">
        <f>VLOOKUP(C322,Active!C$21:E$961,3,FALSE)</f>
        <v>5383.004368925921</v>
      </c>
      <c r="F322" s="12" t="s">
        <v>394</v>
      </c>
      <c r="G322" s="11" t="str">
        <f t="shared" si="28"/>
        <v>35664.377</v>
      </c>
      <c r="H322" s="17">
        <f t="shared" si="29"/>
        <v>5383</v>
      </c>
      <c r="I322" s="56" t="s">
        <v>769</v>
      </c>
      <c r="J322" s="57" t="s">
        <v>770</v>
      </c>
      <c r="K322" s="56">
        <v>5383</v>
      </c>
      <c r="L322" s="56" t="s">
        <v>628</v>
      </c>
      <c r="M322" s="57" t="s">
        <v>566</v>
      </c>
      <c r="N322" s="57"/>
      <c r="O322" s="58" t="s">
        <v>718</v>
      </c>
      <c r="P322" s="58" t="s">
        <v>614</v>
      </c>
    </row>
    <row r="323" spans="1:16" ht="13.5" thickBot="1">
      <c r="A323" s="17" t="str">
        <f t="shared" si="24"/>
        <v> SCA 2.419 </v>
      </c>
      <c r="B323" s="12" t="str">
        <f t="shared" si="25"/>
        <v>I</v>
      </c>
      <c r="C323" s="17">
        <f t="shared" si="26"/>
        <v>35688.444000000003</v>
      </c>
      <c r="D323" s="11" t="str">
        <f t="shared" si="27"/>
        <v>vis</v>
      </c>
      <c r="E323" s="55">
        <f>VLOOKUP(C323,Active!C$21:E$961,3,FALSE)</f>
        <v>5398.0022678927098</v>
      </c>
      <c r="F323" s="12" t="s">
        <v>394</v>
      </c>
      <c r="G323" s="11" t="str">
        <f t="shared" si="28"/>
        <v>35688.444</v>
      </c>
      <c r="H323" s="17">
        <f t="shared" si="29"/>
        <v>5398</v>
      </c>
      <c r="I323" s="56" t="s">
        <v>771</v>
      </c>
      <c r="J323" s="57" t="s">
        <v>772</v>
      </c>
      <c r="K323" s="56">
        <v>5398</v>
      </c>
      <c r="L323" s="56" t="s">
        <v>593</v>
      </c>
      <c r="M323" s="57" t="s">
        <v>566</v>
      </c>
      <c r="N323" s="57"/>
      <c r="O323" s="58" t="s">
        <v>718</v>
      </c>
      <c r="P323" s="58" t="s">
        <v>614</v>
      </c>
    </row>
    <row r="324" spans="1:16" ht="13.5" thickBot="1">
      <c r="A324" s="17" t="str">
        <f t="shared" si="24"/>
        <v> SCA 2.419 </v>
      </c>
      <c r="B324" s="12" t="str">
        <f t="shared" si="25"/>
        <v>I</v>
      </c>
      <c r="C324" s="17">
        <f t="shared" si="26"/>
        <v>35749.423999999999</v>
      </c>
      <c r="D324" s="11" t="str">
        <f t="shared" si="27"/>
        <v>vis</v>
      </c>
      <c r="E324" s="55">
        <f>VLOOKUP(C324,Active!C$21:E$961,3,FALSE)</f>
        <v>5436.0033431823003</v>
      </c>
      <c r="F324" s="12" t="s">
        <v>394</v>
      </c>
      <c r="G324" s="11" t="str">
        <f t="shared" si="28"/>
        <v>35749.424</v>
      </c>
      <c r="H324" s="17">
        <f t="shared" si="29"/>
        <v>5436</v>
      </c>
      <c r="I324" s="56" t="s">
        <v>773</v>
      </c>
      <c r="J324" s="57" t="s">
        <v>774</v>
      </c>
      <c r="K324" s="56">
        <v>5436</v>
      </c>
      <c r="L324" s="56" t="s">
        <v>775</v>
      </c>
      <c r="M324" s="57" t="s">
        <v>566</v>
      </c>
      <c r="N324" s="57"/>
      <c r="O324" s="58" t="s">
        <v>718</v>
      </c>
      <c r="P324" s="58" t="s">
        <v>614</v>
      </c>
    </row>
    <row r="325" spans="1:16" ht="13.5" thickBot="1">
      <c r="A325" s="17" t="str">
        <f t="shared" si="24"/>
        <v> SCA 2.419 </v>
      </c>
      <c r="B325" s="12" t="str">
        <f t="shared" si="25"/>
        <v>I</v>
      </c>
      <c r="C325" s="17">
        <f t="shared" si="26"/>
        <v>35754.233999999997</v>
      </c>
      <c r="D325" s="11" t="str">
        <f t="shared" si="27"/>
        <v>vis</v>
      </c>
      <c r="E325" s="55">
        <f>VLOOKUP(C325,Active!C$21:E$961,3,FALSE)</f>
        <v>5439.0008041882511</v>
      </c>
      <c r="F325" s="12" t="s">
        <v>394</v>
      </c>
      <c r="G325" s="11" t="str">
        <f t="shared" si="28"/>
        <v>35754.234</v>
      </c>
      <c r="H325" s="17">
        <f t="shared" si="29"/>
        <v>5439</v>
      </c>
      <c r="I325" s="56" t="s">
        <v>776</v>
      </c>
      <c r="J325" s="57" t="s">
        <v>777</v>
      </c>
      <c r="K325" s="56">
        <v>5439</v>
      </c>
      <c r="L325" s="56" t="s">
        <v>559</v>
      </c>
      <c r="M325" s="57" t="s">
        <v>566</v>
      </c>
      <c r="N325" s="57"/>
      <c r="O325" s="58" t="s">
        <v>718</v>
      </c>
      <c r="P325" s="58" t="s">
        <v>614</v>
      </c>
    </row>
    <row r="326" spans="1:16" ht="13.5" thickBot="1">
      <c r="A326" s="17" t="str">
        <f t="shared" si="24"/>
        <v> SCA 2.419 </v>
      </c>
      <c r="B326" s="12" t="str">
        <f t="shared" si="25"/>
        <v>I</v>
      </c>
      <c r="C326" s="17">
        <f t="shared" si="26"/>
        <v>35762.256000000001</v>
      </c>
      <c r="D326" s="11" t="str">
        <f t="shared" si="27"/>
        <v>vis</v>
      </c>
      <c r="E326" s="55">
        <f>VLOOKUP(C326,Active!C$21:E$961,3,FALSE)</f>
        <v>5443.9998961195943</v>
      </c>
      <c r="F326" s="12" t="s">
        <v>394</v>
      </c>
      <c r="G326" s="11" t="str">
        <f t="shared" si="28"/>
        <v>35762.256</v>
      </c>
      <c r="H326" s="17">
        <f t="shared" si="29"/>
        <v>5444</v>
      </c>
      <c r="I326" s="56" t="s">
        <v>778</v>
      </c>
      <c r="J326" s="57" t="s">
        <v>779</v>
      </c>
      <c r="K326" s="56">
        <v>5444</v>
      </c>
      <c r="L326" s="56" t="s">
        <v>530</v>
      </c>
      <c r="M326" s="57" t="s">
        <v>566</v>
      </c>
      <c r="N326" s="57"/>
      <c r="O326" s="58" t="s">
        <v>718</v>
      </c>
      <c r="P326" s="58" t="s">
        <v>614</v>
      </c>
    </row>
    <row r="327" spans="1:16" ht="13.5" thickBot="1">
      <c r="A327" s="17" t="str">
        <f t="shared" si="24"/>
        <v> SCA 2.419 </v>
      </c>
      <c r="B327" s="12" t="str">
        <f t="shared" si="25"/>
        <v>I</v>
      </c>
      <c r="C327" s="17">
        <f t="shared" si="26"/>
        <v>35770.281000000003</v>
      </c>
      <c r="D327" s="11" t="str">
        <f t="shared" si="27"/>
        <v>vis</v>
      </c>
      <c r="E327" s="55">
        <f>VLOOKUP(C327,Active!C$21:E$961,3,FALSE)</f>
        <v>5449.0008575692336</v>
      </c>
      <c r="F327" s="12" t="s">
        <v>394</v>
      </c>
      <c r="G327" s="11" t="str">
        <f t="shared" si="28"/>
        <v>35770.281</v>
      </c>
      <c r="H327" s="17">
        <f t="shared" si="29"/>
        <v>5449</v>
      </c>
      <c r="I327" s="56" t="s">
        <v>780</v>
      </c>
      <c r="J327" s="57" t="s">
        <v>781</v>
      </c>
      <c r="K327" s="56">
        <v>5449</v>
      </c>
      <c r="L327" s="56" t="s">
        <v>559</v>
      </c>
      <c r="M327" s="57" t="s">
        <v>566</v>
      </c>
      <c r="N327" s="57"/>
      <c r="O327" s="58" t="s">
        <v>718</v>
      </c>
      <c r="P327" s="58" t="s">
        <v>614</v>
      </c>
    </row>
    <row r="328" spans="1:16" ht="13.5" thickBot="1">
      <c r="A328" s="17" t="str">
        <f t="shared" si="24"/>
        <v>BAVM 12 </v>
      </c>
      <c r="B328" s="12" t="str">
        <f t="shared" si="25"/>
        <v>I</v>
      </c>
      <c r="C328" s="17">
        <f t="shared" si="26"/>
        <v>35988.510999999999</v>
      </c>
      <c r="D328" s="11" t="str">
        <f t="shared" si="27"/>
        <v>vis</v>
      </c>
      <c r="E328" s="55">
        <f>VLOOKUP(C328,Active!C$21:E$961,3,FALSE)</f>
        <v>5584.9958503610978</v>
      </c>
      <c r="F328" s="12" t="s">
        <v>394</v>
      </c>
      <c r="G328" s="11" t="str">
        <f t="shared" si="28"/>
        <v>35988.511</v>
      </c>
      <c r="H328" s="17">
        <f t="shared" si="29"/>
        <v>5585</v>
      </c>
      <c r="I328" s="56" t="s">
        <v>782</v>
      </c>
      <c r="J328" s="57" t="s">
        <v>783</v>
      </c>
      <c r="K328" s="56">
        <v>5585</v>
      </c>
      <c r="L328" s="56" t="s">
        <v>755</v>
      </c>
      <c r="M328" s="57" t="s">
        <v>566</v>
      </c>
      <c r="N328" s="57"/>
      <c r="O328" s="58" t="s">
        <v>784</v>
      </c>
      <c r="P328" s="59" t="s">
        <v>737</v>
      </c>
    </row>
    <row r="329" spans="1:16" ht="13.5" thickBot="1">
      <c r="A329" s="17" t="str">
        <f t="shared" si="24"/>
        <v>BAVM 12 </v>
      </c>
      <c r="B329" s="12" t="str">
        <f t="shared" si="25"/>
        <v>I</v>
      </c>
      <c r="C329" s="17">
        <f t="shared" si="26"/>
        <v>35988.510999999999</v>
      </c>
      <c r="D329" s="11" t="str">
        <f t="shared" si="27"/>
        <v>vis</v>
      </c>
      <c r="E329" s="55">
        <f>VLOOKUP(C329,Active!C$21:E$961,3,FALSE)</f>
        <v>5584.9958503610978</v>
      </c>
      <c r="F329" s="12" t="s">
        <v>394</v>
      </c>
      <c r="G329" s="11" t="str">
        <f t="shared" si="28"/>
        <v>35988.511</v>
      </c>
      <c r="H329" s="17">
        <f t="shared" si="29"/>
        <v>5585</v>
      </c>
      <c r="I329" s="56" t="s">
        <v>782</v>
      </c>
      <c r="J329" s="57" t="s">
        <v>783</v>
      </c>
      <c r="K329" s="56">
        <v>5585</v>
      </c>
      <c r="L329" s="56" t="s">
        <v>755</v>
      </c>
      <c r="M329" s="57" t="s">
        <v>566</v>
      </c>
      <c r="N329" s="57"/>
      <c r="O329" s="58" t="s">
        <v>736</v>
      </c>
      <c r="P329" s="59" t="s">
        <v>737</v>
      </c>
    </row>
    <row r="330" spans="1:16" ht="13.5" thickBot="1">
      <c r="A330" s="17" t="str">
        <f t="shared" si="24"/>
        <v>BAVM 12 </v>
      </c>
      <c r="B330" s="12" t="str">
        <f t="shared" si="25"/>
        <v>I</v>
      </c>
      <c r="C330" s="17">
        <f t="shared" si="26"/>
        <v>36073.563999999998</v>
      </c>
      <c r="D330" s="11" t="str">
        <f t="shared" si="27"/>
        <v>vis</v>
      </c>
      <c r="E330" s="55">
        <f>VLOOKUP(C330,Active!C$21:E$961,3,FALSE)</f>
        <v>5637.998563654076</v>
      </c>
      <c r="F330" s="12" t="s">
        <v>394</v>
      </c>
      <c r="G330" s="11" t="str">
        <f t="shared" si="28"/>
        <v>36073.564</v>
      </c>
      <c r="H330" s="17">
        <f t="shared" si="29"/>
        <v>5638</v>
      </c>
      <c r="I330" s="56" t="s">
        <v>785</v>
      </c>
      <c r="J330" s="57" t="s">
        <v>786</v>
      </c>
      <c r="K330" s="56">
        <v>5638</v>
      </c>
      <c r="L330" s="56" t="s">
        <v>506</v>
      </c>
      <c r="M330" s="57" t="s">
        <v>566</v>
      </c>
      <c r="N330" s="57"/>
      <c r="O330" s="58" t="s">
        <v>746</v>
      </c>
      <c r="P330" s="59" t="s">
        <v>737</v>
      </c>
    </row>
    <row r="331" spans="1:16" ht="13.5" thickBot="1">
      <c r="A331" s="17" t="str">
        <f t="shared" ref="A331:A394" si="30">P331</f>
        <v>BAVM 12 </v>
      </c>
      <c r="B331" s="12" t="str">
        <f t="shared" ref="B331:B394" si="31">IF(H331=INT(H331),"I","II")</f>
        <v>I</v>
      </c>
      <c r="C331" s="17">
        <f t="shared" ref="C331:C394" si="32">1*G331</f>
        <v>36073.567000000003</v>
      </c>
      <c r="D331" s="11" t="str">
        <f t="shared" ref="D331:D394" si="33">VLOOKUP(F331,I$1:J$5,2,FALSE)</f>
        <v>vis</v>
      </c>
      <c r="E331" s="55">
        <f>VLOOKUP(C331,Active!C$21:E$961,3,FALSE)</f>
        <v>5638.0004331723776</v>
      </c>
      <c r="F331" s="12" t="s">
        <v>394</v>
      </c>
      <c r="G331" s="11" t="str">
        <f t="shared" ref="G331:G394" si="34">MID(I331,3,LEN(I331)-3)</f>
        <v>36073.567</v>
      </c>
      <c r="H331" s="17">
        <f t="shared" ref="H331:H394" si="35">1*K331</f>
        <v>5638</v>
      </c>
      <c r="I331" s="56" t="s">
        <v>787</v>
      </c>
      <c r="J331" s="57" t="s">
        <v>788</v>
      </c>
      <c r="K331" s="56">
        <v>5638</v>
      </c>
      <c r="L331" s="56" t="s">
        <v>527</v>
      </c>
      <c r="M331" s="57" t="s">
        <v>566</v>
      </c>
      <c r="N331" s="57"/>
      <c r="O331" s="58" t="s">
        <v>736</v>
      </c>
      <c r="P331" s="59" t="s">
        <v>737</v>
      </c>
    </row>
    <row r="332" spans="1:16" ht="13.5" thickBot="1">
      <c r="A332" s="17" t="str">
        <f t="shared" si="30"/>
        <v>BAVM 13 </v>
      </c>
      <c r="B332" s="12" t="str">
        <f t="shared" si="31"/>
        <v>I</v>
      </c>
      <c r="C332" s="17">
        <f t="shared" si="32"/>
        <v>36288.584000000003</v>
      </c>
      <c r="D332" s="11" t="str">
        <f t="shared" si="33"/>
        <v>vis</v>
      </c>
      <c r="E332" s="55">
        <f>VLOOKUP(C332,Active!C$21:E$961,3,FALSE)</f>
        <v>5771.9931718660891</v>
      </c>
      <c r="F332" s="12" t="s">
        <v>394</v>
      </c>
      <c r="G332" s="11" t="str">
        <f t="shared" si="34"/>
        <v>36288.584</v>
      </c>
      <c r="H332" s="17">
        <f t="shared" si="35"/>
        <v>5772</v>
      </c>
      <c r="I332" s="56" t="s">
        <v>789</v>
      </c>
      <c r="J332" s="57" t="s">
        <v>790</v>
      </c>
      <c r="K332" s="56">
        <v>5772</v>
      </c>
      <c r="L332" s="56" t="s">
        <v>791</v>
      </c>
      <c r="M332" s="57" t="s">
        <v>566</v>
      </c>
      <c r="N332" s="57"/>
      <c r="O332" s="58" t="s">
        <v>792</v>
      </c>
      <c r="P332" s="59" t="s">
        <v>793</v>
      </c>
    </row>
    <row r="333" spans="1:16" ht="13.5" thickBot="1">
      <c r="A333" s="17" t="str">
        <f t="shared" si="30"/>
        <v>BAVM 13 </v>
      </c>
      <c r="B333" s="12" t="str">
        <f t="shared" si="31"/>
        <v>I</v>
      </c>
      <c r="C333" s="17">
        <f t="shared" si="32"/>
        <v>36288.588000000003</v>
      </c>
      <c r="D333" s="11" t="str">
        <f t="shared" si="33"/>
        <v>vis</v>
      </c>
      <c r="E333" s="55">
        <f>VLOOKUP(C333,Active!C$21:E$961,3,FALSE)</f>
        <v>5771.9956645571556</v>
      </c>
      <c r="F333" s="12" t="s">
        <v>394</v>
      </c>
      <c r="G333" s="11" t="str">
        <f t="shared" si="34"/>
        <v>36288.588</v>
      </c>
      <c r="H333" s="17">
        <f t="shared" si="35"/>
        <v>5772</v>
      </c>
      <c r="I333" s="56" t="s">
        <v>794</v>
      </c>
      <c r="J333" s="57" t="s">
        <v>795</v>
      </c>
      <c r="K333" s="56">
        <v>5772</v>
      </c>
      <c r="L333" s="56" t="s">
        <v>755</v>
      </c>
      <c r="M333" s="57" t="s">
        <v>566</v>
      </c>
      <c r="N333" s="57"/>
      <c r="O333" s="58" t="s">
        <v>736</v>
      </c>
      <c r="P333" s="59" t="s">
        <v>793</v>
      </c>
    </row>
    <row r="334" spans="1:16" ht="13.5" thickBot="1">
      <c r="A334" s="17" t="str">
        <f t="shared" si="30"/>
        <v>BAVM 13 </v>
      </c>
      <c r="B334" s="12" t="str">
        <f t="shared" si="31"/>
        <v>I</v>
      </c>
      <c r="C334" s="17">
        <f t="shared" si="32"/>
        <v>36288.589999999997</v>
      </c>
      <c r="D334" s="11" t="str">
        <f t="shared" si="33"/>
        <v>vis</v>
      </c>
      <c r="E334" s="55">
        <f>VLOOKUP(C334,Active!C$21:E$961,3,FALSE)</f>
        <v>5771.9969109026833</v>
      </c>
      <c r="F334" s="12" t="s">
        <v>394</v>
      </c>
      <c r="G334" s="11" t="str">
        <f t="shared" si="34"/>
        <v>36288.590</v>
      </c>
      <c r="H334" s="17">
        <f t="shared" si="35"/>
        <v>5772</v>
      </c>
      <c r="I334" s="56" t="s">
        <v>796</v>
      </c>
      <c r="J334" s="57" t="s">
        <v>797</v>
      </c>
      <c r="K334" s="56">
        <v>5772</v>
      </c>
      <c r="L334" s="56" t="s">
        <v>798</v>
      </c>
      <c r="M334" s="57" t="s">
        <v>566</v>
      </c>
      <c r="N334" s="57"/>
      <c r="O334" s="58" t="s">
        <v>746</v>
      </c>
      <c r="P334" s="59" t="s">
        <v>793</v>
      </c>
    </row>
    <row r="335" spans="1:16" ht="13.5" thickBot="1">
      <c r="A335" s="17" t="str">
        <f t="shared" si="30"/>
        <v>BAVM 13 </v>
      </c>
      <c r="B335" s="12" t="str">
        <f t="shared" si="31"/>
        <v>I</v>
      </c>
      <c r="C335" s="17">
        <f t="shared" si="32"/>
        <v>36476.341</v>
      </c>
      <c r="D335" s="11" t="str">
        <f t="shared" si="33"/>
        <v>vis</v>
      </c>
      <c r="E335" s="55">
        <f>VLOOKUP(C335,Active!C$21:E$961,3,FALSE)</f>
        <v>5888.998220950185</v>
      </c>
      <c r="F335" s="12" t="s">
        <v>394</v>
      </c>
      <c r="G335" s="11" t="str">
        <f t="shared" si="34"/>
        <v>36476.341</v>
      </c>
      <c r="H335" s="17">
        <f t="shared" si="35"/>
        <v>5889</v>
      </c>
      <c r="I335" s="56" t="s">
        <v>799</v>
      </c>
      <c r="J335" s="57" t="s">
        <v>800</v>
      </c>
      <c r="K335" s="56">
        <v>5889</v>
      </c>
      <c r="L335" s="56" t="s">
        <v>542</v>
      </c>
      <c r="M335" s="57" t="s">
        <v>566</v>
      </c>
      <c r="N335" s="57"/>
      <c r="O335" s="58" t="s">
        <v>801</v>
      </c>
      <c r="P335" s="59" t="s">
        <v>793</v>
      </c>
    </row>
    <row r="336" spans="1:16" ht="13.5" thickBot="1">
      <c r="A336" s="17" t="str">
        <f t="shared" si="30"/>
        <v>BAVM 13 </v>
      </c>
      <c r="B336" s="12" t="str">
        <f t="shared" si="31"/>
        <v>I</v>
      </c>
      <c r="C336" s="17">
        <f t="shared" si="32"/>
        <v>36476.341</v>
      </c>
      <c r="D336" s="11" t="str">
        <f t="shared" si="33"/>
        <v>vis</v>
      </c>
      <c r="E336" s="55">
        <f>VLOOKUP(C336,Active!C$21:E$961,3,FALSE)</f>
        <v>5888.998220950185</v>
      </c>
      <c r="F336" s="12" t="s">
        <v>394</v>
      </c>
      <c r="G336" s="11" t="str">
        <f t="shared" si="34"/>
        <v>36476.341</v>
      </c>
      <c r="H336" s="17">
        <f t="shared" si="35"/>
        <v>5889</v>
      </c>
      <c r="I336" s="56" t="s">
        <v>799</v>
      </c>
      <c r="J336" s="57" t="s">
        <v>800</v>
      </c>
      <c r="K336" s="56">
        <v>5889</v>
      </c>
      <c r="L336" s="56" t="s">
        <v>542</v>
      </c>
      <c r="M336" s="57" t="s">
        <v>566</v>
      </c>
      <c r="N336" s="57"/>
      <c r="O336" s="58" t="s">
        <v>736</v>
      </c>
      <c r="P336" s="59" t="s">
        <v>793</v>
      </c>
    </row>
    <row r="337" spans="1:16" ht="13.5" thickBot="1">
      <c r="A337" s="17" t="str">
        <f t="shared" si="30"/>
        <v>BAVM 13 </v>
      </c>
      <c r="B337" s="12" t="str">
        <f t="shared" si="31"/>
        <v>I</v>
      </c>
      <c r="C337" s="17">
        <f t="shared" si="32"/>
        <v>36476.343000000001</v>
      </c>
      <c r="D337" s="11" t="str">
        <f t="shared" si="33"/>
        <v>vis</v>
      </c>
      <c r="E337" s="55">
        <f>VLOOKUP(C337,Active!C$21:E$961,3,FALSE)</f>
        <v>5888.9994672957182</v>
      </c>
      <c r="F337" s="12" t="s">
        <v>394</v>
      </c>
      <c r="G337" s="11" t="str">
        <f t="shared" si="34"/>
        <v>36476.343</v>
      </c>
      <c r="H337" s="17">
        <f t="shared" si="35"/>
        <v>5889</v>
      </c>
      <c r="I337" s="56" t="s">
        <v>802</v>
      </c>
      <c r="J337" s="57" t="s">
        <v>803</v>
      </c>
      <c r="K337" s="56">
        <v>5889</v>
      </c>
      <c r="L337" s="56" t="s">
        <v>533</v>
      </c>
      <c r="M337" s="57" t="s">
        <v>566</v>
      </c>
      <c r="N337" s="57"/>
      <c r="O337" s="58" t="s">
        <v>746</v>
      </c>
      <c r="P337" s="59" t="s">
        <v>793</v>
      </c>
    </row>
    <row r="338" spans="1:16" ht="13.5" thickBot="1">
      <c r="A338" s="17" t="str">
        <f t="shared" si="30"/>
        <v>BAVM 15 </v>
      </c>
      <c r="B338" s="12" t="str">
        <f t="shared" si="31"/>
        <v>I</v>
      </c>
      <c r="C338" s="17">
        <f t="shared" si="32"/>
        <v>37588.402000000002</v>
      </c>
      <c r="D338" s="11" t="str">
        <f t="shared" si="33"/>
        <v>vis</v>
      </c>
      <c r="E338" s="55">
        <f>VLOOKUP(C338,Active!C$21:E$961,3,FALSE)</f>
        <v>6582.0043506258307</v>
      </c>
      <c r="F338" s="12" t="s">
        <v>394</v>
      </c>
      <c r="G338" s="11" t="str">
        <f t="shared" si="34"/>
        <v>37588.402</v>
      </c>
      <c r="H338" s="17">
        <f t="shared" si="35"/>
        <v>6582</v>
      </c>
      <c r="I338" s="56" t="s">
        <v>804</v>
      </c>
      <c r="J338" s="57" t="s">
        <v>805</v>
      </c>
      <c r="K338" s="56">
        <v>6582</v>
      </c>
      <c r="L338" s="56" t="s">
        <v>628</v>
      </c>
      <c r="M338" s="57" t="s">
        <v>566</v>
      </c>
      <c r="N338" s="57"/>
      <c r="O338" s="58" t="s">
        <v>806</v>
      </c>
      <c r="P338" s="59" t="s">
        <v>807</v>
      </c>
    </row>
    <row r="339" spans="1:16" ht="13.5" thickBot="1">
      <c r="A339" s="17" t="str">
        <f t="shared" si="30"/>
        <v> MVS 714 </v>
      </c>
      <c r="B339" s="12" t="str">
        <f t="shared" si="31"/>
        <v>I</v>
      </c>
      <c r="C339" s="17">
        <f t="shared" si="32"/>
        <v>37636.529000000002</v>
      </c>
      <c r="D339" s="11" t="str">
        <f t="shared" si="33"/>
        <v>vis</v>
      </c>
      <c r="E339" s="55">
        <f>VLOOKUP(C339,Active!C$21:E$961,3,FALSE)</f>
        <v>6611.9957863500404</v>
      </c>
      <c r="F339" s="12" t="s">
        <v>394</v>
      </c>
      <c r="G339" s="11" t="str">
        <f t="shared" si="34"/>
        <v>37636.529</v>
      </c>
      <c r="H339" s="17">
        <f t="shared" si="35"/>
        <v>6612</v>
      </c>
      <c r="I339" s="56" t="s">
        <v>808</v>
      </c>
      <c r="J339" s="57" t="s">
        <v>809</v>
      </c>
      <c r="K339" s="56">
        <v>6612</v>
      </c>
      <c r="L339" s="56" t="s">
        <v>755</v>
      </c>
      <c r="M339" s="57" t="s">
        <v>507</v>
      </c>
      <c r="N339" s="57"/>
      <c r="O339" s="58" t="s">
        <v>810</v>
      </c>
      <c r="P339" s="58" t="s">
        <v>811</v>
      </c>
    </row>
    <row r="340" spans="1:16" ht="13.5" thickBot="1">
      <c r="A340" s="17" t="str">
        <f t="shared" si="30"/>
        <v>BAVM 15 </v>
      </c>
      <c r="B340" s="12" t="str">
        <f t="shared" si="31"/>
        <v>I</v>
      </c>
      <c r="C340" s="17">
        <f t="shared" si="32"/>
        <v>37649.375999999997</v>
      </c>
      <c r="D340" s="11" t="str">
        <f t="shared" si="33"/>
        <v>vis</v>
      </c>
      <c r="E340" s="55">
        <f>VLOOKUP(C340,Active!C$21:E$961,3,FALSE)</f>
        <v>6620.0016868788234</v>
      </c>
      <c r="F340" s="12" t="s">
        <v>394</v>
      </c>
      <c r="G340" s="11" t="str">
        <f t="shared" si="34"/>
        <v>37649.376</v>
      </c>
      <c r="H340" s="17">
        <f t="shared" si="35"/>
        <v>6620</v>
      </c>
      <c r="I340" s="56" t="s">
        <v>812</v>
      </c>
      <c r="J340" s="57" t="s">
        <v>813</v>
      </c>
      <c r="K340" s="56">
        <v>6620</v>
      </c>
      <c r="L340" s="56" t="s">
        <v>546</v>
      </c>
      <c r="M340" s="57" t="s">
        <v>566</v>
      </c>
      <c r="N340" s="57"/>
      <c r="O340" s="58" t="s">
        <v>806</v>
      </c>
      <c r="P340" s="59" t="s">
        <v>807</v>
      </c>
    </row>
    <row r="341" spans="1:16" ht="13.5" thickBot="1">
      <c r="A341" s="17" t="str">
        <f t="shared" si="30"/>
        <v>BAVM 15 </v>
      </c>
      <c r="B341" s="12" t="str">
        <f t="shared" si="31"/>
        <v>I</v>
      </c>
      <c r="C341" s="17">
        <f t="shared" si="32"/>
        <v>37819.466999999997</v>
      </c>
      <c r="D341" s="11" t="str">
        <f t="shared" si="33"/>
        <v>vis</v>
      </c>
      <c r="E341" s="55">
        <f>VLOOKUP(C341,Active!C$21:E$961,3,FALSE)</f>
        <v>6725.9977658732851</v>
      </c>
      <c r="F341" s="12" t="s">
        <v>394</v>
      </c>
      <c r="G341" s="11" t="str">
        <f t="shared" si="34"/>
        <v>37819.467</v>
      </c>
      <c r="H341" s="17">
        <f t="shared" si="35"/>
        <v>6726</v>
      </c>
      <c r="I341" s="56" t="s">
        <v>814</v>
      </c>
      <c r="J341" s="57" t="s">
        <v>815</v>
      </c>
      <c r="K341" s="56">
        <v>6726</v>
      </c>
      <c r="L341" s="56" t="s">
        <v>510</v>
      </c>
      <c r="M341" s="57" t="s">
        <v>566</v>
      </c>
      <c r="N341" s="57"/>
      <c r="O341" s="58" t="s">
        <v>816</v>
      </c>
      <c r="P341" s="59" t="s">
        <v>807</v>
      </c>
    </row>
    <row r="342" spans="1:16" ht="13.5" thickBot="1">
      <c r="A342" s="17" t="str">
        <f t="shared" si="30"/>
        <v>BAVM 15 </v>
      </c>
      <c r="B342" s="12" t="str">
        <f t="shared" si="31"/>
        <v>I</v>
      </c>
      <c r="C342" s="17">
        <f t="shared" si="32"/>
        <v>37819.47</v>
      </c>
      <c r="D342" s="11" t="str">
        <f t="shared" si="33"/>
        <v>vis</v>
      </c>
      <c r="E342" s="55">
        <f>VLOOKUP(C342,Active!C$21:E$961,3,FALSE)</f>
        <v>6725.9996353915867</v>
      </c>
      <c r="F342" s="12" t="s">
        <v>394</v>
      </c>
      <c r="G342" s="11" t="str">
        <f t="shared" si="34"/>
        <v>37819.470</v>
      </c>
      <c r="H342" s="17">
        <f t="shared" si="35"/>
        <v>6726</v>
      </c>
      <c r="I342" s="56" t="s">
        <v>817</v>
      </c>
      <c r="J342" s="57" t="s">
        <v>818</v>
      </c>
      <c r="K342" s="56">
        <v>6726</v>
      </c>
      <c r="L342" s="56" t="s">
        <v>533</v>
      </c>
      <c r="M342" s="57" t="s">
        <v>566</v>
      </c>
      <c r="N342" s="57"/>
      <c r="O342" s="58" t="s">
        <v>819</v>
      </c>
      <c r="P342" s="59" t="s">
        <v>807</v>
      </c>
    </row>
    <row r="343" spans="1:16" ht="13.5" thickBot="1">
      <c r="A343" s="17" t="str">
        <f t="shared" si="30"/>
        <v>BAVM 15 </v>
      </c>
      <c r="B343" s="12" t="str">
        <f t="shared" si="31"/>
        <v>I</v>
      </c>
      <c r="C343" s="17">
        <f t="shared" si="32"/>
        <v>37819.47</v>
      </c>
      <c r="D343" s="11" t="str">
        <f t="shared" si="33"/>
        <v>vis</v>
      </c>
      <c r="E343" s="55">
        <f>VLOOKUP(C343,Active!C$21:E$961,3,FALSE)</f>
        <v>6725.9996353915867</v>
      </c>
      <c r="F343" s="12" t="s">
        <v>394</v>
      </c>
      <c r="G343" s="11" t="str">
        <f t="shared" si="34"/>
        <v>37819.470</v>
      </c>
      <c r="H343" s="17">
        <f t="shared" si="35"/>
        <v>6726</v>
      </c>
      <c r="I343" s="56" t="s">
        <v>817</v>
      </c>
      <c r="J343" s="57" t="s">
        <v>818</v>
      </c>
      <c r="K343" s="56">
        <v>6726</v>
      </c>
      <c r="L343" s="56" t="s">
        <v>533</v>
      </c>
      <c r="M343" s="57" t="s">
        <v>566</v>
      </c>
      <c r="N343" s="57"/>
      <c r="O343" s="58" t="s">
        <v>820</v>
      </c>
      <c r="P343" s="59" t="s">
        <v>807</v>
      </c>
    </row>
    <row r="344" spans="1:16" ht="13.5" thickBot="1">
      <c r="A344" s="17" t="str">
        <f t="shared" si="30"/>
        <v> BRNO 6 </v>
      </c>
      <c r="B344" s="12" t="str">
        <f t="shared" si="31"/>
        <v>I</v>
      </c>
      <c r="C344" s="17">
        <f t="shared" si="32"/>
        <v>37880.455999999998</v>
      </c>
      <c r="D344" s="11" t="str">
        <f t="shared" si="33"/>
        <v>vis</v>
      </c>
      <c r="E344" s="55">
        <f>VLOOKUP(C344,Active!C$21:E$961,3,FALSE)</f>
        <v>6764.004449717776</v>
      </c>
      <c r="F344" s="12" t="s">
        <v>394</v>
      </c>
      <c r="G344" s="11" t="str">
        <f t="shared" si="34"/>
        <v>37880.456</v>
      </c>
      <c r="H344" s="17">
        <f t="shared" si="35"/>
        <v>6764</v>
      </c>
      <c r="I344" s="56" t="s">
        <v>821</v>
      </c>
      <c r="J344" s="57" t="s">
        <v>822</v>
      </c>
      <c r="K344" s="56">
        <v>6764</v>
      </c>
      <c r="L344" s="56" t="s">
        <v>628</v>
      </c>
      <c r="M344" s="57" t="s">
        <v>566</v>
      </c>
      <c r="N344" s="57"/>
      <c r="O344" s="58" t="s">
        <v>823</v>
      </c>
      <c r="P344" s="58" t="s">
        <v>824</v>
      </c>
    </row>
    <row r="345" spans="1:16" ht="13.5" thickBot="1">
      <c r="A345" s="17" t="str">
        <f t="shared" si="30"/>
        <v> BRNO 6 </v>
      </c>
      <c r="B345" s="12" t="str">
        <f t="shared" si="31"/>
        <v>I</v>
      </c>
      <c r="C345" s="17">
        <f t="shared" si="32"/>
        <v>37880.47</v>
      </c>
      <c r="D345" s="11" t="str">
        <f t="shared" si="33"/>
        <v>vis</v>
      </c>
      <c r="E345" s="55">
        <f>VLOOKUP(C345,Active!C$21:E$961,3,FALSE)</f>
        <v>6764.0131741365067</v>
      </c>
      <c r="F345" s="12" t="s">
        <v>394</v>
      </c>
      <c r="G345" s="11" t="str">
        <f t="shared" si="34"/>
        <v>37880.470</v>
      </c>
      <c r="H345" s="17">
        <f t="shared" si="35"/>
        <v>6764</v>
      </c>
      <c r="I345" s="56" t="s">
        <v>825</v>
      </c>
      <c r="J345" s="57" t="s">
        <v>826</v>
      </c>
      <c r="K345" s="56">
        <v>6764</v>
      </c>
      <c r="L345" s="56" t="s">
        <v>827</v>
      </c>
      <c r="M345" s="57" t="s">
        <v>566</v>
      </c>
      <c r="N345" s="57"/>
      <c r="O345" s="58" t="s">
        <v>828</v>
      </c>
      <c r="P345" s="58" t="s">
        <v>824</v>
      </c>
    </row>
    <row r="346" spans="1:16" ht="13.5" thickBot="1">
      <c r="A346" s="17" t="str">
        <f t="shared" si="30"/>
        <v>BAVM 15 </v>
      </c>
      <c r="B346" s="12" t="str">
        <f t="shared" si="31"/>
        <v>I</v>
      </c>
      <c r="C346" s="17">
        <f t="shared" si="32"/>
        <v>37888.474999999999</v>
      </c>
      <c r="D346" s="11" t="str">
        <f t="shared" si="33"/>
        <v>vis</v>
      </c>
      <c r="E346" s="55">
        <f>VLOOKUP(C346,Active!C$21:E$961,3,FALSE)</f>
        <v>6769.0016721308175</v>
      </c>
      <c r="F346" s="12" t="s">
        <v>394</v>
      </c>
      <c r="G346" s="11" t="str">
        <f t="shared" si="34"/>
        <v>37888.475</v>
      </c>
      <c r="H346" s="17">
        <f t="shared" si="35"/>
        <v>6769</v>
      </c>
      <c r="I346" s="56" t="s">
        <v>829</v>
      </c>
      <c r="J346" s="57" t="s">
        <v>830</v>
      </c>
      <c r="K346" s="56">
        <v>6769</v>
      </c>
      <c r="L346" s="56" t="s">
        <v>546</v>
      </c>
      <c r="M346" s="57" t="s">
        <v>566</v>
      </c>
      <c r="N346" s="57"/>
      <c r="O346" s="58" t="s">
        <v>820</v>
      </c>
      <c r="P346" s="59" t="s">
        <v>807</v>
      </c>
    </row>
    <row r="347" spans="1:16" ht="13.5" thickBot="1">
      <c r="A347" s="17" t="str">
        <f t="shared" si="30"/>
        <v>BAVM 15 </v>
      </c>
      <c r="B347" s="12" t="str">
        <f t="shared" si="31"/>
        <v>I</v>
      </c>
      <c r="C347" s="17">
        <f t="shared" si="32"/>
        <v>37896.499000000003</v>
      </c>
      <c r="D347" s="11" t="str">
        <f t="shared" si="33"/>
        <v>vis</v>
      </c>
      <c r="E347" s="55">
        <f>VLOOKUP(C347,Active!C$21:E$961,3,FALSE)</f>
        <v>6774.002010407693</v>
      </c>
      <c r="F347" s="12" t="s">
        <v>394</v>
      </c>
      <c r="G347" s="11" t="str">
        <f t="shared" si="34"/>
        <v>37896.499</v>
      </c>
      <c r="H347" s="17">
        <f t="shared" si="35"/>
        <v>6774</v>
      </c>
      <c r="I347" s="56" t="s">
        <v>831</v>
      </c>
      <c r="J347" s="57" t="s">
        <v>832</v>
      </c>
      <c r="K347" s="56">
        <v>6774</v>
      </c>
      <c r="L347" s="56" t="s">
        <v>546</v>
      </c>
      <c r="M347" s="57" t="s">
        <v>507</v>
      </c>
      <c r="N347" s="57"/>
      <c r="O347" s="58" t="s">
        <v>833</v>
      </c>
      <c r="P347" s="59" t="s">
        <v>807</v>
      </c>
    </row>
    <row r="348" spans="1:16" ht="13.5" thickBot="1">
      <c r="A348" s="17" t="str">
        <f t="shared" si="30"/>
        <v>BAVM 15 </v>
      </c>
      <c r="B348" s="12" t="str">
        <f t="shared" si="31"/>
        <v>I</v>
      </c>
      <c r="C348" s="17">
        <f t="shared" si="32"/>
        <v>37896.5</v>
      </c>
      <c r="D348" s="11" t="str">
        <f t="shared" si="33"/>
        <v>vis</v>
      </c>
      <c r="E348" s="55">
        <f>VLOOKUP(C348,Active!C$21:E$961,3,FALSE)</f>
        <v>6774.0026335804578</v>
      </c>
      <c r="F348" s="12" t="s">
        <v>394</v>
      </c>
      <c r="G348" s="11" t="str">
        <f t="shared" si="34"/>
        <v>37896.500</v>
      </c>
      <c r="H348" s="17">
        <f t="shared" si="35"/>
        <v>6774</v>
      </c>
      <c r="I348" s="56" t="s">
        <v>834</v>
      </c>
      <c r="J348" s="57" t="s">
        <v>835</v>
      </c>
      <c r="K348" s="56">
        <v>6774</v>
      </c>
      <c r="L348" s="56" t="s">
        <v>593</v>
      </c>
      <c r="M348" s="57" t="s">
        <v>566</v>
      </c>
      <c r="N348" s="57"/>
      <c r="O348" s="58" t="s">
        <v>816</v>
      </c>
      <c r="P348" s="59" t="s">
        <v>807</v>
      </c>
    </row>
    <row r="349" spans="1:16" ht="13.5" thickBot="1">
      <c r="A349" s="17" t="str">
        <f t="shared" si="30"/>
        <v>BAVM 15 </v>
      </c>
      <c r="B349" s="12" t="str">
        <f t="shared" si="31"/>
        <v>I</v>
      </c>
      <c r="C349" s="17">
        <f t="shared" si="32"/>
        <v>37904.523999999998</v>
      </c>
      <c r="D349" s="11" t="str">
        <f t="shared" si="33"/>
        <v>vis</v>
      </c>
      <c r="E349" s="55">
        <f>VLOOKUP(C349,Active!C$21:E$961,3,FALSE)</f>
        <v>6779.0029718573287</v>
      </c>
      <c r="F349" s="12" t="s">
        <v>394</v>
      </c>
      <c r="G349" s="11" t="str">
        <f t="shared" si="34"/>
        <v>37904.524</v>
      </c>
      <c r="H349" s="17">
        <f t="shared" si="35"/>
        <v>6779</v>
      </c>
      <c r="I349" s="56" t="s">
        <v>836</v>
      </c>
      <c r="J349" s="57" t="s">
        <v>837</v>
      </c>
      <c r="K349" s="56">
        <v>6779</v>
      </c>
      <c r="L349" s="56" t="s">
        <v>775</v>
      </c>
      <c r="M349" s="57" t="s">
        <v>566</v>
      </c>
      <c r="N349" s="57"/>
      <c r="O349" s="58" t="s">
        <v>816</v>
      </c>
      <c r="P349" s="59" t="s">
        <v>807</v>
      </c>
    </row>
    <row r="350" spans="1:16" ht="13.5" thickBot="1">
      <c r="A350" s="17" t="str">
        <f t="shared" si="30"/>
        <v>BAVM 15 </v>
      </c>
      <c r="B350" s="12" t="str">
        <f t="shared" si="31"/>
        <v>I</v>
      </c>
      <c r="C350" s="17">
        <f t="shared" si="32"/>
        <v>37917.358999999997</v>
      </c>
      <c r="D350" s="11" t="str">
        <f t="shared" si="33"/>
        <v>vis</v>
      </c>
      <c r="E350" s="55">
        <f>VLOOKUP(C350,Active!C$21:E$961,3,FALSE)</f>
        <v>6787.0013943129188</v>
      </c>
      <c r="F350" s="12" t="s">
        <v>394</v>
      </c>
      <c r="G350" s="11" t="str">
        <f t="shared" si="34"/>
        <v>37917.359</v>
      </c>
      <c r="H350" s="17">
        <f t="shared" si="35"/>
        <v>6787</v>
      </c>
      <c r="I350" s="56" t="s">
        <v>838</v>
      </c>
      <c r="J350" s="57" t="s">
        <v>839</v>
      </c>
      <c r="K350" s="56">
        <v>6787</v>
      </c>
      <c r="L350" s="56" t="s">
        <v>515</v>
      </c>
      <c r="M350" s="57" t="s">
        <v>566</v>
      </c>
      <c r="N350" s="57"/>
      <c r="O350" s="58" t="s">
        <v>816</v>
      </c>
      <c r="P350" s="59" t="s">
        <v>807</v>
      </c>
    </row>
    <row r="351" spans="1:16" ht="13.5" thickBot="1">
      <c r="A351" s="17" t="str">
        <f t="shared" si="30"/>
        <v>BAVM 15 </v>
      </c>
      <c r="B351" s="12" t="str">
        <f t="shared" si="31"/>
        <v>I</v>
      </c>
      <c r="C351" s="17">
        <f t="shared" si="32"/>
        <v>37917.362000000001</v>
      </c>
      <c r="D351" s="11" t="str">
        <f t="shared" si="33"/>
        <v>vis</v>
      </c>
      <c r="E351" s="55">
        <f>VLOOKUP(C351,Active!C$21:E$961,3,FALSE)</f>
        <v>6787.0032638312205</v>
      </c>
      <c r="F351" s="12" t="s">
        <v>394</v>
      </c>
      <c r="G351" s="11" t="str">
        <f t="shared" si="34"/>
        <v>37917.362</v>
      </c>
      <c r="H351" s="17">
        <f t="shared" si="35"/>
        <v>6787</v>
      </c>
      <c r="I351" s="56" t="s">
        <v>840</v>
      </c>
      <c r="J351" s="57" t="s">
        <v>841</v>
      </c>
      <c r="K351" s="56">
        <v>6787</v>
      </c>
      <c r="L351" s="56" t="s">
        <v>775</v>
      </c>
      <c r="M351" s="57" t="s">
        <v>566</v>
      </c>
      <c r="N351" s="57"/>
      <c r="O351" s="58" t="s">
        <v>806</v>
      </c>
      <c r="P351" s="59" t="s">
        <v>807</v>
      </c>
    </row>
    <row r="352" spans="1:16" ht="13.5" thickBot="1">
      <c r="A352" s="17" t="str">
        <f t="shared" si="30"/>
        <v>BAVM 15 </v>
      </c>
      <c r="B352" s="12" t="str">
        <f t="shared" si="31"/>
        <v>I</v>
      </c>
      <c r="C352" s="17">
        <f t="shared" si="32"/>
        <v>37925.379999999997</v>
      </c>
      <c r="D352" s="11" t="str">
        <f t="shared" si="33"/>
        <v>vis</v>
      </c>
      <c r="E352" s="55">
        <f>VLOOKUP(C352,Active!C$21:E$961,3,FALSE)</f>
        <v>6791.9998630714936</v>
      </c>
      <c r="F352" s="12" t="s">
        <v>394</v>
      </c>
      <c r="G352" s="11" t="str">
        <f t="shared" si="34"/>
        <v>37925.380</v>
      </c>
      <c r="H352" s="17">
        <f t="shared" si="35"/>
        <v>6792</v>
      </c>
      <c r="I352" s="56" t="s">
        <v>842</v>
      </c>
      <c r="J352" s="57" t="s">
        <v>843</v>
      </c>
      <c r="K352" s="56">
        <v>6792</v>
      </c>
      <c r="L352" s="56" t="s">
        <v>530</v>
      </c>
      <c r="M352" s="57" t="s">
        <v>566</v>
      </c>
      <c r="N352" s="57"/>
      <c r="O352" s="58" t="s">
        <v>820</v>
      </c>
      <c r="P352" s="59" t="s">
        <v>807</v>
      </c>
    </row>
    <row r="353" spans="1:16" ht="13.5" thickBot="1">
      <c r="A353" s="17" t="str">
        <f t="shared" si="30"/>
        <v>BAVM 15 </v>
      </c>
      <c r="B353" s="12" t="str">
        <f t="shared" si="31"/>
        <v>I</v>
      </c>
      <c r="C353" s="17">
        <f t="shared" si="32"/>
        <v>37933.396000000001</v>
      </c>
      <c r="D353" s="11" t="str">
        <f t="shared" si="33"/>
        <v>vis</v>
      </c>
      <c r="E353" s="55">
        <f>VLOOKUP(C353,Active!C$21:E$961,3,FALSE)</f>
        <v>6796.995215966238</v>
      </c>
      <c r="F353" s="12" t="s">
        <v>394</v>
      </c>
      <c r="G353" s="11" t="str">
        <f t="shared" si="34"/>
        <v>37933.396</v>
      </c>
      <c r="H353" s="17">
        <f t="shared" si="35"/>
        <v>6797</v>
      </c>
      <c r="I353" s="56" t="s">
        <v>844</v>
      </c>
      <c r="J353" s="57" t="s">
        <v>845</v>
      </c>
      <c r="K353" s="56">
        <v>6797</v>
      </c>
      <c r="L353" s="56" t="s">
        <v>846</v>
      </c>
      <c r="M353" s="57" t="s">
        <v>566</v>
      </c>
      <c r="N353" s="57"/>
      <c r="O353" s="58" t="s">
        <v>847</v>
      </c>
      <c r="P353" s="59" t="s">
        <v>807</v>
      </c>
    </row>
    <row r="354" spans="1:16" ht="13.5" thickBot="1">
      <c r="A354" s="17" t="str">
        <f t="shared" si="30"/>
        <v>BAVM 15 </v>
      </c>
      <c r="B354" s="12" t="str">
        <f t="shared" si="31"/>
        <v>I</v>
      </c>
      <c r="C354" s="17">
        <f t="shared" si="32"/>
        <v>37933.398999999998</v>
      </c>
      <c r="D354" s="11" t="str">
        <f t="shared" si="33"/>
        <v>vis</v>
      </c>
      <c r="E354" s="55">
        <f>VLOOKUP(C354,Active!C$21:E$961,3,FALSE)</f>
        <v>6796.9970854845351</v>
      </c>
      <c r="F354" s="12" t="s">
        <v>394</v>
      </c>
      <c r="G354" s="11" t="str">
        <f t="shared" si="34"/>
        <v>37933.399</v>
      </c>
      <c r="H354" s="17">
        <f t="shared" si="35"/>
        <v>6797</v>
      </c>
      <c r="I354" s="56" t="s">
        <v>848</v>
      </c>
      <c r="J354" s="57" t="s">
        <v>849</v>
      </c>
      <c r="K354" s="56">
        <v>6797</v>
      </c>
      <c r="L354" s="56" t="s">
        <v>798</v>
      </c>
      <c r="M354" s="57" t="s">
        <v>566</v>
      </c>
      <c r="N354" s="57"/>
      <c r="O354" s="58" t="s">
        <v>850</v>
      </c>
      <c r="P354" s="59" t="s">
        <v>807</v>
      </c>
    </row>
    <row r="355" spans="1:16" ht="13.5" thickBot="1">
      <c r="A355" s="17" t="str">
        <f t="shared" si="30"/>
        <v>BAVM 15 </v>
      </c>
      <c r="B355" s="12" t="str">
        <f t="shared" si="31"/>
        <v>I</v>
      </c>
      <c r="C355" s="17">
        <f t="shared" si="32"/>
        <v>37933.402999999998</v>
      </c>
      <c r="D355" s="11" t="str">
        <f t="shared" si="33"/>
        <v>vis</v>
      </c>
      <c r="E355" s="55">
        <f>VLOOKUP(C355,Active!C$21:E$961,3,FALSE)</f>
        <v>6796.9995781756006</v>
      </c>
      <c r="F355" s="12" t="s">
        <v>394</v>
      </c>
      <c r="G355" s="11" t="str">
        <f t="shared" si="34"/>
        <v>37933.403</v>
      </c>
      <c r="H355" s="17">
        <f t="shared" si="35"/>
        <v>6797</v>
      </c>
      <c r="I355" s="56" t="s">
        <v>851</v>
      </c>
      <c r="J355" s="57" t="s">
        <v>852</v>
      </c>
      <c r="K355" s="56">
        <v>6797</v>
      </c>
      <c r="L355" s="56" t="s">
        <v>533</v>
      </c>
      <c r="M355" s="57" t="s">
        <v>566</v>
      </c>
      <c r="N355" s="57"/>
      <c r="O355" s="58" t="s">
        <v>853</v>
      </c>
      <c r="P355" s="59" t="s">
        <v>807</v>
      </c>
    </row>
    <row r="356" spans="1:16" ht="13.5" thickBot="1">
      <c r="A356" s="17" t="str">
        <f t="shared" si="30"/>
        <v>BAVM 15 </v>
      </c>
      <c r="B356" s="12" t="str">
        <f t="shared" si="31"/>
        <v>I</v>
      </c>
      <c r="C356" s="17">
        <f t="shared" si="32"/>
        <v>37933.404999999999</v>
      </c>
      <c r="D356" s="11" t="str">
        <f t="shared" si="33"/>
        <v>vis</v>
      </c>
      <c r="E356" s="55">
        <f>VLOOKUP(C356,Active!C$21:E$961,3,FALSE)</f>
        <v>6797.0008245211329</v>
      </c>
      <c r="F356" s="12" t="s">
        <v>394</v>
      </c>
      <c r="G356" s="11" t="str">
        <f t="shared" si="34"/>
        <v>37933.405</v>
      </c>
      <c r="H356" s="17">
        <f t="shared" si="35"/>
        <v>6797</v>
      </c>
      <c r="I356" s="56" t="s">
        <v>854</v>
      </c>
      <c r="J356" s="57" t="s">
        <v>855</v>
      </c>
      <c r="K356" s="56">
        <v>6797</v>
      </c>
      <c r="L356" s="56" t="s">
        <v>559</v>
      </c>
      <c r="M356" s="57" t="s">
        <v>566</v>
      </c>
      <c r="N356" s="57"/>
      <c r="O356" s="58" t="s">
        <v>806</v>
      </c>
      <c r="P356" s="59" t="s">
        <v>807</v>
      </c>
    </row>
    <row r="357" spans="1:16" ht="13.5" thickBot="1">
      <c r="A357" s="17" t="str">
        <f t="shared" si="30"/>
        <v>BAVM 15 </v>
      </c>
      <c r="B357" s="12" t="str">
        <f t="shared" si="31"/>
        <v>I</v>
      </c>
      <c r="C357" s="17">
        <f t="shared" si="32"/>
        <v>37933.406000000003</v>
      </c>
      <c r="D357" s="11" t="str">
        <f t="shared" si="33"/>
        <v>vis</v>
      </c>
      <c r="E357" s="55">
        <f>VLOOKUP(C357,Active!C$21:E$961,3,FALSE)</f>
        <v>6797.0014476939023</v>
      </c>
      <c r="F357" s="12" t="s">
        <v>394</v>
      </c>
      <c r="G357" s="11" t="str">
        <f t="shared" si="34"/>
        <v>37933.406</v>
      </c>
      <c r="H357" s="17">
        <f t="shared" si="35"/>
        <v>6797</v>
      </c>
      <c r="I357" s="56" t="s">
        <v>856</v>
      </c>
      <c r="J357" s="57" t="s">
        <v>857</v>
      </c>
      <c r="K357" s="56">
        <v>6797</v>
      </c>
      <c r="L357" s="56" t="s">
        <v>515</v>
      </c>
      <c r="M357" s="57" t="s">
        <v>566</v>
      </c>
      <c r="N357" s="57"/>
      <c r="O357" s="58" t="s">
        <v>801</v>
      </c>
      <c r="P357" s="59" t="s">
        <v>807</v>
      </c>
    </row>
    <row r="358" spans="1:16" ht="13.5" thickBot="1">
      <c r="A358" s="17" t="str">
        <f t="shared" si="30"/>
        <v>BAVM 15 </v>
      </c>
      <c r="B358" s="12" t="str">
        <f t="shared" si="31"/>
        <v>I</v>
      </c>
      <c r="C358" s="17">
        <f t="shared" si="32"/>
        <v>37941.427000000003</v>
      </c>
      <c r="D358" s="11" t="str">
        <f t="shared" si="33"/>
        <v>vis</v>
      </c>
      <c r="E358" s="55">
        <f>VLOOKUP(C358,Active!C$21:E$961,3,FALSE)</f>
        <v>6801.9999164524761</v>
      </c>
      <c r="F358" s="12" t="s">
        <v>394</v>
      </c>
      <c r="G358" s="11" t="str">
        <f t="shared" si="34"/>
        <v>37941.427</v>
      </c>
      <c r="H358" s="17">
        <f t="shared" si="35"/>
        <v>6802</v>
      </c>
      <c r="I358" s="56" t="s">
        <v>858</v>
      </c>
      <c r="J358" s="57" t="s">
        <v>859</v>
      </c>
      <c r="K358" s="56">
        <v>6802</v>
      </c>
      <c r="L358" s="56" t="s">
        <v>530</v>
      </c>
      <c r="M358" s="57" t="s">
        <v>566</v>
      </c>
      <c r="N358" s="57"/>
      <c r="O358" s="58" t="s">
        <v>860</v>
      </c>
      <c r="P358" s="59" t="s">
        <v>807</v>
      </c>
    </row>
    <row r="359" spans="1:16" ht="13.5" thickBot="1">
      <c r="A359" s="17" t="str">
        <f t="shared" si="30"/>
        <v>BAVM 15 </v>
      </c>
      <c r="B359" s="12" t="str">
        <f t="shared" si="31"/>
        <v>I</v>
      </c>
      <c r="C359" s="17">
        <f t="shared" si="32"/>
        <v>37941.428</v>
      </c>
      <c r="D359" s="11" t="str">
        <f t="shared" si="33"/>
        <v>vis</v>
      </c>
      <c r="E359" s="55">
        <f>VLOOKUP(C359,Active!C$21:E$961,3,FALSE)</f>
        <v>6802.00053962524</v>
      </c>
      <c r="F359" s="12" t="s">
        <v>394</v>
      </c>
      <c r="G359" s="11" t="str">
        <f t="shared" si="34"/>
        <v>37941.428</v>
      </c>
      <c r="H359" s="17">
        <f t="shared" si="35"/>
        <v>6802</v>
      </c>
      <c r="I359" s="56" t="s">
        <v>861</v>
      </c>
      <c r="J359" s="57" t="s">
        <v>862</v>
      </c>
      <c r="K359" s="56">
        <v>6802</v>
      </c>
      <c r="L359" s="56" t="s">
        <v>527</v>
      </c>
      <c r="M359" s="57" t="s">
        <v>566</v>
      </c>
      <c r="N359" s="57"/>
      <c r="O359" s="58" t="s">
        <v>801</v>
      </c>
      <c r="P359" s="59" t="s">
        <v>807</v>
      </c>
    </row>
    <row r="360" spans="1:16" ht="13.5" thickBot="1">
      <c r="A360" s="17" t="str">
        <f t="shared" si="30"/>
        <v>BAVM 15 </v>
      </c>
      <c r="B360" s="12" t="str">
        <f t="shared" si="31"/>
        <v>I</v>
      </c>
      <c r="C360" s="17">
        <f t="shared" si="32"/>
        <v>37941.434000000001</v>
      </c>
      <c r="D360" s="11" t="str">
        <f t="shared" si="33"/>
        <v>vis</v>
      </c>
      <c r="E360" s="55">
        <f>VLOOKUP(C360,Active!C$21:E$961,3,FALSE)</f>
        <v>6802.0042786618387</v>
      </c>
      <c r="F360" s="12" t="s">
        <v>394</v>
      </c>
      <c r="G360" s="11" t="str">
        <f t="shared" si="34"/>
        <v>37941.434</v>
      </c>
      <c r="H360" s="17">
        <f t="shared" si="35"/>
        <v>6802</v>
      </c>
      <c r="I360" s="56" t="s">
        <v>863</v>
      </c>
      <c r="J360" s="57" t="s">
        <v>864</v>
      </c>
      <c r="K360" s="56">
        <v>6802</v>
      </c>
      <c r="L360" s="56" t="s">
        <v>628</v>
      </c>
      <c r="M360" s="57" t="s">
        <v>566</v>
      </c>
      <c r="N360" s="57"/>
      <c r="O360" s="58" t="s">
        <v>865</v>
      </c>
      <c r="P360" s="59" t="s">
        <v>807</v>
      </c>
    </row>
    <row r="361" spans="1:16" ht="13.5" thickBot="1">
      <c r="A361" s="17" t="str">
        <f t="shared" si="30"/>
        <v> AN 288.71 </v>
      </c>
      <c r="B361" s="12" t="str">
        <f t="shared" si="31"/>
        <v>I</v>
      </c>
      <c r="C361" s="17">
        <f t="shared" si="32"/>
        <v>37941.440000000002</v>
      </c>
      <c r="D361" s="11" t="str">
        <f t="shared" si="33"/>
        <v>vis</v>
      </c>
      <c r="E361" s="55">
        <f>VLOOKUP(C361,Active!C$21:E$961,3,FALSE)</f>
        <v>6802.0080176984375</v>
      </c>
      <c r="F361" s="12" t="s">
        <v>394</v>
      </c>
      <c r="G361" s="11" t="str">
        <f t="shared" si="34"/>
        <v>37941.440</v>
      </c>
      <c r="H361" s="17">
        <f t="shared" si="35"/>
        <v>6802</v>
      </c>
      <c r="I361" s="56" t="s">
        <v>866</v>
      </c>
      <c r="J361" s="57" t="s">
        <v>867</v>
      </c>
      <c r="K361" s="56">
        <v>6802</v>
      </c>
      <c r="L361" s="56" t="s">
        <v>612</v>
      </c>
      <c r="M361" s="57" t="s">
        <v>566</v>
      </c>
      <c r="N361" s="57"/>
      <c r="O361" s="58" t="s">
        <v>868</v>
      </c>
      <c r="P361" s="58" t="s">
        <v>869</v>
      </c>
    </row>
    <row r="362" spans="1:16" ht="13.5" thickBot="1">
      <c r="A362" s="17" t="str">
        <f t="shared" si="30"/>
        <v> AN 288.71 </v>
      </c>
      <c r="B362" s="12" t="str">
        <f t="shared" si="31"/>
        <v>I</v>
      </c>
      <c r="C362" s="17">
        <f t="shared" si="32"/>
        <v>37962.294999999998</v>
      </c>
      <c r="D362" s="11" t="str">
        <f t="shared" si="33"/>
        <v>vis</v>
      </c>
      <c r="E362" s="55">
        <f>VLOOKUP(C362,Active!C$21:E$961,3,FALSE)</f>
        <v>6815.0042857398339</v>
      </c>
      <c r="F362" s="12" t="s">
        <v>394</v>
      </c>
      <c r="G362" s="11" t="str">
        <f t="shared" si="34"/>
        <v>37962.295</v>
      </c>
      <c r="H362" s="17">
        <f t="shared" si="35"/>
        <v>6815</v>
      </c>
      <c r="I362" s="56" t="s">
        <v>870</v>
      </c>
      <c r="J362" s="57" t="s">
        <v>871</v>
      </c>
      <c r="K362" s="56">
        <v>6815</v>
      </c>
      <c r="L362" s="56" t="s">
        <v>628</v>
      </c>
      <c r="M362" s="57" t="s">
        <v>566</v>
      </c>
      <c r="N362" s="57"/>
      <c r="O362" s="58" t="s">
        <v>868</v>
      </c>
      <c r="P362" s="58" t="s">
        <v>869</v>
      </c>
    </row>
    <row r="363" spans="1:16" ht="13.5" thickBot="1">
      <c r="A363" s="17" t="str">
        <f t="shared" si="30"/>
        <v>BAVM 18 </v>
      </c>
      <c r="B363" s="12" t="str">
        <f t="shared" si="31"/>
        <v>I</v>
      </c>
      <c r="C363" s="17">
        <f t="shared" si="32"/>
        <v>38180.531000000003</v>
      </c>
      <c r="D363" s="11" t="str">
        <f t="shared" si="33"/>
        <v>vis</v>
      </c>
      <c r="E363" s="55">
        <f>VLOOKUP(C363,Active!C$21:E$961,3,FALSE)</f>
        <v>6951.0030175683005</v>
      </c>
      <c r="F363" s="12" t="s">
        <v>394</v>
      </c>
      <c r="G363" s="11" t="str">
        <f t="shared" si="34"/>
        <v>38180.531</v>
      </c>
      <c r="H363" s="17">
        <f t="shared" si="35"/>
        <v>6951</v>
      </c>
      <c r="I363" s="56" t="s">
        <v>872</v>
      </c>
      <c r="J363" s="57" t="s">
        <v>873</v>
      </c>
      <c r="K363" s="56">
        <v>6951</v>
      </c>
      <c r="L363" s="56" t="s">
        <v>775</v>
      </c>
      <c r="M363" s="57" t="s">
        <v>566</v>
      </c>
      <c r="N363" s="57"/>
      <c r="O363" s="58" t="s">
        <v>816</v>
      </c>
      <c r="P363" s="59" t="s">
        <v>874</v>
      </c>
    </row>
    <row r="364" spans="1:16" ht="13.5" thickBot="1">
      <c r="A364" s="17" t="str">
        <f t="shared" si="30"/>
        <v>BAVM 18 </v>
      </c>
      <c r="B364" s="12" t="str">
        <f t="shared" si="31"/>
        <v>I</v>
      </c>
      <c r="C364" s="17">
        <f t="shared" si="32"/>
        <v>38180.535000000003</v>
      </c>
      <c r="D364" s="11" t="str">
        <f t="shared" si="33"/>
        <v>vis</v>
      </c>
      <c r="E364" s="55">
        <f>VLOOKUP(C364,Active!C$21:E$961,3,FALSE)</f>
        <v>6951.005510259366</v>
      </c>
      <c r="F364" s="12" t="s">
        <v>394</v>
      </c>
      <c r="G364" s="11" t="str">
        <f t="shared" si="34"/>
        <v>38180.535</v>
      </c>
      <c r="H364" s="17">
        <f t="shared" si="35"/>
        <v>6951</v>
      </c>
      <c r="I364" s="56" t="s">
        <v>875</v>
      </c>
      <c r="J364" s="57" t="s">
        <v>876</v>
      </c>
      <c r="K364" s="56">
        <v>6951</v>
      </c>
      <c r="L364" s="56" t="s">
        <v>877</v>
      </c>
      <c r="M364" s="57" t="s">
        <v>566</v>
      </c>
      <c r="N364" s="57"/>
      <c r="O364" s="58" t="s">
        <v>819</v>
      </c>
      <c r="P364" s="59" t="s">
        <v>874</v>
      </c>
    </row>
    <row r="365" spans="1:16" ht="13.5" thickBot="1">
      <c r="A365" s="17" t="str">
        <f t="shared" si="30"/>
        <v> BRNO 6 </v>
      </c>
      <c r="B365" s="12" t="str">
        <f t="shared" si="31"/>
        <v>I</v>
      </c>
      <c r="C365" s="17">
        <f t="shared" si="32"/>
        <v>38225.453000000001</v>
      </c>
      <c r="D365" s="11" t="str">
        <f t="shared" si="33"/>
        <v>vis</v>
      </c>
      <c r="E365" s="55">
        <f>VLOOKUP(C365,Active!C$21:E$961,3,FALSE)</f>
        <v>6978.9971845764849</v>
      </c>
      <c r="F365" s="12" t="s">
        <v>394</v>
      </c>
      <c r="G365" s="11" t="str">
        <f t="shared" si="34"/>
        <v>38225.453</v>
      </c>
      <c r="H365" s="17">
        <f t="shared" si="35"/>
        <v>6979</v>
      </c>
      <c r="I365" s="56" t="s">
        <v>878</v>
      </c>
      <c r="J365" s="57" t="s">
        <v>879</v>
      </c>
      <c r="K365" s="56">
        <v>6979</v>
      </c>
      <c r="L365" s="56" t="s">
        <v>798</v>
      </c>
      <c r="M365" s="57" t="s">
        <v>566</v>
      </c>
      <c r="N365" s="57"/>
      <c r="O365" s="58" t="s">
        <v>880</v>
      </c>
      <c r="P365" s="58" t="s">
        <v>824</v>
      </c>
    </row>
    <row r="366" spans="1:16" ht="13.5" thickBot="1">
      <c r="A366" s="17" t="str">
        <f t="shared" si="30"/>
        <v> BRNO 6 </v>
      </c>
      <c r="B366" s="12" t="str">
        <f t="shared" si="31"/>
        <v>I</v>
      </c>
      <c r="C366" s="17">
        <f t="shared" si="32"/>
        <v>38233.421999999999</v>
      </c>
      <c r="D366" s="11" t="str">
        <f t="shared" si="33"/>
        <v>vis</v>
      </c>
      <c r="E366" s="55">
        <f>VLOOKUP(C366,Active!C$21:E$961,3,FALSE)</f>
        <v>6983.9632483512087</v>
      </c>
      <c r="F366" s="12" t="s">
        <v>394</v>
      </c>
      <c r="G366" s="11" t="str">
        <f t="shared" si="34"/>
        <v>38233.422</v>
      </c>
      <c r="H366" s="17">
        <f t="shared" si="35"/>
        <v>6984</v>
      </c>
      <c r="I366" s="56" t="s">
        <v>881</v>
      </c>
      <c r="J366" s="57" t="s">
        <v>882</v>
      </c>
      <c r="K366" s="56">
        <v>6984</v>
      </c>
      <c r="L366" s="56" t="s">
        <v>883</v>
      </c>
      <c r="M366" s="57" t="s">
        <v>566</v>
      </c>
      <c r="N366" s="57"/>
      <c r="O366" s="58" t="s">
        <v>884</v>
      </c>
      <c r="P366" s="58" t="s">
        <v>824</v>
      </c>
    </row>
    <row r="367" spans="1:16" ht="13.5" thickBot="1">
      <c r="A367" s="17" t="str">
        <f t="shared" si="30"/>
        <v> PZ 15.219 </v>
      </c>
      <c r="B367" s="12" t="str">
        <f t="shared" si="31"/>
        <v>I</v>
      </c>
      <c r="C367" s="17">
        <f t="shared" si="32"/>
        <v>38270.39</v>
      </c>
      <c r="D367" s="11" t="str">
        <f t="shared" si="33"/>
        <v>vis</v>
      </c>
      <c r="E367" s="55">
        <f>VLOOKUP(C367,Active!C$21:E$961,3,FALSE)</f>
        <v>7007.0006991761638</v>
      </c>
      <c r="F367" s="12" t="s">
        <v>394</v>
      </c>
      <c r="G367" s="11" t="str">
        <f t="shared" si="34"/>
        <v>38270.390</v>
      </c>
      <c r="H367" s="17">
        <f t="shared" si="35"/>
        <v>7007</v>
      </c>
      <c r="I367" s="56" t="s">
        <v>885</v>
      </c>
      <c r="J367" s="57" t="s">
        <v>886</v>
      </c>
      <c r="K367" s="56">
        <v>7007</v>
      </c>
      <c r="L367" s="56" t="s">
        <v>527</v>
      </c>
      <c r="M367" s="57" t="s">
        <v>566</v>
      </c>
      <c r="N367" s="57"/>
      <c r="O367" s="58" t="s">
        <v>887</v>
      </c>
      <c r="P367" s="58" t="s">
        <v>888</v>
      </c>
    </row>
    <row r="368" spans="1:16" ht="13.5" thickBot="1">
      <c r="A368" s="17" t="str">
        <f t="shared" si="30"/>
        <v> BRNO 6 </v>
      </c>
      <c r="B368" s="12" t="str">
        <f t="shared" si="31"/>
        <v>I</v>
      </c>
      <c r="C368" s="17">
        <f t="shared" si="32"/>
        <v>38323.347000000002</v>
      </c>
      <c r="D368" s="11" t="str">
        <f t="shared" si="33"/>
        <v>vis</v>
      </c>
      <c r="E368" s="55">
        <f>VLOOKUP(C368,Active!C$21:E$961,3,FALSE)</f>
        <v>7040.0020593616518</v>
      </c>
      <c r="F368" s="12" t="s">
        <v>394</v>
      </c>
      <c r="G368" s="11" t="str">
        <f t="shared" si="34"/>
        <v>38323.347</v>
      </c>
      <c r="H368" s="17">
        <f t="shared" si="35"/>
        <v>7040</v>
      </c>
      <c r="I368" s="56" t="s">
        <v>889</v>
      </c>
      <c r="J368" s="57" t="s">
        <v>890</v>
      </c>
      <c r="K368" s="56">
        <v>7040</v>
      </c>
      <c r="L368" s="56" t="s">
        <v>546</v>
      </c>
      <c r="M368" s="57" t="s">
        <v>566</v>
      </c>
      <c r="N368" s="57"/>
      <c r="O368" s="58" t="s">
        <v>891</v>
      </c>
      <c r="P368" s="58" t="s">
        <v>824</v>
      </c>
    </row>
    <row r="369" spans="1:16" ht="13.5" thickBot="1">
      <c r="A369" s="17" t="str">
        <f t="shared" si="30"/>
        <v> BRNO 6 </v>
      </c>
      <c r="B369" s="12" t="str">
        <f t="shared" si="31"/>
        <v>I</v>
      </c>
      <c r="C369" s="17">
        <f t="shared" si="32"/>
        <v>38323.358</v>
      </c>
      <c r="D369" s="11" t="str">
        <f t="shared" si="33"/>
        <v>vis</v>
      </c>
      <c r="E369" s="55">
        <f>VLOOKUP(C369,Active!C$21:E$961,3,FALSE)</f>
        <v>7040.0089142620809</v>
      </c>
      <c r="F369" s="12" t="s">
        <v>394</v>
      </c>
      <c r="G369" s="11" t="str">
        <f t="shared" si="34"/>
        <v>38323.358</v>
      </c>
      <c r="H369" s="17">
        <f t="shared" si="35"/>
        <v>7040</v>
      </c>
      <c r="I369" s="56" t="s">
        <v>892</v>
      </c>
      <c r="J369" s="57" t="s">
        <v>893</v>
      </c>
      <c r="K369" s="56">
        <v>7040</v>
      </c>
      <c r="L369" s="56" t="s">
        <v>667</v>
      </c>
      <c r="M369" s="57" t="s">
        <v>566</v>
      </c>
      <c r="N369" s="57"/>
      <c r="O369" s="58" t="s">
        <v>894</v>
      </c>
      <c r="P369" s="58" t="s">
        <v>824</v>
      </c>
    </row>
    <row r="370" spans="1:16" ht="13.5" thickBot="1">
      <c r="A370" s="17" t="str">
        <f t="shared" si="30"/>
        <v> AN 289.192 </v>
      </c>
      <c r="B370" s="12" t="str">
        <f t="shared" si="31"/>
        <v>I</v>
      </c>
      <c r="C370" s="17">
        <f t="shared" si="32"/>
        <v>38652.303999999996</v>
      </c>
      <c r="D370" s="11" t="str">
        <f t="shared" si="33"/>
        <v>vis</v>
      </c>
      <c r="E370" s="55">
        <f>VLOOKUP(C370,Active!C$21:E$961,3,FALSE)</f>
        <v>7244.9991030487408</v>
      </c>
      <c r="F370" s="12" t="s">
        <v>394</v>
      </c>
      <c r="G370" s="11" t="str">
        <f t="shared" si="34"/>
        <v>38652.304</v>
      </c>
      <c r="H370" s="17">
        <f t="shared" si="35"/>
        <v>7245</v>
      </c>
      <c r="I370" s="56" t="s">
        <v>895</v>
      </c>
      <c r="J370" s="57" t="s">
        <v>896</v>
      </c>
      <c r="K370" s="56">
        <v>7245</v>
      </c>
      <c r="L370" s="56" t="s">
        <v>506</v>
      </c>
      <c r="M370" s="57" t="s">
        <v>649</v>
      </c>
      <c r="N370" s="57" t="s">
        <v>650</v>
      </c>
      <c r="O370" s="58" t="s">
        <v>897</v>
      </c>
      <c r="P370" s="58" t="s">
        <v>898</v>
      </c>
    </row>
    <row r="371" spans="1:16" ht="13.5" thickBot="1">
      <c r="A371" s="17" t="str">
        <f t="shared" si="30"/>
        <v> MVS 2.173 </v>
      </c>
      <c r="B371" s="12" t="str">
        <f t="shared" si="31"/>
        <v>I</v>
      </c>
      <c r="C371" s="17">
        <f t="shared" si="32"/>
        <v>38652.313999999998</v>
      </c>
      <c r="D371" s="11" t="str">
        <f t="shared" si="33"/>
        <v>vis</v>
      </c>
      <c r="E371" s="55">
        <f>VLOOKUP(C371,Active!C$21:E$961,3,FALSE)</f>
        <v>7245.0053347764051</v>
      </c>
      <c r="F371" s="12" t="s">
        <v>394</v>
      </c>
      <c r="G371" s="11" t="str">
        <f t="shared" si="34"/>
        <v>38652.314</v>
      </c>
      <c r="H371" s="17">
        <f t="shared" si="35"/>
        <v>7245</v>
      </c>
      <c r="I371" s="56" t="s">
        <v>899</v>
      </c>
      <c r="J371" s="57" t="s">
        <v>900</v>
      </c>
      <c r="K371" s="56">
        <v>7245</v>
      </c>
      <c r="L371" s="56" t="s">
        <v>604</v>
      </c>
      <c r="M371" s="57" t="s">
        <v>566</v>
      </c>
      <c r="N371" s="57"/>
      <c r="O371" s="58" t="s">
        <v>810</v>
      </c>
      <c r="P371" s="58" t="s">
        <v>901</v>
      </c>
    </row>
    <row r="372" spans="1:16" ht="13.5" thickBot="1">
      <c r="A372" s="17" t="str">
        <f t="shared" si="30"/>
        <v> MVS 2.173 </v>
      </c>
      <c r="B372" s="12" t="str">
        <f t="shared" si="31"/>
        <v>I</v>
      </c>
      <c r="C372" s="17">
        <f t="shared" si="32"/>
        <v>38663.535000000003</v>
      </c>
      <c r="D372" s="11" t="str">
        <f t="shared" si="33"/>
        <v>vis</v>
      </c>
      <c r="E372" s="55">
        <f>VLOOKUP(C372,Active!C$21:E$961,3,FALSE)</f>
        <v>7251.9979563871748</v>
      </c>
      <c r="F372" s="12" t="s">
        <v>394</v>
      </c>
      <c r="G372" s="11" t="str">
        <f t="shared" si="34"/>
        <v>38663.535</v>
      </c>
      <c r="H372" s="17">
        <f t="shared" si="35"/>
        <v>7252</v>
      </c>
      <c r="I372" s="56" t="s">
        <v>902</v>
      </c>
      <c r="J372" s="57" t="s">
        <v>903</v>
      </c>
      <c r="K372" s="56">
        <v>7252</v>
      </c>
      <c r="L372" s="56" t="s">
        <v>542</v>
      </c>
      <c r="M372" s="57" t="s">
        <v>566</v>
      </c>
      <c r="N372" s="57"/>
      <c r="O372" s="58" t="s">
        <v>810</v>
      </c>
      <c r="P372" s="58" t="s">
        <v>901</v>
      </c>
    </row>
    <row r="373" spans="1:16" ht="13.5" thickBot="1">
      <c r="A373" s="17" t="str">
        <f t="shared" si="30"/>
        <v>BAVM 18 </v>
      </c>
      <c r="B373" s="12" t="str">
        <f t="shared" si="31"/>
        <v>I</v>
      </c>
      <c r="C373" s="17">
        <f t="shared" si="32"/>
        <v>38915.474999999999</v>
      </c>
      <c r="D373" s="11" t="str">
        <f t="shared" si="33"/>
        <v>vis</v>
      </c>
      <c r="E373" s="55">
        <f>VLOOKUP(C373,Active!C$21:E$961,3,FALSE)</f>
        <v>7409.0001031313532</v>
      </c>
      <c r="F373" s="12" t="s">
        <v>394</v>
      </c>
      <c r="G373" s="11" t="str">
        <f t="shared" si="34"/>
        <v>38915.475</v>
      </c>
      <c r="H373" s="17">
        <f t="shared" si="35"/>
        <v>7409</v>
      </c>
      <c r="I373" s="56" t="s">
        <v>904</v>
      </c>
      <c r="J373" s="57" t="s">
        <v>905</v>
      </c>
      <c r="K373" s="56">
        <v>7409</v>
      </c>
      <c r="L373" s="56" t="s">
        <v>530</v>
      </c>
      <c r="M373" s="57" t="s">
        <v>566</v>
      </c>
      <c r="N373" s="57"/>
      <c r="O373" s="58" t="s">
        <v>801</v>
      </c>
      <c r="P373" s="59" t="s">
        <v>874</v>
      </c>
    </row>
    <row r="374" spans="1:16" ht="13.5" thickBot="1">
      <c r="A374" s="17" t="str">
        <f t="shared" si="30"/>
        <v> AN 289.193 </v>
      </c>
      <c r="B374" s="12" t="str">
        <f t="shared" si="31"/>
        <v>I</v>
      </c>
      <c r="C374" s="17">
        <f t="shared" si="32"/>
        <v>38944.357000000004</v>
      </c>
      <c r="D374" s="11" t="str">
        <f t="shared" si="33"/>
        <v>vis</v>
      </c>
      <c r="E374" s="55">
        <f>VLOOKUP(C374,Active!C$21:E$961,3,FALSE)</f>
        <v>7426.9985789679267</v>
      </c>
      <c r="F374" s="12" t="s">
        <v>394</v>
      </c>
      <c r="G374" s="11" t="str">
        <f t="shared" si="34"/>
        <v>38944.357</v>
      </c>
      <c r="H374" s="17">
        <f t="shared" si="35"/>
        <v>7427</v>
      </c>
      <c r="I374" s="56" t="s">
        <v>906</v>
      </c>
      <c r="J374" s="57" t="s">
        <v>907</v>
      </c>
      <c r="K374" s="56">
        <v>7427</v>
      </c>
      <c r="L374" s="56" t="s">
        <v>542</v>
      </c>
      <c r="M374" s="57" t="s">
        <v>566</v>
      </c>
      <c r="N374" s="57"/>
      <c r="O374" s="58" t="s">
        <v>908</v>
      </c>
      <c r="P374" s="58" t="s">
        <v>909</v>
      </c>
    </row>
    <row r="375" spans="1:16" ht="13.5" thickBot="1">
      <c r="A375" s="17" t="str">
        <f t="shared" si="30"/>
        <v> AN 289.193 </v>
      </c>
      <c r="B375" s="12" t="str">
        <f t="shared" si="31"/>
        <v>I</v>
      </c>
      <c r="C375" s="17">
        <f t="shared" si="32"/>
        <v>38944.357000000004</v>
      </c>
      <c r="D375" s="11" t="str">
        <f t="shared" si="33"/>
        <v>vis</v>
      </c>
      <c r="E375" s="55">
        <f>VLOOKUP(C375,Active!C$21:E$961,3,FALSE)</f>
        <v>7426.9985789679267</v>
      </c>
      <c r="F375" s="12" t="s">
        <v>394</v>
      </c>
      <c r="G375" s="11" t="str">
        <f t="shared" si="34"/>
        <v>38944.357</v>
      </c>
      <c r="H375" s="17">
        <f t="shared" si="35"/>
        <v>7427</v>
      </c>
      <c r="I375" s="56" t="s">
        <v>906</v>
      </c>
      <c r="J375" s="57" t="s">
        <v>907</v>
      </c>
      <c r="K375" s="56">
        <v>7427</v>
      </c>
      <c r="L375" s="56" t="s">
        <v>542</v>
      </c>
      <c r="M375" s="57" t="s">
        <v>566</v>
      </c>
      <c r="N375" s="57"/>
      <c r="O375" s="58" t="s">
        <v>910</v>
      </c>
      <c r="P375" s="58" t="s">
        <v>909</v>
      </c>
    </row>
    <row r="376" spans="1:16" ht="13.5" thickBot="1">
      <c r="A376" s="17" t="str">
        <f t="shared" si="30"/>
        <v> AN 289.193 </v>
      </c>
      <c r="B376" s="12" t="str">
        <f t="shared" si="31"/>
        <v>I</v>
      </c>
      <c r="C376" s="17">
        <f t="shared" si="32"/>
        <v>38944.360999999997</v>
      </c>
      <c r="D376" s="11" t="str">
        <f t="shared" si="33"/>
        <v>vis</v>
      </c>
      <c r="E376" s="55">
        <f>VLOOKUP(C376,Active!C$21:E$961,3,FALSE)</f>
        <v>7427.0010716589877</v>
      </c>
      <c r="F376" s="12" t="s">
        <v>394</v>
      </c>
      <c r="G376" s="11" t="str">
        <f t="shared" si="34"/>
        <v>38944.361</v>
      </c>
      <c r="H376" s="17">
        <f t="shared" si="35"/>
        <v>7427</v>
      </c>
      <c r="I376" s="56" t="s">
        <v>911</v>
      </c>
      <c r="J376" s="57" t="s">
        <v>912</v>
      </c>
      <c r="K376" s="56">
        <v>7427</v>
      </c>
      <c r="L376" s="56" t="s">
        <v>559</v>
      </c>
      <c r="M376" s="57" t="s">
        <v>566</v>
      </c>
      <c r="N376" s="57"/>
      <c r="O376" s="58" t="s">
        <v>913</v>
      </c>
      <c r="P376" s="58" t="s">
        <v>909</v>
      </c>
    </row>
    <row r="377" spans="1:16" ht="13.5" thickBot="1">
      <c r="A377" s="17" t="str">
        <f t="shared" si="30"/>
        <v> AN 289.193 </v>
      </c>
      <c r="B377" s="12" t="str">
        <f t="shared" si="31"/>
        <v>I</v>
      </c>
      <c r="C377" s="17">
        <f t="shared" si="32"/>
        <v>38944.360999999997</v>
      </c>
      <c r="D377" s="11" t="str">
        <f t="shared" si="33"/>
        <v>vis</v>
      </c>
      <c r="E377" s="55">
        <f>VLOOKUP(C377,Active!C$21:E$961,3,FALSE)</f>
        <v>7427.0010716589877</v>
      </c>
      <c r="F377" s="12" t="s">
        <v>394</v>
      </c>
      <c r="G377" s="11" t="str">
        <f t="shared" si="34"/>
        <v>38944.361</v>
      </c>
      <c r="H377" s="17">
        <f t="shared" si="35"/>
        <v>7427</v>
      </c>
      <c r="I377" s="56" t="s">
        <v>911</v>
      </c>
      <c r="J377" s="57" t="s">
        <v>912</v>
      </c>
      <c r="K377" s="56">
        <v>7427</v>
      </c>
      <c r="L377" s="56" t="s">
        <v>559</v>
      </c>
      <c r="M377" s="57" t="s">
        <v>566</v>
      </c>
      <c r="N377" s="57"/>
      <c r="O377" s="58" t="s">
        <v>914</v>
      </c>
      <c r="P377" s="58" t="s">
        <v>909</v>
      </c>
    </row>
    <row r="378" spans="1:16" ht="13.5" thickBot="1">
      <c r="A378" s="17" t="str">
        <f t="shared" si="30"/>
        <v> AN 289.192 </v>
      </c>
      <c r="B378" s="12" t="str">
        <f t="shared" si="31"/>
        <v>I</v>
      </c>
      <c r="C378" s="17">
        <f t="shared" si="32"/>
        <v>39058.293799999999</v>
      </c>
      <c r="D378" s="11" t="str">
        <f t="shared" si="33"/>
        <v>vis</v>
      </c>
      <c r="E378" s="55">
        <f>VLOOKUP(C378,Active!C$21:E$961,3,FALSE)</f>
        <v>7498.0008898084516</v>
      </c>
      <c r="F378" s="12" t="s">
        <v>394</v>
      </c>
      <c r="G378" s="11" t="str">
        <f t="shared" si="34"/>
        <v>39058.2938</v>
      </c>
      <c r="H378" s="17">
        <f t="shared" si="35"/>
        <v>7498</v>
      </c>
      <c r="I378" s="56" t="s">
        <v>915</v>
      </c>
      <c r="J378" s="57" t="s">
        <v>916</v>
      </c>
      <c r="K378" s="56">
        <v>7498</v>
      </c>
      <c r="L378" s="56" t="s">
        <v>675</v>
      </c>
      <c r="M378" s="57" t="s">
        <v>649</v>
      </c>
      <c r="N378" s="57" t="s">
        <v>650</v>
      </c>
      <c r="O378" s="58" t="s">
        <v>631</v>
      </c>
      <c r="P378" s="58" t="s">
        <v>898</v>
      </c>
    </row>
    <row r="379" spans="1:16" ht="13.5" thickBot="1">
      <c r="A379" s="17" t="str">
        <f t="shared" si="30"/>
        <v> MVS 4.137 </v>
      </c>
      <c r="B379" s="12" t="str">
        <f t="shared" si="31"/>
        <v>I</v>
      </c>
      <c r="C379" s="17">
        <f t="shared" si="32"/>
        <v>39058.296000000002</v>
      </c>
      <c r="D379" s="11" t="str">
        <f t="shared" si="33"/>
        <v>vis</v>
      </c>
      <c r="E379" s="55">
        <f>VLOOKUP(C379,Active!C$21:E$961,3,FALSE)</f>
        <v>7498.0022607885394</v>
      </c>
      <c r="F379" s="12" t="s">
        <v>394</v>
      </c>
      <c r="G379" s="11" t="str">
        <f t="shared" si="34"/>
        <v>39058.296</v>
      </c>
      <c r="H379" s="17">
        <f t="shared" si="35"/>
        <v>7498</v>
      </c>
      <c r="I379" s="56" t="s">
        <v>917</v>
      </c>
      <c r="J379" s="57" t="s">
        <v>918</v>
      </c>
      <c r="K379" s="56">
        <v>7498</v>
      </c>
      <c r="L379" s="56" t="s">
        <v>546</v>
      </c>
      <c r="M379" s="57" t="s">
        <v>566</v>
      </c>
      <c r="N379" s="57"/>
      <c r="O379" s="58" t="s">
        <v>810</v>
      </c>
      <c r="P379" s="58" t="s">
        <v>919</v>
      </c>
    </row>
    <row r="380" spans="1:16" ht="13.5" thickBot="1">
      <c r="A380" s="17" t="str">
        <f t="shared" si="30"/>
        <v> MVS 4.137 </v>
      </c>
      <c r="B380" s="12" t="str">
        <f t="shared" si="31"/>
        <v>I</v>
      </c>
      <c r="C380" s="17">
        <f t="shared" si="32"/>
        <v>39260.487999999998</v>
      </c>
      <c r="D380" s="11" t="str">
        <f t="shared" si="33"/>
        <v>vis</v>
      </c>
      <c r="E380" s="55">
        <f>VLOOKUP(C380,Active!C$21:E$961,3,FALSE)</f>
        <v>7624.0028087543205</v>
      </c>
      <c r="F380" s="12" t="s">
        <v>394</v>
      </c>
      <c r="G380" s="11" t="str">
        <f t="shared" si="34"/>
        <v>39260.488</v>
      </c>
      <c r="H380" s="17">
        <f t="shared" si="35"/>
        <v>7624</v>
      </c>
      <c r="I380" s="56" t="s">
        <v>920</v>
      </c>
      <c r="J380" s="57" t="s">
        <v>921</v>
      </c>
      <c r="K380" s="56">
        <v>7624</v>
      </c>
      <c r="L380" s="56" t="s">
        <v>593</v>
      </c>
      <c r="M380" s="57" t="s">
        <v>566</v>
      </c>
      <c r="N380" s="57"/>
      <c r="O380" s="58" t="s">
        <v>810</v>
      </c>
      <c r="P380" s="58" t="s">
        <v>919</v>
      </c>
    </row>
    <row r="381" spans="1:16" ht="13.5" thickBot="1">
      <c r="A381" s="17" t="str">
        <f t="shared" si="30"/>
        <v> AVSJ 3.63 </v>
      </c>
      <c r="B381" s="12" t="str">
        <f t="shared" si="31"/>
        <v>I</v>
      </c>
      <c r="C381" s="17">
        <f t="shared" si="32"/>
        <v>39677.701000000001</v>
      </c>
      <c r="D381" s="11" t="str">
        <f t="shared" si="33"/>
        <v>vis</v>
      </c>
      <c r="E381" s="55">
        <f>VLOOKUP(C381,Active!C$21:E$961,3,FALSE)</f>
        <v>7883.9985881048842</v>
      </c>
      <c r="F381" s="12" t="s">
        <v>394</v>
      </c>
      <c r="G381" s="11" t="str">
        <f t="shared" si="34"/>
        <v>39677.701</v>
      </c>
      <c r="H381" s="17">
        <f t="shared" si="35"/>
        <v>7884</v>
      </c>
      <c r="I381" s="56" t="s">
        <v>936</v>
      </c>
      <c r="J381" s="57" t="s">
        <v>937</v>
      </c>
      <c r="K381" s="56">
        <v>7884</v>
      </c>
      <c r="L381" s="56" t="s">
        <v>542</v>
      </c>
      <c r="M381" s="57" t="s">
        <v>566</v>
      </c>
      <c r="N381" s="57"/>
      <c r="O381" s="58" t="s">
        <v>938</v>
      </c>
      <c r="P381" s="58" t="s">
        <v>939</v>
      </c>
    </row>
    <row r="382" spans="1:16" ht="13.5" thickBot="1">
      <c r="A382" s="17" t="str">
        <f t="shared" si="30"/>
        <v> AVSJ 3.63 </v>
      </c>
      <c r="B382" s="12" t="str">
        <f t="shared" si="31"/>
        <v>I</v>
      </c>
      <c r="C382" s="17">
        <f t="shared" si="32"/>
        <v>39701.773999999998</v>
      </c>
      <c r="D382" s="11" t="str">
        <f t="shared" si="33"/>
        <v>vis</v>
      </c>
      <c r="E382" s="55">
        <f>VLOOKUP(C382,Active!C$21:E$961,3,FALSE)</f>
        <v>7899.0002261082664</v>
      </c>
      <c r="F382" s="12" t="s">
        <v>394</v>
      </c>
      <c r="G382" s="11" t="str">
        <f t="shared" si="34"/>
        <v>39701.774</v>
      </c>
      <c r="H382" s="17">
        <f t="shared" si="35"/>
        <v>7899</v>
      </c>
      <c r="I382" s="56" t="s">
        <v>943</v>
      </c>
      <c r="J382" s="57" t="s">
        <v>944</v>
      </c>
      <c r="K382" s="56">
        <v>7899</v>
      </c>
      <c r="L382" s="56" t="s">
        <v>530</v>
      </c>
      <c r="M382" s="57" t="s">
        <v>566</v>
      </c>
      <c r="N382" s="57"/>
      <c r="O382" s="58" t="s">
        <v>938</v>
      </c>
      <c r="P382" s="58" t="s">
        <v>939</v>
      </c>
    </row>
    <row r="383" spans="1:16" ht="13.5" thickBot="1">
      <c r="A383" s="17" t="str">
        <f t="shared" si="30"/>
        <v> AN 291.113 </v>
      </c>
      <c r="B383" s="12" t="str">
        <f t="shared" si="31"/>
        <v>I</v>
      </c>
      <c r="C383" s="17">
        <f t="shared" si="32"/>
        <v>39711.406999999999</v>
      </c>
      <c r="D383" s="11" t="str">
        <f t="shared" si="33"/>
        <v>vis</v>
      </c>
      <c r="E383" s="55">
        <f>VLOOKUP(C383,Active!C$21:E$961,3,FALSE)</f>
        <v>7905.0032493661338</v>
      </c>
      <c r="F383" s="12" t="s">
        <v>394</v>
      </c>
      <c r="G383" s="11" t="str">
        <f t="shared" si="34"/>
        <v>39711.407</v>
      </c>
      <c r="H383" s="17">
        <f t="shared" si="35"/>
        <v>7905</v>
      </c>
      <c r="I383" s="56" t="s">
        <v>945</v>
      </c>
      <c r="J383" s="57" t="s">
        <v>946</v>
      </c>
      <c r="K383" s="56">
        <v>7905</v>
      </c>
      <c r="L383" s="56" t="s">
        <v>775</v>
      </c>
      <c r="M383" s="57" t="s">
        <v>566</v>
      </c>
      <c r="N383" s="57"/>
      <c r="O383" s="58" t="s">
        <v>947</v>
      </c>
      <c r="P383" s="58" t="s">
        <v>948</v>
      </c>
    </row>
    <row r="384" spans="1:16" ht="13.5" thickBot="1">
      <c r="A384" s="17" t="str">
        <f t="shared" si="30"/>
        <v> MVS 4.137 </v>
      </c>
      <c r="B384" s="12" t="str">
        <f t="shared" si="31"/>
        <v>I</v>
      </c>
      <c r="C384" s="17">
        <f t="shared" si="32"/>
        <v>39711.409</v>
      </c>
      <c r="D384" s="11" t="str">
        <f t="shared" si="33"/>
        <v>vis</v>
      </c>
      <c r="E384" s="55">
        <f>VLOOKUP(C384,Active!C$21:E$961,3,FALSE)</f>
        <v>7905.0044957116661</v>
      </c>
      <c r="F384" s="12" t="s">
        <v>394</v>
      </c>
      <c r="G384" s="11" t="str">
        <f t="shared" si="34"/>
        <v>39711.409</v>
      </c>
      <c r="H384" s="17">
        <f t="shared" si="35"/>
        <v>7905</v>
      </c>
      <c r="I384" s="56" t="s">
        <v>949</v>
      </c>
      <c r="J384" s="57" t="s">
        <v>950</v>
      </c>
      <c r="K384" s="56">
        <v>7905</v>
      </c>
      <c r="L384" s="56" t="s">
        <v>628</v>
      </c>
      <c r="M384" s="57" t="s">
        <v>566</v>
      </c>
      <c r="N384" s="57"/>
      <c r="O384" s="58" t="s">
        <v>810</v>
      </c>
      <c r="P384" s="58" t="s">
        <v>919</v>
      </c>
    </row>
    <row r="385" spans="1:16" ht="13.5" thickBot="1">
      <c r="A385" s="17" t="str">
        <f t="shared" si="30"/>
        <v> AN 291.112 </v>
      </c>
      <c r="B385" s="12" t="str">
        <f t="shared" si="31"/>
        <v>I</v>
      </c>
      <c r="C385" s="17">
        <f t="shared" si="32"/>
        <v>39801.264000000003</v>
      </c>
      <c r="D385" s="11" t="str">
        <f t="shared" si="33"/>
        <v>vis</v>
      </c>
      <c r="E385" s="55">
        <f>VLOOKUP(C385,Active!C$21:E$961,3,FALSE)</f>
        <v>7960.9996846284675</v>
      </c>
      <c r="F385" s="12" t="s">
        <v>394</v>
      </c>
      <c r="G385" s="11" t="str">
        <f t="shared" si="34"/>
        <v>39801.2640</v>
      </c>
      <c r="H385" s="17">
        <f t="shared" si="35"/>
        <v>7961</v>
      </c>
      <c r="I385" s="56" t="s">
        <v>955</v>
      </c>
      <c r="J385" s="57" t="s">
        <v>956</v>
      </c>
      <c r="K385" s="56">
        <v>7961</v>
      </c>
      <c r="L385" s="56" t="s">
        <v>648</v>
      </c>
      <c r="M385" s="57" t="s">
        <v>649</v>
      </c>
      <c r="N385" s="57" t="s">
        <v>650</v>
      </c>
      <c r="O385" s="58" t="s">
        <v>957</v>
      </c>
      <c r="P385" s="58" t="s">
        <v>958</v>
      </c>
    </row>
    <row r="386" spans="1:16" ht="13.5" thickBot="1">
      <c r="A386" s="17" t="str">
        <f t="shared" si="30"/>
        <v>BAVM 23 </v>
      </c>
      <c r="B386" s="12" t="str">
        <f t="shared" si="31"/>
        <v>I</v>
      </c>
      <c r="C386" s="17">
        <f t="shared" si="32"/>
        <v>40109.373</v>
      </c>
      <c r="D386" s="11" t="str">
        <f t="shared" si="33"/>
        <v>vis</v>
      </c>
      <c r="E386" s="55">
        <f>VLOOKUP(C386,Active!C$21:E$961,3,FALSE)</f>
        <v>8153.0048224835236</v>
      </c>
      <c r="F386" s="12" t="s">
        <v>394</v>
      </c>
      <c r="G386" s="11" t="str">
        <f t="shared" si="34"/>
        <v>40109.373</v>
      </c>
      <c r="H386" s="17">
        <f t="shared" si="35"/>
        <v>8153</v>
      </c>
      <c r="I386" s="56" t="s">
        <v>975</v>
      </c>
      <c r="J386" s="57" t="s">
        <v>976</v>
      </c>
      <c r="K386" s="56">
        <v>8153</v>
      </c>
      <c r="L386" s="56" t="s">
        <v>628</v>
      </c>
      <c r="M386" s="57" t="s">
        <v>566</v>
      </c>
      <c r="N386" s="57"/>
      <c r="O386" s="58" t="s">
        <v>932</v>
      </c>
      <c r="P386" s="59" t="s">
        <v>977</v>
      </c>
    </row>
    <row r="387" spans="1:16" ht="13.5" thickBot="1">
      <c r="A387" s="17" t="str">
        <f t="shared" si="30"/>
        <v> AVSJ 3.63 </v>
      </c>
      <c r="B387" s="12" t="str">
        <f t="shared" si="31"/>
        <v>I</v>
      </c>
      <c r="C387" s="17">
        <f t="shared" si="32"/>
        <v>40112.578000000001</v>
      </c>
      <c r="D387" s="11" t="str">
        <f t="shared" si="33"/>
        <v>vis</v>
      </c>
      <c r="E387" s="55">
        <f>VLOOKUP(C387,Active!C$21:E$961,3,FALSE)</f>
        <v>8155.0020911995489</v>
      </c>
      <c r="F387" s="12" t="s">
        <v>394</v>
      </c>
      <c r="G387" s="11" t="str">
        <f t="shared" si="34"/>
        <v>40112.578</v>
      </c>
      <c r="H387" s="17">
        <f t="shared" si="35"/>
        <v>8155</v>
      </c>
      <c r="I387" s="56" t="s">
        <v>978</v>
      </c>
      <c r="J387" s="57" t="s">
        <v>979</v>
      </c>
      <c r="K387" s="56">
        <v>8155</v>
      </c>
      <c r="L387" s="56" t="s">
        <v>546</v>
      </c>
      <c r="M387" s="57" t="s">
        <v>566</v>
      </c>
      <c r="N387" s="57"/>
      <c r="O387" s="58" t="s">
        <v>980</v>
      </c>
      <c r="P387" s="58" t="s">
        <v>939</v>
      </c>
    </row>
    <row r="388" spans="1:16" ht="13.5" thickBot="1">
      <c r="A388" s="17" t="str">
        <f t="shared" si="30"/>
        <v> AVSJ 3.63 </v>
      </c>
      <c r="B388" s="12" t="str">
        <f t="shared" si="31"/>
        <v>I</v>
      </c>
      <c r="C388" s="17">
        <f t="shared" si="32"/>
        <v>40128.635999999999</v>
      </c>
      <c r="D388" s="11" t="str">
        <f t="shared" si="33"/>
        <v>vis</v>
      </c>
      <c r="E388" s="55">
        <f>VLOOKUP(C388,Active!C$21:E$961,3,FALSE)</f>
        <v>8165.008999480955</v>
      </c>
      <c r="F388" s="12" t="s">
        <v>394</v>
      </c>
      <c r="G388" s="11" t="str">
        <f t="shared" si="34"/>
        <v>40128.636</v>
      </c>
      <c r="H388" s="17">
        <f t="shared" si="35"/>
        <v>8165</v>
      </c>
      <c r="I388" s="56" t="s">
        <v>981</v>
      </c>
      <c r="J388" s="57" t="s">
        <v>982</v>
      </c>
      <c r="K388" s="56">
        <v>8165</v>
      </c>
      <c r="L388" s="56" t="s">
        <v>667</v>
      </c>
      <c r="M388" s="57" t="s">
        <v>566</v>
      </c>
      <c r="N388" s="57"/>
      <c r="O388" s="58" t="s">
        <v>980</v>
      </c>
      <c r="P388" s="58" t="s">
        <v>939</v>
      </c>
    </row>
    <row r="389" spans="1:16" ht="13.5" thickBot="1">
      <c r="A389" s="17" t="str">
        <f t="shared" si="30"/>
        <v> AVSJ 3.63 </v>
      </c>
      <c r="B389" s="12" t="str">
        <f t="shared" si="31"/>
        <v>I</v>
      </c>
      <c r="C389" s="17">
        <f t="shared" si="32"/>
        <v>40181.582000000002</v>
      </c>
      <c r="D389" s="11" t="str">
        <f t="shared" si="33"/>
        <v>vis</v>
      </c>
      <c r="E389" s="55">
        <f>VLOOKUP(C389,Active!C$21:E$961,3,FALSE)</f>
        <v>8198.0035047660149</v>
      </c>
      <c r="F389" s="12" t="s">
        <v>394</v>
      </c>
      <c r="G389" s="11" t="str">
        <f t="shared" si="34"/>
        <v>40181.582</v>
      </c>
      <c r="H389" s="17">
        <f t="shared" si="35"/>
        <v>8198</v>
      </c>
      <c r="I389" s="56" t="s">
        <v>983</v>
      </c>
      <c r="J389" s="57" t="s">
        <v>984</v>
      </c>
      <c r="K389" s="56">
        <v>8198</v>
      </c>
      <c r="L389" s="56" t="s">
        <v>775</v>
      </c>
      <c r="M389" s="57" t="s">
        <v>566</v>
      </c>
      <c r="N389" s="57"/>
      <c r="O389" s="58" t="s">
        <v>980</v>
      </c>
      <c r="P389" s="58" t="s">
        <v>939</v>
      </c>
    </row>
    <row r="390" spans="1:16" ht="13.5" thickBot="1">
      <c r="A390" s="17" t="str">
        <f t="shared" si="30"/>
        <v> AVSJ 3.63 </v>
      </c>
      <c r="B390" s="12" t="str">
        <f t="shared" si="31"/>
        <v>I</v>
      </c>
      <c r="C390" s="17">
        <f t="shared" si="32"/>
        <v>40197.627999999997</v>
      </c>
      <c r="D390" s="11" t="str">
        <f t="shared" si="33"/>
        <v>vis</v>
      </c>
      <c r="E390" s="55">
        <f>VLOOKUP(C390,Active!C$21:E$961,3,FALSE)</f>
        <v>8208.0029349742254</v>
      </c>
      <c r="F390" s="12" t="s">
        <v>394</v>
      </c>
      <c r="G390" s="11" t="str">
        <f t="shared" si="34"/>
        <v>40197.628</v>
      </c>
      <c r="H390" s="17">
        <f t="shared" si="35"/>
        <v>8208</v>
      </c>
      <c r="I390" s="56" t="s">
        <v>985</v>
      </c>
      <c r="J390" s="57" t="s">
        <v>986</v>
      </c>
      <c r="K390" s="56">
        <v>8208</v>
      </c>
      <c r="L390" s="56" t="s">
        <v>593</v>
      </c>
      <c r="M390" s="57" t="s">
        <v>566</v>
      </c>
      <c r="N390" s="57"/>
      <c r="O390" s="58" t="s">
        <v>980</v>
      </c>
      <c r="P390" s="58" t="s">
        <v>939</v>
      </c>
    </row>
    <row r="391" spans="1:16" ht="13.5" thickBot="1">
      <c r="A391" s="17" t="str">
        <f t="shared" si="30"/>
        <v> AVSJ 3.63 </v>
      </c>
      <c r="B391" s="12" t="str">
        <f t="shared" si="31"/>
        <v>I</v>
      </c>
      <c r="C391" s="17">
        <f t="shared" si="32"/>
        <v>40412.654000000002</v>
      </c>
      <c r="D391" s="11" t="str">
        <f t="shared" si="33"/>
        <v>vis</v>
      </c>
      <c r="E391" s="55">
        <f>VLOOKUP(C391,Active!C$21:E$961,3,FALSE)</f>
        <v>8342.0012822228364</v>
      </c>
      <c r="F391" s="12" t="s">
        <v>394</v>
      </c>
      <c r="G391" s="11" t="str">
        <f t="shared" si="34"/>
        <v>40412.654</v>
      </c>
      <c r="H391" s="17">
        <f t="shared" si="35"/>
        <v>8342</v>
      </c>
      <c r="I391" s="56" t="s">
        <v>990</v>
      </c>
      <c r="J391" s="57" t="s">
        <v>991</v>
      </c>
      <c r="K391" s="56">
        <v>8342</v>
      </c>
      <c r="L391" s="56" t="s">
        <v>515</v>
      </c>
      <c r="M391" s="57" t="s">
        <v>566</v>
      </c>
      <c r="N391" s="57"/>
      <c r="O391" s="58" t="s">
        <v>980</v>
      </c>
      <c r="P391" s="58" t="s">
        <v>939</v>
      </c>
    </row>
    <row r="392" spans="1:16" ht="13.5" thickBot="1">
      <c r="A392" s="17" t="str">
        <f t="shared" si="30"/>
        <v> BRNO 9 </v>
      </c>
      <c r="B392" s="12" t="str">
        <f t="shared" si="31"/>
        <v>I</v>
      </c>
      <c r="C392" s="17">
        <f t="shared" si="32"/>
        <v>40470.436000000002</v>
      </c>
      <c r="D392" s="11" t="str">
        <f t="shared" si="33"/>
        <v>vis</v>
      </c>
      <c r="E392" s="55">
        <f>VLOOKUP(C392,Active!C$21:E$961,3,FALSE)</f>
        <v>8378.0094510057697</v>
      </c>
      <c r="F392" s="12" t="s">
        <v>394</v>
      </c>
      <c r="G392" s="11" t="str">
        <f t="shared" si="34"/>
        <v>40470.436</v>
      </c>
      <c r="H392" s="17">
        <f t="shared" si="35"/>
        <v>8378</v>
      </c>
      <c r="I392" s="56" t="s">
        <v>992</v>
      </c>
      <c r="J392" s="57" t="s">
        <v>993</v>
      </c>
      <c r="K392" s="56">
        <v>8378</v>
      </c>
      <c r="L392" s="56" t="s">
        <v>994</v>
      </c>
      <c r="M392" s="57" t="s">
        <v>566</v>
      </c>
      <c r="N392" s="57"/>
      <c r="O392" s="58" t="s">
        <v>995</v>
      </c>
      <c r="P392" s="58" t="s">
        <v>996</v>
      </c>
    </row>
    <row r="393" spans="1:16" ht="13.5" thickBot="1">
      <c r="A393" s="17" t="str">
        <f t="shared" si="30"/>
        <v> BRNO 12 </v>
      </c>
      <c r="B393" s="12" t="str">
        <f t="shared" si="31"/>
        <v>I</v>
      </c>
      <c r="C393" s="17">
        <f t="shared" si="32"/>
        <v>40807.406999999999</v>
      </c>
      <c r="D393" s="11" t="str">
        <f t="shared" si="33"/>
        <v>vis</v>
      </c>
      <c r="E393" s="55">
        <f>VLOOKUP(C393,Active!C$21:E$961,3,FALSE)</f>
        <v>8588.0006012420708</v>
      </c>
      <c r="F393" s="12" t="s">
        <v>394</v>
      </c>
      <c r="G393" s="11" t="str">
        <f t="shared" si="34"/>
        <v>40807.407</v>
      </c>
      <c r="H393" s="17">
        <f t="shared" si="35"/>
        <v>8588</v>
      </c>
      <c r="I393" s="56" t="s">
        <v>1028</v>
      </c>
      <c r="J393" s="57" t="s">
        <v>1029</v>
      </c>
      <c r="K393" s="56">
        <v>8588</v>
      </c>
      <c r="L393" s="56" t="s">
        <v>527</v>
      </c>
      <c r="M393" s="57" t="s">
        <v>566</v>
      </c>
      <c r="N393" s="57"/>
      <c r="O393" s="58" t="s">
        <v>884</v>
      </c>
      <c r="P393" s="58" t="s">
        <v>1030</v>
      </c>
    </row>
    <row r="394" spans="1:16" ht="13.5" thickBot="1">
      <c r="A394" s="17" t="str">
        <f t="shared" si="30"/>
        <v> AVSJ 4.90 </v>
      </c>
      <c r="B394" s="12" t="str">
        <f t="shared" si="31"/>
        <v>I</v>
      </c>
      <c r="C394" s="17">
        <f t="shared" si="32"/>
        <v>40852.341</v>
      </c>
      <c r="D394" s="11" t="str">
        <f t="shared" si="33"/>
        <v>vis</v>
      </c>
      <c r="E394" s="55">
        <f>VLOOKUP(C394,Active!C$21:E$961,3,FALSE)</f>
        <v>8616.0022463234527</v>
      </c>
      <c r="F394" s="12" t="s">
        <v>394</v>
      </c>
      <c r="G394" s="11" t="str">
        <f t="shared" si="34"/>
        <v>40852.341</v>
      </c>
      <c r="H394" s="17">
        <f t="shared" si="35"/>
        <v>8616</v>
      </c>
      <c r="I394" s="56" t="s">
        <v>1037</v>
      </c>
      <c r="J394" s="57" t="s">
        <v>1038</v>
      </c>
      <c r="K394" s="56">
        <v>8616</v>
      </c>
      <c r="L394" s="56" t="s">
        <v>546</v>
      </c>
      <c r="M394" s="57" t="s">
        <v>566</v>
      </c>
      <c r="N394" s="57"/>
      <c r="O394" s="58" t="s">
        <v>938</v>
      </c>
      <c r="P394" s="58" t="s">
        <v>1039</v>
      </c>
    </row>
    <row r="395" spans="1:16" ht="13.5" thickBot="1">
      <c r="A395" s="17" t="str">
        <f t="shared" ref="A395:A448" si="36">P395</f>
        <v> BRNO 12 </v>
      </c>
      <c r="B395" s="12" t="str">
        <f t="shared" ref="B395:B448" si="37">IF(H395=INT(H395),"I","II")</f>
        <v>I</v>
      </c>
      <c r="C395" s="17">
        <f t="shared" ref="C395:C448" si="38">1*G395</f>
        <v>40868.394</v>
      </c>
      <c r="D395" s="11" t="str">
        <f t="shared" ref="D395:D448" si="39">VLOOKUP(F395,I$1:J$5,2,FALSE)</f>
        <v>vis</v>
      </c>
      <c r="E395" s="55">
        <f>VLOOKUP(C395,Active!C$21:E$961,3,FALSE)</f>
        <v>8626.0060387410285</v>
      </c>
      <c r="F395" s="12" t="s">
        <v>394</v>
      </c>
      <c r="G395" s="11" t="str">
        <f t="shared" ref="G395:G448" si="40">MID(I395,3,LEN(I395)-3)</f>
        <v>40868.394</v>
      </c>
      <c r="H395" s="17">
        <f t="shared" ref="H395:H448" si="41">1*K395</f>
        <v>8626</v>
      </c>
      <c r="I395" s="56" t="s">
        <v>1044</v>
      </c>
      <c r="J395" s="57" t="s">
        <v>1045</v>
      </c>
      <c r="K395" s="56">
        <v>8626</v>
      </c>
      <c r="L395" s="56" t="s">
        <v>877</v>
      </c>
      <c r="M395" s="57" t="s">
        <v>566</v>
      </c>
      <c r="N395" s="57"/>
      <c r="O395" s="58" t="s">
        <v>1046</v>
      </c>
      <c r="P395" s="58" t="s">
        <v>1030</v>
      </c>
    </row>
    <row r="396" spans="1:16" ht="13.5" thickBot="1">
      <c r="A396" s="17" t="str">
        <f t="shared" si="36"/>
        <v> BRNO 12 </v>
      </c>
      <c r="B396" s="12" t="str">
        <f t="shared" si="37"/>
        <v>I</v>
      </c>
      <c r="C396" s="17">
        <f t="shared" si="38"/>
        <v>40868.396000000001</v>
      </c>
      <c r="D396" s="11" t="str">
        <f t="shared" si="39"/>
        <v>vis</v>
      </c>
      <c r="E396" s="55">
        <f>VLOOKUP(C396,Active!C$21:E$961,3,FALSE)</f>
        <v>8626.0072850865618</v>
      </c>
      <c r="F396" s="12" t="s">
        <v>394</v>
      </c>
      <c r="G396" s="11" t="str">
        <f t="shared" si="40"/>
        <v>40868.396</v>
      </c>
      <c r="H396" s="17">
        <f t="shared" si="41"/>
        <v>8626</v>
      </c>
      <c r="I396" s="56" t="s">
        <v>1047</v>
      </c>
      <c r="J396" s="57" t="s">
        <v>1048</v>
      </c>
      <c r="K396" s="56">
        <v>8626</v>
      </c>
      <c r="L396" s="56" t="s">
        <v>625</v>
      </c>
      <c r="M396" s="57" t="s">
        <v>566</v>
      </c>
      <c r="N396" s="57"/>
      <c r="O396" s="58" t="s">
        <v>1049</v>
      </c>
      <c r="P396" s="58" t="s">
        <v>1030</v>
      </c>
    </row>
    <row r="397" spans="1:16" ht="13.5" thickBot="1">
      <c r="A397" s="17" t="str">
        <f t="shared" si="36"/>
        <v>BAVM 25 </v>
      </c>
      <c r="B397" s="12" t="str">
        <f t="shared" si="37"/>
        <v>I</v>
      </c>
      <c r="C397" s="17">
        <f t="shared" si="38"/>
        <v>41160.44</v>
      </c>
      <c r="D397" s="11" t="str">
        <f t="shared" si="39"/>
        <v>vis</v>
      </c>
      <c r="E397" s="55">
        <f>VLOOKUP(C397,Active!C$21:E$961,3,FALSE)</f>
        <v>8808.0011524508482</v>
      </c>
      <c r="F397" s="12" t="s">
        <v>394</v>
      </c>
      <c r="G397" s="11" t="str">
        <f t="shared" si="40"/>
        <v>41160.440</v>
      </c>
      <c r="H397" s="17">
        <f t="shared" si="41"/>
        <v>8808</v>
      </c>
      <c r="I397" s="56" t="s">
        <v>1068</v>
      </c>
      <c r="J397" s="57" t="s">
        <v>1069</v>
      </c>
      <c r="K397" s="56">
        <v>8808</v>
      </c>
      <c r="L397" s="56" t="s">
        <v>559</v>
      </c>
      <c r="M397" s="57" t="s">
        <v>507</v>
      </c>
      <c r="N397" s="57"/>
      <c r="O397" s="58" t="s">
        <v>868</v>
      </c>
      <c r="P397" s="59" t="s">
        <v>1070</v>
      </c>
    </row>
    <row r="398" spans="1:16" ht="13.5" thickBot="1">
      <c r="A398" s="17" t="str">
        <f t="shared" si="36"/>
        <v> BRNO 14 </v>
      </c>
      <c r="B398" s="12" t="str">
        <f t="shared" si="37"/>
        <v>I</v>
      </c>
      <c r="C398" s="17">
        <f t="shared" si="38"/>
        <v>41160.440999999999</v>
      </c>
      <c r="D398" s="11" t="str">
        <f t="shared" si="39"/>
        <v>vis</v>
      </c>
      <c r="E398" s="55">
        <f>VLOOKUP(C398,Active!C$21:E$961,3,FALSE)</f>
        <v>8808.001775623612</v>
      </c>
      <c r="F398" s="12" t="s">
        <v>394</v>
      </c>
      <c r="G398" s="11" t="str">
        <f t="shared" si="40"/>
        <v>41160.441</v>
      </c>
      <c r="H398" s="17">
        <f t="shared" si="41"/>
        <v>8808</v>
      </c>
      <c r="I398" s="56" t="s">
        <v>1071</v>
      </c>
      <c r="J398" s="57" t="s">
        <v>1072</v>
      </c>
      <c r="K398" s="56">
        <v>8808</v>
      </c>
      <c r="L398" s="56" t="s">
        <v>515</v>
      </c>
      <c r="M398" s="57" t="s">
        <v>566</v>
      </c>
      <c r="N398" s="57"/>
      <c r="O398" s="58" t="s">
        <v>1073</v>
      </c>
      <c r="P398" s="58" t="s">
        <v>1074</v>
      </c>
    </row>
    <row r="399" spans="1:16" ht="13.5" thickBot="1">
      <c r="A399" s="17" t="str">
        <f t="shared" si="36"/>
        <v> BRNO 14 </v>
      </c>
      <c r="B399" s="12" t="str">
        <f t="shared" si="37"/>
        <v>I</v>
      </c>
      <c r="C399" s="17">
        <f t="shared" si="38"/>
        <v>41160.449000000001</v>
      </c>
      <c r="D399" s="11" t="str">
        <f t="shared" si="39"/>
        <v>vis</v>
      </c>
      <c r="E399" s="55">
        <f>VLOOKUP(C399,Active!C$21:E$961,3,FALSE)</f>
        <v>8808.0067610057431</v>
      </c>
      <c r="F399" s="12" t="s">
        <v>394</v>
      </c>
      <c r="G399" s="11" t="str">
        <f t="shared" si="40"/>
        <v>41160.449</v>
      </c>
      <c r="H399" s="17">
        <f t="shared" si="41"/>
        <v>8808</v>
      </c>
      <c r="I399" s="56" t="s">
        <v>1075</v>
      </c>
      <c r="J399" s="57" t="s">
        <v>1076</v>
      </c>
      <c r="K399" s="56">
        <v>8808</v>
      </c>
      <c r="L399" s="56" t="s">
        <v>660</v>
      </c>
      <c r="M399" s="57" t="s">
        <v>566</v>
      </c>
      <c r="N399" s="57"/>
      <c r="O399" s="58" t="s">
        <v>1077</v>
      </c>
      <c r="P399" s="58" t="s">
        <v>1074</v>
      </c>
    </row>
    <row r="400" spans="1:16" ht="13.5" thickBot="1">
      <c r="A400" s="17" t="str">
        <f t="shared" si="36"/>
        <v> BRNO 14 </v>
      </c>
      <c r="B400" s="12" t="str">
        <f t="shared" si="37"/>
        <v>I</v>
      </c>
      <c r="C400" s="17">
        <f t="shared" si="38"/>
        <v>41160.449000000001</v>
      </c>
      <c r="D400" s="11" t="str">
        <f t="shared" si="39"/>
        <v>vis</v>
      </c>
      <c r="E400" s="55">
        <f>VLOOKUP(C400,Active!C$21:E$961,3,FALSE)</f>
        <v>8808.0067610057431</v>
      </c>
      <c r="F400" s="12" t="s">
        <v>394</v>
      </c>
      <c r="G400" s="11" t="str">
        <f t="shared" si="40"/>
        <v>41160.449</v>
      </c>
      <c r="H400" s="17">
        <f t="shared" si="41"/>
        <v>8808</v>
      </c>
      <c r="I400" s="56" t="s">
        <v>1075</v>
      </c>
      <c r="J400" s="57" t="s">
        <v>1076</v>
      </c>
      <c r="K400" s="56">
        <v>8808</v>
      </c>
      <c r="L400" s="56" t="s">
        <v>660</v>
      </c>
      <c r="M400" s="57" t="s">
        <v>566</v>
      </c>
      <c r="N400" s="57"/>
      <c r="O400" s="58" t="s">
        <v>1078</v>
      </c>
      <c r="P400" s="58" t="s">
        <v>1074</v>
      </c>
    </row>
    <row r="401" spans="1:16" ht="13.5" thickBot="1">
      <c r="A401" s="17" t="str">
        <f t="shared" si="36"/>
        <v> BRNO 14 </v>
      </c>
      <c r="B401" s="12" t="str">
        <f t="shared" si="37"/>
        <v>I</v>
      </c>
      <c r="C401" s="17">
        <f t="shared" si="38"/>
        <v>41160.449999999997</v>
      </c>
      <c r="D401" s="11" t="str">
        <f t="shared" si="39"/>
        <v>vis</v>
      </c>
      <c r="E401" s="55">
        <f>VLOOKUP(C401,Active!C$21:E$961,3,FALSE)</f>
        <v>8808.007384178507</v>
      </c>
      <c r="F401" s="12" t="s">
        <v>394</v>
      </c>
      <c r="G401" s="11" t="str">
        <f t="shared" si="40"/>
        <v>41160.450</v>
      </c>
      <c r="H401" s="17">
        <f t="shared" si="41"/>
        <v>8808</v>
      </c>
      <c r="I401" s="56" t="s">
        <v>1079</v>
      </c>
      <c r="J401" s="57" t="s">
        <v>1080</v>
      </c>
      <c r="K401" s="56">
        <v>8808</v>
      </c>
      <c r="L401" s="56" t="s">
        <v>625</v>
      </c>
      <c r="M401" s="57" t="s">
        <v>566</v>
      </c>
      <c r="N401" s="57"/>
      <c r="O401" s="58" t="s">
        <v>1081</v>
      </c>
      <c r="P401" s="58" t="s">
        <v>1074</v>
      </c>
    </row>
    <row r="402" spans="1:16" ht="13.5" thickBot="1">
      <c r="A402" s="17" t="str">
        <f t="shared" si="36"/>
        <v> BRNO 14 </v>
      </c>
      <c r="B402" s="12" t="str">
        <f t="shared" si="37"/>
        <v>I</v>
      </c>
      <c r="C402" s="17">
        <f t="shared" si="38"/>
        <v>41160.449999999997</v>
      </c>
      <c r="D402" s="11" t="str">
        <f t="shared" si="39"/>
        <v>vis</v>
      </c>
      <c r="E402" s="55">
        <f>VLOOKUP(C402,Active!C$21:E$961,3,FALSE)</f>
        <v>8808.007384178507</v>
      </c>
      <c r="F402" s="12" t="s">
        <v>394</v>
      </c>
      <c r="G402" s="11" t="str">
        <f t="shared" si="40"/>
        <v>41160.450</v>
      </c>
      <c r="H402" s="17">
        <f t="shared" si="41"/>
        <v>8808</v>
      </c>
      <c r="I402" s="56" t="s">
        <v>1079</v>
      </c>
      <c r="J402" s="57" t="s">
        <v>1080</v>
      </c>
      <c r="K402" s="56">
        <v>8808</v>
      </c>
      <c r="L402" s="56" t="s">
        <v>625</v>
      </c>
      <c r="M402" s="57" t="s">
        <v>566</v>
      </c>
      <c r="N402" s="57"/>
      <c r="O402" s="58" t="s">
        <v>1082</v>
      </c>
      <c r="P402" s="58" t="s">
        <v>1074</v>
      </c>
    </row>
    <row r="403" spans="1:16" ht="13.5" thickBot="1">
      <c r="A403" s="17" t="str">
        <f t="shared" si="36"/>
        <v> BRNO 14 </v>
      </c>
      <c r="B403" s="12" t="str">
        <f t="shared" si="37"/>
        <v>I</v>
      </c>
      <c r="C403" s="17">
        <f t="shared" si="38"/>
        <v>41160.453000000001</v>
      </c>
      <c r="D403" s="11" t="str">
        <f t="shared" si="39"/>
        <v>vis</v>
      </c>
      <c r="E403" s="55">
        <f>VLOOKUP(C403,Active!C$21:E$961,3,FALSE)</f>
        <v>8808.0092536968095</v>
      </c>
      <c r="F403" s="12" t="s">
        <v>394</v>
      </c>
      <c r="G403" s="11" t="str">
        <f t="shared" si="40"/>
        <v>41160.453</v>
      </c>
      <c r="H403" s="17">
        <f t="shared" si="41"/>
        <v>8808</v>
      </c>
      <c r="I403" s="56" t="s">
        <v>1083</v>
      </c>
      <c r="J403" s="57" t="s">
        <v>1084</v>
      </c>
      <c r="K403" s="56">
        <v>8808</v>
      </c>
      <c r="L403" s="56" t="s">
        <v>667</v>
      </c>
      <c r="M403" s="57" t="s">
        <v>566</v>
      </c>
      <c r="N403" s="57"/>
      <c r="O403" s="58" t="s">
        <v>1085</v>
      </c>
      <c r="P403" s="58" t="s">
        <v>1074</v>
      </c>
    </row>
    <row r="404" spans="1:16" ht="13.5" thickBot="1">
      <c r="A404" s="17" t="str">
        <f t="shared" si="36"/>
        <v> BRNO 14 </v>
      </c>
      <c r="B404" s="12" t="str">
        <f t="shared" si="37"/>
        <v>I</v>
      </c>
      <c r="C404" s="17">
        <f t="shared" si="38"/>
        <v>41160.455999999998</v>
      </c>
      <c r="D404" s="11" t="str">
        <f t="shared" si="39"/>
        <v>vis</v>
      </c>
      <c r="E404" s="55">
        <f>VLOOKUP(C404,Active!C$21:E$961,3,FALSE)</f>
        <v>8808.0111232151066</v>
      </c>
      <c r="F404" s="12" t="s">
        <v>394</v>
      </c>
      <c r="G404" s="11" t="str">
        <f t="shared" si="40"/>
        <v>41160.456</v>
      </c>
      <c r="H404" s="17">
        <f t="shared" si="41"/>
        <v>8808</v>
      </c>
      <c r="I404" s="56" t="s">
        <v>1086</v>
      </c>
      <c r="J404" s="57" t="s">
        <v>1087</v>
      </c>
      <c r="K404" s="56">
        <v>8808</v>
      </c>
      <c r="L404" s="56" t="s">
        <v>1088</v>
      </c>
      <c r="M404" s="57" t="s">
        <v>566</v>
      </c>
      <c r="N404" s="57"/>
      <c r="O404" s="58" t="s">
        <v>1089</v>
      </c>
      <c r="P404" s="58" t="s">
        <v>1074</v>
      </c>
    </row>
    <row r="405" spans="1:16" ht="13.5" thickBot="1">
      <c r="A405" s="17" t="str">
        <f t="shared" si="36"/>
        <v>BAVM 25 </v>
      </c>
      <c r="B405" s="12" t="str">
        <f t="shared" si="37"/>
        <v>I</v>
      </c>
      <c r="C405" s="17">
        <f t="shared" si="38"/>
        <v>41184.504999999997</v>
      </c>
      <c r="D405" s="11" t="str">
        <f t="shared" si="39"/>
        <v>vis</v>
      </c>
      <c r="E405" s="55">
        <f>VLOOKUP(C405,Active!C$21:E$961,3,FALSE)</f>
        <v>8822.9978050720983</v>
      </c>
      <c r="F405" s="12" t="s">
        <v>394</v>
      </c>
      <c r="G405" s="11" t="str">
        <f t="shared" si="40"/>
        <v>41184.505</v>
      </c>
      <c r="H405" s="17">
        <f t="shared" si="41"/>
        <v>8823</v>
      </c>
      <c r="I405" s="56" t="s">
        <v>1090</v>
      </c>
      <c r="J405" s="57" t="s">
        <v>1091</v>
      </c>
      <c r="K405" s="56">
        <v>8823</v>
      </c>
      <c r="L405" s="56" t="s">
        <v>510</v>
      </c>
      <c r="M405" s="57" t="s">
        <v>566</v>
      </c>
      <c r="N405" s="57"/>
      <c r="O405" s="58" t="s">
        <v>820</v>
      </c>
      <c r="P405" s="59" t="s">
        <v>1070</v>
      </c>
    </row>
    <row r="406" spans="1:16" ht="13.5" thickBot="1">
      <c r="A406" s="17" t="str">
        <f t="shared" si="36"/>
        <v> AVSJ 5.36 </v>
      </c>
      <c r="B406" s="12" t="str">
        <f t="shared" si="37"/>
        <v>I</v>
      </c>
      <c r="C406" s="17">
        <f t="shared" si="38"/>
        <v>41213.402999999998</v>
      </c>
      <c r="D406" s="11" t="str">
        <f t="shared" si="39"/>
        <v>vis</v>
      </c>
      <c r="E406" s="55">
        <f>VLOOKUP(C406,Active!C$21:E$961,3,FALSE)</f>
        <v>8841.0062516729304</v>
      </c>
      <c r="F406" s="12" t="s">
        <v>394</v>
      </c>
      <c r="G406" s="11" t="str">
        <f t="shared" si="40"/>
        <v>41213.403</v>
      </c>
      <c r="H406" s="17">
        <f t="shared" si="41"/>
        <v>8841</v>
      </c>
      <c r="I406" s="56" t="s">
        <v>1102</v>
      </c>
      <c r="J406" s="57" t="s">
        <v>1103</v>
      </c>
      <c r="K406" s="56">
        <v>8841</v>
      </c>
      <c r="L406" s="56" t="s">
        <v>660</v>
      </c>
      <c r="M406" s="57" t="s">
        <v>566</v>
      </c>
      <c r="N406" s="57"/>
      <c r="O406" s="58" t="s">
        <v>938</v>
      </c>
      <c r="P406" s="58" t="s">
        <v>1104</v>
      </c>
    </row>
    <row r="407" spans="1:16" ht="13.5" thickBot="1">
      <c r="A407" s="17" t="str">
        <f t="shared" si="36"/>
        <v>BAVM 25 </v>
      </c>
      <c r="B407" s="12" t="str">
        <f t="shared" si="37"/>
        <v>I</v>
      </c>
      <c r="C407" s="17">
        <f t="shared" si="38"/>
        <v>41266.353999999999</v>
      </c>
      <c r="D407" s="11" t="str">
        <f t="shared" si="39"/>
        <v>vis</v>
      </c>
      <c r="E407" s="55">
        <f>VLOOKUP(C407,Active!C$21:E$961,3,FALSE)</f>
        <v>8874.0038728218206</v>
      </c>
      <c r="F407" s="12" t="s">
        <v>394</v>
      </c>
      <c r="G407" s="11" t="str">
        <f t="shared" si="40"/>
        <v>41266.354</v>
      </c>
      <c r="H407" s="17">
        <f t="shared" si="41"/>
        <v>8874</v>
      </c>
      <c r="I407" s="56" t="s">
        <v>1114</v>
      </c>
      <c r="J407" s="57" t="s">
        <v>1115</v>
      </c>
      <c r="K407" s="56">
        <v>8874</v>
      </c>
      <c r="L407" s="56" t="s">
        <v>584</v>
      </c>
      <c r="M407" s="57" t="s">
        <v>566</v>
      </c>
      <c r="N407" s="57"/>
      <c r="O407" s="58" t="s">
        <v>1116</v>
      </c>
      <c r="P407" s="59" t="s">
        <v>1070</v>
      </c>
    </row>
    <row r="408" spans="1:16" ht="13.5" thickBot="1">
      <c r="A408" s="17" t="str">
        <f t="shared" si="36"/>
        <v>BAVM 25 </v>
      </c>
      <c r="B408" s="12" t="str">
        <f t="shared" si="37"/>
        <v>I</v>
      </c>
      <c r="C408" s="17">
        <f t="shared" si="38"/>
        <v>41303.26</v>
      </c>
      <c r="D408" s="11" t="str">
        <f t="shared" si="39"/>
        <v>vis</v>
      </c>
      <c r="E408" s="55">
        <f>VLOOKUP(C408,Active!C$21:E$961,3,FALSE)</f>
        <v>8897.0026869352641</v>
      </c>
      <c r="F408" s="12" t="s">
        <v>394</v>
      </c>
      <c r="G408" s="11" t="str">
        <f t="shared" si="40"/>
        <v>41303.260</v>
      </c>
      <c r="H408" s="17">
        <f t="shared" si="41"/>
        <v>8897</v>
      </c>
      <c r="I408" s="56" t="s">
        <v>1126</v>
      </c>
      <c r="J408" s="57" t="s">
        <v>1127</v>
      </c>
      <c r="K408" s="56">
        <v>8897</v>
      </c>
      <c r="L408" s="56" t="s">
        <v>593</v>
      </c>
      <c r="M408" s="57" t="s">
        <v>566</v>
      </c>
      <c r="N408" s="57"/>
      <c r="O408" s="58" t="s">
        <v>1116</v>
      </c>
      <c r="P408" s="59" t="s">
        <v>1070</v>
      </c>
    </row>
    <row r="409" spans="1:16" ht="13.5" thickBot="1">
      <c r="A409" s="17" t="str">
        <f t="shared" si="36"/>
        <v> BRNO 17 </v>
      </c>
      <c r="B409" s="12" t="str">
        <f t="shared" si="37"/>
        <v>I</v>
      </c>
      <c r="C409" s="17">
        <f t="shared" si="38"/>
        <v>41505.453000000001</v>
      </c>
      <c r="D409" s="11" t="str">
        <f t="shared" si="39"/>
        <v>vis</v>
      </c>
      <c r="E409" s="55">
        <f>VLOOKUP(C409,Active!C$21:E$961,3,FALSE)</f>
        <v>9023.0038580738146</v>
      </c>
      <c r="F409" s="12" t="s">
        <v>394</v>
      </c>
      <c r="G409" s="11" t="str">
        <f t="shared" si="40"/>
        <v>41505.453</v>
      </c>
      <c r="H409" s="17">
        <f t="shared" si="41"/>
        <v>9023</v>
      </c>
      <c r="I409" s="56" t="s">
        <v>1132</v>
      </c>
      <c r="J409" s="57" t="s">
        <v>1133</v>
      </c>
      <c r="K409" s="56">
        <v>9023</v>
      </c>
      <c r="L409" s="56" t="s">
        <v>584</v>
      </c>
      <c r="M409" s="57" t="s">
        <v>566</v>
      </c>
      <c r="N409" s="57"/>
      <c r="O409" s="58" t="s">
        <v>1134</v>
      </c>
      <c r="P409" s="58" t="s">
        <v>1135</v>
      </c>
    </row>
    <row r="410" spans="1:16" ht="13.5" thickBot="1">
      <c r="A410" s="17" t="str">
        <f t="shared" si="36"/>
        <v> BRNO 17 </v>
      </c>
      <c r="B410" s="12" t="str">
        <f t="shared" si="37"/>
        <v>I</v>
      </c>
      <c r="C410" s="17">
        <f t="shared" si="38"/>
        <v>41505.455999999998</v>
      </c>
      <c r="D410" s="11" t="str">
        <f t="shared" si="39"/>
        <v>vis</v>
      </c>
      <c r="E410" s="55">
        <f>VLOOKUP(C410,Active!C$21:E$961,3,FALSE)</f>
        <v>9023.0057275921117</v>
      </c>
      <c r="F410" s="12" t="s">
        <v>394</v>
      </c>
      <c r="G410" s="11" t="str">
        <f t="shared" si="40"/>
        <v>41505.456</v>
      </c>
      <c r="H410" s="17">
        <f t="shared" si="41"/>
        <v>9023</v>
      </c>
      <c r="I410" s="56" t="s">
        <v>1136</v>
      </c>
      <c r="J410" s="57" t="s">
        <v>1137</v>
      </c>
      <c r="K410" s="56">
        <v>9023</v>
      </c>
      <c r="L410" s="56" t="s">
        <v>877</v>
      </c>
      <c r="M410" s="57" t="s">
        <v>566</v>
      </c>
      <c r="N410" s="57"/>
      <c r="O410" s="58" t="s">
        <v>1085</v>
      </c>
      <c r="P410" s="58" t="s">
        <v>1135</v>
      </c>
    </row>
    <row r="411" spans="1:16" ht="13.5" thickBot="1">
      <c r="A411" s="17" t="str">
        <f t="shared" si="36"/>
        <v> BRNO 17 </v>
      </c>
      <c r="B411" s="12" t="str">
        <f t="shared" si="37"/>
        <v>I</v>
      </c>
      <c r="C411" s="17">
        <f t="shared" si="38"/>
        <v>41505.455999999998</v>
      </c>
      <c r="D411" s="11" t="str">
        <f t="shared" si="39"/>
        <v>vis</v>
      </c>
      <c r="E411" s="55">
        <f>VLOOKUP(C411,Active!C$21:E$961,3,FALSE)</f>
        <v>9023.0057275921117</v>
      </c>
      <c r="F411" s="12" t="s">
        <v>394</v>
      </c>
      <c r="G411" s="11" t="str">
        <f t="shared" si="40"/>
        <v>41505.456</v>
      </c>
      <c r="H411" s="17">
        <f t="shared" si="41"/>
        <v>9023</v>
      </c>
      <c r="I411" s="56" t="s">
        <v>1136</v>
      </c>
      <c r="J411" s="57" t="s">
        <v>1137</v>
      </c>
      <c r="K411" s="56">
        <v>9023</v>
      </c>
      <c r="L411" s="56" t="s">
        <v>877</v>
      </c>
      <c r="M411" s="57" t="s">
        <v>566</v>
      </c>
      <c r="N411" s="57"/>
      <c r="O411" s="58" t="s">
        <v>1138</v>
      </c>
      <c r="P411" s="58" t="s">
        <v>1135</v>
      </c>
    </row>
    <row r="412" spans="1:16" ht="13.5" thickBot="1">
      <c r="A412" s="17" t="str">
        <f t="shared" si="36"/>
        <v> BRNO 17 </v>
      </c>
      <c r="B412" s="12" t="str">
        <f t="shared" si="37"/>
        <v>I</v>
      </c>
      <c r="C412" s="17">
        <f t="shared" si="38"/>
        <v>41505.457000000002</v>
      </c>
      <c r="D412" s="11" t="str">
        <f t="shared" si="39"/>
        <v>vis</v>
      </c>
      <c r="E412" s="55">
        <f>VLOOKUP(C412,Active!C$21:E$961,3,FALSE)</f>
        <v>9023.0063507648811</v>
      </c>
      <c r="F412" s="12" t="s">
        <v>394</v>
      </c>
      <c r="G412" s="11" t="str">
        <f t="shared" si="40"/>
        <v>41505.457</v>
      </c>
      <c r="H412" s="17">
        <f t="shared" si="41"/>
        <v>9023</v>
      </c>
      <c r="I412" s="56" t="s">
        <v>1139</v>
      </c>
      <c r="J412" s="57" t="s">
        <v>1140</v>
      </c>
      <c r="K412" s="56">
        <v>9023</v>
      </c>
      <c r="L412" s="56" t="s">
        <v>660</v>
      </c>
      <c r="M412" s="57" t="s">
        <v>566</v>
      </c>
      <c r="N412" s="57"/>
      <c r="O412" s="58" t="s">
        <v>1141</v>
      </c>
      <c r="P412" s="58" t="s">
        <v>1135</v>
      </c>
    </row>
    <row r="413" spans="1:16" ht="13.5" thickBot="1">
      <c r="A413" s="17" t="str">
        <f t="shared" si="36"/>
        <v> BRNO 17 </v>
      </c>
      <c r="B413" s="12" t="str">
        <f t="shared" si="37"/>
        <v>I</v>
      </c>
      <c r="C413" s="17">
        <f t="shared" si="38"/>
        <v>41505.46</v>
      </c>
      <c r="D413" s="11" t="str">
        <f t="shared" si="39"/>
        <v>vis</v>
      </c>
      <c r="E413" s="55">
        <f>VLOOKUP(C413,Active!C$21:E$961,3,FALSE)</f>
        <v>9023.0082202831782</v>
      </c>
      <c r="F413" s="12" t="s">
        <v>394</v>
      </c>
      <c r="G413" s="11" t="str">
        <f t="shared" si="40"/>
        <v>41505.460</v>
      </c>
      <c r="H413" s="17">
        <f t="shared" si="41"/>
        <v>9023</v>
      </c>
      <c r="I413" s="56" t="s">
        <v>1142</v>
      </c>
      <c r="J413" s="57" t="s">
        <v>1143</v>
      </c>
      <c r="K413" s="56">
        <v>9023</v>
      </c>
      <c r="L413" s="56" t="s">
        <v>612</v>
      </c>
      <c r="M413" s="57" t="s">
        <v>566</v>
      </c>
      <c r="N413" s="57"/>
      <c r="O413" s="58" t="s">
        <v>1144</v>
      </c>
      <c r="P413" s="58" t="s">
        <v>1135</v>
      </c>
    </row>
    <row r="414" spans="1:16" ht="13.5" thickBot="1">
      <c r="A414" s="17" t="str">
        <f t="shared" si="36"/>
        <v> BRNO 17 </v>
      </c>
      <c r="B414" s="12" t="str">
        <f t="shared" si="37"/>
        <v>I</v>
      </c>
      <c r="C414" s="17">
        <f t="shared" si="38"/>
        <v>41505.461000000003</v>
      </c>
      <c r="D414" s="11" t="str">
        <f t="shared" si="39"/>
        <v>vis</v>
      </c>
      <c r="E414" s="55">
        <f>VLOOKUP(C414,Active!C$21:E$961,3,FALSE)</f>
        <v>9023.0088434559457</v>
      </c>
      <c r="F414" s="12" t="s">
        <v>394</v>
      </c>
      <c r="G414" s="11" t="str">
        <f t="shared" si="40"/>
        <v>41505.461</v>
      </c>
      <c r="H414" s="17">
        <f t="shared" si="41"/>
        <v>9023</v>
      </c>
      <c r="I414" s="56" t="s">
        <v>1145</v>
      </c>
      <c r="J414" s="57" t="s">
        <v>1146</v>
      </c>
      <c r="K414" s="56">
        <v>9023</v>
      </c>
      <c r="L414" s="56" t="s">
        <v>667</v>
      </c>
      <c r="M414" s="57" t="s">
        <v>566</v>
      </c>
      <c r="N414" s="57"/>
      <c r="O414" s="58" t="s">
        <v>1147</v>
      </c>
      <c r="P414" s="58" t="s">
        <v>1135</v>
      </c>
    </row>
    <row r="415" spans="1:16" ht="13.5" thickBot="1">
      <c r="A415" s="17" t="str">
        <f t="shared" si="36"/>
        <v> BRNO 17 </v>
      </c>
      <c r="B415" s="12" t="str">
        <f t="shared" si="37"/>
        <v>I</v>
      </c>
      <c r="C415" s="17">
        <f t="shared" si="38"/>
        <v>41505.462</v>
      </c>
      <c r="D415" s="11" t="str">
        <f t="shared" si="39"/>
        <v>vis</v>
      </c>
      <c r="E415" s="55">
        <f>VLOOKUP(C415,Active!C$21:E$961,3,FALSE)</f>
        <v>9023.0094666287096</v>
      </c>
      <c r="F415" s="12" t="s">
        <v>394</v>
      </c>
      <c r="G415" s="11" t="str">
        <f t="shared" si="40"/>
        <v>41505.462</v>
      </c>
      <c r="H415" s="17">
        <f t="shared" si="41"/>
        <v>9023</v>
      </c>
      <c r="I415" s="56" t="s">
        <v>1148</v>
      </c>
      <c r="J415" s="57" t="s">
        <v>1149</v>
      </c>
      <c r="K415" s="56">
        <v>9023</v>
      </c>
      <c r="L415" s="56" t="s">
        <v>994</v>
      </c>
      <c r="M415" s="57" t="s">
        <v>566</v>
      </c>
      <c r="N415" s="57"/>
      <c r="O415" s="58" t="s">
        <v>1150</v>
      </c>
      <c r="P415" s="58" t="s">
        <v>1135</v>
      </c>
    </row>
    <row r="416" spans="1:16" ht="13.5" thickBot="1">
      <c r="A416" s="17" t="str">
        <f t="shared" si="36"/>
        <v> BRNO 17 </v>
      </c>
      <c r="B416" s="12" t="str">
        <f t="shared" si="37"/>
        <v>I</v>
      </c>
      <c r="C416" s="17">
        <f t="shared" si="38"/>
        <v>41505.462</v>
      </c>
      <c r="D416" s="11" t="str">
        <f t="shared" si="39"/>
        <v>vis</v>
      </c>
      <c r="E416" s="55">
        <f>VLOOKUP(C416,Active!C$21:E$961,3,FALSE)</f>
        <v>9023.0094666287096</v>
      </c>
      <c r="F416" s="12" t="s">
        <v>394</v>
      </c>
      <c r="G416" s="11" t="str">
        <f t="shared" si="40"/>
        <v>41505.462</v>
      </c>
      <c r="H416" s="17">
        <f t="shared" si="41"/>
        <v>9023</v>
      </c>
      <c r="I416" s="56" t="s">
        <v>1148</v>
      </c>
      <c r="J416" s="57" t="s">
        <v>1149</v>
      </c>
      <c r="K416" s="56">
        <v>9023</v>
      </c>
      <c r="L416" s="56" t="s">
        <v>994</v>
      </c>
      <c r="M416" s="57" t="s">
        <v>566</v>
      </c>
      <c r="N416" s="57"/>
      <c r="O416" s="58" t="s">
        <v>1151</v>
      </c>
      <c r="P416" s="58" t="s">
        <v>1135</v>
      </c>
    </row>
    <row r="417" spans="1:16" ht="13.5" thickBot="1">
      <c r="A417" s="17" t="str">
        <f t="shared" si="36"/>
        <v> BRNO 17 </v>
      </c>
      <c r="B417" s="12" t="str">
        <f t="shared" si="37"/>
        <v>I</v>
      </c>
      <c r="C417" s="17">
        <f t="shared" si="38"/>
        <v>41505.462</v>
      </c>
      <c r="D417" s="11" t="str">
        <f t="shared" si="39"/>
        <v>vis</v>
      </c>
      <c r="E417" s="55">
        <f>VLOOKUP(C417,Active!C$21:E$961,3,FALSE)</f>
        <v>9023.0094666287096</v>
      </c>
      <c r="F417" s="12" t="s">
        <v>394</v>
      </c>
      <c r="G417" s="11" t="str">
        <f t="shared" si="40"/>
        <v>41505.462</v>
      </c>
      <c r="H417" s="17">
        <f t="shared" si="41"/>
        <v>9023</v>
      </c>
      <c r="I417" s="56" t="s">
        <v>1148</v>
      </c>
      <c r="J417" s="57" t="s">
        <v>1149</v>
      </c>
      <c r="K417" s="56">
        <v>9023</v>
      </c>
      <c r="L417" s="56" t="s">
        <v>994</v>
      </c>
      <c r="M417" s="57" t="s">
        <v>566</v>
      </c>
      <c r="N417" s="57"/>
      <c r="O417" s="58" t="s">
        <v>1152</v>
      </c>
      <c r="P417" s="58" t="s">
        <v>1135</v>
      </c>
    </row>
    <row r="418" spans="1:16" ht="13.5" thickBot="1">
      <c r="A418" s="17" t="str">
        <f t="shared" si="36"/>
        <v> BBS 4 </v>
      </c>
      <c r="B418" s="12" t="str">
        <f t="shared" si="37"/>
        <v>I</v>
      </c>
      <c r="C418" s="17">
        <f t="shared" si="38"/>
        <v>41521.495999999999</v>
      </c>
      <c r="D418" s="11" t="str">
        <f t="shared" si="39"/>
        <v>vis</v>
      </c>
      <c r="E418" s="55">
        <f>VLOOKUP(C418,Active!C$21:E$961,3,FALSE)</f>
        <v>9033.001418763728</v>
      </c>
      <c r="F418" s="12" t="s">
        <v>394</v>
      </c>
      <c r="G418" s="11" t="str">
        <f t="shared" si="40"/>
        <v>41521.496</v>
      </c>
      <c r="H418" s="17">
        <f t="shared" si="41"/>
        <v>9033</v>
      </c>
      <c r="I418" s="56" t="s">
        <v>1156</v>
      </c>
      <c r="J418" s="57" t="s">
        <v>1157</v>
      </c>
      <c r="K418" s="56">
        <v>9033</v>
      </c>
      <c r="L418" s="56" t="s">
        <v>515</v>
      </c>
      <c r="M418" s="57" t="s">
        <v>566</v>
      </c>
      <c r="N418" s="57"/>
      <c r="O418" s="58" t="s">
        <v>924</v>
      </c>
      <c r="P418" s="58" t="s">
        <v>1155</v>
      </c>
    </row>
    <row r="419" spans="1:16" ht="13.5" thickBot="1">
      <c r="A419" s="17" t="str">
        <f t="shared" si="36"/>
        <v>BAVM 28 </v>
      </c>
      <c r="B419" s="12" t="str">
        <f t="shared" si="37"/>
        <v>I</v>
      </c>
      <c r="C419" s="17">
        <f t="shared" si="38"/>
        <v>41603.334999999999</v>
      </c>
      <c r="D419" s="11" t="str">
        <f t="shared" si="39"/>
        <v>vis</v>
      </c>
      <c r="E419" s="55">
        <f>VLOOKUP(C419,Active!C$21:E$961,3,FALSE)</f>
        <v>9084.0012547857841</v>
      </c>
      <c r="F419" s="12" t="s">
        <v>394</v>
      </c>
      <c r="G419" s="11" t="str">
        <f t="shared" si="40"/>
        <v>41603.335</v>
      </c>
      <c r="H419" s="17">
        <f t="shared" si="41"/>
        <v>9084</v>
      </c>
      <c r="I419" s="56" t="s">
        <v>1170</v>
      </c>
      <c r="J419" s="57" t="s">
        <v>1171</v>
      </c>
      <c r="K419" s="56">
        <v>9084</v>
      </c>
      <c r="L419" s="56" t="s">
        <v>515</v>
      </c>
      <c r="M419" s="57" t="s">
        <v>566</v>
      </c>
      <c r="N419" s="57"/>
      <c r="O419" s="58" t="s">
        <v>1116</v>
      </c>
      <c r="P419" s="59" t="s">
        <v>1172</v>
      </c>
    </row>
    <row r="420" spans="1:16" ht="13.5" thickBot="1">
      <c r="A420" s="17" t="str">
        <f t="shared" si="36"/>
        <v> JBAA 85.446 </v>
      </c>
      <c r="B420" s="12" t="str">
        <f t="shared" si="37"/>
        <v>I</v>
      </c>
      <c r="C420" s="17">
        <f t="shared" si="38"/>
        <v>41925.887000000002</v>
      </c>
      <c r="D420" s="11" t="str">
        <f t="shared" si="39"/>
        <v>vis</v>
      </c>
      <c r="E420" s="55">
        <f>VLOOKUP(C420,Active!C$21:E$961,3,FALSE)</f>
        <v>9285.0068769046611</v>
      </c>
      <c r="F420" s="12" t="s">
        <v>394</v>
      </c>
      <c r="G420" s="11" t="str">
        <f t="shared" si="40"/>
        <v>41925.887</v>
      </c>
      <c r="H420" s="17">
        <f t="shared" si="41"/>
        <v>9285</v>
      </c>
      <c r="I420" s="56" t="s">
        <v>1223</v>
      </c>
      <c r="J420" s="57" t="s">
        <v>1224</v>
      </c>
      <c r="K420" s="56">
        <v>9285</v>
      </c>
      <c r="L420" s="56" t="s">
        <v>660</v>
      </c>
      <c r="M420" s="57" t="s">
        <v>566</v>
      </c>
      <c r="N420" s="57"/>
      <c r="O420" s="58" t="s">
        <v>1225</v>
      </c>
      <c r="P420" s="58" t="s">
        <v>1226</v>
      </c>
    </row>
    <row r="421" spans="1:16" ht="13.5" thickBot="1">
      <c r="A421" s="17" t="str">
        <f t="shared" si="36"/>
        <v>BAVM 28 </v>
      </c>
      <c r="B421" s="12" t="str">
        <f t="shared" si="37"/>
        <v>I</v>
      </c>
      <c r="C421" s="17">
        <f t="shared" si="38"/>
        <v>41927.485000000001</v>
      </c>
      <c r="D421" s="11" t="str">
        <f t="shared" si="39"/>
        <v>vis</v>
      </c>
      <c r="E421" s="55">
        <f>VLOOKUP(C421,Active!C$21:E$961,3,FALSE)</f>
        <v>9286.002706985224</v>
      </c>
      <c r="F421" s="12" t="s">
        <v>394</v>
      </c>
      <c r="G421" s="11" t="str">
        <f t="shared" si="40"/>
        <v>41927.485</v>
      </c>
      <c r="H421" s="17">
        <f t="shared" si="41"/>
        <v>9286</v>
      </c>
      <c r="I421" s="56" t="s">
        <v>1227</v>
      </c>
      <c r="J421" s="57" t="s">
        <v>1228</v>
      </c>
      <c r="K421" s="56">
        <v>9286</v>
      </c>
      <c r="L421" s="56" t="s">
        <v>593</v>
      </c>
      <c r="M421" s="57" t="s">
        <v>566</v>
      </c>
      <c r="N421" s="57"/>
      <c r="O421" s="58" t="s">
        <v>784</v>
      </c>
      <c r="P421" s="59" t="s">
        <v>1172</v>
      </c>
    </row>
    <row r="422" spans="1:16" ht="13.5" thickBot="1">
      <c r="A422" s="17" t="str">
        <f t="shared" si="36"/>
        <v> AVSJ 5.87 </v>
      </c>
      <c r="B422" s="12" t="str">
        <f t="shared" si="37"/>
        <v>I</v>
      </c>
      <c r="C422" s="17">
        <f t="shared" si="38"/>
        <v>42020.553</v>
      </c>
      <c r="D422" s="11" t="str">
        <f t="shared" si="39"/>
        <v>vis</v>
      </c>
      <c r="E422" s="55">
        <f>VLOOKUP(C422,Active!C$21:E$961,3,FALSE)</f>
        <v>9344.0001500001781</v>
      </c>
      <c r="F422" s="12" t="s">
        <v>394</v>
      </c>
      <c r="G422" s="11" t="str">
        <f t="shared" si="40"/>
        <v>42020.553</v>
      </c>
      <c r="H422" s="17">
        <f t="shared" si="41"/>
        <v>9344</v>
      </c>
      <c r="I422" s="56" t="s">
        <v>1242</v>
      </c>
      <c r="J422" s="57" t="s">
        <v>1243</v>
      </c>
      <c r="K422" s="56">
        <v>9344</v>
      </c>
      <c r="L422" s="56" t="s">
        <v>530</v>
      </c>
      <c r="M422" s="57" t="s">
        <v>566</v>
      </c>
      <c r="N422" s="57"/>
      <c r="O422" s="58" t="s">
        <v>938</v>
      </c>
      <c r="P422" s="58" t="s">
        <v>1244</v>
      </c>
    </row>
    <row r="423" spans="1:16" ht="13.5" thickBot="1">
      <c r="A423" s="17" t="str">
        <f t="shared" si="36"/>
        <v> PZ 21.600 </v>
      </c>
      <c r="B423" s="12" t="str">
        <f t="shared" si="37"/>
        <v>I</v>
      </c>
      <c r="C423" s="17">
        <f t="shared" si="38"/>
        <v>42280.512900000002</v>
      </c>
      <c r="D423" s="11" t="str">
        <f t="shared" si="39"/>
        <v>vis</v>
      </c>
      <c r="E423" s="55">
        <f>VLOOKUP(C423,Active!C$21:E$961,3,FALSE)</f>
        <v>9506.0000800128928</v>
      </c>
      <c r="F423" s="12" t="s">
        <v>394</v>
      </c>
      <c r="G423" s="11" t="str">
        <f t="shared" si="40"/>
        <v>42280.5129</v>
      </c>
      <c r="H423" s="17">
        <f t="shared" si="41"/>
        <v>9506</v>
      </c>
      <c r="I423" s="56" t="s">
        <v>1262</v>
      </c>
      <c r="J423" s="57" t="s">
        <v>1263</v>
      </c>
      <c r="K423" s="56">
        <v>9506</v>
      </c>
      <c r="L423" s="56" t="s">
        <v>690</v>
      </c>
      <c r="M423" s="57" t="s">
        <v>649</v>
      </c>
      <c r="N423" s="57" t="s">
        <v>650</v>
      </c>
      <c r="O423" s="58" t="s">
        <v>1264</v>
      </c>
      <c r="P423" s="58" t="s">
        <v>1265</v>
      </c>
    </row>
    <row r="424" spans="1:16" ht="13.5" thickBot="1">
      <c r="A424" s="17" t="str">
        <f t="shared" si="36"/>
        <v> BRNO 20 </v>
      </c>
      <c r="B424" s="12" t="str">
        <f t="shared" si="37"/>
        <v>I</v>
      </c>
      <c r="C424" s="17">
        <f t="shared" si="38"/>
        <v>42301.377</v>
      </c>
      <c r="D424" s="11" t="str">
        <f t="shared" si="39"/>
        <v>vis</v>
      </c>
      <c r="E424" s="55">
        <f>VLOOKUP(C424,Active!C$21:E$961,3,FALSE)</f>
        <v>9519.0020189264633</v>
      </c>
      <c r="F424" s="12" t="s">
        <v>394</v>
      </c>
      <c r="G424" s="11" t="str">
        <f t="shared" si="40"/>
        <v>42301.377</v>
      </c>
      <c r="H424" s="17">
        <f t="shared" si="41"/>
        <v>9519</v>
      </c>
      <c r="I424" s="56" t="s">
        <v>1273</v>
      </c>
      <c r="J424" s="57" t="s">
        <v>1274</v>
      </c>
      <c r="K424" s="56">
        <v>9519</v>
      </c>
      <c r="L424" s="56" t="s">
        <v>546</v>
      </c>
      <c r="M424" s="57" t="s">
        <v>566</v>
      </c>
      <c r="N424" s="57"/>
      <c r="O424" s="58" t="s">
        <v>1275</v>
      </c>
      <c r="P424" s="58" t="s">
        <v>1276</v>
      </c>
    </row>
    <row r="425" spans="1:16" ht="13.5" thickBot="1">
      <c r="A425" s="17" t="str">
        <f t="shared" si="36"/>
        <v> BRNO 20 </v>
      </c>
      <c r="B425" s="12" t="str">
        <f t="shared" si="37"/>
        <v>I</v>
      </c>
      <c r="C425" s="17">
        <f t="shared" si="38"/>
        <v>42301.381000000001</v>
      </c>
      <c r="D425" s="11" t="str">
        <f t="shared" si="39"/>
        <v>vis</v>
      </c>
      <c r="E425" s="55">
        <f>VLOOKUP(C425,Active!C$21:E$961,3,FALSE)</f>
        <v>9519.0045116175297</v>
      </c>
      <c r="F425" s="12" t="s">
        <v>394</v>
      </c>
      <c r="G425" s="11" t="str">
        <f t="shared" si="40"/>
        <v>42301.381</v>
      </c>
      <c r="H425" s="17">
        <f t="shared" si="41"/>
        <v>9519</v>
      </c>
      <c r="I425" s="56" t="s">
        <v>1277</v>
      </c>
      <c r="J425" s="57" t="s">
        <v>1278</v>
      </c>
      <c r="K425" s="56">
        <v>9519</v>
      </c>
      <c r="L425" s="56" t="s">
        <v>628</v>
      </c>
      <c r="M425" s="57" t="s">
        <v>566</v>
      </c>
      <c r="N425" s="57"/>
      <c r="O425" s="58" t="s">
        <v>1279</v>
      </c>
      <c r="P425" s="58" t="s">
        <v>1276</v>
      </c>
    </row>
    <row r="426" spans="1:16" ht="13.5" thickBot="1">
      <c r="A426" s="17" t="str">
        <f t="shared" si="36"/>
        <v>BAVM 29 </v>
      </c>
      <c r="B426" s="12" t="str">
        <f t="shared" si="37"/>
        <v>I</v>
      </c>
      <c r="C426" s="17">
        <f t="shared" si="38"/>
        <v>42309.402000000002</v>
      </c>
      <c r="D426" s="11" t="str">
        <f t="shared" si="39"/>
        <v>vis</v>
      </c>
      <c r="E426" s="55">
        <f>VLOOKUP(C426,Active!C$21:E$961,3,FALSE)</f>
        <v>9524.0029803761026</v>
      </c>
      <c r="F426" s="12" t="s">
        <v>394</v>
      </c>
      <c r="G426" s="11" t="str">
        <f t="shared" si="40"/>
        <v>42309.402</v>
      </c>
      <c r="H426" s="17">
        <f t="shared" si="41"/>
        <v>9524</v>
      </c>
      <c r="I426" s="56" t="s">
        <v>1285</v>
      </c>
      <c r="J426" s="57" t="s">
        <v>1286</v>
      </c>
      <c r="K426" s="56">
        <v>9524</v>
      </c>
      <c r="L426" s="56" t="s">
        <v>593</v>
      </c>
      <c r="M426" s="57" t="s">
        <v>566</v>
      </c>
      <c r="N426" s="57"/>
      <c r="O426" s="58" t="s">
        <v>1116</v>
      </c>
      <c r="P426" s="59" t="s">
        <v>1287</v>
      </c>
    </row>
    <row r="427" spans="1:16" ht="13.5" thickBot="1">
      <c r="A427" s="17" t="str">
        <f t="shared" si="36"/>
        <v> AVSJ 7.36 </v>
      </c>
      <c r="B427" s="12" t="str">
        <f t="shared" si="37"/>
        <v>I</v>
      </c>
      <c r="C427" s="17">
        <f t="shared" si="38"/>
        <v>42660.821000000004</v>
      </c>
      <c r="D427" s="11" t="str">
        <f t="shared" si="39"/>
        <v>vis</v>
      </c>
      <c r="E427" s="55">
        <f>VLOOKUP(C427,Active!C$21:E$961,3,FALSE)</f>
        <v>9742.997730740055</v>
      </c>
      <c r="F427" s="12" t="s">
        <v>394</v>
      </c>
      <c r="G427" s="11" t="str">
        <f t="shared" si="40"/>
        <v>42660.821</v>
      </c>
      <c r="H427" s="17">
        <f t="shared" si="41"/>
        <v>9743</v>
      </c>
      <c r="I427" s="56" t="s">
        <v>1306</v>
      </c>
      <c r="J427" s="57" t="s">
        <v>1307</v>
      </c>
      <c r="K427" s="56">
        <v>9743</v>
      </c>
      <c r="L427" s="56" t="s">
        <v>510</v>
      </c>
      <c r="M427" s="57" t="s">
        <v>566</v>
      </c>
      <c r="N427" s="57"/>
      <c r="O427" s="58" t="s">
        <v>938</v>
      </c>
      <c r="P427" s="58" t="s">
        <v>1308</v>
      </c>
    </row>
    <row r="428" spans="1:16" ht="13.5" thickBot="1">
      <c r="A428" s="17" t="str">
        <f t="shared" si="36"/>
        <v> AVSJ 7.36 </v>
      </c>
      <c r="B428" s="12" t="str">
        <f t="shared" si="37"/>
        <v>I</v>
      </c>
      <c r="C428" s="17">
        <f t="shared" si="38"/>
        <v>42665.646999999997</v>
      </c>
      <c r="D428" s="11" t="str">
        <f t="shared" si="39"/>
        <v>vis</v>
      </c>
      <c r="E428" s="55">
        <f>VLOOKUP(C428,Active!C$21:E$961,3,FALSE)</f>
        <v>9746.0051625102642</v>
      </c>
      <c r="F428" s="12" t="s">
        <v>394</v>
      </c>
      <c r="G428" s="11" t="str">
        <f t="shared" si="40"/>
        <v>42665.647</v>
      </c>
      <c r="H428" s="17">
        <f t="shared" si="41"/>
        <v>9746</v>
      </c>
      <c r="I428" s="56" t="s">
        <v>1313</v>
      </c>
      <c r="J428" s="57" t="s">
        <v>1314</v>
      </c>
      <c r="K428" s="56">
        <v>9746</v>
      </c>
      <c r="L428" s="56" t="s">
        <v>604</v>
      </c>
      <c r="M428" s="57" t="s">
        <v>566</v>
      </c>
      <c r="N428" s="57"/>
      <c r="O428" s="58" t="s">
        <v>938</v>
      </c>
      <c r="P428" s="58" t="s">
        <v>1308</v>
      </c>
    </row>
    <row r="429" spans="1:16" ht="13.5" thickBot="1">
      <c r="A429" s="17" t="str">
        <f t="shared" si="36"/>
        <v> AVSJ 7.36 </v>
      </c>
      <c r="B429" s="12" t="str">
        <f t="shared" si="37"/>
        <v>I</v>
      </c>
      <c r="C429" s="17">
        <f t="shared" si="38"/>
        <v>42689.705000000002</v>
      </c>
      <c r="D429" s="11" t="str">
        <f t="shared" si="39"/>
        <v>vis</v>
      </c>
      <c r="E429" s="55">
        <f>VLOOKUP(C429,Active!C$21:E$961,3,FALSE)</f>
        <v>9760.9974529221563</v>
      </c>
      <c r="F429" s="12" t="s">
        <v>394</v>
      </c>
      <c r="G429" s="11" t="str">
        <f t="shared" si="40"/>
        <v>42689.705</v>
      </c>
      <c r="H429" s="17">
        <f t="shared" si="41"/>
        <v>9761</v>
      </c>
      <c r="I429" s="56" t="s">
        <v>1318</v>
      </c>
      <c r="J429" s="57" t="s">
        <v>1319</v>
      </c>
      <c r="K429" s="56">
        <v>9761</v>
      </c>
      <c r="L429" s="56" t="s">
        <v>798</v>
      </c>
      <c r="M429" s="57" t="s">
        <v>566</v>
      </c>
      <c r="N429" s="57"/>
      <c r="O429" s="58" t="s">
        <v>938</v>
      </c>
      <c r="P429" s="58" t="s">
        <v>1308</v>
      </c>
    </row>
    <row r="430" spans="1:16" ht="13.5" thickBot="1">
      <c r="A430" s="17" t="str">
        <f t="shared" si="36"/>
        <v> BRNO 21 </v>
      </c>
      <c r="B430" s="12" t="str">
        <f t="shared" si="37"/>
        <v>I</v>
      </c>
      <c r="C430" s="17">
        <f t="shared" si="38"/>
        <v>42962.502999999997</v>
      </c>
      <c r="D430" s="11" t="str">
        <f t="shared" si="39"/>
        <v>vis</v>
      </c>
      <c r="E430" s="55">
        <f>VLOOKUP(C430,Active!C$21:E$961,3,FALSE)</f>
        <v>9930.9977372260328</v>
      </c>
      <c r="F430" s="12" t="s">
        <v>394</v>
      </c>
      <c r="G430" s="11" t="str">
        <f t="shared" si="40"/>
        <v>42962.503</v>
      </c>
      <c r="H430" s="17">
        <f t="shared" si="41"/>
        <v>9931</v>
      </c>
      <c r="I430" s="56" t="s">
        <v>1331</v>
      </c>
      <c r="J430" s="57" t="s">
        <v>1332</v>
      </c>
      <c r="K430" s="56">
        <v>9931</v>
      </c>
      <c r="L430" s="56" t="s">
        <v>510</v>
      </c>
      <c r="M430" s="57" t="s">
        <v>566</v>
      </c>
      <c r="N430" s="57"/>
      <c r="O430" s="58" t="s">
        <v>1279</v>
      </c>
      <c r="P430" s="58" t="s">
        <v>1333</v>
      </c>
    </row>
    <row r="431" spans="1:16" ht="13.5" thickBot="1">
      <c r="A431" s="17" t="str">
        <f t="shared" si="36"/>
        <v>BAVM 29 </v>
      </c>
      <c r="B431" s="12" t="str">
        <f t="shared" si="37"/>
        <v>I</v>
      </c>
      <c r="C431" s="17">
        <f t="shared" si="38"/>
        <v>42962.506999999998</v>
      </c>
      <c r="D431" s="11" t="str">
        <f t="shared" si="39"/>
        <v>vis</v>
      </c>
      <c r="E431" s="55">
        <f>VLOOKUP(C431,Active!C$21:E$961,3,FALSE)</f>
        <v>9931.0002299170992</v>
      </c>
      <c r="F431" s="12" t="s">
        <v>394</v>
      </c>
      <c r="G431" s="11" t="str">
        <f t="shared" si="40"/>
        <v>42962.507</v>
      </c>
      <c r="H431" s="17">
        <f t="shared" si="41"/>
        <v>9931</v>
      </c>
      <c r="I431" s="56" t="s">
        <v>1334</v>
      </c>
      <c r="J431" s="57" t="s">
        <v>1335</v>
      </c>
      <c r="K431" s="56">
        <v>9931</v>
      </c>
      <c r="L431" s="56" t="s">
        <v>530</v>
      </c>
      <c r="M431" s="57" t="s">
        <v>566</v>
      </c>
      <c r="N431" s="57"/>
      <c r="O431" s="58" t="s">
        <v>1336</v>
      </c>
      <c r="P431" s="59" t="s">
        <v>1287</v>
      </c>
    </row>
    <row r="432" spans="1:16" ht="13.5" thickBot="1">
      <c r="A432" s="17" t="str">
        <f t="shared" si="36"/>
        <v>IBVS 1449 </v>
      </c>
      <c r="B432" s="12" t="str">
        <f t="shared" si="37"/>
        <v>I</v>
      </c>
      <c r="C432" s="17">
        <f t="shared" si="38"/>
        <v>43368.495699999999</v>
      </c>
      <c r="D432" s="11" t="str">
        <f t="shared" si="39"/>
        <v>vis</v>
      </c>
      <c r="E432" s="55">
        <f>VLOOKUP(C432,Active!C$21:E$961,3,FALSE)</f>
        <v>10184.001331186766</v>
      </c>
      <c r="F432" s="12" t="s">
        <v>394</v>
      </c>
      <c r="G432" s="11" t="str">
        <f t="shared" si="40"/>
        <v>43368.4957</v>
      </c>
      <c r="H432" s="17">
        <f t="shared" si="41"/>
        <v>10184</v>
      </c>
      <c r="I432" s="56" t="s">
        <v>1366</v>
      </c>
      <c r="J432" s="57" t="s">
        <v>1367</v>
      </c>
      <c r="K432" s="56">
        <v>10184</v>
      </c>
      <c r="L432" s="56" t="s">
        <v>1368</v>
      </c>
      <c r="M432" s="57" t="s">
        <v>649</v>
      </c>
      <c r="N432" s="57" t="s">
        <v>650</v>
      </c>
      <c r="O432" s="58" t="s">
        <v>1369</v>
      </c>
      <c r="P432" s="59" t="s">
        <v>1370</v>
      </c>
    </row>
    <row r="433" spans="1:16" ht="13.5" thickBot="1">
      <c r="A433" s="17" t="str">
        <f t="shared" si="36"/>
        <v> BBS 37 </v>
      </c>
      <c r="B433" s="12" t="str">
        <f t="shared" si="37"/>
        <v>I</v>
      </c>
      <c r="C433" s="17">
        <f t="shared" si="38"/>
        <v>43689.430999999997</v>
      </c>
      <c r="D433" s="11" t="str">
        <f t="shared" si="39"/>
        <v>vis</v>
      </c>
      <c r="E433" s="55">
        <f>VLOOKUP(C433,Active!C$21:E$961,3,FALSE)</f>
        <v>10383.999469894346</v>
      </c>
      <c r="F433" s="12" t="s">
        <v>394</v>
      </c>
      <c r="G433" s="11" t="str">
        <f t="shared" si="40"/>
        <v>43689.431</v>
      </c>
      <c r="H433" s="17">
        <f t="shared" si="41"/>
        <v>10384</v>
      </c>
      <c r="I433" s="56" t="s">
        <v>1388</v>
      </c>
      <c r="J433" s="57" t="s">
        <v>1389</v>
      </c>
      <c r="K433" s="56">
        <v>10384</v>
      </c>
      <c r="L433" s="56" t="s">
        <v>506</v>
      </c>
      <c r="M433" s="57" t="s">
        <v>566</v>
      </c>
      <c r="N433" s="57"/>
      <c r="O433" s="58" t="s">
        <v>999</v>
      </c>
      <c r="P433" s="58" t="s">
        <v>1390</v>
      </c>
    </row>
    <row r="434" spans="1:16" ht="13.5" thickBot="1">
      <c r="A434" s="17" t="str">
        <f t="shared" si="36"/>
        <v>BAVM 31 </v>
      </c>
      <c r="B434" s="12" t="str">
        <f t="shared" si="37"/>
        <v>I</v>
      </c>
      <c r="C434" s="17">
        <f t="shared" si="38"/>
        <v>43795.351000000002</v>
      </c>
      <c r="D434" s="11" t="str">
        <f t="shared" si="39"/>
        <v>vis</v>
      </c>
      <c r="E434" s="55">
        <f>VLOOKUP(C434,Active!C$21:E$961,3,FALSE)</f>
        <v>10450.005929301922</v>
      </c>
      <c r="F434" s="12" t="s">
        <v>394</v>
      </c>
      <c r="G434" s="11" t="str">
        <f t="shared" si="40"/>
        <v>43795.351</v>
      </c>
      <c r="H434" s="17">
        <f t="shared" si="41"/>
        <v>10450</v>
      </c>
      <c r="I434" s="56" t="s">
        <v>1413</v>
      </c>
      <c r="J434" s="57" t="s">
        <v>1414</v>
      </c>
      <c r="K434" s="56">
        <v>10450</v>
      </c>
      <c r="L434" s="56" t="s">
        <v>877</v>
      </c>
      <c r="M434" s="57" t="s">
        <v>566</v>
      </c>
      <c r="N434" s="57"/>
      <c r="O434" s="58" t="s">
        <v>801</v>
      </c>
      <c r="P434" s="59" t="s">
        <v>1415</v>
      </c>
    </row>
    <row r="435" spans="1:16" ht="13.5" thickBot="1">
      <c r="A435" s="17" t="str">
        <f t="shared" si="36"/>
        <v>BAVM 31 </v>
      </c>
      <c r="B435" s="12" t="str">
        <f t="shared" si="37"/>
        <v>I</v>
      </c>
      <c r="C435" s="17">
        <f t="shared" si="38"/>
        <v>43819.417999999998</v>
      </c>
      <c r="D435" s="11" t="str">
        <f t="shared" si="39"/>
        <v>vis</v>
      </c>
      <c r="E435" s="55">
        <f>VLOOKUP(C435,Active!C$21:E$961,3,FALSE)</f>
        <v>10465.003828268706</v>
      </c>
      <c r="F435" s="12" t="s">
        <v>394</v>
      </c>
      <c r="G435" s="11" t="str">
        <f t="shared" si="40"/>
        <v>43819.418</v>
      </c>
      <c r="H435" s="17">
        <f t="shared" si="41"/>
        <v>10465</v>
      </c>
      <c r="I435" s="56" t="s">
        <v>1418</v>
      </c>
      <c r="J435" s="57" t="s">
        <v>1419</v>
      </c>
      <c r="K435" s="56">
        <v>10465</v>
      </c>
      <c r="L435" s="56" t="s">
        <v>775</v>
      </c>
      <c r="M435" s="57" t="s">
        <v>566</v>
      </c>
      <c r="N435" s="57"/>
      <c r="O435" s="58" t="s">
        <v>1420</v>
      </c>
      <c r="P435" s="59" t="s">
        <v>1415</v>
      </c>
    </row>
    <row r="436" spans="1:16" ht="13.5" thickBot="1">
      <c r="A436" s="17" t="str">
        <f t="shared" si="36"/>
        <v> BBS 40 </v>
      </c>
      <c r="B436" s="12" t="str">
        <f t="shared" si="37"/>
        <v>I</v>
      </c>
      <c r="C436" s="17">
        <f t="shared" si="38"/>
        <v>43832.25</v>
      </c>
      <c r="D436" s="11" t="str">
        <f t="shared" si="39"/>
        <v>vis</v>
      </c>
      <c r="E436" s="55">
        <f>VLOOKUP(C436,Active!C$21:E$961,3,FALSE)</f>
        <v>10473.000381205999</v>
      </c>
      <c r="F436" s="12" t="s">
        <v>394</v>
      </c>
      <c r="G436" s="11" t="str">
        <f t="shared" si="40"/>
        <v>43832.250</v>
      </c>
      <c r="H436" s="17">
        <f t="shared" si="41"/>
        <v>10473</v>
      </c>
      <c r="I436" s="56" t="s">
        <v>1425</v>
      </c>
      <c r="J436" s="57" t="s">
        <v>1426</v>
      </c>
      <c r="K436" s="56">
        <v>10473</v>
      </c>
      <c r="L436" s="56" t="s">
        <v>530</v>
      </c>
      <c r="M436" s="57" t="s">
        <v>566</v>
      </c>
      <c r="N436" s="57"/>
      <c r="O436" s="58" t="s">
        <v>999</v>
      </c>
      <c r="P436" s="58" t="s">
        <v>1427</v>
      </c>
    </row>
    <row r="437" spans="1:16" ht="13.5" thickBot="1">
      <c r="A437" s="17" t="str">
        <f t="shared" si="36"/>
        <v>BAVM 31 </v>
      </c>
      <c r="B437" s="12" t="str">
        <f t="shared" si="37"/>
        <v>I</v>
      </c>
      <c r="C437" s="17">
        <f t="shared" si="38"/>
        <v>43848.294000000002</v>
      </c>
      <c r="D437" s="11" t="str">
        <f t="shared" si="39"/>
        <v>vis</v>
      </c>
      <c r="E437" s="55">
        <f>VLOOKUP(C437,Active!C$21:E$961,3,FALSE)</f>
        <v>10482.998565068679</v>
      </c>
      <c r="F437" s="12" t="s">
        <v>394</v>
      </c>
      <c r="G437" s="11" t="str">
        <f t="shared" si="40"/>
        <v>43848.294</v>
      </c>
      <c r="H437" s="17">
        <f t="shared" si="41"/>
        <v>10483</v>
      </c>
      <c r="I437" s="56" t="s">
        <v>1428</v>
      </c>
      <c r="J437" s="57" t="s">
        <v>1429</v>
      </c>
      <c r="K437" s="56">
        <v>10483</v>
      </c>
      <c r="L437" s="56" t="s">
        <v>542</v>
      </c>
      <c r="M437" s="57" t="s">
        <v>566</v>
      </c>
      <c r="N437" s="57"/>
      <c r="O437" s="58" t="s">
        <v>1420</v>
      </c>
      <c r="P437" s="59" t="s">
        <v>1415</v>
      </c>
    </row>
    <row r="438" spans="1:16" ht="13.5" thickBot="1">
      <c r="A438" s="17" t="str">
        <f t="shared" si="36"/>
        <v> BRNO 26 </v>
      </c>
      <c r="B438" s="12" t="str">
        <f t="shared" si="37"/>
        <v>I</v>
      </c>
      <c r="C438" s="17">
        <f t="shared" si="38"/>
        <v>45207.466</v>
      </c>
      <c r="D438" s="11" t="str">
        <f t="shared" si="39"/>
        <v>vis</v>
      </c>
      <c r="E438" s="55">
        <f>VLOOKUP(C438,Active!C$21:E$961,3,FALSE)</f>
        <v>11329.997540199995</v>
      </c>
      <c r="F438" s="12" t="s">
        <v>394</v>
      </c>
      <c r="G438" s="11" t="str">
        <f t="shared" si="40"/>
        <v>45207.466</v>
      </c>
      <c r="H438" s="17">
        <f t="shared" si="41"/>
        <v>11330</v>
      </c>
      <c r="I438" s="56" t="s">
        <v>1521</v>
      </c>
      <c r="J438" s="57" t="s">
        <v>1522</v>
      </c>
      <c r="K438" s="56">
        <v>11330</v>
      </c>
      <c r="L438" s="56" t="s">
        <v>798</v>
      </c>
      <c r="M438" s="57" t="s">
        <v>566</v>
      </c>
      <c r="N438" s="57"/>
      <c r="O438" s="58" t="s">
        <v>1523</v>
      </c>
      <c r="P438" s="58" t="s">
        <v>1524</v>
      </c>
    </row>
    <row r="439" spans="1:16" ht="13.5" thickBot="1">
      <c r="A439" s="17" t="str">
        <f t="shared" si="36"/>
        <v> BRNO 26 </v>
      </c>
      <c r="B439" s="12" t="str">
        <f t="shared" si="37"/>
        <v>I</v>
      </c>
      <c r="C439" s="17">
        <f t="shared" si="38"/>
        <v>45207.474000000002</v>
      </c>
      <c r="D439" s="11" t="str">
        <f t="shared" si="39"/>
        <v>vis</v>
      </c>
      <c r="E439" s="55">
        <f>VLOOKUP(C439,Active!C$21:E$961,3,FALSE)</f>
        <v>11330.002525582126</v>
      </c>
      <c r="F439" s="12" t="s">
        <v>394</v>
      </c>
      <c r="G439" s="11" t="str">
        <f t="shared" si="40"/>
        <v>45207.474</v>
      </c>
      <c r="H439" s="17">
        <f t="shared" si="41"/>
        <v>11330</v>
      </c>
      <c r="I439" s="56" t="s">
        <v>1525</v>
      </c>
      <c r="J439" s="57" t="s">
        <v>1526</v>
      </c>
      <c r="K439" s="56">
        <v>11330</v>
      </c>
      <c r="L439" s="56" t="s">
        <v>546</v>
      </c>
      <c r="M439" s="57" t="s">
        <v>566</v>
      </c>
      <c r="N439" s="57"/>
      <c r="O439" s="58" t="s">
        <v>1527</v>
      </c>
      <c r="P439" s="58" t="s">
        <v>1524</v>
      </c>
    </row>
    <row r="440" spans="1:16" ht="13.5" thickBot="1">
      <c r="A440" s="17" t="str">
        <f t="shared" si="36"/>
        <v> BRNO 26 </v>
      </c>
      <c r="B440" s="12" t="str">
        <f t="shared" si="37"/>
        <v>I</v>
      </c>
      <c r="C440" s="17">
        <f t="shared" si="38"/>
        <v>45207.476999999999</v>
      </c>
      <c r="D440" s="11" t="str">
        <f t="shared" si="39"/>
        <v>vis</v>
      </c>
      <c r="E440" s="55">
        <f>VLOOKUP(C440,Active!C$21:E$961,3,FALSE)</f>
        <v>11330.004395100423</v>
      </c>
      <c r="F440" s="12" t="s">
        <v>394</v>
      </c>
      <c r="G440" s="11" t="str">
        <f t="shared" si="40"/>
        <v>45207.477</v>
      </c>
      <c r="H440" s="17">
        <f t="shared" si="41"/>
        <v>11330</v>
      </c>
      <c r="I440" s="56" t="s">
        <v>1531</v>
      </c>
      <c r="J440" s="57" t="s">
        <v>1532</v>
      </c>
      <c r="K440" s="56">
        <v>11330</v>
      </c>
      <c r="L440" s="56" t="s">
        <v>584</v>
      </c>
      <c r="M440" s="57" t="s">
        <v>566</v>
      </c>
      <c r="N440" s="57"/>
      <c r="O440" s="58" t="s">
        <v>1533</v>
      </c>
      <c r="P440" s="58" t="s">
        <v>1524</v>
      </c>
    </row>
    <row r="441" spans="1:16" ht="13.5" thickBot="1">
      <c r="A441" s="17" t="str">
        <f t="shared" si="36"/>
        <v> BRNO 26 </v>
      </c>
      <c r="B441" s="12" t="str">
        <f t="shared" si="37"/>
        <v>I</v>
      </c>
      <c r="C441" s="17">
        <f t="shared" si="38"/>
        <v>45207.48</v>
      </c>
      <c r="D441" s="11" t="str">
        <f t="shared" si="39"/>
        <v>vis</v>
      </c>
      <c r="E441" s="55">
        <f>VLOOKUP(C441,Active!C$21:E$961,3,FALSE)</f>
        <v>11330.006264618723</v>
      </c>
      <c r="F441" s="12" t="s">
        <v>394</v>
      </c>
      <c r="G441" s="11" t="str">
        <f t="shared" si="40"/>
        <v>45207.480</v>
      </c>
      <c r="H441" s="17">
        <f t="shared" si="41"/>
        <v>11330</v>
      </c>
      <c r="I441" s="56" t="s">
        <v>1534</v>
      </c>
      <c r="J441" s="57" t="s">
        <v>1535</v>
      </c>
      <c r="K441" s="56">
        <v>11330</v>
      </c>
      <c r="L441" s="56" t="s">
        <v>877</v>
      </c>
      <c r="M441" s="57" t="s">
        <v>566</v>
      </c>
      <c r="N441" s="57"/>
      <c r="O441" s="58" t="s">
        <v>1536</v>
      </c>
      <c r="P441" s="58" t="s">
        <v>1524</v>
      </c>
    </row>
    <row r="442" spans="1:16" ht="13.5" thickBot="1">
      <c r="A442" s="17" t="str">
        <f t="shared" si="36"/>
        <v> BRNO 26 </v>
      </c>
      <c r="B442" s="12" t="str">
        <f t="shared" si="37"/>
        <v>I</v>
      </c>
      <c r="C442" s="17">
        <f t="shared" si="38"/>
        <v>45207.482000000004</v>
      </c>
      <c r="D442" s="11" t="str">
        <f t="shared" si="39"/>
        <v>vis</v>
      </c>
      <c r="E442" s="55">
        <f>VLOOKUP(C442,Active!C$21:E$961,3,FALSE)</f>
        <v>11330.007510964257</v>
      </c>
      <c r="F442" s="12" t="s">
        <v>394</v>
      </c>
      <c r="G442" s="11" t="str">
        <f t="shared" si="40"/>
        <v>45207.482</v>
      </c>
      <c r="H442" s="17">
        <f t="shared" si="41"/>
        <v>11330</v>
      </c>
      <c r="I442" s="56" t="s">
        <v>1537</v>
      </c>
      <c r="J442" s="57" t="s">
        <v>1538</v>
      </c>
      <c r="K442" s="56">
        <v>11330</v>
      </c>
      <c r="L442" s="56" t="s">
        <v>625</v>
      </c>
      <c r="M442" s="57" t="s">
        <v>566</v>
      </c>
      <c r="N442" s="57"/>
      <c r="O442" s="58" t="s">
        <v>1539</v>
      </c>
      <c r="P442" s="58" t="s">
        <v>1524</v>
      </c>
    </row>
    <row r="443" spans="1:16" ht="13.5" thickBot="1">
      <c r="A443" s="17" t="str">
        <f t="shared" si="36"/>
        <v> BRNO 28 </v>
      </c>
      <c r="B443" s="12" t="str">
        <f t="shared" si="37"/>
        <v>I</v>
      </c>
      <c r="C443" s="17">
        <f t="shared" si="38"/>
        <v>46640.457000000002</v>
      </c>
      <c r="D443" s="11" t="str">
        <f t="shared" si="39"/>
        <v>vis</v>
      </c>
      <c r="E443" s="55">
        <f>VLOOKUP(C443,Active!C$21:E$961,3,FALSE)</f>
        <v>12222.99850576756</v>
      </c>
      <c r="F443" s="12" t="s">
        <v>394</v>
      </c>
      <c r="G443" s="11" t="str">
        <f t="shared" si="40"/>
        <v>46640.457</v>
      </c>
      <c r="H443" s="17">
        <f t="shared" si="41"/>
        <v>12223</v>
      </c>
      <c r="I443" s="56" t="s">
        <v>1595</v>
      </c>
      <c r="J443" s="57" t="s">
        <v>1596</v>
      </c>
      <c r="K443" s="56">
        <v>12223</v>
      </c>
      <c r="L443" s="56" t="s">
        <v>542</v>
      </c>
      <c r="M443" s="57" t="s">
        <v>566</v>
      </c>
      <c r="N443" s="57"/>
      <c r="O443" s="58" t="s">
        <v>1597</v>
      </c>
      <c r="P443" s="58" t="s">
        <v>1598</v>
      </c>
    </row>
    <row r="444" spans="1:16" ht="13.5" thickBot="1">
      <c r="A444" s="17" t="str">
        <f t="shared" si="36"/>
        <v> BRNO 28 </v>
      </c>
      <c r="B444" s="12" t="str">
        <f t="shared" si="37"/>
        <v>I</v>
      </c>
      <c r="C444" s="17">
        <f t="shared" si="38"/>
        <v>46640.47</v>
      </c>
      <c r="D444" s="11" t="str">
        <f t="shared" si="39"/>
        <v>vis</v>
      </c>
      <c r="E444" s="55">
        <f>VLOOKUP(C444,Active!C$21:E$961,3,FALSE)</f>
        <v>12223.006607013522</v>
      </c>
      <c r="F444" s="12" t="s">
        <v>394</v>
      </c>
      <c r="G444" s="11" t="str">
        <f t="shared" si="40"/>
        <v>46640.470</v>
      </c>
      <c r="H444" s="17">
        <f t="shared" si="41"/>
        <v>12223</v>
      </c>
      <c r="I444" s="56" t="s">
        <v>1603</v>
      </c>
      <c r="J444" s="57" t="s">
        <v>1604</v>
      </c>
      <c r="K444" s="56">
        <v>12223</v>
      </c>
      <c r="L444" s="56" t="s">
        <v>660</v>
      </c>
      <c r="M444" s="57" t="s">
        <v>566</v>
      </c>
      <c r="N444" s="57"/>
      <c r="O444" s="58" t="s">
        <v>1605</v>
      </c>
      <c r="P444" s="58" t="s">
        <v>1598</v>
      </c>
    </row>
    <row r="445" spans="1:16" ht="13.5" thickBot="1">
      <c r="A445" s="17" t="str">
        <f t="shared" si="36"/>
        <v> BRNO 28 </v>
      </c>
      <c r="B445" s="12" t="str">
        <f t="shared" si="37"/>
        <v>I</v>
      </c>
      <c r="C445" s="17">
        <f t="shared" si="38"/>
        <v>46669.343999999997</v>
      </c>
      <c r="D445" s="11" t="str">
        <f t="shared" si="39"/>
        <v>vis</v>
      </c>
      <c r="E445" s="55">
        <f>VLOOKUP(C445,Active!C$21:E$961,3,FALSE)</f>
        <v>12241.000097467959</v>
      </c>
      <c r="F445" s="12" t="s">
        <v>394</v>
      </c>
      <c r="G445" s="11" t="str">
        <f t="shared" si="40"/>
        <v>46669.344</v>
      </c>
      <c r="H445" s="17">
        <f t="shared" si="41"/>
        <v>12241</v>
      </c>
      <c r="I445" s="56" t="s">
        <v>1609</v>
      </c>
      <c r="J445" s="57" t="s">
        <v>1610</v>
      </c>
      <c r="K445" s="56">
        <v>12241</v>
      </c>
      <c r="L445" s="56" t="s">
        <v>533</v>
      </c>
      <c r="M445" s="57" t="s">
        <v>566</v>
      </c>
      <c r="N445" s="57"/>
      <c r="O445" s="58" t="s">
        <v>1533</v>
      </c>
      <c r="P445" s="58" t="s">
        <v>1598</v>
      </c>
    </row>
    <row r="446" spans="1:16" ht="13.5" thickBot="1">
      <c r="A446" s="17" t="str">
        <f t="shared" si="36"/>
        <v> BRNO 28 </v>
      </c>
      <c r="B446" s="12" t="str">
        <f t="shared" si="37"/>
        <v>I</v>
      </c>
      <c r="C446" s="17">
        <f t="shared" si="38"/>
        <v>46669.347999999998</v>
      </c>
      <c r="D446" s="11" t="str">
        <f t="shared" si="39"/>
        <v>vis</v>
      </c>
      <c r="E446" s="55">
        <f>VLOOKUP(C446,Active!C$21:E$961,3,FALSE)</f>
        <v>12241.002590159023</v>
      </c>
      <c r="F446" s="12" t="s">
        <v>394</v>
      </c>
      <c r="G446" s="11" t="str">
        <f t="shared" si="40"/>
        <v>46669.348</v>
      </c>
      <c r="H446" s="17">
        <f t="shared" si="41"/>
        <v>12241</v>
      </c>
      <c r="I446" s="56" t="s">
        <v>1611</v>
      </c>
      <c r="J446" s="57" t="s">
        <v>1612</v>
      </c>
      <c r="K446" s="56">
        <v>12241</v>
      </c>
      <c r="L446" s="56" t="s">
        <v>546</v>
      </c>
      <c r="M446" s="57" t="s">
        <v>566</v>
      </c>
      <c r="N446" s="57"/>
      <c r="O446" s="58" t="s">
        <v>1613</v>
      </c>
      <c r="P446" s="58" t="s">
        <v>1598</v>
      </c>
    </row>
    <row r="447" spans="1:16" ht="13.5" thickBot="1">
      <c r="A447" s="17" t="str">
        <f t="shared" si="36"/>
        <v> BRNO 28 </v>
      </c>
      <c r="B447" s="12" t="str">
        <f t="shared" si="37"/>
        <v>I</v>
      </c>
      <c r="C447" s="17">
        <f t="shared" si="38"/>
        <v>46669.353999999999</v>
      </c>
      <c r="D447" s="11" t="str">
        <f t="shared" si="39"/>
        <v>vis</v>
      </c>
      <c r="E447" s="55">
        <f>VLOOKUP(C447,Active!C$21:E$961,3,FALSE)</f>
        <v>12241.006329195623</v>
      </c>
      <c r="F447" s="12" t="s">
        <v>394</v>
      </c>
      <c r="G447" s="11" t="str">
        <f t="shared" si="40"/>
        <v>46669.354</v>
      </c>
      <c r="H447" s="17">
        <f t="shared" si="41"/>
        <v>12241</v>
      </c>
      <c r="I447" s="56" t="s">
        <v>1614</v>
      </c>
      <c r="J447" s="57" t="s">
        <v>1615</v>
      </c>
      <c r="K447" s="56">
        <v>12241</v>
      </c>
      <c r="L447" s="56" t="s">
        <v>877</v>
      </c>
      <c r="M447" s="57" t="s">
        <v>566</v>
      </c>
      <c r="N447" s="57"/>
      <c r="O447" s="58" t="s">
        <v>1616</v>
      </c>
      <c r="P447" s="58" t="s">
        <v>1598</v>
      </c>
    </row>
    <row r="448" spans="1:16" ht="13.5" thickBot="1">
      <c r="A448" s="17" t="str">
        <f t="shared" si="36"/>
        <v> BRNO 28 </v>
      </c>
      <c r="B448" s="12" t="str">
        <f t="shared" si="37"/>
        <v>I</v>
      </c>
      <c r="C448" s="17">
        <f t="shared" si="38"/>
        <v>46693.413</v>
      </c>
      <c r="D448" s="11" t="str">
        <f t="shared" si="39"/>
        <v>vis</v>
      </c>
      <c r="E448" s="55">
        <f>VLOOKUP(C448,Active!C$21:E$961,3,FALSE)</f>
        <v>12255.999242780279</v>
      </c>
      <c r="F448" s="12" t="s">
        <v>394</v>
      </c>
      <c r="G448" s="11" t="str">
        <f t="shared" si="40"/>
        <v>46693.413</v>
      </c>
      <c r="H448" s="17">
        <f t="shared" si="41"/>
        <v>12256</v>
      </c>
      <c r="I448" s="56" t="s">
        <v>1625</v>
      </c>
      <c r="J448" s="57" t="s">
        <v>1626</v>
      </c>
      <c r="K448" s="56">
        <v>12256</v>
      </c>
      <c r="L448" s="56" t="s">
        <v>506</v>
      </c>
      <c r="M448" s="57" t="s">
        <v>566</v>
      </c>
      <c r="N448" s="57"/>
      <c r="O448" s="58" t="s">
        <v>1627</v>
      </c>
      <c r="P448" s="58" t="s">
        <v>1598</v>
      </c>
    </row>
    <row r="449" spans="1:16" ht="13.5" thickBot="1">
      <c r="A449" s="17" t="str">
        <f t="shared" ref="A449:A508" si="42">P449</f>
        <v> BRNO 30 </v>
      </c>
      <c r="B449" s="12" t="str">
        <f t="shared" ref="B449:B508" si="43">IF(H449=INT(H449),"I","II")</f>
        <v>I</v>
      </c>
      <c r="C449" s="17">
        <f t="shared" ref="C449:C508" si="44">1*G449</f>
        <v>47391.447999999997</v>
      </c>
      <c r="D449" s="11" t="str">
        <f t="shared" ref="D449:D508" si="45">VLOOKUP(F449,I$1:J$5,2,FALSE)</f>
        <v>vis</v>
      </c>
      <c r="E449" s="55">
        <f>VLOOKUP(C449,Active!C$21:E$961,3,FALSE)</f>
        <v>12690.995644711591</v>
      </c>
      <c r="F449" s="12" t="s">
        <v>394</v>
      </c>
      <c r="G449" s="11" t="str">
        <f t="shared" ref="G449:G508" si="46">MID(I449,3,LEN(I449)-3)</f>
        <v>47391.448</v>
      </c>
      <c r="H449" s="17">
        <f t="shared" ref="H449:H508" si="47">1*K449</f>
        <v>12691</v>
      </c>
      <c r="I449" s="56" t="s">
        <v>1695</v>
      </c>
      <c r="J449" s="57" t="s">
        <v>1696</v>
      </c>
      <c r="K449" s="56">
        <v>12691</v>
      </c>
      <c r="L449" s="56" t="s">
        <v>846</v>
      </c>
      <c r="M449" s="57" t="s">
        <v>566</v>
      </c>
      <c r="N449" s="57"/>
      <c r="O449" s="58" t="s">
        <v>1697</v>
      </c>
      <c r="P449" s="58" t="s">
        <v>1633</v>
      </c>
    </row>
    <row r="450" spans="1:16" ht="13.5" thickBot="1">
      <c r="A450" s="17" t="str">
        <f t="shared" si="42"/>
        <v> BRNO 30 </v>
      </c>
      <c r="B450" s="12" t="str">
        <f t="shared" si="43"/>
        <v>I</v>
      </c>
      <c r="C450" s="17">
        <f t="shared" si="44"/>
        <v>47391.449000000001</v>
      </c>
      <c r="D450" s="11" t="str">
        <f t="shared" si="45"/>
        <v>vis</v>
      </c>
      <c r="E450" s="55">
        <f>VLOOKUP(C450,Active!C$21:E$961,3,FALSE)</f>
        <v>12690.99626788436</v>
      </c>
      <c r="F450" s="12" t="s">
        <v>394</v>
      </c>
      <c r="G450" s="11" t="str">
        <f t="shared" si="46"/>
        <v>47391.449</v>
      </c>
      <c r="H450" s="17">
        <f t="shared" si="47"/>
        <v>12691</v>
      </c>
      <c r="I450" s="56" t="s">
        <v>1698</v>
      </c>
      <c r="J450" s="57" t="s">
        <v>1699</v>
      </c>
      <c r="K450" s="56">
        <v>12691</v>
      </c>
      <c r="L450" s="56" t="s">
        <v>755</v>
      </c>
      <c r="M450" s="57" t="s">
        <v>566</v>
      </c>
      <c r="N450" s="57"/>
      <c r="O450" s="58" t="s">
        <v>1700</v>
      </c>
      <c r="P450" s="58" t="s">
        <v>1633</v>
      </c>
    </row>
    <row r="451" spans="1:16" ht="13.5" thickBot="1">
      <c r="A451" s="17" t="str">
        <f t="shared" si="42"/>
        <v> BRNO 30 </v>
      </c>
      <c r="B451" s="12" t="str">
        <f t="shared" si="43"/>
        <v>I</v>
      </c>
      <c r="C451" s="17">
        <f t="shared" si="44"/>
        <v>47391.453999999998</v>
      </c>
      <c r="D451" s="11" t="str">
        <f t="shared" si="45"/>
        <v>vis</v>
      </c>
      <c r="E451" s="55">
        <f>VLOOKUP(C451,Active!C$21:E$961,3,FALSE)</f>
        <v>12690.999383748189</v>
      </c>
      <c r="F451" s="12" t="s">
        <v>394</v>
      </c>
      <c r="G451" s="11" t="str">
        <f t="shared" si="46"/>
        <v>47391.454</v>
      </c>
      <c r="H451" s="17">
        <f t="shared" si="47"/>
        <v>12691</v>
      </c>
      <c r="I451" s="56" t="s">
        <v>1701</v>
      </c>
      <c r="J451" s="57" t="s">
        <v>1702</v>
      </c>
      <c r="K451" s="56">
        <v>12691</v>
      </c>
      <c r="L451" s="56" t="s">
        <v>506</v>
      </c>
      <c r="M451" s="57" t="s">
        <v>566</v>
      </c>
      <c r="N451" s="57"/>
      <c r="O451" s="58" t="s">
        <v>1703</v>
      </c>
      <c r="P451" s="58" t="s">
        <v>1633</v>
      </c>
    </row>
    <row r="452" spans="1:16" ht="13.5" thickBot="1">
      <c r="A452" s="17" t="str">
        <f t="shared" si="42"/>
        <v> BRNO 30 </v>
      </c>
      <c r="B452" s="12" t="str">
        <f t="shared" si="43"/>
        <v>I</v>
      </c>
      <c r="C452" s="17">
        <f t="shared" si="44"/>
        <v>47391.453999999998</v>
      </c>
      <c r="D452" s="11" t="str">
        <f t="shared" si="45"/>
        <v>vis</v>
      </c>
      <c r="E452" s="55">
        <f>VLOOKUP(C452,Active!C$21:E$961,3,FALSE)</f>
        <v>12690.999383748189</v>
      </c>
      <c r="F452" s="12" t="s">
        <v>394</v>
      </c>
      <c r="G452" s="11" t="str">
        <f t="shared" si="46"/>
        <v>47391.454</v>
      </c>
      <c r="H452" s="17">
        <f t="shared" si="47"/>
        <v>12691</v>
      </c>
      <c r="I452" s="56" t="s">
        <v>1701</v>
      </c>
      <c r="J452" s="57" t="s">
        <v>1702</v>
      </c>
      <c r="K452" s="56">
        <v>12691</v>
      </c>
      <c r="L452" s="56" t="s">
        <v>506</v>
      </c>
      <c r="M452" s="57" t="s">
        <v>566</v>
      </c>
      <c r="N452" s="57"/>
      <c r="O452" s="58" t="s">
        <v>1605</v>
      </c>
      <c r="P452" s="58" t="s">
        <v>1633</v>
      </c>
    </row>
    <row r="453" spans="1:16" ht="13.5" thickBot="1">
      <c r="A453" s="17" t="str">
        <f t="shared" si="42"/>
        <v> BRNO 30 </v>
      </c>
      <c r="B453" s="12" t="str">
        <f t="shared" si="43"/>
        <v>I</v>
      </c>
      <c r="C453" s="17">
        <f t="shared" si="44"/>
        <v>47391.459000000003</v>
      </c>
      <c r="D453" s="11" t="str">
        <f t="shared" si="45"/>
        <v>vis</v>
      </c>
      <c r="E453" s="55">
        <f>VLOOKUP(C453,Active!C$21:E$961,3,FALSE)</f>
        <v>12691.002499612025</v>
      </c>
      <c r="F453" s="12" t="s">
        <v>394</v>
      </c>
      <c r="G453" s="11" t="str">
        <f t="shared" si="46"/>
        <v>47391.459</v>
      </c>
      <c r="H453" s="17">
        <f t="shared" si="47"/>
        <v>12691</v>
      </c>
      <c r="I453" s="56" t="s">
        <v>1704</v>
      </c>
      <c r="J453" s="57" t="s">
        <v>1705</v>
      </c>
      <c r="K453" s="56">
        <v>12691</v>
      </c>
      <c r="L453" s="56" t="s">
        <v>546</v>
      </c>
      <c r="M453" s="57" t="s">
        <v>566</v>
      </c>
      <c r="N453" s="57"/>
      <c r="O453" s="58" t="s">
        <v>1706</v>
      </c>
      <c r="P453" s="58" t="s">
        <v>1633</v>
      </c>
    </row>
    <row r="454" spans="1:16" ht="13.5" thickBot="1">
      <c r="A454" s="17" t="str">
        <f t="shared" si="42"/>
        <v> BRNO 30 </v>
      </c>
      <c r="B454" s="12" t="str">
        <f t="shared" si="43"/>
        <v>I</v>
      </c>
      <c r="C454" s="17">
        <f t="shared" si="44"/>
        <v>47391.459000000003</v>
      </c>
      <c r="D454" s="11" t="str">
        <f t="shared" si="45"/>
        <v>vis</v>
      </c>
      <c r="E454" s="55">
        <f>VLOOKUP(C454,Active!C$21:E$961,3,FALSE)</f>
        <v>12691.002499612025</v>
      </c>
      <c r="F454" s="12" t="s">
        <v>394</v>
      </c>
      <c r="G454" s="11" t="str">
        <f t="shared" si="46"/>
        <v>47391.459</v>
      </c>
      <c r="H454" s="17">
        <f t="shared" si="47"/>
        <v>12691</v>
      </c>
      <c r="I454" s="56" t="s">
        <v>1704</v>
      </c>
      <c r="J454" s="57" t="s">
        <v>1705</v>
      </c>
      <c r="K454" s="56">
        <v>12691</v>
      </c>
      <c r="L454" s="56" t="s">
        <v>546</v>
      </c>
      <c r="M454" s="57" t="s">
        <v>566</v>
      </c>
      <c r="N454" s="57"/>
      <c r="O454" s="58" t="s">
        <v>1707</v>
      </c>
      <c r="P454" s="58" t="s">
        <v>1633</v>
      </c>
    </row>
    <row r="455" spans="1:16" ht="13.5" thickBot="1">
      <c r="A455" s="17" t="str">
        <f t="shared" si="42"/>
        <v> BRNO 30 </v>
      </c>
      <c r="B455" s="12" t="str">
        <f t="shared" si="43"/>
        <v>I</v>
      </c>
      <c r="C455" s="17">
        <f t="shared" si="44"/>
        <v>47391.459000000003</v>
      </c>
      <c r="D455" s="11" t="str">
        <f t="shared" si="45"/>
        <v>vis</v>
      </c>
      <c r="E455" s="55">
        <f>VLOOKUP(C455,Active!C$21:E$961,3,FALSE)</f>
        <v>12691.002499612025</v>
      </c>
      <c r="F455" s="12" t="s">
        <v>394</v>
      </c>
      <c r="G455" s="11" t="str">
        <f t="shared" si="46"/>
        <v>47391.459</v>
      </c>
      <c r="H455" s="17">
        <f t="shared" si="47"/>
        <v>12691</v>
      </c>
      <c r="I455" s="56" t="s">
        <v>1704</v>
      </c>
      <c r="J455" s="57" t="s">
        <v>1705</v>
      </c>
      <c r="K455" s="56">
        <v>12691</v>
      </c>
      <c r="L455" s="56" t="s">
        <v>546</v>
      </c>
      <c r="M455" s="57" t="s">
        <v>566</v>
      </c>
      <c r="N455" s="57"/>
      <c r="O455" s="58" t="s">
        <v>1708</v>
      </c>
      <c r="P455" s="58" t="s">
        <v>1633</v>
      </c>
    </row>
    <row r="456" spans="1:16" ht="13.5" thickBot="1">
      <c r="A456" s="17" t="str">
        <f t="shared" si="42"/>
        <v> BRNO 30 </v>
      </c>
      <c r="B456" s="12" t="str">
        <f t="shared" si="43"/>
        <v>I</v>
      </c>
      <c r="C456" s="17">
        <f t="shared" si="44"/>
        <v>47391.459000000003</v>
      </c>
      <c r="D456" s="11" t="str">
        <f t="shared" si="45"/>
        <v>vis</v>
      </c>
      <c r="E456" s="55">
        <f>VLOOKUP(C456,Active!C$21:E$961,3,FALSE)</f>
        <v>12691.002499612025</v>
      </c>
      <c r="F456" s="12" t="s">
        <v>394</v>
      </c>
      <c r="G456" s="11" t="str">
        <f t="shared" si="46"/>
        <v>47391.459</v>
      </c>
      <c r="H456" s="17">
        <f t="shared" si="47"/>
        <v>12691</v>
      </c>
      <c r="I456" s="56" t="s">
        <v>1704</v>
      </c>
      <c r="J456" s="57" t="s">
        <v>1705</v>
      </c>
      <c r="K456" s="56">
        <v>12691</v>
      </c>
      <c r="L456" s="56" t="s">
        <v>546</v>
      </c>
      <c r="M456" s="57" t="s">
        <v>566</v>
      </c>
      <c r="N456" s="57"/>
      <c r="O456" s="58" t="s">
        <v>1709</v>
      </c>
      <c r="P456" s="58" t="s">
        <v>1633</v>
      </c>
    </row>
    <row r="457" spans="1:16" ht="13.5" thickBot="1">
      <c r="A457" s="17" t="str">
        <f t="shared" si="42"/>
        <v> BRNO 30 </v>
      </c>
      <c r="B457" s="12" t="str">
        <f t="shared" si="43"/>
        <v>I</v>
      </c>
      <c r="C457" s="17">
        <f t="shared" si="44"/>
        <v>47391.463000000003</v>
      </c>
      <c r="D457" s="11" t="str">
        <f t="shared" si="45"/>
        <v>vis</v>
      </c>
      <c r="E457" s="55">
        <f>VLOOKUP(C457,Active!C$21:E$961,3,FALSE)</f>
        <v>12691.004992303089</v>
      </c>
      <c r="F457" s="12" t="s">
        <v>394</v>
      </c>
      <c r="G457" s="11" t="str">
        <f t="shared" si="46"/>
        <v>47391.463</v>
      </c>
      <c r="H457" s="17">
        <f t="shared" si="47"/>
        <v>12691</v>
      </c>
      <c r="I457" s="56" t="s">
        <v>1710</v>
      </c>
      <c r="J457" s="57" t="s">
        <v>1711</v>
      </c>
      <c r="K457" s="56">
        <v>12691</v>
      </c>
      <c r="L457" s="56" t="s">
        <v>628</v>
      </c>
      <c r="M457" s="57" t="s">
        <v>566</v>
      </c>
      <c r="N457" s="57"/>
      <c r="O457" s="58" t="s">
        <v>1712</v>
      </c>
      <c r="P457" s="58" t="s">
        <v>1633</v>
      </c>
    </row>
    <row r="458" spans="1:16" ht="13.5" thickBot="1">
      <c r="A458" s="17" t="str">
        <f t="shared" si="42"/>
        <v> BRNO 30 </v>
      </c>
      <c r="B458" s="12" t="str">
        <f t="shared" si="43"/>
        <v>I</v>
      </c>
      <c r="C458" s="17">
        <f t="shared" si="44"/>
        <v>47391.468000000001</v>
      </c>
      <c r="D458" s="11" t="str">
        <f t="shared" si="45"/>
        <v>vis</v>
      </c>
      <c r="E458" s="55">
        <f>VLOOKUP(C458,Active!C$21:E$961,3,FALSE)</f>
        <v>12691.00810816692</v>
      </c>
      <c r="F458" s="12" t="s">
        <v>394</v>
      </c>
      <c r="G458" s="11" t="str">
        <f t="shared" si="46"/>
        <v>47391.468</v>
      </c>
      <c r="H458" s="17">
        <f t="shared" si="47"/>
        <v>12691</v>
      </c>
      <c r="I458" s="56" t="s">
        <v>1713</v>
      </c>
      <c r="J458" s="57" t="s">
        <v>1714</v>
      </c>
      <c r="K458" s="56">
        <v>12691</v>
      </c>
      <c r="L458" s="56" t="s">
        <v>1094</v>
      </c>
      <c r="M458" s="57" t="s">
        <v>566</v>
      </c>
      <c r="N458" s="57"/>
      <c r="O458" s="58" t="s">
        <v>1715</v>
      </c>
      <c r="P458" s="58" t="s">
        <v>1633</v>
      </c>
    </row>
    <row r="459" spans="1:16" ht="13.5" thickBot="1">
      <c r="A459" s="17" t="str">
        <f t="shared" si="42"/>
        <v> BRNO 30 </v>
      </c>
      <c r="B459" s="12" t="str">
        <f t="shared" si="43"/>
        <v>I</v>
      </c>
      <c r="C459" s="17">
        <f t="shared" si="44"/>
        <v>47391.470999999998</v>
      </c>
      <c r="D459" s="11" t="str">
        <f t="shared" si="45"/>
        <v>vis</v>
      </c>
      <c r="E459" s="55">
        <f>VLOOKUP(C459,Active!C$21:E$961,3,FALSE)</f>
        <v>12691.009977685217</v>
      </c>
      <c r="F459" s="12" t="s">
        <v>394</v>
      </c>
      <c r="G459" s="11" t="str">
        <f t="shared" si="46"/>
        <v>47391.471</v>
      </c>
      <c r="H459" s="17">
        <f t="shared" si="47"/>
        <v>12691</v>
      </c>
      <c r="I459" s="56" t="s">
        <v>1716</v>
      </c>
      <c r="J459" s="57" t="s">
        <v>1717</v>
      </c>
      <c r="K459" s="56">
        <v>12691</v>
      </c>
      <c r="L459" s="56" t="s">
        <v>994</v>
      </c>
      <c r="M459" s="57" t="s">
        <v>566</v>
      </c>
      <c r="N459" s="57"/>
      <c r="O459" s="58" t="s">
        <v>1718</v>
      </c>
      <c r="P459" s="58" t="s">
        <v>1633</v>
      </c>
    </row>
    <row r="460" spans="1:16" ht="13.5" thickBot="1">
      <c r="A460" s="17" t="str">
        <f t="shared" si="42"/>
        <v> AOEB 2 </v>
      </c>
      <c r="B460" s="12" t="str">
        <f t="shared" si="43"/>
        <v>I</v>
      </c>
      <c r="C460" s="17">
        <f t="shared" si="44"/>
        <v>47465.277999999998</v>
      </c>
      <c r="D460" s="11" t="str">
        <f t="shared" si="45"/>
        <v>vis</v>
      </c>
      <c r="E460" s="55">
        <f>VLOOKUP(C460,Active!C$21:E$961,3,FALSE)</f>
        <v>12737.004490048272</v>
      </c>
      <c r="F460" s="12" t="s">
        <v>394</v>
      </c>
      <c r="G460" s="11" t="str">
        <f t="shared" si="46"/>
        <v>47465.278</v>
      </c>
      <c r="H460" s="17">
        <f t="shared" si="47"/>
        <v>12737</v>
      </c>
      <c r="I460" s="56" t="s">
        <v>1719</v>
      </c>
      <c r="J460" s="57" t="s">
        <v>1720</v>
      </c>
      <c r="K460" s="56">
        <v>12737</v>
      </c>
      <c r="L460" s="56" t="s">
        <v>584</v>
      </c>
      <c r="M460" s="57" t="s">
        <v>566</v>
      </c>
      <c r="N460" s="57"/>
      <c r="O460" s="58" t="s">
        <v>1344</v>
      </c>
      <c r="P460" s="58" t="s">
        <v>1327</v>
      </c>
    </row>
    <row r="461" spans="1:16" ht="13.5" thickBot="1">
      <c r="A461" s="17" t="str">
        <f t="shared" si="42"/>
        <v>BAVM 52 </v>
      </c>
      <c r="B461" s="12" t="str">
        <f t="shared" si="43"/>
        <v>I</v>
      </c>
      <c r="C461" s="17">
        <f t="shared" si="44"/>
        <v>47473.305</v>
      </c>
      <c r="D461" s="11" t="str">
        <f t="shared" si="45"/>
        <v>vis</v>
      </c>
      <c r="E461" s="55">
        <f>VLOOKUP(C461,Active!C$21:E$961,3,FALSE)</f>
        <v>12742.006697843444</v>
      </c>
      <c r="F461" s="12" t="s">
        <v>394</v>
      </c>
      <c r="G461" s="11" t="str">
        <f t="shared" si="46"/>
        <v>47473.305</v>
      </c>
      <c r="H461" s="17">
        <f t="shared" si="47"/>
        <v>12742</v>
      </c>
      <c r="I461" s="56" t="s">
        <v>1721</v>
      </c>
      <c r="J461" s="57" t="s">
        <v>1722</v>
      </c>
      <c r="K461" s="56">
        <v>12742</v>
      </c>
      <c r="L461" s="56" t="s">
        <v>660</v>
      </c>
      <c r="M461" s="57" t="s">
        <v>566</v>
      </c>
      <c r="N461" s="57"/>
      <c r="O461" s="58" t="s">
        <v>1630</v>
      </c>
      <c r="P461" s="59" t="s">
        <v>1723</v>
      </c>
    </row>
    <row r="462" spans="1:16" ht="13.5" thickBot="1">
      <c r="A462" s="17" t="str">
        <f t="shared" si="42"/>
        <v> AOEB 2 </v>
      </c>
      <c r="B462" s="12" t="str">
        <f t="shared" si="43"/>
        <v>I</v>
      </c>
      <c r="C462" s="17">
        <f t="shared" si="44"/>
        <v>47481.321000000004</v>
      </c>
      <c r="D462" s="11" t="str">
        <f t="shared" si="45"/>
        <v>vis</v>
      </c>
      <c r="E462" s="55">
        <f>VLOOKUP(C462,Active!C$21:E$961,3,FALSE)</f>
        <v>12747.002050738189</v>
      </c>
      <c r="F462" s="12" t="s">
        <v>394</v>
      </c>
      <c r="G462" s="11" t="str">
        <f t="shared" si="46"/>
        <v>47481.321</v>
      </c>
      <c r="H462" s="17">
        <f t="shared" si="47"/>
        <v>12747</v>
      </c>
      <c r="I462" s="56" t="s">
        <v>1724</v>
      </c>
      <c r="J462" s="57" t="s">
        <v>1725</v>
      </c>
      <c r="K462" s="56">
        <v>12747</v>
      </c>
      <c r="L462" s="56" t="s">
        <v>515</v>
      </c>
      <c r="M462" s="57" t="s">
        <v>566</v>
      </c>
      <c r="N462" s="57"/>
      <c r="O462" s="58" t="s">
        <v>1344</v>
      </c>
      <c r="P462" s="58" t="s">
        <v>1327</v>
      </c>
    </row>
    <row r="463" spans="1:16" ht="13.5" thickBot="1">
      <c r="A463" s="17" t="str">
        <f t="shared" si="42"/>
        <v>IBVS 3552 </v>
      </c>
      <c r="B463" s="12" t="str">
        <f t="shared" si="43"/>
        <v>I</v>
      </c>
      <c r="C463" s="17">
        <f t="shared" si="44"/>
        <v>47508.5965</v>
      </c>
      <c r="D463" s="11" t="str">
        <f t="shared" si="45"/>
        <v>vis</v>
      </c>
      <c r="E463" s="55">
        <f>VLOOKUP(C463,Active!C$21:E$961,3,FALSE)</f>
        <v>12763.999399525679</v>
      </c>
      <c r="F463" s="12" t="s">
        <v>394</v>
      </c>
      <c r="G463" s="11" t="str">
        <f t="shared" si="46"/>
        <v>47508.5965</v>
      </c>
      <c r="H463" s="17">
        <f t="shared" si="47"/>
        <v>12764</v>
      </c>
      <c r="I463" s="56" t="s">
        <v>1726</v>
      </c>
      <c r="J463" s="57" t="s">
        <v>1727</v>
      </c>
      <c r="K463" s="56">
        <v>12764</v>
      </c>
      <c r="L463" s="56" t="s">
        <v>1728</v>
      </c>
      <c r="M463" s="57" t="s">
        <v>649</v>
      </c>
      <c r="N463" s="57" t="s">
        <v>650</v>
      </c>
      <c r="O463" s="58" t="s">
        <v>1669</v>
      </c>
      <c r="P463" s="59" t="s">
        <v>1670</v>
      </c>
    </row>
    <row r="464" spans="1:16" ht="13.5" thickBot="1">
      <c r="A464" s="17" t="str">
        <f t="shared" si="42"/>
        <v> AOEB 2 </v>
      </c>
      <c r="B464" s="12" t="str">
        <f t="shared" si="43"/>
        <v>I</v>
      </c>
      <c r="C464" s="17">
        <f t="shared" si="44"/>
        <v>47532.663999999997</v>
      </c>
      <c r="D464" s="11" t="str">
        <f t="shared" si="45"/>
        <v>vis</v>
      </c>
      <c r="E464" s="55">
        <f>VLOOKUP(C464,Active!C$21:E$961,3,FALSE)</f>
        <v>12778.997610078846</v>
      </c>
      <c r="F464" s="12" t="s">
        <v>394</v>
      </c>
      <c r="G464" s="11" t="str">
        <f t="shared" si="46"/>
        <v>47532.664</v>
      </c>
      <c r="H464" s="17">
        <f t="shared" si="47"/>
        <v>12779</v>
      </c>
      <c r="I464" s="56" t="s">
        <v>1729</v>
      </c>
      <c r="J464" s="57" t="s">
        <v>1730</v>
      </c>
      <c r="K464" s="56">
        <v>12779</v>
      </c>
      <c r="L464" s="56" t="s">
        <v>798</v>
      </c>
      <c r="M464" s="57" t="s">
        <v>566</v>
      </c>
      <c r="N464" s="57"/>
      <c r="O464" s="58" t="s">
        <v>1731</v>
      </c>
      <c r="P464" s="58" t="s">
        <v>1327</v>
      </c>
    </row>
    <row r="465" spans="1:16" ht="13.5" thickBot="1">
      <c r="A465" s="17" t="str">
        <f t="shared" si="42"/>
        <v> BRNO 30 </v>
      </c>
      <c r="B465" s="12" t="str">
        <f t="shared" si="43"/>
        <v>I</v>
      </c>
      <c r="C465" s="17">
        <f t="shared" si="44"/>
        <v>47744.485000000001</v>
      </c>
      <c r="D465" s="11" t="str">
        <f t="shared" si="45"/>
        <v>vis</v>
      </c>
      <c r="E465" s="55">
        <f>VLOOKUP(C465,Active!C$21:E$961,3,FALSE)</f>
        <v>12910.998688611435</v>
      </c>
      <c r="F465" s="12" t="s">
        <v>394</v>
      </c>
      <c r="G465" s="11" t="str">
        <f t="shared" si="46"/>
        <v>47744.485</v>
      </c>
      <c r="H465" s="17">
        <f t="shared" si="47"/>
        <v>12911</v>
      </c>
      <c r="I465" s="56" t="s">
        <v>1732</v>
      </c>
      <c r="J465" s="57" t="s">
        <v>1733</v>
      </c>
      <c r="K465" s="56">
        <v>12911</v>
      </c>
      <c r="L465" s="56" t="s">
        <v>542</v>
      </c>
      <c r="M465" s="57" t="s">
        <v>566</v>
      </c>
      <c r="N465" s="57"/>
      <c r="O465" s="58" t="s">
        <v>1734</v>
      </c>
      <c r="P465" s="58" t="s">
        <v>1633</v>
      </c>
    </row>
    <row r="466" spans="1:16" ht="13.5" thickBot="1">
      <c r="A466" s="17" t="str">
        <f t="shared" si="42"/>
        <v>BAVM 56 </v>
      </c>
      <c r="B466" s="12" t="str">
        <f t="shared" si="43"/>
        <v>I</v>
      </c>
      <c r="C466" s="17">
        <f t="shared" si="44"/>
        <v>47760.536999999997</v>
      </c>
      <c r="D466" s="11" t="str">
        <f t="shared" si="45"/>
        <v>vis</v>
      </c>
      <c r="E466" s="55">
        <f>VLOOKUP(C466,Active!C$21:E$961,3,FALSE)</f>
        <v>12921.001857856241</v>
      </c>
      <c r="F466" s="12" t="s">
        <v>394</v>
      </c>
      <c r="G466" s="11" t="str">
        <f t="shared" si="46"/>
        <v>47760.537</v>
      </c>
      <c r="H466" s="17">
        <f t="shared" si="47"/>
        <v>12921</v>
      </c>
      <c r="I466" s="56" t="s">
        <v>1735</v>
      </c>
      <c r="J466" s="57" t="s">
        <v>1736</v>
      </c>
      <c r="K466" s="56">
        <v>12921</v>
      </c>
      <c r="L466" s="56" t="s">
        <v>515</v>
      </c>
      <c r="M466" s="57" t="s">
        <v>566</v>
      </c>
      <c r="N466" s="57"/>
      <c r="O466" s="58" t="s">
        <v>1737</v>
      </c>
      <c r="P466" s="59" t="s">
        <v>1738</v>
      </c>
    </row>
    <row r="467" spans="1:16" ht="13.5" thickBot="1">
      <c r="A467" s="17" t="str">
        <f t="shared" si="42"/>
        <v>BAVM 56 </v>
      </c>
      <c r="B467" s="12" t="str">
        <f t="shared" si="43"/>
        <v>I</v>
      </c>
      <c r="C467" s="17">
        <f t="shared" si="44"/>
        <v>47805.462</v>
      </c>
      <c r="D467" s="11" t="str">
        <f t="shared" si="45"/>
        <v>vis</v>
      </c>
      <c r="E467" s="55">
        <f>VLOOKUP(C467,Active!C$21:E$961,3,FALSE)</f>
        <v>12948.997894382728</v>
      </c>
      <c r="F467" s="12" t="s">
        <v>394</v>
      </c>
      <c r="G467" s="11" t="str">
        <f t="shared" si="46"/>
        <v>47805.462</v>
      </c>
      <c r="H467" s="17">
        <f t="shared" si="47"/>
        <v>12949</v>
      </c>
      <c r="I467" s="56" t="s">
        <v>1739</v>
      </c>
      <c r="J467" s="57" t="s">
        <v>1740</v>
      </c>
      <c r="K467" s="56">
        <v>12949</v>
      </c>
      <c r="L467" s="56" t="s">
        <v>798</v>
      </c>
      <c r="M467" s="57" t="s">
        <v>566</v>
      </c>
      <c r="N467" s="57"/>
      <c r="O467" s="58" t="s">
        <v>1741</v>
      </c>
      <c r="P467" s="59" t="s">
        <v>1738</v>
      </c>
    </row>
    <row r="468" spans="1:16" ht="13.5" thickBot="1">
      <c r="A468" s="17" t="str">
        <f t="shared" si="42"/>
        <v> AOEB 2 </v>
      </c>
      <c r="B468" s="12" t="str">
        <f t="shared" si="43"/>
        <v>I</v>
      </c>
      <c r="C468" s="17">
        <f t="shared" si="44"/>
        <v>47861.635000000002</v>
      </c>
      <c r="D468" s="11" t="str">
        <f t="shared" si="45"/>
        <v>vis</v>
      </c>
      <c r="E468" s="55">
        <f>VLOOKUP(C468,Active!C$21:E$961,3,FALSE)</f>
        <v>12984.003378184671</v>
      </c>
      <c r="F468" s="12" t="s">
        <v>394</v>
      </c>
      <c r="G468" s="11" t="str">
        <f t="shared" si="46"/>
        <v>47861.635</v>
      </c>
      <c r="H468" s="17">
        <f t="shared" si="47"/>
        <v>12984</v>
      </c>
      <c r="I468" s="56" t="s">
        <v>1742</v>
      </c>
      <c r="J468" s="57" t="s">
        <v>1743</v>
      </c>
      <c r="K468" s="56">
        <v>12984</v>
      </c>
      <c r="L468" s="56" t="s">
        <v>593</v>
      </c>
      <c r="M468" s="57" t="s">
        <v>566</v>
      </c>
      <c r="N468" s="57"/>
      <c r="O468" s="58" t="s">
        <v>1344</v>
      </c>
      <c r="P468" s="58" t="s">
        <v>1327</v>
      </c>
    </row>
    <row r="469" spans="1:16" ht="13.5" thickBot="1">
      <c r="A469" s="17" t="str">
        <f t="shared" si="42"/>
        <v> BRNO 30 </v>
      </c>
      <c r="B469" s="12" t="str">
        <f t="shared" si="43"/>
        <v>I</v>
      </c>
      <c r="C469" s="17">
        <f t="shared" si="44"/>
        <v>47887.303</v>
      </c>
      <c r="D469" s="11" t="str">
        <f t="shared" si="45"/>
        <v>vis</v>
      </c>
      <c r="E469" s="55">
        <f>VLOOKUP(C469,Active!C$21:E$961,3,FALSE)</f>
        <v>12999.998976750318</v>
      </c>
      <c r="F469" s="12" t="s">
        <v>394</v>
      </c>
      <c r="G469" s="11" t="str">
        <f t="shared" si="46"/>
        <v>47887.303</v>
      </c>
      <c r="H469" s="17">
        <f t="shared" si="47"/>
        <v>13000</v>
      </c>
      <c r="I469" s="56" t="s">
        <v>1744</v>
      </c>
      <c r="J469" s="57" t="s">
        <v>1745</v>
      </c>
      <c r="K469" s="56">
        <v>13000</v>
      </c>
      <c r="L469" s="56" t="s">
        <v>542</v>
      </c>
      <c r="M469" s="57" t="s">
        <v>566</v>
      </c>
      <c r="N469" s="57"/>
      <c r="O469" s="58" t="s">
        <v>1746</v>
      </c>
      <c r="P469" s="58" t="s">
        <v>1633</v>
      </c>
    </row>
    <row r="470" spans="1:16" ht="13.5" thickBot="1">
      <c r="A470" s="17" t="str">
        <f t="shared" si="42"/>
        <v> BBS 96 </v>
      </c>
      <c r="B470" s="12" t="str">
        <f t="shared" si="43"/>
        <v>II</v>
      </c>
      <c r="C470" s="17">
        <f t="shared" si="44"/>
        <v>48093.506300000001</v>
      </c>
      <c r="D470" s="11" t="str">
        <f t="shared" si="45"/>
        <v>vis</v>
      </c>
      <c r="E470" s="55">
        <f>VLOOKUP(C470,Active!C$21:E$961,3,FALSE)</f>
        <v>13128.499257633603</v>
      </c>
      <c r="F470" s="12" t="s">
        <v>394</v>
      </c>
      <c r="G470" s="11" t="str">
        <f t="shared" si="46"/>
        <v>48093.5063</v>
      </c>
      <c r="H470" s="17">
        <f t="shared" si="47"/>
        <v>13128.5</v>
      </c>
      <c r="I470" s="56" t="s">
        <v>1747</v>
      </c>
      <c r="J470" s="57" t="s">
        <v>1748</v>
      </c>
      <c r="K470" s="56">
        <v>13128.5</v>
      </c>
      <c r="L470" s="56" t="s">
        <v>1749</v>
      </c>
      <c r="M470" s="57" t="s">
        <v>649</v>
      </c>
      <c r="N470" s="57" t="s">
        <v>650</v>
      </c>
      <c r="O470" s="58" t="s">
        <v>964</v>
      </c>
      <c r="P470" s="58" t="s">
        <v>1750</v>
      </c>
    </row>
    <row r="471" spans="1:16" ht="13.5" thickBot="1">
      <c r="A471" s="17" t="str">
        <f t="shared" si="42"/>
        <v> BRNO 31 </v>
      </c>
      <c r="B471" s="12" t="str">
        <f t="shared" si="43"/>
        <v>I</v>
      </c>
      <c r="C471" s="17">
        <f t="shared" si="44"/>
        <v>48097.523999999998</v>
      </c>
      <c r="D471" s="11" t="str">
        <f t="shared" si="45"/>
        <v>vis</v>
      </c>
      <c r="E471" s="55">
        <f>VLOOKUP(C471,Active!C$21:E$961,3,FALSE)</f>
        <v>13131.002978856804</v>
      </c>
      <c r="F471" s="12" t="s">
        <v>394</v>
      </c>
      <c r="G471" s="11" t="str">
        <f t="shared" si="46"/>
        <v>48097.524</v>
      </c>
      <c r="H471" s="17">
        <f t="shared" si="47"/>
        <v>13131</v>
      </c>
      <c r="I471" s="56" t="s">
        <v>1751</v>
      </c>
      <c r="J471" s="57" t="s">
        <v>1752</v>
      </c>
      <c r="K471" s="56">
        <v>13131</v>
      </c>
      <c r="L471" s="56" t="s">
        <v>593</v>
      </c>
      <c r="M471" s="57" t="s">
        <v>566</v>
      </c>
      <c r="N471" s="57"/>
      <c r="O471" s="58" t="s">
        <v>1706</v>
      </c>
      <c r="P471" s="58" t="s">
        <v>1753</v>
      </c>
    </row>
    <row r="472" spans="1:16" ht="13.5" thickBot="1">
      <c r="A472" s="17" t="str">
        <f t="shared" si="42"/>
        <v>VSB 47 </v>
      </c>
      <c r="B472" s="12" t="str">
        <f t="shared" si="43"/>
        <v>I</v>
      </c>
      <c r="C472" s="17">
        <f t="shared" si="44"/>
        <v>48128.023999999998</v>
      </c>
      <c r="D472" s="11" t="str">
        <f t="shared" si="45"/>
        <v>vis</v>
      </c>
      <c r="E472" s="55">
        <f>VLOOKUP(C472,Active!C$21:E$961,3,FALSE)</f>
        <v>13150.009748229266</v>
      </c>
      <c r="F472" s="12" t="s">
        <v>394</v>
      </c>
      <c r="G472" s="11" t="str">
        <f t="shared" si="46"/>
        <v>48128.024</v>
      </c>
      <c r="H472" s="17">
        <f t="shared" si="47"/>
        <v>13150</v>
      </c>
      <c r="I472" s="56" t="s">
        <v>1754</v>
      </c>
      <c r="J472" s="57" t="s">
        <v>1755</v>
      </c>
      <c r="K472" s="56">
        <v>13150</v>
      </c>
      <c r="L472" s="56" t="s">
        <v>667</v>
      </c>
      <c r="M472" s="57" t="s">
        <v>507</v>
      </c>
      <c r="N472" s="57"/>
      <c r="O472" s="58" t="s">
        <v>1756</v>
      </c>
      <c r="P472" s="59" t="s">
        <v>1757</v>
      </c>
    </row>
    <row r="473" spans="1:16" ht="13.5" thickBot="1">
      <c r="A473" s="17" t="str">
        <f t="shared" si="42"/>
        <v>BAVM 59 </v>
      </c>
      <c r="B473" s="12" t="str">
        <f t="shared" si="43"/>
        <v>I</v>
      </c>
      <c r="C473" s="17">
        <f t="shared" si="44"/>
        <v>48179.362999999998</v>
      </c>
      <c r="D473" s="11" t="str">
        <f t="shared" si="45"/>
        <v>vis</v>
      </c>
      <c r="E473" s="55">
        <f>VLOOKUP(C473,Active!C$21:E$961,3,FALSE)</f>
        <v>13182.002814878862</v>
      </c>
      <c r="F473" s="12" t="s">
        <v>394</v>
      </c>
      <c r="G473" s="11" t="str">
        <f t="shared" si="46"/>
        <v>48179.363</v>
      </c>
      <c r="H473" s="17">
        <f t="shared" si="47"/>
        <v>13182</v>
      </c>
      <c r="I473" s="56" t="s">
        <v>1758</v>
      </c>
      <c r="J473" s="57" t="s">
        <v>1759</v>
      </c>
      <c r="K473" s="56">
        <v>13182</v>
      </c>
      <c r="L473" s="56" t="s">
        <v>546</v>
      </c>
      <c r="M473" s="57" t="s">
        <v>566</v>
      </c>
      <c r="N473" s="57"/>
      <c r="O473" s="58" t="s">
        <v>1760</v>
      </c>
      <c r="P473" s="59" t="s">
        <v>1761</v>
      </c>
    </row>
    <row r="474" spans="1:16" ht="13.5" thickBot="1">
      <c r="A474" s="17" t="str">
        <f t="shared" si="42"/>
        <v>IBVS 5745 </v>
      </c>
      <c r="B474" s="12" t="str">
        <f t="shared" si="43"/>
        <v>II</v>
      </c>
      <c r="C474" s="17">
        <f t="shared" si="44"/>
        <v>48210.653100000003</v>
      </c>
      <c r="D474" s="11" t="str">
        <f t="shared" si="45"/>
        <v>vis</v>
      </c>
      <c r="E474" s="55">
        <f>VLOOKUP(C474,Active!C$21:E$961,3,FALSE)</f>
        <v>13201.501953053987</v>
      </c>
      <c r="F474" s="12" t="s">
        <v>394</v>
      </c>
      <c r="G474" s="11" t="str">
        <f t="shared" si="46"/>
        <v>48210.6531</v>
      </c>
      <c r="H474" s="17">
        <f t="shared" si="47"/>
        <v>13201.5</v>
      </c>
      <c r="I474" s="56" t="s">
        <v>1762</v>
      </c>
      <c r="J474" s="57" t="s">
        <v>1763</v>
      </c>
      <c r="K474" s="56">
        <v>13201.5</v>
      </c>
      <c r="L474" s="56" t="s">
        <v>1764</v>
      </c>
      <c r="M474" s="57" t="s">
        <v>649</v>
      </c>
      <c r="N474" s="57" t="s">
        <v>650</v>
      </c>
      <c r="O474" s="58" t="s">
        <v>1765</v>
      </c>
      <c r="P474" s="59" t="s">
        <v>1766</v>
      </c>
    </row>
    <row r="475" spans="1:16" ht="13.5" thickBot="1">
      <c r="A475" s="17" t="str">
        <f t="shared" si="42"/>
        <v> BRNO 31 </v>
      </c>
      <c r="B475" s="12" t="str">
        <f t="shared" si="43"/>
        <v>I</v>
      </c>
      <c r="C475" s="17">
        <f t="shared" si="44"/>
        <v>48479.423999999999</v>
      </c>
      <c r="D475" s="11" t="str">
        <f t="shared" si="45"/>
        <v>vis</v>
      </c>
      <c r="E475" s="55">
        <f>VLOOKUP(C475,Active!C$21:E$961,3,FALSE)</f>
        <v>13368.992658310657</v>
      </c>
      <c r="F475" s="12" t="s">
        <v>394</v>
      </c>
      <c r="G475" s="11" t="str">
        <f t="shared" si="46"/>
        <v>48479.424</v>
      </c>
      <c r="H475" s="17">
        <f t="shared" si="47"/>
        <v>13369</v>
      </c>
      <c r="I475" s="56" t="s">
        <v>1767</v>
      </c>
      <c r="J475" s="57" t="s">
        <v>1768</v>
      </c>
      <c r="K475" s="56">
        <v>13369</v>
      </c>
      <c r="L475" s="56" t="s">
        <v>1689</v>
      </c>
      <c r="M475" s="57" t="s">
        <v>566</v>
      </c>
      <c r="N475" s="57"/>
      <c r="O475" s="58" t="s">
        <v>1769</v>
      </c>
      <c r="P475" s="58" t="s">
        <v>1753</v>
      </c>
    </row>
    <row r="476" spans="1:16" ht="13.5" thickBot="1">
      <c r="A476" s="17" t="str">
        <f t="shared" si="42"/>
        <v> BRNO 31 </v>
      </c>
      <c r="B476" s="12" t="str">
        <f t="shared" si="43"/>
        <v>I</v>
      </c>
      <c r="C476" s="17">
        <f t="shared" si="44"/>
        <v>48479.432999999997</v>
      </c>
      <c r="D476" s="11" t="str">
        <f t="shared" si="45"/>
        <v>vis</v>
      </c>
      <c r="E476" s="55">
        <f>VLOOKUP(C476,Active!C$21:E$961,3,FALSE)</f>
        <v>13368.998266865552</v>
      </c>
      <c r="F476" s="12" t="s">
        <v>394</v>
      </c>
      <c r="G476" s="11" t="str">
        <f t="shared" si="46"/>
        <v>48479.433</v>
      </c>
      <c r="H476" s="17">
        <f t="shared" si="47"/>
        <v>13369</v>
      </c>
      <c r="I476" s="56" t="s">
        <v>1770</v>
      </c>
      <c r="J476" s="57" t="s">
        <v>1771</v>
      </c>
      <c r="K476" s="56">
        <v>13369</v>
      </c>
      <c r="L476" s="56" t="s">
        <v>510</v>
      </c>
      <c r="M476" s="57" t="s">
        <v>566</v>
      </c>
      <c r="N476" s="57"/>
      <c r="O476" s="58" t="s">
        <v>1772</v>
      </c>
      <c r="P476" s="58" t="s">
        <v>1753</v>
      </c>
    </row>
    <row r="477" spans="1:16" ht="13.5" thickBot="1">
      <c r="A477" s="17" t="str">
        <f t="shared" si="42"/>
        <v> BRNO 31 </v>
      </c>
      <c r="B477" s="12" t="str">
        <f t="shared" si="43"/>
        <v>I</v>
      </c>
      <c r="C477" s="17">
        <f t="shared" si="44"/>
        <v>48479.436000000002</v>
      </c>
      <c r="D477" s="11" t="str">
        <f t="shared" si="45"/>
        <v>vis</v>
      </c>
      <c r="E477" s="55">
        <f>VLOOKUP(C477,Active!C$21:E$961,3,FALSE)</f>
        <v>13369.000136383855</v>
      </c>
      <c r="F477" s="12" t="s">
        <v>394</v>
      </c>
      <c r="G477" s="11" t="str">
        <f t="shared" si="46"/>
        <v>48479.436</v>
      </c>
      <c r="H477" s="17">
        <f t="shared" si="47"/>
        <v>13369</v>
      </c>
      <c r="I477" s="56" t="s">
        <v>1773</v>
      </c>
      <c r="J477" s="57" t="s">
        <v>1774</v>
      </c>
      <c r="K477" s="56">
        <v>13369</v>
      </c>
      <c r="L477" s="56" t="s">
        <v>533</v>
      </c>
      <c r="M477" s="57" t="s">
        <v>566</v>
      </c>
      <c r="N477" s="57"/>
      <c r="O477" s="58" t="s">
        <v>1627</v>
      </c>
      <c r="P477" s="58" t="s">
        <v>1753</v>
      </c>
    </row>
    <row r="478" spans="1:16" ht="13.5" thickBot="1">
      <c r="A478" s="17" t="str">
        <f t="shared" si="42"/>
        <v> BRNO 31 </v>
      </c>
      <c r="B478" s="12" t="str">
        <f t="shared" si="43"/>
        <v>I</v>
      </c>
      <c r="C478" s="17">
        <f t="shared" si="44"/>
        <v>48479.436999999998</v>
      </c>
      <c r="D478" s="11" t="str">
        <f t="shared" si="45"/>
        <v>vis</v>
      </c>
      <c r="E478" s="55">
        <f>VLOOKUP(C478,Active!C$21:E$961,3,FALSE)</f>
        <v>13369.000759556619</v>
      </c>
      <c r="F478" s="12" t="s">
        <v>394</v>
      </c>
      <c r="G478" s="11" t="str">
        <f t="shared" si="46"/>
        <v>48479.437</v>
      </c>
      <c r="H478" s="17">
        <f t="shared" si="47"/>
        <v>13369</v>
      </c>
      <c r="I478" s="56" t="s">
        <v>1775</v>
      </c>
      <c r="J478" s="57" t="s">
        <v>1776</v>
      </c>
      <c r="K478" s="56">
        <v>13369</v>
      </c>
      <c r="L478" s="56" t="s">
        <v>530</v>
      </c>
      <c r="M478" s="57" t="s">
        <v>566</v>
      </c>
      <c r="N478" s="57"/>
      <c r="O478" s="58" t="s">
        <v>1777</v>
      </c>
      <c r="P478" s="58" t="s">
        <v>1753</v>
      </c>
    </row>
    <row r="479" spans="1:16" ht="13.5" thickBot="1">
      <c r="A479" s="17" t="str">
        <f t="shared" si="42"/>
        <v> BRNO 31 </v>
      </c>
      <c r="B479" s="12" t="str">
        <f t="shared" si="43"/>
        <v>I</v>
      </c>
      <c r="C479" s="17">
        <f t="shared" si="44"/>
        <v>48479.438000000002</v>
      </c>
      <c r="D479" s="11" t="str">
        <f t="shared" si="45"/>
        <v>vis</v>
      </c>
      <c r="E479" s="55">
        <f>VLOOKUP(C479,Active!C$21:E$961,3,FALSE)</f>
        <v>13369.001382729386</v>
      </c>
      <c r="F479" s="12" t="s">
        <v>394</v>
      </c>
      <c r="G479" s="11" t="str">
        <f t="shared" si="46"/>
        <v>48479.438</v>
      </c>
      <c r="H479" s="17">
        <f t="shared" si="47"/>
        <v>13369</v>
      </c>
      <c r="I479" s="56" t="s">
        <v>1778</v>
      </c>
      <c r="J479" s="57" t="s">
        <v>1779</v>
      </c>
      <c r="K479" s="56">
        <v>13369</v>
      </c>
      <c r="L479" s="56" t="s">
        <v>527</v>
      </c>
      <c r="M479" s="57" t="s">
        <v>566</v>
      </c>
      <c r="N479" s="57"/>
      <c r="O479" s="58" t="s">
        <v>1780</v>
      </c>
      <c r="P479" s="58" t="s">
        <v>1753</v>
      </c>
    </row>
    <row r="480" spans="1:16" ht="13.5" thickBot="1">
      <c r="A480" s="17" t="str">
        <f t="shared" si="42"/>
        <v> BRNO 31 </v>
      </c>
      <c r="B480" s="12" t="str">
        <f t="shared" si="43"/>
        <v>I</v>
      </c>
      <c r="C480" s="17">
        <f t="shared" si="44"/>
        <v>48479.438999999998</v>
      </c>
      <c r="D480" s="11" t="str">
        <f t="shared" si="45"/>
        <v>vis</v>
      </c>
      <c r="E480" s="55">
        <f>VLOOKUP(C480,Active!C$21:E$961,3,FALSE)</f>
        <v>13369.002005902152</v>
      </c>
      <c r="F480" s="12" t="s">
        <v>394</v>
      </c>
      <c r="G480" s="11" t="str">
        <f t="shared" si="46"/>
        <v>48479.439</v>
      </c>
      <c r="H480" s="17">
        <f t="shared" si="47"/>
        <v>13369</v>
      </c>
      <c r="I480" s="56" t="s">
        <v>1781</v>
      </c>
      <c r="J480" s="57" t="s">
        <v>1782</v>
      </c>
      <c r="K480" s="56">
        <v>13369</v>
      </c>
      <c r="L480" s="56" t="s">
        <v>515</v>
      </c>
      <c r="M480" s="57" t="s">
        <v>566</v>
      </c>
      <c r="N480" s="57"/>
      <c r="O480" s="58" t="s">
        <v>1783</v>
      </c>
      <c r="P480" s="58" t="s">
        <v>1753</v>
      </c>
    </row>
    <row r="481" spans="1:16" ht="13.5" thickBot="1">
      <c r="A481" s="17" t="str">
        <f t="shared" si="42"/>
        <v> BRNO 31 </v>
      </c>
      <c r="B481" s="12" t="str">
        <f t="shared" si="43"/>
        <v>I</v>
      </c>
      <c r="C481" s="17">
        <f t="shared" si="44"/>
        <v>48479.442000000003</v>
      </c>
      <c r="D481" s="11" t="str">
        <f t="shared" si="45"/>
        <v>vis</v>
      </c>
      <c r="E481" s="55">
        <f>VLOOKUP(C481,Active!C$21:E$961,3,FALSE)</f>
        <v>13369.003875420452</v>
      </c>
      <c r="F481" s="12" t="s">
        <v>394</v>
      </c>
      <c r="G481" s="11" t="str">
        <f t="shared" si="46"/>
        <v>48479.442</v>
      </c>
      <c r="H481" s="17">
        <f t="shared" si="47"/>
        <v>13369</v>
      </c>
      <c r="I481" s="56" t="s">
        <v>1784</v>
      </c>
      <c r="J481" s="57" t="s">
        <v>1785</v>
      </c>
      <c r="K481" s="56">
        <v>13369</v>
      </c>
      <c r="L481" s="56" t="s">
        <v>775</v>
      </c>
      <c r="M481" s="57" t="s">
        <v>566</v>
      </c>
      <c r="N481" s="57"/>
      <c r="O481" s="58" t="s">
        <v>1786</v>
      </c>
      <c r="P481" s="58" t="s">
        <v>1753</v>
      </c>
    </row>
    <row r="482" spans="1:16" ht="13.5" thickBot="1">
      <c r="A482" s="17" t="str">
        <f t="shared" si="42"/>
        <v> BRNO 31 </v>
      </c>
      <c r="B482" s="12" t="str">
        <f t="shared" si="43"/>
        <v>I</v>
      </c>
      <c r="C482" s="17">
        <f t="shared" si="44"/>
        <v>48479.447</v>
      </c>
      <c r="D482" s="11" t="str">
        <f t="shared" si="45"/>
        <v>vis</v>
      </c>
      <c r="E482" s="55">
        <f>VLOOKUP(C482,Active!C$21:E$961,3,FALSE)</f>
        <v>13369.006991284283</v>
      </c>
      <c r="F482" s="12" t="s">
        <v>394</v>
      </c>
      <c r="G482" s="11" t="str">
        <f t="shared" si="46"/>
        <v>48479.447</v>
      </c>
      <c r="H482" s="17">
        <f t="shared" si="47"/>
        <v>13369</v>
      </c>
      <c r="I482" s="56" t="s">
        <v>1787</v>
      </c>
      <c r="J482" s="57" t="s">
        <v>1788</v>
      </c>
      <c r="K482" s="56">
        <v>13369</v>
      </c>
      <c r="L482" s="56" t="s">
        <v>660</v>
      </c>
      <c r="M482" s="57" t="s">
        <v>566</v>
      </c>
      <c r="N482" s="57"/>
      <c r="O482" s="58" t="s">
        <v>1789</v>
      </c>
      <c r="P482" s="58" t="s">
        <v>1753</v>
      </c>
    </row>
    <row r="483" spans="1:16" ht="13.5" thickBot="1">
      <c r="A483" s="17" t="str">
        <f t="shared" si="42"/>
        <v>IBVS 3762 </v>
      </c>
      <c r="B483" s="12" t="str">
        <f t="shared" si="43"/>
        <v>I</v>
      </c>
      <c r="C483" s="17">
        <f t="shared" si="44"/>
        <v>48495.482000000004</v>
      </c>
      <c r="D483" s="11" t="str">
        <f t="shared" si="45"/>
        <v>vis</v>
      </c>
      <c r="E483" s="55">
        <f>VLOOKUP(C483,Active!C$21:E$961,3,FALSE)</f>
        <v>13378.999566592069</v>
      </c>
      <c r="F483" s="12" t="s">
        <v>394</v>
      </c>
      <c r="G483" s="11" t="str">
        <f t="shared" si="46"/>
        <v>48495.4820</v>
      </c>
      <c r="H483" s="17">
        <f t="shared" si="47"/>
        <v>13379</v>
      </c>
      <c r="I483" s="56" t="s">
        <v>1790</v>
      </c>
      <c r="J483" s="57" t="s">
        <v>1791</v>
      </c>
      <c r="K483" s="56">
        <v>13379</v>
      </c>
      <c r="L483" s="56" t="s">
        <v>1792</v>
      </c>
      <c r="M483" s="57" t="s">
        <v>649</v>
      </c>
      <c r="N483" s="57" t="s">
        <v>384</v>
      </c>
      <c r="O483" s="58" t="s">
        <v>1254</v>
      </c>
      <c r="P483" s="59" t="s">
        <v>1255</v>
      </c>
    </row>
    <row r="484" spans="1:16" ht="13.5" thickBot="1">
      <c r="A484" s="17" t="str">
        <f t="shared" si="42"/>
        <v>BAVM 60 </v>
      </c>
      <c r="B484" s="12" t="str">
        <f t="shared" si="43"/>
        <v>I</v>
      </c>
      <c r="C484" s="17">
        <f t="shared" si="44"/>
        <v>48495.49</v>
      </c>
      <c r="D484" s="11" t="str">
        <f t="shared" si="45"/>
        <v>vis</v>
      </c>
      <c r="E484" s="55">
        <f>VLOOKUP(C484,Active!C$21:E$961,3,FALSE)</f>
        <v>13379.004551974194</v>
      </c>
      <c r="F484" s="12" t="s">
        <v>394</v>
      </c>
      <c r="G484" s="11" t="str">
        <f t="shared" si="46"/>
        <v>48495.490</v>
      </c>
      <c r="H484" s="17">
        <f t="shared" si="47"/>
        <v>13379</v>
      </c>
      <c r="I484" s="56" t="s">
        <v>1793</v>
      </c>
      <c r="J484" s="57" t="s">
        <v>1794</v>
      </c>
      <c r="K484" s="56">
        <v>13379</v>
      </c>
      <c r="L484" s="56" t="s">
        <v>584</v>
      </c>
      <c r="M484" s="57" t="s">
        <v>566</v>
      </c>
      <c r="N484" s="57"/>
      <c r="O484" s="58" t="s">
        <v>1795</v>
      </c>
      <c r="P484" s="59" t="s">
        <v>1796</v>
      </c>
    </row>
    <row r="485" spans="1:16" ht="13.5" thickBot="1">
      <c r="A485" s="17" t="str">
        <f t="shared" si="42"/>
        <v>IBVS 3762 </v>
      </c>
      <c r="B485" s="12" t="str">
        <f t="shared" si="43"/>
        <v>I</v>
      </c>
      <c r="C485" s="17">
        <f t="shared" si="44"/>
        <v>48503.505400000002</v>
      </c>
      <c r="D485" s="11" t="str">
        <f t="shared" si="45"/>
        <v>vis</v>
      </c>
      <c r="E485" s="55">
        <f>VLOOKUP(C485,Active!C$21:E$961,3,FALSE)</f>
        <v>13383.99953096528</v>
      </c>
      <c r="F485" s="12" t="s">
        <v>394</v>
      </c>
      <c r="G485" s="11" t="str">
        <f t="shared" si="46"/>
        <v>48503.5054</v>
      </c>
      <c r="H485" s="17">
        <f t="shared" si="47"/>
        <v>13384</v>
      </c>
      <c r="I485" s="56" t="s">
        <v>1797</v>
      </c>
      <c r="J485" s="57" t="s">
        <v>1798</v>
      </c>
      <c r="K485" s="56">
        <v>13384</v>
      </c>
      <c r="L485" s="56" t="s">
        <v>1347</v>
      </c>
      <c r="M485" s="57" t="s">
        <v>649</v>
      </c>
      <c r="N485" s="57" t="s">
        <v>384</v>
      </c>
      <c r="O485" s="58" t="s">
        <v>1254</v>
      </c>
      <c r="P485" s="59" t="s">
        <v>1255</v>
      </c>
    </row>
    <row r="486" spans="1:16" ht="13.5" thickBot="1">
      <c r="A486" s="17" t="str">
        <f t="shared" si="42"/>
        <v> AOEB 2 </v>
      </c>
      <c r="B486" s="12" t="str">
        <f t="shared" si="43"/>
        <v>I</v>
      </c>
      <c r="C486" s="17">
        <f t="shared" si="44"/>
        <v>48506.711000000003</v>
      </c>
      <c r="D486" s="11" t="str">
        <f t="shared" si="45"/>
        <v>vis</v>
      </c>
      <c r="E486" s="55">
        <f>VLOOKUP(C486,Active!C$21:E$961,3,FALSE)</f>
        <v>13385.997173584965</v>
      </c>
      <c r="F486" s="12" t="s">
        <v>394</v>
      </c>
      <c r="G486" s="11" t="str">
        <f t="shared" si="46"/>
        <v>48506.711</v>
      </c>
      <c r="H486" s="17">
        <f t="shared" si="47"/>
        <v>13386</v>
      </c>
      <c r="I486" s="56" t="s">
        <v>1799</v>
      </c>
      <c r="J486" s="57" t="s">
        <v>1800</v>
      </c>
      <c r="K486" s="56">
        <v>13386</v>
      </c>
      <c r="L486" s="56" t="s">
        <v>743</v>
      </c>
      <c r="M486" s="57" t="s">
        <v>566</v>
      </c>
      <c r="N486" s="57"/>
      <c r="O486" s="58" t="s">
        <v>1344</v>
      </c>
      <c r="P486" s="58" t="s">
        <v>1327</v>
      </c>
    </row>
    <row r="487" spans="1:16" ht="13.5" thickBot="1">
      <c r="A487" s="17" t="str">
        <f t="shared" si="42"/>
        <v> AOEB 2 </v>
      </c>
      <c r="B487" s="12" t="str">
        <f t="shared" si="43"/>
        <v>I</v>
      </c>
      <c r="C487" s="17">
        <f t="shared" si="44"/>
        <v>48506.718999999997</v>
      </c>
      <c r="D487" s="11" t="str">
        <f t="shared" si="45"/>
        <v>vis</v>
      </c>
      <c r="E487" s="55">
        <f>VLOOKUP(C487,Active!C$21:E$961,3,FALSE)</f>
        <v>13386.002158967092</v>
      </c>
      <c r="F487" s="12" t="s">
        <v>394</v>
      </c>
      <c r="G487" s="11" t="str">
        <f t="shared" si="46"/>
        <v>48506.719</v>
      </c>
      <c r="H487" s="17">
        <f t="shared" si="47"/>
        <v>13386</v>
      </c>
      <c r="I487" s="56" t="s">
        <v>1801</v>
      </c>
      <c r="J487" s="57" t="s">
        <v>1802</v>
      </c>
      <c r="K487" s="56">
        <v>13386</v>
      </c>
      <c r="L487" s="56" t="s">
        <v>515</v>
      </c>
      <c r="M487" s="57" t="s">
        <v>566</v>
      </c>
      <c r="N487" s="57"/>
      <c r="O487" s="58" t="s">
        <v>928</v>
      </c>
      <c r="P487" s="58" t="s">
        <v>1327</v>
      </c>
    </row>
    <row r="488" spans="1:16" ht="13.5" thickBot="1">
      <c r="A488" s="17" t="str">
        <f t="shared" si="42"/>
        <v> AOEB 2 </v>
      </c>
      <c r="B488" s="12" t="str">
        <f t="shared" si="43"/>
        <v>I</v>
      </c>
      <c r="C488" s="17">
        <f t="shared" si="44"/>
        <v>48527.576999999997</v>
      </c>
      <c r="D488" s="11" t="str">
        <f t="shared" si="45"/>
        <v>vis</v>
      </c>
      <c r="E488" s="55">
        <f>VLOOKUP(C488,Active!C$21:E$961,3,FALSE)</f>
        <v>13399.000296526789</v>
      </c>
      <c r="F488" s="12" t="s">
        <v>394</v>
      </c>
      <c r="G488" s="11" t="str">
        <f t="shared" si="46"/>
        <v>48527.577</v>
      </c>
      <c r="H488" s="17">
        <f t="shared" si="47"/>
        <v>13399</v>
      </c>
      <c r="I488" s="56" t="s">
        <v>1803</v>
      </c>
      <c r="J488" s="57" t="s">
        <v>1804</v>
      </c>
      <c r="K488" s="56">
        <v>13399</v>
      </c>
      <c r="L488" s="56" t="s">
        <v>533</v>
      </c>
      <c r="M488" s="57" t="s">
        <v>566</v>
      </c>
      <c r="N488" s="57"/>
      <c r="O488" s="58" t="s">
        <v>1805</v>
      </c>
      <c r="P488" s="58" t="s">
        <v>1327</v>
      </c>
    </row>
    <row r="489" spans="1:16" ht="13.5" thickBot="1">
      <c r="A489" s="17" t="str">
        <f t="shared" si="42"/>
        <v>IBVS 5745 </v>
      </c>
      <c r="B489" s="12" t="str">
        <f t="shared" si="43"/>
        <v>I</v>
      </c>
      <c r="C489" s="17">
        <f t="shared" si="44"/>
        <v>48530.785000000003</v>
      </c>
      <c r="D489" s="11" t="str">
        <f t="shared" si="45"/>
        <v>vis</v>
      </c>
      <c r="E489" s="55">
        <f>VLOOKUP(C489,Active!C$21:E$961,3,FALSE)</f>
        <v>13400.999434761115</v>
      </c>
      <c r="F489" s="12" t="s">
        <v>394</v>
      </c>
      <c r="G489" s="11" t="str">
        <f t="shared" si="46"/>
        <v>48530.7850</v>
      </c>
      <c r="H489" s="17">
        <f t="shared" si="47"/>
        <v>13401</v>
      </c>
      <c r="I489" s="56" t="s">
        <v>1806</v>
      </c>
      <c r="J489" s="57" t="s">
        <v>1807</v>
      </c>
      <c r="K489" s="56">
        <v>13401</v>
      </c>
      <c r="L489" s="56" t="s">
        <v>1728</v>
      </c>
      <c r="M489" s="57" t="s">
        <v>649</v>
      </c>
      <c r="N489" s="57" t="s">
        <v>650</v>
      </c>
      <c r="O489" s="58" t="s">
        <v>1765</v>
      </c>
      <c r="P489" s="59" t="s">
        <v>1766</v>
      </c>
    </row>
    <row r="490" spans="1:16" ht="13.5" thickBot="1">
      <c r="A490" s="17" t="str">
        <f t="shared" si="42"/>
        <v> BRNO 31 </v>
      </c>
      <c r="B490" s="12" t="str">
        <f t="shared" si="43"/>
        <v>I</v>
      </c>
      <c r="C490" s="17">
        <f t="shared" si="44"/>
        <v>48535.606</v>
      </c>
      <c r="D490" s="11" t="str">
        <f t="shared" si="45"/>
        <v>vis</v>
      </c>
      <c r="E490" s="55">
        <f>VLOOKUP(C490,Active!C$21:E$961,3,FALSE)</f>
        <v>13404.003750667494</v>
      </c>
      <c r="F490" s="12" t="s">
        <v>394</v>
      </c>
      <c r="G490" s="11" t="str">
        <f t="shared" si="46"/>
        <v>48535.606</v>
      </c>
      <c r="H490" s="17">
        <f t="shared" si="47"/>
        <v>13404</v>
      </c>
      <c r="I490" s="56" t="s">
        <v>1808</v>
      </c>
      <c r="J490" s="57" t="s">
        <v>1809</v>
      </c>
      <c r="K490" s="56">
        <v>13404</v>
      </c>
      <c r="L490" s="56" t="s">
        <v>775</v>
      </c>
      <c r="M490" s="57" t="s">
        <v>566</v>
      </c>
      <c r="N490" s="57"/>
      <c r="O490" s="58" t="s">
        <v>1627</v>
      </c>
      <c r="P490" s="58" t="s">
        <v>1753</v>
      </c>
    </row>
    <row r="491" spans="1:16" ht="13.5" thickBot="1">
      <c r="A491" s="17" t="str">
        <f t="shared" si="42"/>
        <v> BRNO 31 </v>
      </c>
      <c r="B491" s="12" t="str">
        <f t="shared" si="43"/>
        <v>I</v>
      </c>
      <c r="C491" s="17">
        <f t="shared" si="44"/>
        <v>48556.457000000002</v>
      </c>
      <c r="D491" s="11" t="str">
        <f t="shared" si="45"/>
        <v>vis</v>
      </c>
      <c r="E491" s="55">
        <f>VLOOKUP(C491,Active!C$21:E$961,3,FALSE)</f>
        <v>13416.997526017829</v>
      </c>
      <c r="F491" s="12" t="s">
        <v>394</v>
      </c>
      <c r="G491" s="11" t="str">
        <f t="shared" si="46"/>
        <v>48556.457</v>
      </c>
      <c r="H491" s="17">
        <f t="shared" si="47"/>
        <v>13417</v>
      </c>
      <c r="I491" s="56" t="s">
        <v>1810</v>
      </c>
      <c r="J491" s="57" t="s">
        <v>1811</v>
      </c>
      <c r="K491" s="56">
        <v>13417</v>
      </c>
      <c r="L491" s="56" t="s">
        <v>798</v>
      </c>
      <c r="M491" s="57" t="s">
        <v>566</v>
      </c>
      <c r="N491" s="57"/>
      <c r="O491" s="58" t="s">
        <v>1812</v>
      </c>
      <c r="P491" s="58" t="s">
        <v>1753</v>
      </c>
    </row>
    <row r="492" spans="1:16" ht="13.5" thickBot="1">
      <c r="A492" s="17" t="str">
        <f t="shared" si="42"/>
        <v> BRNO 31 </v>
      </c>
      <c r="B492" s="12" t="str">
        <f t="shared" si="43"/>
        <v>I</v>
      </c>
      <c r="C492" s="17">
        <f t="shared" si="44"/>
        <v>48556.46</v>
      </c>
      <c r="D492" s="11" t="str">
        <f t="shared" si="45"/>
        <v>vis</v>
      </c>
      <c r="E492" s="55">
        <f>VLOOKUP(C492,Active!C$21:E$961,3,FALSE)</f>
        <v>13416.999395536126</v>
      </c>
      <c r="F492" s="12" t="s">
        <v>394</v>
      </c>
      <c r="G492" s="11" t="str">
        <f t="shared" si="46"/>
        <v>48556.460</v>
      </c>
      <c r="H492" s="17">
        <f t="shared" si="47"/>
        <v>13417</v>
      </c>
      <c r="I492" s="56" t="s">
        <v>1813</v>
      </c>
      <c r="J492" s="57" t="s">
        <v>1814</v>
      </c>
      <c r="K492" s="56">
        <v>13417</v>
      </c>
      <c r="L492" s="56" t="s">
        <v>506</v>
      </c>
      <c r="M492" s="57" t="s">
        <v>566</v>
      </c>
      <c r="N492" s="57"/>
      <c r="O492" s="58" t="s">
        <v>1815</v>
      </c>
      <c r="P492" s="58" t="s">
        <v>1753</v>
      </c>
    </row>
    <row r="493" spans="1:16" ht="13.5" thickBot="1">
      <c r="A493" s="17" t="str">
        <f t="shared" si="42"/>
        <v> BRNO 31 </v>
      </c>
      <c r="B493" s="12" t="str">
        <f t="shared" si="43"/>
        <v>I</v>
      </c>
      <c r="C493" s="17">
        <f t="shared" si="44"/>
        <v>48556.461000000003</v>
      </c>
      <c r="D493" s="11" t="str">
        <f t="shared" si="45"/>
        <v>vis</v>
      </c>
      <c r="E493" s="55">
        <f>VLOOKUP(C493,Active!C$21:E$961,3,FALSE)</f>
        <v>13417.000018708895</v>
      </c>
      <c r="F493" s="12" t="s">
        <v>394</v>
      </c>
      <c r="G493" s="11" t="str">
        <f t="shared" si="46"/>
        <v>48556.461</v>
      </c>
      <c r="H493" s="17">
        <f t="shared" si="47"/>
        <v>13417</v>
      </c>
      <c r="I493" s="56" t="s">
        <v>1816</v>
      </c>
      <c r="J493" s="57" t="s">
        <v>1817</v>
      </c>
      <c r="K493" s="56">
        <v>13417</v>
      </c>
      <c r="L493" s="56" t="s">
        <v>533</v>
      </c>
      <c r="M493" s="57" t="s">
        <v>566</v>
      </c>
      <c r="N493" s="57"/>
      <c r="O493" s="58" t="s">
        <v>1818</v>
      </c>
      <c r="P493" s="58" t="s">
        <v>1753</v>
      </c>
    </row>
    <row r="494" spans="1:16" ht="13.5" thickBot="1">
      <c r="A494" s="17" t="str">
        <f t="shared" si="42"/>
        <v> BRNO 31 </v>
      </c>
      <c r="B494" s="12" t="str">
        <f t="shared" si="43"/>
        <v>I</v>
      </c>
      <c r="C494" s="17">
        <f t="shared" si="44"/>
        <v>48556.464999999997</v>
      </c>
      <c r="D494" s="11" t="str">
        <f t="shared" si="45"/>
        <v>vis</v>
      </c>
      <c r="E494" s="55">
        <f>VLOOKUP(C494,Active!C$21:E$961,3,FALSE)</f>
        <v>13417.002511399956</v>
      </c>
      <c r="F494" s="12" t="s">
        <v>394</v>
      </c>
      <c r="G494" s="11" t="str">
        <f t="shared" si="46"/>
        <v>48556.465</v>
      </c>
      <c r="H494" s="17">
        <f t="shared" si="47"/>
        <v>13417</v>
      </c>
      <c r="I494" s="56" t="s">
        <v>1819</v>
      </c>
      <c r="J494" s="57" t="s">
        <v>1820</v>
      </c>
      <c r="K494" s="56">
        <v>13417</v>
      </c>
      <c r="L494" s="56" t="s">
        <v>546</v>
      </c>
      <c r="M494" s="57" t="s">
        <v>566</v>
      </c>
      <c r="N494" s="57"/>
      <c r="O494" s="58" t="s">
        <v>1821</v>
      </c>
      <c r="P494" s="58" t="s">
        <v>1753</v>
      </c>
    </row>
    <row r="495" spans="1:16" ht="13.5" thickBot="1">
      <c r="A495" s="17" t="str">
        <f t="shared" si="42"/>
        <v> BRNO 31 </v>
      </c>
      <c r="B495" s="12" t="str">
        <f t="shared" si="43"/>
        <v>I</v>
      </c>
      <c r="C495" s="17">
        <f t="shared" si="44"/>
        <v>48556.466</v>
      </c>
      <c r="D495" s="11" t="str">
        <f t="shared" si="45"/>
        <v>vis</v>
      </c>
      <c r="E495" s="55">
        <f>VLOOKUP(C495,Active!C$21:E$961,3,FALSE)</f>
        <v>13417.003134572726</v>
      </c>
      <c r="F495" s="12" t="s">
        <v>394</v>
      </c>
      <c r="G495" s="11" t="str">
        <f t="shared" si="46"/>
        <v>48556.466</v>
      </c>
      <c r="H495" s="17">
        <f t="shared" si="47"/>
        <v>13417</v>
      </c>
      <c r="I495" s="56" t="s">
        <v>1822</v>
      </c>
      <c r="J495" s="57" t="s">
        <v>1823</v>
      </c>
      <c r="K495" s="56">
        <v>13417</v>
      </c>
      <c r="L495" s="56" t="s">
        <v>593</v>
      </c>
      <c r="M495" s="57" t="s">
        <v>566</v>
      </c>
      <c r="N495" s="57"/>
      <c r="O495" s="58" t="s">
        <v>1824</v>
      </c>
      <c r="P495" s="58" t="s">
        <v>1753</v>
      </c>
    </row>
    <row r="496" spans="1:16" ht="13.5" thickBot="1">
      <c r="A496" s="17" t="str">
        <f t="shared" si="42"/>
        <v> BRNO 31 </v>
      </c>
      <c r="B496" s="12" t="str">
        <f t="shared" si="43"/>
        <v>I</v>
      </c>
      <c r="C496" s="17">
        <f t="shared" si="44"/>
        <v>48824.440999999999</v>
      </c>
      <c r="D496" s="11" t="str">
        <f t="shared" si="45"/>
        <v>vis</v>
      </c>
      <c r="E496" s="55">
        <f>VLOOKUP(C496,Active!C$21:E$961,3,FALSE)</f>
        <v>13583.99785662469</v>
      </c>
      <c r="F496" s="12" t="s">
        <v>394</v>
      </c>
      <c r="G496" s="11" t="str">
        <f t="shared" si="46"/>
        <v>48824.441</v>
      </c>
      <c r="H496" s="17">
        <f t="shared" si="47"/>
        <v>13584</v>
      </c>
      <c r="I496" s="56" t="s">
        <v>1825</v>
      </c>
      <c r="J496" s="57" t="s">
        <v>1826</v>
      </c>
      <c r="K496" s="56">
        <v>13584</v>
      </c>
      <c r="L496" s="56" t="s">
        <v>798</v>
      </c>
      <c r="M496" s="57" t="s">
        <v>566</v>
      </c>
      <c r="N496" s="57"/>
      <c r="O496" s="58" t="s">
        <v>1694</v>
      </c>
      <c r="P496" s="58" t="s">
        <v>1753</v>
      </c>
    </row>
    <row r="497" spans="1:16" ht="13.5" thickBot="1">
      <c r="A497" s="17" t="str">
        <f t="shared" si="42"/>
        <v> BRNO 31 </v>
      </c>
      <c r="B497" s="12" t="str">
        <f t="shared" si="43"/>
        <v>I</v>
      </c>
      <c r="C497" s="17">
        <f t="shared" si="44"/>
        <v>48824.440999999999</v>
      </c>
      <c r="D497" s="11" t="str">
        <f t="shared" si="45"/>
        <v>vis</v>
      </c>
      <c r="E497" s="55">
        <f>VLOOKUP(C497,Active!C$21:E$961,3,FALSE)</f>
        <v>13583.99785662469</v>
      </c>
      <c r="F497" s="12" t="s">
        <v>394</v>
      </c>
      <c r="G497" s="11" t="str">
        <f t="shared" si="46"/>
        <v>48824.441</v>
      </c>
      <c r="H497" s="17">
        <f t="shared" si="47"/>
        <v>13584</v>
      </c>
      <c r="I497" s="56" t="s">
        <v>1825</v>
      </c>
      <c r="J497" s="57" t="s">
        <v>1826</v>
      </c>
      <c r="K497" s="56">
        <v>13584</v>
      </c>
      <c r="L497" s="56" t="s">
        <v>798</v>
      </c>
      <c r="M497" s="57" t="s">
        <v>566</v>
      </c>
      <c r="N497" s="57"/>
      <c r="O497" s="58" t="s">
        <v>1827</v>
      </c>
      <c r="P497" s="58" t="s">
        <v>1753</v>
      </c>
    </row>
    <row r="498" spans="1:16" ht="13.5" thickBot="1">
      <c r="A498" s="17" t="str">
        <f t="shared" si="42"/>
        <v> BRNO 31 </v>
      </c>
      <c r="B498" s="12" t="str">
        <f t="shared" si="43"/>
        <v>I</v>
      </c>
      <c r="C498" s="17">
        <f t="shared" si="44"/>
        <v>48824.442000000003</v>
      </c>
      <c r="D498" s="11" t="str">
        <f t="shared" si="45"/>
        <v>vis</v>
      </c>
      <c r="E498" s="55">
        <f>VLOOKUP(C498,Active!C$21:E$961,3,FALSE)</f>
        <v>13583.998479797458</v>
      </c>
      <c r="F498" s="12" t="s">
        <v>394</v>
      </c>
      <c r="G498" s="11" t="str">
        <f t="shared" si="46"/>
        <v>48824.442</v>
      </c>
      <c r="H498" s="17">
        <f t="shared" si="47"/>
        <v>13584</v>
      </c>
      <c r="I498" s="56" t="s">
        <v>1828</v>
      </c>
      <c r="J498" s="57" t="s">
        <v>1829</v>
      </c>
      <c r="K498" s="56">
        <v>13584</v>
      </c>
      <c r="L498" s="56" t="s">
        <v>510</v>
      </c>
      <c r="M498" s="57" t="s">
        <v>566</v>
      </c>
      <c r="N498" s="57"/>
      <c r="O498" s="58" t="s">
        <v>1703</v>
      </c>
      <c r="P498" s="58" t="s">
        <v>1753</v>
      </c>
    </row>
    <row r="499" spans="1:16" ht="13.5" thickBot="1">
      <c r="A499" s="17" t="str">
        <f t="shared" si="42"/>
        <v> BRNO 31 </v>
      </c>
      <c r="B499" s="12" t="str">
        <f t="shared" si="43"/>
        <v>I</v>
      </c>
      <c r="C499" s="17">
        <f t="shared" si="44"/>
        <v>48824.449000000001</v>
      </c>
      <c r="D499" s="11" t="str">
        <f t="shared" si="45"/>
        <v>vis</v>
      </c>
      <c r="E499" s="55">
        <f>VLOOKUP(C499,Active!C$21:E$961,3,FALSE)</f>
        <v>13584.002842006821</v>
      </c>
      <c r="F499" s="12" t="s">
        <v>394</v>
      </c>
      <c r="G499" s="11" t="str">
        <f t="shared" si="46"/>
        <v>48824.449</v>
      </c>
      <c r="H499" s="17">
        <f t="shared" si="47"/>
        <v>13584</v>
      </c>
      <c r="I499" s="56" t="s">
        <v>1830</v>
      </c>
      <c r="J499" s="57" t="s">
        <v>1831</v>
      </c>
      <c r="K499" s="56">
        <v>13584</v>
      </c>
      <c r="L499" s="56" t="s">
        <v>546</v>
      </c>
      <c r="M499" s="57" t="s">
        <v>566</v>
      </c>
      <c r="N499" s="57"/>
      <c r="O499" s="58" t="s">
        <v>1832</v>
      </c>
      <c r="P499" s="58" t="s">
        <v>1753</v>
      </c>
    </row>
    <row r="500" spans="1:16" ht="13.5" thickBot="1">
      <c r="A500" s="17" t="str">
        <f t="shared" si="42"/>
        <v> BRNO 31 </v>
      </c>
      <c r="B500" s="12" t="str">
        <f t="shared" si="43"/>
        <v>I</v>
      </c>
      <c r="C500" s="17">
        <f t="shared" si="44"/>
        <v>48824.453000000001</v>
      </c>
      <c r="D500" s="11" t="str">
        <f t="shared" si="45"/>
        <v>vis</v>
      </c>
      <c r="E500" s="55">
        <f>VLOOKUP(C500,Active!C$21:E$961,3,FALSE)</f>
        <v>13584.005334697888</v>
      </c>
      <c r="F500" s="12" t="s">
        <v>394</v>
      </c>
      <c r="G500" s="11" t="str">
        <f t="shared" si="46"/>
        <v>48824.453</v>
      </c>
      <c r="H500" s="17">
        <f t="shared" si="47"/>
        <v>13584</v>
      </c>
      <c r="I500" s="56" t="s">
        <v>1833</v>
      </c>
      <c r="J500" s="57" t="s">
        <v>1834</v>
      </c>
      <c r="K500" s="56">
        <v>13584</v>
      </c>
      <c r="L500" s="56" t="s">
        <v>628</v>
      </c>
      <c r="M500" s="57" t="s">
        <v>566</v>
      </c>
      <c r="N500" s="57"/>
      <c r="O500" s="58" t="s">
        <v>1707</v>
      </c>
      <c r="P500" s="58" t="s">
        <v>1753</v>
      </c>
    </row>
    <row r="501" spans="1:16" ht="13.5" thickBot="1">
      <c r="A501" s="17" t="str">
        <f t="shared" si="42"/>
        <v> BRNO 31 </v>
      </c>
      <c r="B501" s="12" t="str">
        <f t="shared" si="43"/>
        <v>I</v>
      </c>
      <c r="C501" s="17">
        <f t="shared" si="44"/>
        <v>48824.455000000002</v>
      </c>
      <c r="D501" s="11" t="str">
        <f t="shared" si="45"/>
        <v>vis</v>
      </c>
      <c r="E501" s="55">
        <f>VLOOKUP(C501,Active!C$21:E$961,3,FALSE)</f>
        <v>13584.006581043419</v>
      </c>
      <c r="F501" s="12" t="s">
        <v>394</v>
      </c>
      <c r="G501" s="11" t="str">
        <f t="shared" si="46"/>
        <v>48824.455</v>
      </c>
      <c r="H501" s="17">
        <f t="shared" si="47"/>
        <v>13584</v>
      </c>
      <c r="I501" s="56" t="s">
        <v>1835</v>
      </c>
      <c r="J501" s="57" t="s">
        <v>1836</v>
      </c>
      <c r="K501" s="56">
        <v>13584</v>
      </c>
      <c r="L501" s="56" t="s">
        <v>877</v>
      </c>
      <c r="M501" s="57" t="s">
        <v>566</v>
      </c>
      <c r="N501" s="57"/>
      <c r="O501" s="58" t="s">
        <v>1837</v>
      </c>
      <c r="P501" s="58" t="s">
        <v>1753</v>
      </c>
    </row>
    <row r="502" spans="1:16" ht="13.5" thickBot="1">
      <c r="A502" s="17" t="str">
        <f t="shared" si="42"/>
        <v> BRNO 31 </v>
      </c>
      <c r="B502" s="12" t="str">
        <f t="shared" si="43"/>
        <v>I</v>
      </c>
      <c r="C502" s="17">
        <f t="shared" si="44"/>
        <v>48824.46</v>
      </c>
      <c r="D502" s="11" t="str">
        <f t="shared" si="45"/>
        <v>vis</v>
      </c>
      <c r="E502" s="55">
        <f>VLOOKUP(C502,Active!C$21:E$961,3,FALSE)</f>
        <v>13584.009696907249</v>
      </c>
      <c r="F502" s="12" t="s">
        <v>394</v>
      </c>
      <c r="G502" s="11" t="str">
        <f t="shared" si="46"/>
        <v>48824.460</v>
      </c>
      <c r="H502" s="17">
        <f t="shared" si="47"/>
        <v>13584</v>
      </c>
      <c r="I502" s="56" t="s">
        <v>1838</v>
      </c>
      <c r="J502" s="57" t="s">
        <v>1839</v>
      </c>
      <c r="K502" s="56">
        <v>13584</v>
      </c>
      <c r="L502" s="56" t="s">
        <v>667</v>
      </c>
      <c r="M502" s="57" t="s">
        <v>566</v>
      </c>
      <c r="N502" s="57"/>
      <c r="O502" s="58" t="s">
        <v>1840</v>
      </c>
      <c r="P502" s="58" t="s">
        <v>1753</v>
      </c>
    </row>
    <row r="503" spans="1:16" ht="13.5" thickBot="1">
      <c r="A503" s="17" t="str">
        <f t="shared" si="42"/>
        <v> BRNO 31 </v>
      </c>
      <c r="B503" s="12" t="str">
        <f t="shared" si="43"/>
        <v>I</v>
      </c>
      <c r="C503" s="17">
        <f t="shared" si="44"/>
        <v>48832.461000000003</v>
      </c>
      <c r="D503" s="11" t="str">
        <f t="shared" si="45"/>
        <v>vis</v>
      </c>
      <c r="E503" s="55">
        <f>VLOOKUP(C503,Active!C$21:E$961,3,FALSE)</f>
        <v>13588.995702210499</v>
      </c>
      <c r="F503" s="12" t="s">
        <v>394</v>
      </c>
      <c r="G503" s="11" t="str">
        <f t="shared" si="46"/>
        <v>48832.461</v>
      </c>
      <c r="H503" s="17">
        <f t="shared" si="47"/>
        <v>13589</v>
      </c>
      <c r="I503" s="56" t="s">
        <v>1841</v>
      </c>
      <c r="J503" s="57" t="s">
        <v>1842</v>
      </c>
      <c r="K503" s="56">
        <v>13589</v>
      </c>
      <c r="L503" s="56" t="s">
        <v>846</v>
      </c>
      <c r="M503" s="57" t="s">
        <v>566</v>
      </c>
      <c r="N503" s="57"/>
      <c r="O503" s="58" t="s">
        <v>1815</v>
      </c>
      <c r="P503" s="58" t="s">
        <v>1753</v>
      </c>
    </row>
    <row r="504" spans="1:16" ht="13.5" thickBot="1">
      <c r="A504" s="17" t="str">
        <f t="shared" si="42"/>
        <v> BRNO 31 </v>
      </c>
      <c r="B504" s="12" t="str">
        <f t="shared" si="43"/>
        <v>I</v>
      </c>
      <c r="C504" s="17">
        <f t="shared" si="44"/>
        <v>48832.464999999997</v>
      </c>
      <c r="D504" s="11" t="str">
        <f t="shared" si="45"/>
        <v>vis</v>
      </c>
      <c r="E504" s="55">
        <f>VLOOKUP(C504,Active!C$21:E$961,3,FALSE)</f>
        <v>13588.99819490156</v>
      </c>
      <c r="F504" s="12" t="s">
        <v>394</v>
      </c>
      <c r="G504" s="11" t="str">
        <f t="shared" si="46"/>
        <v>48832.465</v>
      </c>
      <c r="H504" s="17">
        <f t="shared" si="47"/>
        <v>13589</v>
      </c>
      <c r="I504" s="56" t="s">
        <v>1843</v>
      </c>
      <c r="J504" s="57" t="s">
        <v>1844</v>
      </c>
      <c r="K504" s="56">
        <v>13589</v>
      </c>
      <c r="L504" s="56" t="s">
        <v>510</v>
      </c>
      <c r="M504" s="57" t="s">
        <v>566</v>
      </c>
      <c r="N504" s="57"/>
      <c r="O504" s="58" t="s">
        <v>1824</v>
      </c>
      <c r="P504" s="58" t="s">
        <v>1753</v>
      </c>
    </row>
    <row r="505" spans="1:16" ht="13.5" thickBot="1">
      <c r="A505" s="17" t="str">
        <f t="shared" si="42"/>
        <v> BRNO 31 </v>
      </c>
      <c r="B505" s="12" t="str">
        <f t="shared" si="43"/>
        <v>I</v>
      </c>
      <c r="C505" s="17">
        <f t="shared" si="44"/>
        <v>48832.47</v>
      </c>
      <c r="D505" s="11" t="str">
        <f t="shared" si="45"/>
        <v>vis</v>
      </c>
      <c r="E505" s="55">
        <f>VLOOKUP(C505,Active!C$21:E$961,3,FALSE)</f>
        <v>13589.001310765396</v>
      </c>
      <c r="F505" s="12" t="s">
        <v>394</v>
      </c>
      <c r="G505" s="11" t="str">
        <f t="shared" si="46"/>
        <v>48832.470</v>
      </c>
      <c r="H505" s="17">
        <f t="shared" si="47"/>
        <v>13589</v>
      </c>
      <c r="I505" s="56" t="s">
        <v>1845</v>
      </c>
      <c r="J505" s="57" t="s">
        <v>1846</v>
      </c>
      <c r="K505" s="56">
        <v>13589</v>
      </c>
      <c r="L505" s="56" t="s">
        <v>527</v>
      </c>
      <c r="M505" s="57" t="s">
        <v>566</v>
      </c>
      <c r="N505" s="57"/>
      <c r="O505" s="58" t="s">
        <v>1812</v>
      </c>
      <c r="P505" s="58" t="s">
        <v>1753</v>
      </c>
    </row>
    <row r="506" spans="1:16" ht="13.5" thickBot="1">
      <c r="A506" s="17" t="str">
        <f t="shared" si="42"/>
        <v> BRNO 31 </v>
      </c>
      <c r="B506" s="12" t="str">
        <f t="shared" si="43"/>
        <v>I</v>
      </c>
      <c r="C506" s="17">
        <f t="shared" si="44"/>
        <v>48832.47</v>
      </c>
      <c r="D506" s="11" t="str">
        <f t="shared" si="45"/>
        <v>vis</v>
      </c>
      <c r="E506" s="55">
        <f>VLOOKUP(C506,Active!C$21:E$961,3,FALSE)</f>
        <v>13589.001310765396</v>
      </c>
      <c r="F506" s="12" t="s">
        <v>394</v>
      </c>
      <c r="G506" s="11" t="str">
        <f t="shared" si="46"/>
        <v>48832.470</v>
      </c>
      <c r="H506" s="17">
        <f t="shared" si="47"/>
        <v>13589</v>
      </c>
      <c r="I506" s="56" t="s">
        <v>1845</v>
      </c>
      <c r="J506" s="57" t="s">
        <v>1846</v>
      </c>
      <c r="K506" s="56">
        <v>13589</v>
      </c>
      <c r="L506" s="56" t="s">
        <v>527</v>
      </c>
      <c r="M506" s="57" t="s">
        <v>566</v>
      </c>
      <c r="N506" s="57"/>
      <c r="O506" s="58" t="s">
        <v>1847</v>
      </c>
      <c r="P506" s="58" t="s">
        <v>1753</v>
      </c>
    </row>
    <row r="507" spans="1:16" ht="13.5" thickBot="1">
      <c r="A507" s="17" t="str">
        <f t="shared" si="42"/>
        <v> BRNO 31 </v>
      </c>
      <c r="B507" s="12" t="str">
        <f t="shared" si="43"/>
        <v>I</v>
      </c>
      <c r="C507" s="17">
        <f t="shared" si="44"/>
        <v>48832.47</v>
      </c>
      <c r="D507" s="11" t="str">
        <f t="shared" si="45"/>
        <v>vis</v>
      </c>
      <c r="E507" s="55">
        <f>VLOOKUP(C507,Active!C$21:E$961,3,FALSE)</f>
        <v>13589.001310765396</v>
      </c>
      <c r="F507" s="12" t="s">
        <v>394</v>
      </c>
      <c r="G507" s="11" t="str">
        <f t="shared" si="46"/>
        <v>48832.470</v>
      </c>
      <c r="H507" s="17">
        <f t="shared" si="47"/>
        <v>13589</v>
      </c>
      <c r="I507" s="56" t="s">
        <v>1845</v>
      </c>
      <c r="J507" s="57" t="s">
        <v>1846</v>
      </c>
      <c r="K507" s="56">
        <v>13589</v>
      </c>
      <c r="L507" s="56" t="s">
        <v>527</v>
      </c>
      <c r="M507" s="57" t="s">
        <v>566</v>
      </c>
      <c r="N507" s="57"/>
      <c r="O507" s="58" t="s">
        <v>1821</v>
      </c>
      <c r="P507" s="58" t="s">
        <v>1753</v>
      </c>
    </row>
    <row r="508" spans="1:16" ht="13.5" thickBot="1">
      <c r="A508" s="17" t="str">
        <f t="shared" si="42"/>
        <v> BRNO 31 </v>
      </c>
      <c r="B508" s="12" t="str">
        <f t="shared" si="43"/>
        <v>I</v>
      </c>
      <c r="C508" s="17">
        <f t="shared" si="44"/>
        <v>48832.480000000003</v>
      </c>
      <c r="D508" s="11" t="str">
        <f t="shared" si="45"/>
        <v>vis</v>
      </c>
      <c r="E508" s="55">
        <f>VLOOKUP(C508,Active!C$21:E$961,3,FALSE)</f>
        <v>13589.00754249306</v>
      </c>
      <c r="F508" s="12" t="s">
        <v>394</v>
      </c>
      <c r="G508" s="11" t="str">
        <f t="shared" si="46"/>
        <v>48832.480</v>
      </c>
      <c r="H508" s="17">
        <f t="shared" si="47"/>
        <v>13589</v>
      </c>
      <c r="I508" s="56" t="s">
        <v>1848</v>
      </c>
      <c r="J508" s="57" t="s">
        <v>1849</v>
      </c>
      <c r="K508" s="56">
        <v>13589</v>
      </c>
      <c r="L508" s="56" t="s">
        <v>625</v>
      </c>
      <c r="M508" s="57" t="s">
        <v>566</v>
      </c>
      <c r="N508" s="57"/>
      <c r="O508" s="58" t="s">
        <v>1706</v>
      </c>
      <c r="P508" s="58" t="s">
        <v>1753</v>
      </c>
    </row>
    <row r="509" spans="1:16" ht="13.5" thickBot="1">
      <c r="A509" s="17" t="str">
        <f t="shared" ref="A509:A572" si="48">P509</f>
        <v> BRNO 31 </v>
      </c>
      <c r="B509" s="12" t="str">
        <f t="shared" ref="B509:B572" si="49">IF(H509=INT(H509),"I","II")</f>
        <v>I</v>
      </c>
      <c r="C509" s="17">
        <f t="shared" ref="C509:C572" si="50">1*G509</f>
        <v>48832.487999999998</v>
      </c>
      <c r="D509" s="11" t="str">
        <f t="shared" ref="D509:D572" si="51">VLOOKUP(F509,I$1:J$5,2,FALSE)</f>
        <v>vis</v>
      </c>
      <c r="E509" s="55">
        <f>VLOOKUP(C509,Active!C$21:E$961,3,FALSE)</f>
        <v>13589.012527875188</v>
      </c>
      <c r="F509" s="12" t="s">
        <v>394</v>
      </c>
      <c r="G509" s="11" t="str">
        <f t="shared" ref="G509:G572" si="52">MID(I509,3,LEN(I509)-3)</f>
        <v>48832.488</v>
      </c>
      <c r="H509" s="17">
        <f t="shared" ref="H509:H572" si="53">1*K509</f>
        <v>13589</v>
      </c>
      <c r="I509" s="56" t="s">
        <v>1850</v>
      </c>
      <c r="J509" s="57" t="s">
        <v>1851</v>
      </c>
      <c r="K509" s="56">
        <v>13589</v>
      </c>
      <c r="L509" s="56" t="s">
        <v>1852</v>
      </c>
      <c r="M509" s="57" t="s">
        <v>566</v>
      </c>
      <c r="N509" s="57"/>
      <c r="O509" s="58" t="s">
        <v>1837</v>
      </c>
      <c r="P509" s="58" t="s">
        <v>1753</v>
      </c>
    </row>
    <row r="510" spans="1:16" ht="13.5" thickBot="1">
      <c r="A510" s="17" t="str">
        <f t="shared" si="48"/>
        <v> BRNO 31 </v>
      </c>
      <c r="B510" s="12" t="str">
        <f t="shared" si="49"/>
        <v>I</v>
      </c>
      <c r="C510" s="17">
        <f t="shared" si="50"/>
        <v>48840.493999999999</v>
      </c>
      <c r="D510" s="11" t="str">
        <f t="shared" si="51"/>
        <v>vis</v>
      </c>
      <c r="E510" s="55">
        <f>VLOOKUP(C510,Active!C$21:E$961,3,FALSE)</f>
        <v>13594.001649042266</v>
      </c>
      <c r="F510" s="12" t="s">
        <v>394</v>
      </c>
      <c r="G510" s="11" t="str">
        <f t="shared" si="52"/>
        <v>48840.494</v>
      </c>
      <c r="H510" s="17">
        <f t="shared" si="53"/>
        <v>13594</v>
      </c>
      <c r="I510" s="56" t="s">
        <v>1853</v>
      </c>
      <c r="J510" s="57" t="s">
        <v>1854</v>
      </c>
      <c r="K510" s="56">
        <v>13594</v>
      </c>
      <c r="L510" s="56" t="s">
        <v>559</v>
      </c>
      <c r="M510" s="57" t="s">
        <v>566</v>
      </c>
      <c r="N510" s="57"/>
      <c r="O510" s="58" t="s">
        <v>1694</v>
      </c>
      <c r="P510" s="58" t="s">
        <v>1753</v>
      </c>
    </row>
    <row r="511" spans="1:16" ht="13.5" thickBot="1">
      <c r="A511" s="17" t="str">
        <f t="shared" si="48"/>
        <v> BRNO 31 </v>
      </c>
      <c r="B511" s="12" t="str">
        <f t="shared" si="49"/>
        <v>I</v>
      </c>
      <c r="C511" s="17">
        <f t="shared" si="50"/>
        <v>48840.495999999999</v>
      </c>
      <c r="D511" s="11" t="str">
        <f t="shared" si="51"/>
        <v>vis</v>
      </c>
      <c r="E511" s="55">
        <f>VLOOKUP(C511,Active!C$21:E$961,3,FALSE)</f>
        <v>13594.002895387799</v>
      </c>
      <c r="F511" s="12" t="s">
        <v>394</v>
      </c>
      <c r="G511" s="11" t="str">
        <f t="shared" si="52"/>
        <v>48840.496</v>
      </c>
      <c r="H511" s="17">
        <f t="shared" si="53"/>
        <v>13594</v>
      </c>
      <c r="I511" s="56" t="s">
        <v>1855</v>
      </c>
      <c r="J511" s="57" t="s">
        <v>1856</v>
      </c>
      <c r="K511" s="56">
        <v>13594</v>
      </c>
      <c r="L511" s="56" t="s">
        <v>546</v>
      </c>
      <c r="M511" s="57" t="s">
        <v>566</v>
      </c>
      <c r="N511" s="57"/>
      <c r="O511" s="58" t="s">
        <v>1857</v>
      </c>
      <c r="P511" s="58" t="s">
        <v>1753</v>
      </c>
    </row>
    <row r="512" spans="1:16" ht="13.5" thickBot="1">
      <c r="A512" s="17" t="str">
        <f t="shared" si="48"/>
        <v> BRNO 31 </v>
      </c>
      <c r="B512" s="12" t="str">
        <f t="shared" si="49"/>
        <v>I</v>
      </c>
      <c r="C512" s="17">
        <f t="shared" si="50"/>
        <v>48840.500999999997</v>
      </c>
      <c r="D512" s="11" t="str">
        <f t="shared" si="51"/>
        <v>vis</v>
      </c>
      <c r="E512" s="55">
        <f>VLOOKUP(C512,Active!C$21:E$961,3,FALSE)</f>
        <v>13594.006011251629</v>
      </c>
      <c r="F512" s="12" t="s">
        <v>394</v>
      </c>
      <c r="G512" s="11" t="str">
        <f t="shared" si="52"/>
        <v>48840.501</v>
      </c>
      <c r="H512" s="17">
        <f t="shared" si="53"/>
        <v>13594</v>
      </c>
      <c r="I512" s="56" t="s">
        <v>1858</v>
      </c>
      <c r="J512" s="57" t="s">
        <v>1859</v>
      </c>
      <c r="K512" s="56">
        <v>13594</v>
      </c>
      <c r="L512" s="56" t="s">
        <v>604</v>
      </c>
      <c r="M512" s="57" t="s">
        <v>566</v>
      </c>
      <c r="N512" s="57"/>
      <c r="O512" s="58" t="s">
        <v>1840</v>
      </c>
      <c r="P512" s="58" t="s">
        <v>1753</v>
      </c>
    </row>
    <row r="513" spans="1:16" ht="13.5" thickBot="1">
      <c r="A513" s="17" t="str">
        <f t="shared" si="48"/>
        <v> BRNO 31 </v>
      </c>
      <c r="B513" s="12" t="str">
        <f t="shared" si="49"/>
        <v>I</v>
      </c>
      <c r="C513" s="17">
        <f t="shared" si="50"/>
        <v>48840.508999999998</v>
      </c>
      <c r="D513" s="11" t="str">
        <f t="shared" si="51"/>
        <v>vis</v>
      </c>
      <c r="E513" s="55">
        <f>VLOOKUP(C513,Active!C$21:E$961,3,FALSE)</f>
        <v>13594.01099663376</v>
      </c>
      <c r="F513" s="12" t="s">
        <v>394</v>
      </c>
      <c r="G513" s="11" t="str">
        <f t="shared" si="52"/>
        <v>48840.509</v>
      </c>
      <c r="H513" s="17">
        <f t="shared" si="53"/>
        <v>13594</v>
      </c>
      <c r="I513" s="56" t="s">
        <v>1860</v>
      </c>
      <c r="J513" s="57" t="s">
        <v>1861</v>
      </c>
      <c r="K513" s="56">
        <v>13594</v>
      </c>
      <c r="L513" s="56" t="s">
        <v>1862</v>
      </c>
      <c r="M513" s="57" t="s">
        <v>566</v>
      </c>
      <c r="N513" s="57"/>
      <c r="O513" s="58" t="s">
        <v>1837</v>
      </c>
      <c r="P513" s="58" t="s">
        <v>1753</v>
      </c>
    </row>
    <row r="514" spans="1:16" ht="13.5" thickBot="1">
      <c r="A514" s="17" t="str">
        <f t="shared" si="48"/>
        <v> BRNO 31 </v>
      </c>
      <c r="B514" s="12" t="str">
        <f t="shared" si="49"/>
        <v>I</v>
      </c>
      <c r="C514" s="17">
        <f t="shared" si="50"/>
        <v>48983.309000000001</v>
      </c>
      <c r="D514" s="11" t="str">
        <f t="shared" si="51"/>
        <v>vis</v>
      </c>
      <c r="E514" s="55">
        <f>VLOOKUP(C514,Active!C$21:E$961,3,FALSE)</f>
        <v>13683.000067662853</v>
      </c>
      <c r="F514" s="12" t="s">
        <v>394</v>
      </c>
      <c r="G514" s="11" t="str">
        <f t="shared" si="52"/>
        <v>48983.309</v>
      </c>
      <c r="H514" s="17">
        <f t="shared" si="53"/>
        <v>13683</v>
      </c>
      <c r="I514" s="56" t="s">
        <v>1863</v>
      </c>
      <c r="J514" s="57" t="s">
        <v>1864</v>
      </c>
      <c r="K514" s="56">
        <v>13683</v>
      </c>
      <c r="L514" s="56" t="s">
        <v>533</v>
      </c>
      <c r="M514" s="57" t="s">
        <v>566</v>
      </c>
      <c r="N514" s="57"/>
      <c r="O514" s="58" t="s">
        <v>1821</v>
      </c>
      <c r="P514" s="58" t="s">
        <v>1753</v>
      </c>
    </row>
    <row r="515" spans="1:16" ht="13.5" thickBot="1">
      <c r="A515" s="17" t="str">
        <f t="shared" si="48"/>
        <v> BRNO 31 </v>
      </c>
      <c r="B515" s="12" t="str">
        <f t="shared" si="49"/>
        <v>I</v>
      </c>
      <c r="C515" s="17">
        <f t="shared" si="50"/>
        <v>48983.317000000003</v>
      </c>
      <c r="D515" s="11" t="str">
        <f t="shared" si="51"/>
        <v>vis</v>
      </c>
      <c r="E515" s="55">
        <f>VLOOKUP(C515,Active!C$21:E$961,3,FALSE)</f>
        <v>13683.005053044984</v>
      </c>
      <c r="F515" s="12" t="s">
        <v>394</v>
      </c>
      <c r="G515" s="11" t="str">
        <f t="shared" si="52"/>
        <v>48983.317</v>
      </c>
      <c r="H515" s="17">
        <f t="shared" si="53"/>
        <v>13683</v>
      </c>
      <c r="I515" s="56" t="s">
        <v>1865</v>
      </c>
      <c r="J515" s="57" t="s">
        <v>1866</v>
      </c>
      <c r="K515" s="56">
        <v>13683</v>
      </c>
      <c r="L515" s="56" t="s">
        <v>628</v>
      </c>
      <c r="M515" s="57" t="s">
        <v>566</v>
      </c>
      <c r="N515" s="57"/>
      <c r="O515" s="58" t="s">
        <v>1847</v>
      </c>
      <c r="P515" s="58" t="s">
        <v>1753</v>
      </c>
    </row>
    <row r="516" spans="1:16" ht="13.5" thickBot="1">
      <c r="A516" s="17" t="str">
        <f t="shared" si="48"/>
        <v> BRNO 31 </v>
      </c>
      <c r="B516" s="12" t="str">
        <f t="shared" si="49"/>
        <v>I</v>
      </c>
      <c r="C516" s="17">
        <f t="shared" si="50"/>
        <v>48983.317999999999</v>
      </c>
      <c r="D516" s="11" t="str">
        <f t="shared" si="51"/>
        <v>vis</v>
      </c>
      <c r="E516" s="55">
        <f>VLOOKUP(C516,Active!C$21:E$961,3,FALSE)</f>
        <v>13683.00567621775</v>
      </c>
      <c r="F516" s="12" t="s">
        <v>394</v>
      </c>
      <c r="G516" s="11" t="str">
        <f t="shared" si="52"/>
        <v>48983.318</v>
      </c>
      <c r="H516" s="17">
        <f t="shared" si="53"/>
        <v>13683</v>
      </c>
      <c r="I516" s="56" t="s">
        <v>1867</v>
      </c>
      <c r="J516" s="57" t="s">
        <v>1868</v>
      </c>
      <c r="K516" s="56">
        <v>13683</v>
      </c>
      <c r="L516" s="56" t="s">
        <v>604</v>
      </c>
      <c r="M516" s="57" t="s">
        <v>566</v>
      </c>
      <c r="N516" s="57"/>
      <c r="O516" s="58" t="s">
        <v>1824</v>
      </c>
      <c r="P516" s="58" t="s">
        <v>1753</v>
      </c>
    </row>
    <row r="517" spans="1:16" ht="13.5" thickBot="1">
      <c r="A517" s="17" t="str">
        <f t="shared" si="48"/>
        <v>BAVM 68 </v>
      </c>
      <c r="B517" s="12" t="str">
        <f t="shared" si="49"/>
        <v>I</v>
      </c>
      <c r="C517" s="17">
        <f t="shared" si="50"/>
        <v>49169.455000000002</v>
      </c>
      <c r="D517" s="11" t="str">
        <f t="shared" si="51"/>
        <v>vis</v>
      </c>
      <c r="E517" s="55">
        <f>VLOOKUP(C517,Active!C$21:E$961,3,FALSE)</f>
        <v>13799.001185420426</v>
      </c>
      <c r="F517" s="12" t="s">
        <v>394</v>
      </c>
      <c r="G517" s="11" t="str">
        <f t="shared" si="52"/>
        <v>49169.455</v>
      </c>
      <c r="H517" s="17">
        <f t="shared" si="53"/>
        <v>13799</v>
      </c>
      <c r="I517" s="56" t="s">
        <v>1869</v>
      </c>
      <c r="J517" s="57" t="s">
        <v>1870</v>
      </c>
      <c r="K517" s="56">
        <v>13799</v>
      </c>
      <c r="L517" s="56" t="s">
        <v>527</v>
      </c>
      <c r="M517" s="57" t="s">
        <v>566</v>
      </c>
      <c r="N517" s="57"/>
      <c r="O517" s="58" t="s">
        <v>1871</v>
      </c>
      <c r="P517" s="59" t="s">
        <v>1872</v>
      </c>
    </row>
    <row r="518" spans="1:16" ht="13.5" thickBot="1">
      <c r="A518" s="17" t="str">
        <f t="shared" si="48"/>
        <v> BRNO 31 </v>
      </c>
      <c r="B518" s="12" t="str">
        <f t="shared" si="49"/>
        <v>I</v>
      </c>
      <c r="C518" s="17">
        <f t="shared" si="50"/>
        <v>49214.396999999997</v>
      </c>
      <c r="D518" s="11" t="str">
        <f t="shared" si="51"/>
        <v>vis</v>
      </c>
      <c r="E518" s="55">
        <f>VLOOKUP(C518,Active!C$21:E$961,3,FALSE)</f>
        <v>13827.007815883933</v>
      </c>
      <c r="F518" s="12" t="s">
        <v>394</v>
      </c>
      <c r="G518" s="11" t="str">
        <f t="shared" si="52"/>
        <v>49214.397</v>
      </c>
      <c r="H518" s="17">
        <f t="shared" si="53"/>
        <v>13827</v>
      </c>
      <c r="I518" s="56" t="s">
        <v>0</v>
      </c>
      <c r="J518" s="57" t="s">
        <v>1</v>
      </c>
      <c r="K518" s="56">
        <v>13827</v>
      </c>
      <c r="L518" s="56" t="s">
        <v>625</v>
      </c>
      <c r="M518" s="57" t="s">
        <v>566</v>
      </c>
      <c r="N518" s="57"/>
      <c r="O518" s="58" t="s">
        <v>1840</v>
      </c>
      <c r="P518" s="58" t="s">
        <v>1753</v>
      </c>
    </row>
    <row r="519" spans="1:16" ht="13.5" thickBot="1">
      <c r="A519" s="17" t="str">
        <f t="shared" si="48"/>
        <v> BRNO 31 </v>
      </c>
      <c r="B519" s="12" t="str">
        <f t="shared" si="49"/>
        <v>I</v>
      </c>
      <c r="C519" s="17">
        <f t="shared" si="50"/>
        <v>49214.400999999998</v>
      </c>
      <c r="D519" s="11" t="str">
        <f t="shared" si="51"/>
        <v>vis</v>
      </c>
      <c r="E519" s="55">
        <f>VLOOKUP(C519,Active!C$21:E$961,3,FALSE)</f>
        <v>13827.010308575</v>
      </c>
      <c r="F519" s="12" t="s">
        <v>394</v>
      </c>
      <c r="G519" s="11" t="str">
        <f t="shared" si="52"/>
        <v>49214.401</v>
      </c>
      <c r="H519" s="17">
        <f t="shared" si="53"/>
        <v>13827</v>
      </c>
      <c r="I519" s="56" t="s">
        <v>2</v>
      </c>
      <c r="J519" s="57" t="s">
        <v>3</v>
      </c>
      <c r="K519" s="56">
        <v>13827</v>
      </c>
      <c r="L519" s="56" t="s">
        <v>994</v>
      </c>
      <c r="M519" s="57" t="s">
        <v>566</v>
      </c>
      <c r="N519" s="57"/>
      <c r="O519" s="58" t="s">
        <v>1707</v>
      </c>
      <c r="P519" s="58" t="s">
        <v>1753</v>
      </c>
    </row>
    <row r="520" spans="1:16" ht="13.5" thickBot="1">
      <c r="A520" s="17" t="str">
        <f t="shared" si="48"/>
        <v> BRNO 31 </v>
      </c>
      <c r="B520" s="12" t="str">
        <f t="shared" si="49"/>
        <v>I</v>
      </c>
      <c r="C520" s="17">
        <f t="shared" si="50"/>
        <v>49214.402999999998</v>
      </c>
      <c r="D520" s="11" t="str">
        <f t="shared" si="51"/>
        <v>vis</v>
      </c>
      <c r="E520" s="55">
        <f>VLOOKUP(C520,Active!C$21:E$961,3,FALSE)</f>
        <v>13827.011554920533</v>
      </c>
      <c r="F520" s="12" t="s">
        <v>394</v>
      </c>
      <c r="G520" s="11" t="str">
        <f t="shared" si="52"/>
        <v>49214.403</v>
      </c>
      <c r="H520" s="17">
        <f t="shared" si="53"/>
        <v>13827</v>
      </c>
      <c r="I520" s="56" t="s">
        <v>4</v>
      </c>
      <c r="J520" s="57" t="s">
        <v>5</v>
      </c>
      <c r="K520" s="56">
        <v>13827</v>
      </c>
      <c r="L520" s="56" t="s">
        <v>1088</v>
      </c>
      <c r="M520" s="57" t="s">
        <v>566</v>
      </c>
      <c r="N520" s="57"/>
      <c r="O520" s="58" t="s">
        <v>1694</v>
      </c>
      <c r="P520" s="58" t="s">
        <v>1753</v>
      </c>
    </row>
    <row r="521" spans="1:16" ht="13.5" thickBot="1">
      <c r="A521" s="17" t="str">
        <f t="shared" si="48"/>
        <v> AOEB 2 </v>
      </c>
      <c r="B521" s="12" t="str">
        <f t="shared" si="49"/>
        <v>I</v>
      </c>
      <c r="C521" s="17">
        <f t="shared" si="50"/>
        <v>49225.625999999997</v>
      </c>
      <c r="D521" s="11" t="str">
        <f t="shared" si="51"/>
        <v>vis</v>
      </c>
      <c r="E521" s="55">
        <f>VLOOKUP(C521,Active!C$21:E$961,3,FALSE)</f>
        <v>13834.005422876829</v>
      </c>
      <c r="F521" s="12" t="s">
        <v>394</v>
      </c>
      <c r="G521" s="11" t="str">
        <f t="shared" si="52"/>
        <v>49225.626</v>
      </c>
      <c r="H521" s="17">
        <f t="shared" si="53"/>
        <v>13834</v>
      </c>
      <c r="I521" s="56" t="s">
        <v>6</v>
      </c>
      <c r="J521" s="57" t="s">
        <v>7</v>
      </c>
      <c r="K521" s="56">
        <v>13834</v>
      </c>
      <c r="L521" s="56" t="s">
        <v>628</v>
      </c>
      <c r="M521" s="57" t="s">
        <v>566</v>
      </c>
      <c r="N521" s="57"/>
      <c r="O521" s="58" t="s">
        <v>8</v>
      </c>
      <c r="P521" s="58" t="s">
        <v>1327</v>
      </c>
    </row>
    <row r="522" spans="1:16" ht="13.5" thickBot="1">
      <c r="A522" s="17" t="str">
        <f t="shared" si="48"/>
        <v> AOEB 2 </v>
      </c>
      <c r="B522" s="12" t="str">
        <f t="shared" si="49"/>
        <v>I</v>
      </c>
      <c r="C522" s="17">
        <f t="shared" si="50"/>
        <v>49241.665000000001</v>
      </c>
      <c r="D522" s="11" t="str">
        <f t="shared" si="51"/>
        <v>vis</v>
      </c>
      <c r="E522" s="55">
        <f>VLOOKUP(C522,Active!C$21:E$961,3,FALSE)</f>
        <v>13844.000490875682</v>
      </c>
      <c r="F522" s="12" t="s">
        <v>394</v>
      </c>
      <c r="G522" s="11" t="str">
        <f t="shared" si="52"/>
        <v>49241.665</v>
      </c>
      <c r="H522" s="17">
        <f t="shared" si="53"/>
        <v>13844</v>
      </c>
      <c r="I522" s="56" t="s">
        <v>9</v>
      </c>
      <c r="J522" s="57" t="s">
        <v>10</v>
      </c>
      <c r="K522" s="56">
        <v>13844</v>
      </c>
      <c r="L522" s="56" t="s">
        <v>533</v>
      </c>
      <c r="M522" s="57" t="s">
        <v>566</v>
      </c>
      <c r="N522" s="57"/>
      <c r="O522" s="58" t="s">
        <v>928</v>
      </c>
      <c r="P522" s="58" t="s">
        <v>1327</v>
      </c>
    </row>
    <row r="523" spans="1:16" ht="13.5" thickBot="1">
      <c r="A523" s="17" t="str">
        <f t="shared" si="48"/>
        <v> AOEB 2 </v>
      </c>
      <c r="B523" s="12" t="str">
        <f t="shared" si="49"/>
        <v>I</v>
      </c>
      <c r="C523" s="17">
        <f t="shared" si="50"/>
        <v>49241.677000000003</v>
      </c>
      <c r="D523" s="11" t="str">
        <f t="shared" si="51"/>
        <v>vis</v>
      </c>
      <c r="E523" s="55">
        <f>VLOOKUP(C523,Active!C$21:E$961,3,FALSE)</f>
        <v>13844.007968948879</v>
      </c>
      <c r="F523" s="12" t="s">
        <v>394</v>
      </c>
      <c r="G523" s="11" t="str">
        <f t="shared" si="52"/>
        <v>49241.677</v>
      </c>
      <c r="H523" s="17">
        <f t="shared" si="53"/>
        <v>13844</v>
      </c>
      <c r="I523" s="56" t="s">
        <v>11</v>
      </c>
      <c r="J523" s="57" t="s">
        <v>12</v>
      </c>
      <c r="K523" s="56">
        <v>13844</v>
      </c>
      <c r="L523" s="56" t="s">
        <v>625</v>
      </c>
      <c r="M523" s="57" t="s">
        <v>566</v>
      </c>
      <c r="N523" s="57"/>
      <c r="O523" s="58" t="s">
        <v>1344</v>
      </c>
      <c r="P523" s="58" t="s">
        <v>1327</v>
      </c>
    </row>
    <row r="524" spans="1:16" ht="13.5" thickBot="1">
      <c r="A524" s="17" t="str">
        <f t="shared" si="48"/>
        <v> BRNO 31 </v>
      </c>
      <c r="B524" s="12" t="str">
        <f t="shared" si="49"/>
        <v>I</v>
      </c>
      <c r="C524" s="17">
        <f t="shared" si="50"/>
        <v>49567.411999999997</v>
      </c>
      <c r="D524" s="11" t="str">
        <f t="shared" si="51"/>
        <v>vis</v>
      </c>
      <c r="E524" s="55">
        <f>VLOOKUP(C524,Active!C$21:E$961,3,FALSE)</f>
        <v>14046.997149982915</v>
      </c>
      <c r="F524" s="12" t="s">
        <v>394</v>
      </c>
      <c r="G524" s="11" t="str">
        <f t="shared" si="52"/>
        <v>49567.412</v>
      </c>
      <c r="H524" s="17">
        <f t="shared" si="53"/>
        <v>14047</v>
      </c>
      <c r="I524" s="56" t="s">
        <v>13</v>
      </c>
      <c r="J524" s="57" t="s">
        <v>14</v>
      </c>
      <c r="K524" s="56">
        <v>14047</v>
      </c>
      <c r="L524" s="56" t="s">
        <v>743</v>
      </c>
      <c r="M524" s="57" t="s">
        <v>566</v>
      </c>
      <c r="N524" s="57"/>
      <c r="O524" s="58" t="s">
        <v>15</v>
      </c>
      <c r="P524" s="58" t="s">
        <v>1753</v>
      </c>
    </row>
    <row r="525" spans="1:16" ht="13.5" thickBot="1">
      <c r="A525" s="17" t="str">
        <f t="shared" si="48"/>
        <v> BRNO 31 </v>
      </c>
      <c r="B525" s="12" t="str">
        <f t="shared" si="49"/>
        <v>I</v>
      </c>
      <c r="C525" s="17">
        <f t="shared" si="50"/>
        <v>49567.413999999997</v>
      </c>
      <c r="D525" s="11" t="str">
        <f t="shared" si="51"/>
        <v>vis</v>
      </c>
      <c r="E525" s="55">
        <f>VLOOKUP(C525,Active!C$21:E$961,3,FALSE)</f>
        <v>14046.998396328449</v>
      </c>
      <c r="F525" s="12" t="s">
        <v>394</v>
      </c>
      <c r="G525" s="11" t="str">
        <f t="shared" si="52"/>
        <v>49567.414</v>
      </c>
      <c r="H525" s="17">
        <f t="shared" si="53"/>
        <v>14047</v>
      </c>
      <c r="I525" s="56" t="s">
        <v>16</v>
      </c>
      <c r="J525" s="57" t="s">
        <v>17</v>
      </c>
      <c r="K525" s="56">
        <v>14047</v>
      </c>
      <c r="L525" s="56" t="s">
        <v>510</v>
      </c>
      <c r="M525" s="57" t="s">
        <v>566</v>
      </c>
      <c r="N525" s="57"/>
      <c r="O525" s="58" t="s">
        <v>18</v>
      </c>
      <c r="P525" s="58" t="s">
        <v>1753</v>
      </c>
    </row>
    <row r="526" spans="1:16" ht="13.5" thickBot="1">
      <c r="A526" s="17" t="str">
        <f t="shared" si="48"/>
        <v> BRNO 31 </v>
      </c>
      <c r="B526" s="12" t="str">
        <f t="shared" si="49"/>
        <v>I</v>
      </c>
      <c r="C526" s="17">
        <f t="shared" si="50"/>
        <v>49567.417999999998</v>
      </c>
      <c r="D526" s="11" t="str">
        <f t="shared" si="51"/>
        <v>vis</v>
      </c>
      <c r="E526" s="55">
        <f>VLOOKUP(C526,Active!C$21:E$961,3,FALSE)</f>
        <v>14047.000889019513</v>
      </c>
      <c r="F526" s="12" t="s">
        <v>394</v>
      </c>
      <c r="G526" s="11" t="str">
        <f t="shared" si="52"/>
        <v>49567.418</v>
      </c>
      <c r="H526" s="17">
        <f t="shared" si="53"/>
        <v>14047</v>
      </c>
      <c r="I526" s="56" t="s">
        <v>19</v>
      </c>
      <c r="J526" s="57" t="s">
        <v>20</v>
      </c>
      <c r="K526" s="56">
        <v>14047</v>
      </c>
      <c r="L526" s="56" t="s">
        <v>530</v>
      </c>
      <c r="M526" s="57" t="s">
        <v>566</v>
      </c>
      <c r="N526" s="57"/>
      <c r="O526" s="58" t="s">
        <v>1827</v>
      </c>
      <c r="P526" s="58" t="s">
        <v>1753</v>
      </c>
    </row>
    <row r="527" spans="1:16" ht="13.5" thickBot="1">
      <c r="A527" s="17" t="str">
        <f t="shared" si="48"/>
        <v> BRNO 31 </v>
      </c>
      <c r="B527" s="12" t="str">
        <f t="shared" si="49"/>
        <v>I</v>
      </c>
      <c r="C527" s="17">
        <f t="shared" si="50"/>
        <v>49567.419000000002</v>
      </c>
      <c r="D527" s="11" t="str">
        <f t="shared" si="51"/>
        <v>vis</v>
      </c>
      <c r="E527" s="55">
        <f>VLOOKUP(C527,Active!C$21:E$961,3,FALSE)</f>
        <v>14047.001512192282</v>
      </c>
      <c r="F527" s="12" t="s">
        <v>394</v>
      </c>
      <c r="G527" s="11" t="str">
        <f t="shared" si="52"/>
        <v>49567.419</v>
      </c>
      <c r="H527" s="17">
        <f t="shared" si="53"/>
        <v>14047</v>
      </c>
      <c r="I527" s="56" t="s">
        <v>21</v>
      </c>
      <c r="J527" s="57" t="s">
        <v>22</v>
      </c>
      <c r="K527" s="56">
        <v>14047</v>
      </c>
      <c r="L527" s="56" t="s">
        <v>559</v>
      </c>
      <c r="M527" s="57" t="s">
        <v>566</v>
      </c>
      <c r="N527" s="57"/>
      <c r="O527" s="58" t="s">
        <v>23</v>
      </c>
      <c r="P527" s="58" t="s">
        <v>1753</v>
      </c>
    </row>
    <row r="528" spans="1:16" ht="13.5" thickBot="1">
      <c r="A528" s="17" t="str">
        <f t="shared" si="48"/>
        <v> BRNO 31 </v>
      </c>
      <c r="B528" s="12" t="str">
        <f t="shared" si="49"/>
        <v>I</v>
      </c>
      <c r="C528" s="17">
        <f t="shared" si="50"/>
        <v>49567.419000000002</v>
      </c>
      <c r="D528" s="11" t="str">
        <f t="shared" si="51"/>
        <v>vis</v>
      </c>
      <c r="E528" s="55">
        <f>VLOOKUP(C528,Active!C$21:E$961,3,FALSE)</f>
        <v>14047.001512192282</v>
      </c>
      <c r="F528" s="12" t="s">
        <v>394</v>
      </c>
      <c r="G528" s="11" t="str">
        <f t="shared" si="52"/>
        <v>49567.419</v>
      </c>
      <c r="H528" s="17">
        <f t="shared" si="53"/>
        <v>14047</v>
      </c>
      <c r="I528" s="56" t="s">
        <v>21</v>
      </c>
      <c r="J528" s="57" t="s">
        <v>22</v>
      </c>
      <c r="K528" s="56">
        <v>14047</v>
      </c>
      <c r="L528" s="56" t="s">
        <v>559</v>
      </c>
      <c r="M528" s="57" t="s">
        <v>566</v>
      </c>
      <c r="N528" s="57"/>
      <c r="O528" s="58" t="s">
        <v>24</v>
      </c>
      <c r="P528" s="58" t="s">
        <v>1753</v>
      </c>
    </row>
    <row r="529" spans="1:16" ht="13.5" thickBot="1">
      <c r="A529" s="17" t="str">
        <f t="shared" si="48"/>
        <v> BRNO 31 </v>
      </c>
      <c r="B529" s="12" t="str">
        <f t="shared" si="49"/>
        <v>I</v>
      </c>
      <c r="C529" s="17">
        <f t="shared" si="50"/>
        <v>49567.421000000002</v>
      </c>
      <c r="D529" s="11" t="str">
        <f t="shared" si="51"/>
        <v>vis</v>
      </c>
      <c r="E529" s="55">
        <f>VLOOKUP(C529,Active!C$21:E$961,3,FALSE)</f>
        <v>14047.002758537816</v>
      </c>
      <c r="F529" s="12" t="s">
        <v>394</v>
      </c>
      <c r="G529" s="11" t="str">
        <f t="shared" si="52"/>
        <v>49567.421</v>
      </c>
      <c r="H529" s="17">
        <f t="shared" si="53"/>
        <v>14047</v>
      </c>
      <c r="I529" s="56" t="s">
        <v>25</v>
      </c>
      <c r="J529" s="57" t="s">
        <v>26</v>
      </c>
      <c r="K529" s="56">
        <v>14047</v>
      </c>
      <c r="L529" s="56" t="s">
        <v>546</v>
      </c>
      <c r="M529" s="57" t="s">
        <v>566</v>
      </c>
      <c r="N529" s="57"/>
      <c r="O529" s="58" t="s">
        <v>1703</v>
      </c>
      <c r="P529" s="58" t="s">
        <v>1753</v>
      </c>
    </row>
    <row r="530" spans="1:16" ht="13.5" thickBot="1">
      <c r="A530" s="17" t="str">
        <f t="shared" si="48"/>
        <v> BRNO 31 </v>
      </c>
      <c r="B530" s="12" t="str">
        <f t="shared" si="49"/>
        <v>I</v>
      </c>
      <c r="C530" s="17">
        <f t="shared" si="50"/>
        <v>49567.421999999999</v>
      </c>
      <c r="D530" s="11" t="str">
        <f t="shared" si="51"/>
        <v>vis</v>
      </c>
      <c r="E530" s="55">
        <f>VLOOKUP(C530,Active!C$21:E$961,3,FALSE)</f>
        <v>14047.00338171058</v>
      </c>
      <c r="F530" s="12" t="s">
        <v>394</v>
      </c>
      <c r="G530" s="11" t="str">
        <f t="shared" si="52"/>
        <v>49567.422</v>
      </c>
      <c r="H530" s="17">
        <f t="shared" si="53"/>
        <v>14047</v>
      </c>
      <c r="I530" s="56" t="s">
        <v>27</v>
      </c>
      <c r="J530" s="57" t="s">
        <v>28</v>
      </c>
      <c r="K530" s="56">
        <v>14047</v>
      </c>
      <c r="L530" s="56" t="s">
        <v>593</v>
      </c>
      <c r="M530" s="57" t="s">
        <v>566</v>
      </c>
      <c r="N530" s="57"/>
      <c r="O530" s="58" t="s">
        <v>1707</v>
      </c>
      <c r="P530" s="58" t="s">
        <v>1753</v>
      </c>
    </row>
    <row r="531" spans="1:16" ht="13.5" thickBot="1">
      <c r="A531" s="17" t="str">
        <f t="shared" si="48"/>
        <v> AOEB 2 </v>
      </c>
      <c r="B531" s="12" t="str">
        <f t="shared" si="49"/>
        <v>I</v>
      </c>
      <c r="C531" s="17">
        <f t="shared" si="50"/>
        <v>49602.724000000002</v>
      </c>
      <c r="D531" s="11" t="str">
        <f t="shared" si="51"/>
        <v>vis</v>
      </c>
      <c r="E531" s="55">
        <f>VLOOKUP(C531,Active!C$21:E$961,3,FALSE)</f>
        <v>14069.002626706862</v>
      </c>
      <c r="F531" s="12" t="s">
        <v>394</v>
      </c>
      <c r="G531" s="11" t="str">
        <f t="shared" si="52"/>
        <v>49602.724</v>
      </c>
      <c r="H531" s="17">
        <f t="shared" si="53"/>
        <v>14069</v>
      </c>
      <c r="I531" s="56" t="s">
        <v>29</v>
      </c>
      <c r="J531" s="57" t="s">
        <v>30</v>
      </c>
      <c r="K531" s="56">
        <v>14069</v>
      </c>
      <c r="L531" s="56" t="s">
        <v>546</v>
      </c>
      <c r="M531" s="57" t="s">
        <v>566</v>
      </c>
      <c r="N531" s="57"/>
      <c r="O531" s="58" t="s">
        <v>928</v>
      </c>
      <c r="P531" s="58" t="s">
        <v>1327</v>
      </c>
    </row>
    <row r="532" spans="1:16" ht="13.5" thickBot="1">
      <c r="A532" s="17" t="str">
        <f t="shared" si="48"/>
        <v> BRNO 32 </v>
      </c>
      <c r="B532" s="12" t="str">
        <f t="shared" si="49"/>
        <v>I</v>
      </c>
      <c r="C532" s="17">
        <f t="shared" si="50"/>
        <v>49928.470399999998</v>
      </c>
      <c r="D532" s="11" t="str">
        <f t="shared" si="51"/>
        <v>vis</v>
      </c>
      <c r="E532" s="55">
        <f>VLOOKUP(C532,Active!C$21:E$961,3,FALSE)</f>
        <v>14271.998911910438</v>
      </c>
      <c r="F532" s="12" t="s">
        <v>394</v>
      </c>
      <c r="G532" s="11" t="str">
        <f t="shared" si="52"/>
        <v>49928.4704</v>
      </c>
      <c r="H532" s="17">
        <f t="shared" si="53"/>
        <v>14272</v>
      </c>
      <c r="I532" s="56" t="s">
        <v>31</v>
      </c>
      <c r="J532" s="57" t="s">
        <v>32</v>
      </c>
      <c r="K532" s="56">
        <v>14272</v>
      </c>
      <c r="L532" s="56" t="s">
        <v>33</v>
      </c>
      <c r="M532" s="57" t="s">
        <v>566</v>
      </c>
      <c r="N532" s="57"/>
      <c r="O532" s="58" t="s">
        <v>1847</v>
      </c>
      <c r="P532" s="58" t="s">
        <v>34</v>
      </c>
    </row>
    <row r="533" spans="1:16" ht="13.5" thickBot="1">
      <c r="A533" s="17" t="str">
        <f t="shared" si="48"/>
        <v> BRNO 32 </v>
      </c>
      <c r="B533" s="12" t="str">
        <f t="shared" si="49"/>
        <v>I</v>
      </c>
      <c r="C533" s="17">
        <f t="shared" si="50"/>
        <v>49928.471799999999</v>
      </c>
      <c r="D533" s="11" t="str">
        <f t="shared" si="51"/>
        <v>vis</v>
      </c>
      <c r="E533" s="55">
        <f>VLOOKUP(C533,Active!C$21:E$961,3,FALSE)</f>
        <v>14271.999784352311</v>
      </c>
      <c r="F533" s="12" t="s">
        <v>394</v>
      </c>
      <c r="G533" s="11" t="str">
        <f t="shared" si="52"/>
        <v>49928.4718</v>
      </c>
      <c r="H533" s="17">
        <f t="shared" si="53"/>
        <v>14272</v>
      </c>
      <c r="I533" s="56" t="s">
        <v>35</v>
      </c>
      <c r="J533" s="57" t="s">
        <v>36</v>
      </c>
      <c r="K533" s="56">
        <v>14272</v>
      </c>
      <c r="L533" s="56" t="s">
        <v>37</v>
      </c>
      <c r="M533" s="57" t="s">
        <v>566</v>
      </c>
      <c r="N533" s="57"/>
      <c r="O533" s="58" t="s">
        <v>38</v>
      </c>
      <c r="P533" s="58" t="s">
        <v>34</v>
      </c>
    </row>
    <row r="534" spans="1:16" ht="13.5" thickBot="1">
      <c r="A534" s="17" t="str">
        <f t="shared" si="48"/>
        <v> BRNO 32 </v>
      </c>
      <c r="B534" s="12" t="str">
        <f t="shared" si="49"/>
        <v>I</v>
      </c>
      <c r="C534" s="17">
        <f t="shared" si="50"/>
        <v>49928.478000000003</v>
      </c>
      <c r="D534" s="11" t="str">
        <f t="shared" si="51"/>
        <v>vis</v>
      </c>
      <c r="E534" s="55">
        <f>VLOOKUP(C534,Active!C$21:E$961,3,FALSE)</f>
        <v>14272.003648023463</v>
      </c>
      <c r="F534" s="12" t="s">
        <v>394</v>
      </c>
      <c r="G534" s="11" t="str">
        <f t="shared" si="52"/>
        <v>49928.4780</v>
      </c>
      <c r="H534" s="17">
        <f t="shared" si="53"/>
        <v>14272</v>
      </c>
      <c r="I534" s="56" t="s">
        <v>39</v>
      </c>
      <c r="J534" s="57" t="s">
        <v>40</v>
      </c>
      <c r="K534" s="56">
        <v>14272</v>
      </c>
      <c r="L534" s="56" t="s">
        <v>41</v>
      </c>
      <c r="M534" s="57" t="s">
        <v>566</v>
      </c>
      <c r="N534" s="57"/>
      <c r="O534" s="58" t="s">
        <v>42</v>
      </c>
      <c r="P534" s="58" t="s">
        <v>34</v>
      </c>
    </row>
    <row r="535" spans="1:16" ht="13.5" thickBot="1">
      <c r="A535" s="17" t="str">
        <f t="shared" si="48"/>
        <v> BRNO 32 </v>
      </c>
      <c r="B535" s="12" t="str">
        <f t="shared" si="49"/>
        <v>I</v>
      </c>
      <c r="C535" s="17">
        <f t="shared" si="50"/>
        <v>49928.482199999999</v>
      </c>
      <c r="D535" s="11" t="str">
        <f t="shared" si="51"/>
        <v>vis</v>
      </c>
      <c r="E535" s="55">
        <f>VLOOKUP(C535,Active!C$21:E$961,3,FALSE)</f>
        <v>14272.00626534908</v>
      </c>
      <c r="F535" s="12" t="s">
        <v>394</v>
      </c>
      <c r="G535" s="11" t="str">
        <f t="shared" si="52"/>
        <v>49928.4822</v>
      </c>
      <c r="H535" s="17">
        <f t="shared" si="53"/>
        <v>14272</v>
      </c>
      <c r="I535" s="56" t="s">
        <v>43</v>
      </c>
      <c r="J535" s="57" t="s">
        <v>44</v>
      </c>
      <c r="K535" s="56">
        <v>14272</v>
      </c>
      <c r="L535" s="56" t="s">
        <v>45</v>
      </c>
      <c r="M535" s="57" t="s">
        <v>566</v>
      </c>
      <c r="N535" s="57"/>
      <c r="O535" s="58" t="s">
        <v>46</v>
      </c>
      <c r="P535" s="58" t="s">
        <v>34</v>
      </c>
    </row>
    <row r="536" spans="1:16" ht="13.5" thickBot="1">
      <c r="A536" s="17" t="str">
        <f t="shared" si="48"/>
        <v> BRNO 32 </v>
      </c>
      <c r="B536" s="12" t="str">
        <f t="shared" si="49"/>
        <v>I</v>
      </c>
      <c r="C536" s="17">
        <f t="shared" si="50"/>
        <v>49928.482199999999</v>
      </c>
      <c r="D536" s="11" t="str">
        <f t="shared" si="51"/>
        <v>vis</v>
      </c>
      <c r="E536" s="55">
        <f>VLOOKUP(C536,Active!C$21:E$961,3,FALSE)</f>
        <v>14272.00626534908</v>
      </c>
      <c r="F536" s="12" t="s">
        <v>394</v>
      </c>
      <c r="G536" s="11" t="str">
        <f t="shared" si="52"/>
        <v>49928.4822</v>
      </c>
      <c r="H536" s="17">
        <f t="shared" si="53"/>
        <v>14272</v>
      </c>
      <c r="I536" s="56" t="s">
        <v>43</v>
      </c>
      <c r="J536" s="57" t="s">
        <v>44</v>
      </c>
      <c r="K536" s="56">
        <v>14272</v>
      </c>
      <c r="L536" s="56" t="s">
        <v>45</v>
      </c>
      <c r="M536" s="57" t="s">
        <v>566</v>
      </c>
      <c r="N536" s="57"/>
      <c r="O536" s="58" t="s">
        <v>47</v>
      </c>
      <c r="P536" s="58" t="s">
        <v>34</v>
      </c>
    </row>
    <row r="537" spans="1:16" ht="13.5" thickBot="1">
      <c r="A537" s="17" t="str">
        <f t="shared" si="48"/>
        <v> AOEB 6 </v>
      </c>
      <c r="B537" s="12" t="str">
        <f t="shared" si="49"/>
        <v>I</v>
      </c>
      <c r="C537" s="17">
        <f t="shared" si="50"/>
        <v>49963.775999999998</v>
      </c>
      <c r="D537" s="11" t="str">
        <f t="shared" si="51"/>
        <v>vis</v>
      </c>
      <c r="E537" s="55">
        <f>VLOOKUP(C537,Active!C$21:E$961,3,FALSE)</f>
        <v>14294.000400328678</v>
      </c>
      <c r="F537" s="12" t="s">
        <v>394</v>
      </c>
      <c r="G537" s="11" t="str">
        <f t="shared" si="52"/>
        <v>49963.776</v>
      </c>
      <c r="H537" s="17">
        <f t="shared" si="53"/>
        <v>14294</v>
      </c>
      <c r="I537" s="56" t="s">
        <v>48</v>
      </c>
      <c r="J537" s="57" t="s">
        <v>49</v>
      </c>
      <c r="K537" s="56">
        <v>14294</v>
      </c>
      <c r="L537" s="56" t="s">
        <v>533</v>
      </c>
      <c r="M537" s="57" t="s">
        <v>566</v>
      </c>
      <c r="N537" s="57"/>
      <c r="O537" s="58" t="s">
        <v>928</v>
      </c>
      <c r="P537" s="58" t="s">
        <v>50</v>
      </c>
    </row>
    <row r="538" spans="1:16" ht="13.5" thickBot="1">
      <c r="A538" s="17" t="str">
        <f t="shared" si="48"/>
        <v> AOEB 6 </v>
      </c>
      <c r="B538" s="12" t="str">
        <f t="shared" si="49"/>
        <v>I</v>
      </c>
      <c r="C538" s="17">
        <f t="shared" si="50"/>
        <v>49984.635000000002</v>
      </c>
      <c r="D538" s="11" t="str">
        <f t="shared" si="51"/>
        <v>vis</v>
      </c>
      <c r="E538" s="55">
        <f>VLOOKUP(C538,Active!C$21:E$961,3,FALSE)</f>
        <v>14306.999161061143</v>
      </c>
      <c r="F538" s="12" t="s">
        <v>394</v>
      </c>
      <c r="G538" s="11" t="str">
        <f t="shared" si="52"/>
        <v>49984.635</v>
      </c>
      <c r="H538" s="17">
        <f t="shared" si="53"/>
        <v>14307</v>
      </c>
      <c r="I538" s="56" t="s">
        <v>51</v>
      </c>
      <c r="J538" s="57" t="s">
        <v>52</v>
      </c>
      <c r="K538" s="56">
        <v>14307</v>
      </c>
      <c r="L538" s="56" t="s">
        <v>542</v>
      </c>
      <c r="M538" s="57" t="s">
        <v>566</v>
      </c>
      <c r="N538" s="57"/>
      <c r="O538" s="58" t="s">
        <v>928</v>
      </c>
      <c r="P538" s="58" t="s">
        <v>50</v>
      </c>
    </row>
    <row r="539" spans="1:16" ht="13.5" thickBot="1">
      <c r="A539" s="17" t="str">
        <f t="shared" si="48"/>
        <v> AOEB 6 </v>
      </c>
      <c r="B539" s="12" t="str">
        <f t="shared" si="49"/>
        <v>I</v>
      </c>
      <c r="C539" s="17">
        <f t="shared" si="50"/>
        <v>50053.652000000002</v>
      </c>
      <c r="D539" s="11" t="str">
        <f t="shared" si="51"/>
        <v>vis</v>
      </c>
      <c r="E539" s="55">
        <f>VLOOKUP(C539,Active!C$21:E$961,3,FALSE)</f>
        <v>14350.008675873571</v>
      </c>
      <c r="F539" s="12" t="s">
        <v>394</v>
      </c>
      <c r="G539" s="11" t="str">
        <f t="shared" si="52"/>
        <v>50053.652</v>
      </c>
      <c r="H539" s="17">
        <f t="shared" si="53"/>
        <v>14350</v>
      </c>
      <c r="I539" s="56" t="s">
        <v>53</v>
      </c>
      <c r="J539" s="57" t="s">
        <v>54</v>
      </c>
      <c r="K539" s="56">
        <v>14350</v>
      </c>
      <c r="L539" s="56" t="s">
        <v>612</v>
      </c>
      <c r="M539" s="57" t="s">
        <v>566</v>
      </c>
      <c r="N539" s="57"/>
      <c r="O539" s="58" t="s">
        <v>1344</v>
      </c>
      <c r="P539" s="58" t="s">
        <v>50</v>
      </c>
    </row>
    <row r="540" spans="1:16" ht="13.5" thickBot="1">
      <c r="A540" s="17" t="str">
        <f t="shared" si="48"/>
        <v> BRNO 32 </v>
      </c>
      <c r="B540" s="12" t="str">
        <f t="shared" si="49"/>
        <v>I</v>
      </c>
      <c r="C540" s="17">
        <f t="shared" si="50"/>
        <v>50281.499600000003</v>
      </c>
      <c r="D540" s="11" t="str">
        <f t="shared" si="51"/>
        <v>vis</v>
      </c>
      <c r="E540" s="55">
        <f>VLOOKUP(C540,Active!C$21:E$961,3,FALSE)</f>
        <v>14491.997095062703</v>
      </c>
      <c r="F540" s="12" t="s">
        <v>394</v>
      </c>
      <c r="G540" s="11" t="str">
        <f t="shared" si="52"/>
        <v>50281.4996</v>
      </c>
      <c r="H540" s="17">
        <f t="shared" si="53"/>
        <v>14492</v>
      </c>
      <c r="I540" s="56" t="s">
        <v>55</v>
      </c>
      <c r="J540" s="57" t="s">
        <v>56</v>
      </c>
      <c r="K540" s="56">
        <v>14492</v>
      </c>
      <c r="L540" s="56" t="s">
        <v>57</v>
      </c>
      <c r="M540" s="57" t="s">
        <v>566</v>
      </c>
      <c r="N540" s="57"/>
      <c r="O540" s="58" t="s">
        <v>58</v>
      </c>
      <c r="P540" s="58" t="s">
        <v>34</v>
      </c>
    </row>
    <row r="541" spans="1:16" ht="13.5" thickBot="1">
      <c r="A541" s="17" t="str">
        <f t="shared" si="48"/>
        <v> BRNO 32 </v>
      </c>
      <c r="B541" s="12" t="str">
        <f t="shared" si="49"/>
        <v>I</v>
      </c>
      <c r="C541" s="17">
        <f t="shared" si="50"/>
        <v>50281.507299999997</v>
      </c>
      <c r="D541" s="11" t="str">
        <f t="shared" si="51"/>
        <v>vis</v>
      </c>
      <c r="E541" s="55">
        <f>VLOOKUP(C541,Active!C$21:E$961,3,FALSE)</f>
        <v>14492.001893493001</v>
      </c>
      <c r="F541" s="12" t="s">
        <v>394</v>
      </c>
      <c r="G541" s="11" t="str">
        <f t="shared" si="52"/>
        <v>50281.5073</v>
      </c>
      <c r="H541" s="17">
        <f t="shared" si="53"/>
        <v>14492</v>
      </c>
      <c r="I541" s="56" t="s">
        <v>59</v>
      </c>
      <c r="J541" s="57" t="s">
        <v>60</v>
      </c>
      <c r="K541" s="56">
        <v>14492</v>
      </c>
      <c r="L541" s="56" t="s">
        <v>681</v>
      </c>
      <c r="M541" s="57" t="s">
        <v>566</v>
      </c>
      <c r="N541" s="57"/>
      <c r="O541" s="58" t="s">
        <v>61</v>
      </c>
      <c r="P541" s="58" t="s">
        <v>34</v>
      </c>
    </row>
    <row r="542" spans="1:16" ht="13.5" thickBot="1">
      <c r="A542" s="17" t="str">
        <f t="shared" si="48"/>
        <v> BRNO 32 </v>
      </c>
      <c r="B542" s="12" t="str">
        <f t="shared" si="49"/>
        <v>I</v>
      </c>
      <c r="C542" s="17">
        <f t="shared" si="50"/>
        <v>50281.511500000001</v>
      </c>
      <c r="D542" s="11" t="str">
        <f t="shared" si="51"/>
        <v>vis</v>
      </c>
      <c r="E542" s="55">
        <f>VLOOKUP(C542,Active!C$21:E$961,3,FALSE)</f>
        <v>14492.00451081862</v>
      </c>
      <c r="F542" s="12" t="s">
        <v>394</v>
      </c>
      <c r="G542" s="11" t="str">
        <f t="shared" si="52"/>
        <v>50281.5115</v>
      </c>
      <c r="H542" s="17">
        <f t="shared" si="53"/>
        <v>14492</v>
      </c>
      <c r="I542" s="56" t="s">
        <v>62</v>
      </c>
      <c r="J542" s="57" t="s">
        <v>63</v>
      </c>
      <c r="K542" s="56">
        <v>14492</v>
      </c>
      <c r="L542" s="56" t="s">
        <v>64</v>
      </c>
      <c r="M542" s="57" t="s">
        <v>566</v>
      </c>
      <c r="N542" s="57"/>
      <c r="O542" s="58" t="s">
        <v>65</v>
      </c>
      <c r="P542" s="58" t="s">
        <v>34</v>
      </c>
    </row>
    <row r="543" spans="1:16" ht="13.5" thickBot="1">
      <c r="A543" s="17" t="str">
        <f t="shared" si="48"/>
        <v>VSB 47 </v>
      </c>
      <c r="B543" s="12" t="str">
        <f t="shared" si="49"/>
        <v>I</v>
      </c>
      <c r="C543" s="17">
        <f t="shared" si="50"/>
        <v>50307.182000000001</v>
      </c>
      <c r="D543" s="11" t="str">
        <f t="shared" si="51"/>
        <v>vis</v>
      </c>
      <c r="E543" s="55">
        <f>VLOOKUP(C543,Active!C$21:E$961,3,FALSE)</f>
        <v>14508.001667316186</v>
      </c>
      <c r="F543" s="12" t="s">
        <v>394</v>
      </c>
      <c r="G543" s="11" t="str">
        <f t="shared" si="52"/>
        <v>50307.182</v>
      </c>
      <c r="H543" s="17">
        <f t="shared" si="53"/>
        <v>14508</v>
      </c>
      <c r="I543" s="56" t="s">
        <v>66</v>
      </c>
      <c r="J543" s="57" t="s">
        <v>67</v>
      </c>
      <c r="K543" s="56">
        <v>14508</v>
      </c>
      <c r="L543" s="56" t="s">
        <v>559</v>
      </c>
      <c r="M543" s="57" t="s">
        <v>68</v>
      </c>
      <c r="N543" s="57" t="s">
        <v>394</v>
      </c>
      <c r="O543" s="58" t="s">
        <v>1756</v>
      </c>
      <c r="P543" s="59" t="s">
        <v>1757</v>
      </c>
    </row>
    <row r="544" spans="1:16" ht="13.5" thickBot="1">
      <c r="A544" s="17" t="str">
        <f t="shared" si="48"/>
        <v> BRNO 32 </v>
      </c>
      <c r="B544" s="12" t="str">
        <f t="shared" si="49"/>
        <v>I</v>
      </c>
      <c r="C544" s="17">
        <f t="shared" si="50"/>
        <v>50318.419900000001</v>
      </c>
      <c r="D544" s="11" t="str">
        <f t="shared" si="51"/>
        <v>vis</v>
      </c>
      <c r="E544" s="55">
        <f>VLOOKUP(C544,Active!C$21:E$961,3,FALSE)</f>
        <v>14515.004820546703</v>
      </c>
      <c r="F544" s="12" t="s">
        <v>394</v>
      </c>
      <c r="G544" s="11" t="str">
        <f t="shared" si="52"/>
        <v>50318.4199</v>
      </c>
      <c r="H544" s="17">
        <f t="shared" si="53"/>
        <v>14515</v>
      </c>
      <c r="I544" s="56" t="s">
        <v>69</v>
      </c>
      <c r="J544" s="57" t="s">
        <v>70</v>
      </c>
      <c r="K544" s="56">
        <v>14515</v>
      </c>
      <c r="L544" s="56" t="s">
        <v>71</v>
      </c>
      <c r="M544" s="57" t="s">
        <v>566</v>
      </c>
      <c r="N544" s="57"/>
      <c r="O544" s="58" t="s">
        <v>1832</v>
      </c>
      <c r="P544" s="58" t="s">
        <v>34</v>
      </c>
    </row>
    <row r="545" spans="1:16" ht="13.5" thickBot="1">
      <c r="A545" s="17" t="str">
        <f t="shared" si="48"/>
        <v> BRNO 32 </v>
      </c>
      <c r="B545" s="12" t="str">
        <f t="shared" si="49"/>
        <v>I</v>
      </c>
      <c r="C545" s="17">
        <f t="shared" si="50"/>
        <v>50318.4254</v>
      </c>
      <c r="D545" s="11" t="str">
        <f t="shared" si="51"/>
        <v>vis</v>
      </c>
      <c r="E545" s="55">
        <f>VLOOKUP(C545,Active!C$21:E$961,3,FALSE)</f>
        <v>14515.008247996917</v>
      </c>
      <c r="F545" s="12" t="s">
        <v>394</v>
      </c>
      <c r="G545" s="11" t="str">
        <f t="shared" si="52"/>
        <v>50318.4254</v>
      </c>
      <c r="H545" s="17">
        <f t="shared" si="53"/>
        <v>14515</v>
      </c>
      <c r="I545" s="56" t="s">
        <v>72</v>
      </c>
      <c r="J545" s="57" t="s">
        <v>73</v>
      </c>
      <c r="K545" s="56">
        <v>14515</v>
      </c>
      <c r="L545" s="56" t="s">
        <v>74</v>
      </c>
      <c r="M545" s="57" t="s">
        <v>566</v>
      </c>
      <c r="N545" s="57"/>
      <c r="O545" s="58" t="s">
        <v>75</v>
      </c>
      <c r="P545" s="58" t="s">
        <v>34</v>
      </c>
    </row>
    <row r="546" spans="1:16" ht="13.5" thickBot="1">
      <c r="A546" s="17" t="str">
        <f t="shared" si="48"/>
        <v> AOEB 6 </v>
      </c>
      <c r="B546" s="12" t="str">
        <f t="shared" si="49"/>
        <v>I</v>
      </c>
      <c r="C546" s="17">
        <f t="shared" si="50"/>
        <v>50321.625</v>
      </c>
      <c r="D546" s="11" t="str">
        <f t="shared" si="51"/>
        <v>vis</v>
      </c>
      <c r="E546" s="55">
        <f>VLOOKUP(C546,Active!C$21:E$961,3,FALSE)</f>
        <v>14517.002151580004</v>
      </c>
      <c r="F546" s="12" t="s">
        <v>394</v>
      </c>
      <c r="G546" s="11" t="str">
        <f t="shared" si="52"/>
        <v>50321.625</v>
      </c>
      <c r="H546" s="17">
        <f t="shared" si="53"/>
        <v>14517</v>
      </c>
      <c r="I546" s="56" t="s">
        <v>76</v>
      </c>
      <c r="J546" s="57" t="s">
        <v>77</v>
      </c>
      <c r="K546" s="56">
        <v>14517</v>
      </c>
      <c r="L546" s="56" t="s">
        <v>515</v>
      </c>
      <c r="M546" s="57" t="s">
        <v>566</v>
      </c>
      <c r="N546" s="57"/>
      <c r="O546" s="58" t="s">
        <v>928</v>
      </c>
      <c r="P546" s="58" t="s">
        <v>50</v>
      </c>
    </row>
    <row r="547" spans="1:16" ht="13.5" thickBot="1">
      <c r="A547" s="17" t="str">
        <f t="shared" si="48"/>
        <v> AOEB 6 </v>
      </c>
      <c r="B547" s="12" t="str">
        <f t="shared" si="49"/>
        <v>I</v>
      </c>
      <c r="C547" s="17">
        <f t="shared" si="50"/>
        <v>50337.665999999997</v>
      </c>
      <c r="D547" s="11" t="str">
        <f t="shared" si="51"/>
        <v>vis</v>
      </c>
      <c r="E547" s="55">
        <f>VLOOKUP(C547,Active!C$21:E$961,3,FALSE)</f>
        <v>14526.998465924384</v>
      </c>
      <c r="F547" s="12" t="s">
        <v>394</v>
      </c>
      <c r="G547" s="11" t="str">
        <f t="shared" si="52"/>
        <v>50337.666</v>
      </c>
      <c r="H547" s="17">
        <f t="shared" si="53"/>
        <v>14527</v>
      </c>
      <c r="I547" s="56" t="s">
        <v>78</v>
      </c>
      <c r="J547" s="57" t="s">
        <v>82</v>
      </c>
      <c r="K547" s="56">
        <v>14527</v>
      </c>
      <c r="L547" s="56" t="s">
        <v>510</v>
      </c>
      <c r="M547" s="57" t="s">
        <v>68</v>
      </c>
      <c r="N547" s="57" t="s">
        <v>83</v>
      </c>
      <c r="O547" s="58" t="s">
        <v>8</v>
      </c>
      <c r="P547" s="58" t="s">
        <v>50</v>
      </c>
    </row>
    <row r="548" spans="1:16" ht="13.5" thickBot="1">
      <c r="A548" s="17" t="str">
        <f t="shared" si="48"/>
        <v>BAVM 122 </v>
      </c>
      <c r="B548" s="12" t="str">
        <f t="shared" si="49"/>
        <v>I</v>
      </c>
      <c r="C548" s="17">
        <f t="shared" si="50"/>
        <v>50363.35</v>
      </c>
      <c r="D548" s="11" t="str">
        <f t="shared" si="51"/>
        <v>vis</v>
      </c>
      <c r="E548" s="55">
        <f>VLOOKUP(C548,Active!C$21:E$961,3,FALSE)</f>
        <v>14543.004035254295</v>
      </c>
      <c r="F548" s="12" t="s">
        <v>394</v>
      </c>
      <c r="G548" s="11" t="str">
        <f t="shared" si="52"/>
        <v>50363.350</v>
      </c>
      <c r="H548" s="17">
        <f t="shared" si="53"/>
        <v>14543</v>
      </c>
      <c r="I548" s="56" t="s">
        <v>84</v>
      </c>
      <c r="J548" s="57" t="s">
        <v>85</v>
      </c>
      <c r="K548" s="56">
        <v>14543</v>
      </c>
      <c r="L548" s="56" t="s">
        <v>775</v>
      </c>
      <c r="M548" s="57" t="s">
        <v>566</v>
      </c>
      <c r="N548" s="57"/>
      <c r="O548" s="58" t="s">
        <v>1795</v>
      </c>
      <c r="P548" s="59" t="s">
        <v>86</v>
      </c>
    </row>
    <row r="549" spans="1:16" ht="13.5" thickBot="1">
      <c r="A549" s="17" t="str">
        <f t="shared" si="48"/>
        <v> AOEB 6 </v>
      </c>
      <c r="B549" s="12" t="str">
        <f t="shared" si="49"/>
        <v>I</v>
      </c>
      <c r="C549" s="17">
        <f t="shared" si="50"/>
        <v>50427.536999999997</v>
      </c>
      <c r="D549" s="11" t="str">
        <f t="shared" si="51"/>
        <v>vis</v>
      </c>
      <c r="E549" s="55">
        <f>VLOOKUP(C549,Active!C$21:E$961,3,FALSE)</f>
        <v>14583.003625605443</v>
      </c>
      <c r="F549" s="12" t="s">
        <v>394</v>
      </c>
      <c r="G549" s="11" t="str">
        <f t="shared" si="52"/>
        <v>50427.537</v>
      </c>
      <c r="H549" s="17">
        <f t="shared" si="53"/>
        <v>14583</v>
      </c>
      <c r="I549" s="56" t="s">
        <v>87</v>
      </c>
      <c r="J549" s="57" t="s">
        <v>88</v>
      </c>
      <c r="K549" s="56">
        <v>14583</v>
      </c>
      <c r="L549" s="56" t="s">
        <v>593</v>
      </c>
      <c r="M549" s="57" t="s">
        <v>566</v>
      </c>
      <c r="N549" s="57"/>
      <c r="O549" s="58" t="s">
        <v>89</v>
      </c>
      <c r="P549" s="58" t="s">
        <v>50</v>
      </c>
    </row>
    <row r="550" spans="1:16" ht="13.5" thickBot="1">
      <c r="A550" s="17" t="str">
        <f t="shared" si="48"/>
        <v> BRNO 32 </v>
      </c>
      <c r="B550" s="12" t="str">
        <f t="shared" si="49"/>
        <v>I</v>
      </c>
      <c r="C550" s="17">
        <f t="shared" si="50"/>
        <v>50671.450700000001</v>
      </c>
      <c r="D550" s="11" t="str">
        <f t="shared" si="51"/>
        <v>vis</v>
      </c>
      <c r="E550" s="55">
        <f>VLOOKUP(C550,Active!C$21:E$961,3,FALSE)</f>
        <v>14735.004000775392</v>
      </c>
      <c r="F550" s="12" t="s">
        <v>394</v>
      </c>
      <c r="G550" s="11" t="str">
        <f t="shared" si="52"/>
        <v>50671.4507</v>
      </c>
      <c r="H550" s="17">
        <f t="shared" si="53"/>
        <v>14735</v>
      </c>
      <c r="I550" s="56" t="s">
        <v>90</v>
      </c>
      <c r="J550" s="57" t="s">
        <v>91</v>
      </c>
      <c r="K550" s="56">
        <v>14735</v>
      </c>
      <c r="L550" s="56" t="s">
        <v>92</v>
      </c>
      <c r="M550" s="57" t="s">
        <v>566</v>
      </c>
      <c r="N550" s="57"/>
      <c r="O550" s="58" t="s">
        <v>93</v>
      </c>
      <c r="P550" s="58" t="s">
        <v>34</v>
      </c>
    </row>
    <row r="551" spans="1:16" ht="13.5" thickBot="1">
      <c r="A551" s="17" t="str">
        <f t="shared" si="48"/>
        <v> AOEB 6 </v>
      </c>
      <c r="B551" s="12" t="str">
        <f t="shared" si="49"/>
        <v>I</v>
      </c>
      <c r="C551" s="17">
        <f t="shared" si="50"/>
        <v>50698.731</v>
      </c>
      <c r="D551" s="11" t="str">
        <f t="shared" si="51"/>
        <v>vis</v>
      </c>
      <c r="E551" s="55">
        <f>VLOOKUP(C551,Active!C$21:E$961,3,FALSE)</f>
        <v>14752.004340792162</v>
      </c>
      <c r="F551" s="12" t="s">
        <v>394</v>
      </c>
      <c r="G551" s="11" t="str">
        <f t="shared" si="52"/>
        <v>50698.731</v>
      </c>
      <c r="H551" s="17">
        <f t="shared" si="53"/>
        <v>14752</v>
      </c>
      <c r="I551" s="56" t="s">
        <v>94</v>
      </c>
      <c r="J551" s="57" t="s">
        <v>95</v>
      </c>
      <c r="K551" s="56">
        <v>14752</v>
      </c>
      <c r="L551" s="56" t="s">
        <v>584</v>
      </c>
      <c r="M551" s="57" t="s">
        <v>566</v>
      </c>
      <c r="N551" s="57"/>
      <c r="O551" s="58" t="s">
        <v>1344</v>
      </c>
      <c r="P551" s="58" t="s">
        <v>50</v>
      </c>
    </row>
    <row r="552" spans="1:16" ht="13.5" thickBot="1">
      <c r="A552" s="17" t="str">
        <f t="shared" si="48"/>
        <v> AOEB 6 </v>
      </c>
      <c r="B552" s="12" t="str">
        <f t="shared" si="49"/>
        <v>I</v>
      </c>
      <c r="C552" s="17">
        <f t="shared" si="50"/>
        <v>50719.584000000003</v>
      </c>
      <c r="D552" s="11" t="str">
        <f t="shared" si="51"/>
        <v>vis</v>
      </c>
      <c r="E552" s="55">
        <f>VLOOKUP(C552,Active!C$21:E$961,3,FALSE)</f>
        <v>14764.99936248803</v>
      </c>
      <c r="F552" s="12" t="s">
        <v>394</v>
      </c>
      <c r="G552" s="11" t="str">
        <f t="shared" si="52"/>
        <v>50719.584</v>
      </c>
      <c r="H552" s="17">
        <f t="shared" si="53"/>
        <v>14765</v>
      </c>
      <c r="I552" s="56" t="s">
        <v>96</v>
      </c>
      <c r="J552" s="57" t="s">
        <v>97</v>
      </c>
      <c r="K552" s="56">
        <v>14765</v>
      </c>
      <c r="L552" s="56" t="s">
        <v>506</v>
      </c>
      <c r="M552" s="57" t="s">
        <v>566</v>
      </c>
      <c r="N552" s="57"/>
      <c r="O552" s="58" t="s">
        <v>928</v>
      </c>
      <c r="P552" s="58" t="s">
        <v>50</v>
      </c>
    </row>
    <row r="553" spans="1:16" ht="13.5" thickBot="1">
      <c r="A553" s="17" t="str">
        <f t="shared" si="48"/>
        <v> AOEB 6 </v>
      </c>
      <c r="B553" s="12" t="str">
        <f t="shared" si="49"/>
        <v>I</v>
      </c>
      <c r="C553" s="17">
        <f t="shared" si="50"/>
        <v>50796.61</v>
      </c>
      <c r="D553" s="11" t="str">
        <f t="shared" si="51"/>
        <v>vis</v>
      </c>
      <c r="E553" s="55">
        <f>VLOOKUP(C553,Active!C$21:E$961,3,FALSE)</f>
        <v>14812.999867985836</v>
      </c>
      <c r="F553" s="12" t="s">
        <v>394</v>
      </c>
      <c r="G553" s="11" t="str">
        <f t="shared" si="52"/>
        <v>50796.610</v>
      </c>
      <c r="H553" s="17">
        <f t="shared" si="53"/>
        <v>14813</v>
      </c>
      <c r="I553" s="56" t="s">
        <v>98</v>
      </c>
      <c r="J553" s="57" t="s">
        <v>99</v>
      </c>
      <c r="K553" s="56">
        <v>14813</v>
      </c>
      <c r="L553" s="56" t="s">
        <v>506</v>
      </c>
      <c r="M553" s="57" t="s">
        <v>566</v>
      </c>
      <c r="N553" s="57"/>
      <c r="O553" s="58" t="s">
        <v>100</v>
      </c>
      <c r="P553" s="58" t="s">
        <v>50</v>
      </c>
    </row>
    <row r="554" spans="1:16" ht="13.5" thickBot="1">
      <c r="A554" s="17" t="str">
        <f t="shared" si="48"/>
        <v> BRNO 32 </v>
      </c>
      <c r="B554" s="12" t="str">
        <f t="shared" si="49"/>
        <v>I</v>
      </c>
      <c r="C554" s="17">
        <f t="shared" si="50"/>
        <v>51016.451200000003</v>
      </c>
      <c r="D554" s="11" t="str">
        <f t="shared" si="51"/>
        <v>vis</v>
      </c>
      <c r="E554" s="55">
        <f>VLOOKUP(C554,Active!C$21:E$961,3,FALSE)</f>
        <v>14949.998916738783</v>
      </c>
      <c r="F554" s="12" t="s">
        <v>394</v>
      </c>
      <c r="G554" s="11" t="str">
        <f t="shared" si="52"/>
        <v>51016.4512</v>
      </c>
      <c r="H554" s="17">
        <f t="shared" si="53"/>
        <v>14950</v>
      </c>
      <c r="I554" s="56" t="s">
        <v>101</v>
      </c>
      <c r="J554" s="57" t="s">
        <v>102</v>
      </c>
      <c r="K554" s="56">
        <v>14950</v>
      </c>
      <c r="L554" s="56" t="s">
        <v>103</v>
      </c>
      <c r="M554" s="57" t="s">
        <v>566</v>
      </c>
      <c r="N554" s="57"/>
      <c r="O554" s="58" t="s">
        <v>104</v>
      </c>
      <c r="P554" s="58" t="s">
        <v>34</v>
      </c>
    </row>
    <row r="555" spans="1:16" ht="13.5" thickBot="1">
      <c r="A555" s="17" t="str">
        <f t="shared" si="48"/>
        <v> BRNO 32 </v>
      </c>
      <c r="B555" s="12" t="str">
        <f t="shared" si="49"/>
        <v>I</v>
      </c>
      <c r="C555" s="17">
        <f t="shared" si="50"/>
        <v>51016.453300000001</v>
      </c>
      <c r="D555" s="11" t="str">
        <f t="shared" si="51"/>
        <v>vis</v>
      </c>
      <c r="E555" s="55">
        <f>VLOOKUP(C555,Active!C$21:E$961,3,FALSE)</f>
        <v>14950.000225401591</v>
      </c>
      <c r="F555" s="12" t="s">
        <v>394</v>
      </c>
      <c r="G555" s="11" t="str">
        <f t="shared" si="52"/>
        <v>51016.4533</v>
      </c>
      <c r="H555" s="17">
        <f t="shared" si="53"/>
        <v>14950</v>
      </c>
      <c r="I555" s="56" t="s">
        <v>105</v>
      </c>
      <c r="J555" s="57" t="s">
        <v>106</v>
      </c>
      <c r="K555" s="56">
        <v>14950</v>
      </c>
      <c r="L555" s="56" t="s">
        <v>107</v>
      </c>
      <c r="M555" s="57" t="s">
        <v>566</v>
      </c>
      <c r="N555" s="57"/>
      <c r="O555" s="58" t="s">
        <v>18</v>
      </c>
      <c r="P555" s="58" t="s">
        <v>34</v>
      </c>
    </row>
    <row r="556" spans="1:16" ht="13.5" thickBot="1">
      <c r="A556" s="17" t="str">
        <f t="shared" si="48"/>
        <v> BRNO 32 </v>
      </c>
      <c r="B556" s="12" t="str">
        <f t="shared" si="49"/>
        <v>I</v>
      </c>
      <c r="C556" s="17">
        <f t="shared" si="50"/>
        <v>51016.456100000003</v>
      </c>
      <c r="D556" s="11" t="str">
        <f t="shared" si="51"/>
        <v>vis</v>
      </c>
      <c r="E556" s="55">
        <f>VLOOKUP(C556,Active!C$21:E$961,3,FALSE)</f>
        <v>14950.001970285337</v>
      </c>
      <c r="F556" s="12" t="s">
        <v>394</v>
      </c>
      <c r="G556" s="11" t="str">
        <f t="shared" si="52"/>
        <v>51016.4561</v>
      </c>
      <c r="H556" s="17">
        <f t="shared" si="53"/>
        <v>14950</v>
      </c>
      <c r="I556" s="56" t="s">
        <v>108</v>
      </c>
      <c r="J556" s="57" t="s">
        <v>109</v>
      </c>
      <c r="K556" s="56">
        <v>14950</v>
      </c>
      <c r="L556" s="56" t="s">
        <v>110</v>
      </c>
      <c r="M556" s="57" t="s">
        <v>566</v>
      </c>
      <c r="N556" s="57"/>
      <c r="O556" s="58" t="s">
        <v>111</v>
      </c>
      <c r="P556" s="58" t="s">
        <v>34</v>
      </c>
    </row>
    <row r="557" spans="1:16" ht="13.5" thickBot="1">
      <c r="A557" s="17" t="str">
        <f t="shared" si="48"/>
        <v> BRNO 32 </v>
      </c>
      <c r="B557" s="12" t="str">
        <f t="shared" si="49"/>
        <v>I</v>
      </c>
      <c r="C557" s="17">
        <f t="shared" si="50"/>
        <v>51016.457499999997</v>
      </c>
      <c r="D557" s="11" t="str">
        <f t="shared" si="51"/>
        <v>vis</v>
      </c>
      <c r="E557" s="55">
        <f>VLOOKUP(C557,Active!C$21:E$961,3,FALSE)</f>
        <v>14950.002842727206</v>
      </c>
      <c r="F557" s="12" t="s">
        <v>394</v>
      </c>
      <c r="G557" s="11" t="str">
        <f t="shared" si="52"/>
        <v>51016.4575</v>
      </c>
      <c r="H557" s="17">
        <f t="shared" si="53"/>
        <v>14950</v>
      </c>
      <c r="I557" s="56" t="s">
        <v>112</v>
      </c>
      <c r="J557" s="57" t="s">
        <v>113</v>
      </c>
      <c r="K557" s="56">
        <v>14950</v>
      </c>
      <c r="L557" s="56" t="s">
        <v>114</v>
      </c>
      <c r="M557" s="57" t="s">
        <v>566</v>
      </c>
      <c r="N557" s="57"/>
      <c r="O557" s="58" t="s">
        <v>115</v>
      </c>
      <c r="P557" s="58" t="s">
        <v>34</v>
      </c>
    </row>
    <row r="558" spans="1:16" ht="13.5" thickBot="1">
      <c r="A558" s="17" t="str">
        <f t="shared" si="48"/>
        <v> BRNO 32 </v>
      </c>
      <c r="B558" s="12" t="str">
        <f t="shared" si="49"/>
        <v>I</v>
      </c>
      <c r="C558" s="17">
        <f t="shared" si="50"/>
        <v>51016.458899999998</v>
      </c>
      <c r="D558" s="11" t="str">
        <f t="shared" si="51"/>
        <v>vis</v>
      </c>
      <c r="E558" s="55">
        <f>VLOOKUP(C558,Active!C$21:E$961,3,FALSE)</f>
        <v>14950.003715169079</v>
      </c>
      <c r="F558" s="12" t="s">
        <v>394</v>
      </c>
      <c r="G558" s="11" t="str">
        <f t="shared" si="52"/>
        <v>51016.4589</v>
      </c>
      <c r="H558" s="17">
        <f t="shared" si="53"/>
        <v>14950</v>
      </c>
      <c r="I558" s="56" t="s">
        <v>116</v>
      </c>
      <c r="J558" s="57" t="s">
        <v>117</v>
      </c>
      <c r="K558" s="56">
        <v>14950</v>
      </c>
      <c r="L558" s="56" t="s">
        <v>41</v>
      </c>
      <c r="M558" s="57" t="s">
        <v>566</v>
      </c>
      <c r="N558" s="57"/>
      <c r="O558" s="58" t="s">
        <v>118</v>
      </c>
      <c r="P558" s="58" t="s">
        <v>34</v>
      </c>
    </row>
    <row r="559" spans="1:16" ht="13.5" thickBot="1">
      <c r="A559" s="17" t="str">
        <f t="shared" si="48"/>
        <v> BRNO 32 </v>
      </c>
      <c r="B559" s="12" t="str">
        <f t="shared" si="49"/>
        <v>I</v>
      </c>
      <c r="C559" s="17">
        <f t="shared" si="50"/>
        <v>51016.4637</v>
      </c>
      <c r="D559" s="11" t="str">
        <f t="shared" si="51"/>
        <v>vis</v>
      </c>
      <c r="E559" s="55">
        <f>VLOOKUP(C559,Active!C$21:E$961,3,FALSE)</f>
        <v>14950.006706398361</v>
      </c>
      <c r="F559" s="12" t="s">
        <v>394</v>
      </c>
      <c r="G559" s="11" t="str">
        <f t="shared" si="52"/>
        <v>51016.4637</v>
      </c>
      <c r="H559" s="17">
        <f t="shared" si="53"/>
        <v>14950</v>
      </c>
      <c r="I559" s="56" t="s">
        <v>119</v>
      </c>
      <c r="J559" s="57" t="s">
        <v>120</v>
      </c>
      <c r="K559" s="56">
        <v>14950</v>
      </c>
      <c r="L559" s="56" t="s">
        <v>121</v>
      </c>
      <c r="M559" s="57" t="s">
        <v>566</v>
      </c>
      <c r="N559" s="57"/>
      <c r="O559" s="58" t="s">
        <v>1703</v>
      </c>
      <c r="P559" s="58" t="s">
        <v>34</v>
      </c>
    </row>
    <row r="560" spans="1:16" ht="13.5" thickBot="1">
      <c r="A560" s="17" t="str">
        <f t="shared" si="48"/>
        <v> BRNO 32 </v>
      </c>
      <c r="B560" s="12" t="str">
        <f t="shared" si="49"/>
        <v>I</v>
      </c>
      <c r="C560" s="17">
        <f t="shared" si="50"/>
        <v>51016.464399999997</v>
      </c>
      <c r="D560" s="11" t="str">
        <f t="shared" si="51"/>
        <v>vis</v>
      </c>
      <c r="E560" s="55">
        <f>VLOOKUP(C560,Active!C$21:E$961,3,FALSE)</f>
        <v>14950.007142619294</v>
      </c>
      <c r="F560" s="12" t="s">
        <v>394</v>
      </c>
      <c r="G560" s="11" t="str">
        <f t="shared" si="52"/>
        <v>51016.4644</v>
      </c>
      <c r="H560" s="17">
        <f t="shared" si="53"/>
        <v>14950</v>
      </c>
      <c r="I560" s="56" t="s">
        <v>122</v>
      </c>
      <c r="J560" s="57" t="s">
        <v>123</v>
      </c>
      <c r="K560" s="56">
        <v>14950</v>
      </c>
      <c r="L560" s="56" t="s">
        <v>124</v>
      </c>
      <c r="M560" s="57" t="s">
        <v>566</v>
      </c>
      <c r="N560" s="57"/>
      <c r="O560" s="58" t="s">
        <v>125</v>
      </c>
      <c r="P560" s="58" t="s">
        <v>34</v>
      </c>
    </row>
    <row r="561" spans="1:16" ht="13.5" thickBot="1">
      <c r="A561" s="17" t="str">
        <f t="shared" si="48"/>
        <v> AOEB 6 </v>
      </c>
      <c r="B561" s="12" t="str">
        <f t="shared" si="49"/>
        <v>I</v>
      </c>
      <c r="C561" s="17">
        <f t="shared" si="50"/>
        <v>51027.684000000001</v>
      </c>
      <c r="D561" s="11" t="str">
        <f t="shared" si="51"/>
        <v>vis</v>
      </c>
      <c r="E561" s="55">
        <f>VLOOKUP(C561,Active!C$21:E$961,3,FALSE)</f>
        <v>14956.998891788191</v>
      </c>
      <c r="F561" s="12" t="s">
        <v>394</v>
      </c>
      <c r="G561" s="11" t="str">
        <f t="shared" si="52"/>
        <v>51027.684</v>
      </c>
      <c r="H561" s="17">
        <f t="shared" si="53"/>
        <v>14957</v>
      </c>
      <c r="I561" s="56" t="s">
        <v>126</v>
      </c>
      <c r="J561" s="57" t="s">
        <v>127</v>
      </c>
      <c r="K561" s="56">
        <v>14957</v>
      </c>
      <c r="L561" s="56" t="s">
        <v>542</v>
      </c>
      <c r="M561" s="57" t="s">
        <v>566</v>
      </c>
      <c r="N561" s="57"/>
      <c r="O561" s="58" t="s">
        <v>928</v>
      </c>
      <c r="P561" s="58" t="s">
        <v>50</v>
      </c>
    </row>
    <row r="562" spans="1:16" ht="13.5" thickBot="1">
      <c r="A562" s="17" t="str">
        <f t="shared" si="48"/>
        <v> BRNO 32 </v>
      </c>
      <c r="B562" s="12" t="str">
        <f t="shared" si="49"/>
        <v>I</v>
      </c>
      <c r="C562" s="17">
        <f t="shared" si="50"/>
        <v>51032.499199999998</v>
      </c>
      <c r="D562" s="11" t="str">
        <f t="shared" si="51"/>
        <v>vis</v>
      </c>
      <c r="E562" s="55">
        <f>VLOOKUP(C562,Active!C$21:E$961,3,FALSE)</f>
        <v>14959.999593292525</v>
      </c>
      <c r="F562" s="12" t="s">
        <v>394</v>
      </c>
      <c r="G562" s="11" t="str">
        <f t="shared" si="52"/>
        <v>51032.4992</v>
      </c>
      <c r="H562" s="17">
        <f t="shared" si="53"/>
        <v>14960</v>
      </c>
      <c r="I562" s="56" t="s">
        <v>128</v>
      </c>
      <c r="J562" s="57" t="s">
        <v>129</v>
      </c>
      <c r="K562" s="56">
        <v>14960</v>
      </c>
      <c r="L562" s="56" t="s">
        <v>1728</v>
      </c>
      <c r="M562" s="57" t="s">
        <v>649</v>
      </c>
      <c r="N562" s="57" t="s">
        <v>650</v>
      </c>
      <c r="O562" s="58" t="s">
        <v>130</v>
      </c>
      <c r="P562" s="58" t="s">
        <v>34</v>
      </c>
    </row>
    <row r="563" spans="1:16" ht="13.5" thickBot="1">
      <c r="A563" s="17" t="str">
        <f t="shared" si="48"/>
        <v>VSB 47 </v>
      </c>
      <c r="B563" s="12" t="str">
        <f t="shared" si="49"/>
        <v>I</v>
      </c>
      <c r="C563" s="17">
        <f t="shared" si="50"/>
        <v>51042.129000000001</v>
      </c>
      <c r="D563" s="11" t="str">
        <f t="shared" si="51"/>
        <v>vis</v>
      </c>
      <c r="E563" s="55">
        <f>VLOOKUP(C563,Active!C$21:E$961,3,FALSE)</f>
        <v>14966.00062239754</v>
      </c>
      <c r="F563" s="12" t="s">
        <v>394</v>
      </c>
      <c r="G563" s="11" t="str">
        <f t="shared" si="52"/>
        <v>51042.129</v>
      </c>
      <c r="H563" s="17">
        <f t="shared" si="53"/>
        <v>14966</v>
      </c>
      <c r="I563" s="56" t="s">
        <v>131</v>
      </c>
      <c r="J563" s="57" t="s">
        <v>132</v>
      </c>
      <c r="K563" s="56">
        <v>14966</v>
      </c>
      <c r="L563" s="56" t="s">
        <v>530</v>
      </c>
      <c r="M563" s="57" t="s">
        <v>566</v>
      </c>
      <c r="N563" s="57"/>
      <c r="O563" s="58" t="s">
        <v>133</v>
      </c>
      <c r="P563" s="59" t="s">
        <v>1757</v>
      </c>
    </row>
    <row r="564" spans="1:16" ht="13.5" thickBot="1">
      <c r="A564" s="17" t="str">
        <f t="shared" si="48"/>
        <v>BAVM 122 </v>
      </c>
      <c r="B564" s="12" t="str">
        <f t="shared" si="49"/>
        <v>I</v>
      </c>
      <c r="C564" s="17">
        <f t="shared" si="50"/>
        <v>51053.36</v>
      </c>
      <c r="D564" s="11" t="str">
        <f t="shared" si="51"/>
        <v>vis</v>
      </c>
      <c r="E564" s="55">
        <f>VLOOKUP(C564,Active!C$21:E$961,3,FALSE)</f>
        <v>14972.999475735969</v>
      </c>
      <c r="F564" s="12" t="s">
        <v>394</v>
      </c>
      <c r="G564" s="11" t="str">
        <f t="shared" si="52"/>
        <v>51053.360</v>
      </c>
      <c r="H564" s="17">
        <f t="shared" si="53"/>
        <v>14973</v>
      </c>
      <c r="I564" s="56" t="s">
        <v>134</v>
      </c>
      <c r="J564" s="57" t="s">
        <v>135</v>
      </c>
      <c r="K564" s="56">
        <v>14973</v>
      </c>
      <c r="L564" s="56" t="s">
        <v>506</v>
      </c>
      <c r="M564" s="57" t="s">
        <v>566</v>
      </c>
      <c r="N564" s="57"/>
      <c r="O564" s="58" t="s">
        <v>136</v>
      </c>
      <c r="P564" s="59" t="s">
        <v>86</v>
      </c>
    </row>
    <row r="565" spans="1:16" ht="13.5" thickBot="1">
      <c r="A565" s="17" t="str">
        <f t="shared" si="48"/>
        <v>BAVM 122 </v>
      </c>
      <c r="B565" s="12" t="str">
        <f t="shared" si="49"/>
        <v>I</v>
      </c>
      <c r="C565" s="17">
        <f t="shared" si="50"/>
        <v>51138.398999999998</v>
      </c>
      <c r="D565" s="11" t="str">
        <f t="shared" si="51"/>
        <v>vis</v>
      </c>
      <c r="E565" s="55">
        <f>VLOOKUP(C565,Active!C$21:E$961,3,FALSE)</f>
        <v>15025.993464610217</v>
      </c>
      <c r="F565" s="12" t="s">
        <v>394</v>
      </c>
      <c r="G565" s="11" t="str">
        <f t="shared" si="52"/>
        <v>51138.399</v>
      </c>
      <c r="H565" s="17">
        <f t="shared" si="53"/>
        <v>15026</v>
      </c>
      <c r="I565" s="56" t="s">
        <v>137</v>
      </c>
      <c r="J565" s="57" t="s">
        <v>138</v>
      </c>
      <c r="K565" s="56">
        <v>15026</v>
      </c>
      <c r="L565" s="56" t="s">
        <v>1181</v>
      </c>
      <c r="M565" s="57" t="s">
        <v>566</v>
      </c>
      <c r="N565" s="57"/>
      <c r="O565" s="58" t="s">
        <v>136</v>
      </c>
      <c r="P565" s="59" t="s">
        <v>86</v>
      </c>
    </row>
    <row r="566" spans="1:16" ht="13.5" thickBot="1">
      <c r="A566" s="17" t="str">
        <f t="shared" si="48"/>
        <v> AOEB 6 </v>
      </c>
      <c r="B566" s="12" t="str">
        <f t="shared" si="49"/>
        <v>I</v>
      </c>
      <c r="C566" s="17">
        <f t="shared" si="50"/>
        <v>51425.65</v>
      </c>
      <c r="D566" s="11" t="str">
        <f t="shared" si="51"/>
        <v>vis</v>
      </c>
      <c r="E566" s="55">
        <f>VLOOKUP(C566,Active!C$21:E$961,3,FALSE)</f>
        <v>15205.000464905581</v>
      </c>
      <c r="F566" s="12" t="s">
        <v>394</v>
      </c>
      <c r="G566" s="11" t="str">
        <f t="shared" si="52"/>
        <v>51425.650</v>
      </c>
      <c r="H566" s="17">
        <f t="shared" si="53"/>
        <v>15205</v>
      </c>
      <c r="I566" s="56" t="s">
        <v>139</v>
      </c>
      <c r="J566" s="57" t="s">
        <v>140</v>
      </c>
      <c r="K566" s="56">
        <v>15205</v>
      </c>
      <c r="L566" s="56" t="s">
        <v>533</v>
      </c>
      <c r="M566" s="57" t="s">
        <v>566</v>
      </c>
      <c r="N566" s="57"/>
      <c r="O566" s="58" t="s">
        <v>928</v>
      </c>
      <c r="P566" s="58" t="s">
        <v>50</v>
      </c>
    </row>
    <row r="567" spans="1:16" ht="13.5" thickBot="1">
      <c r="A567" s="17" t="str">
        <f t="shared" si="48"/>
        <v> AOEB 6 </v>
      </c>
      <c r="B567" s="12" t="str">
        <f t="shared" si="49"/>
        <v>I</v>
      </c>
      <c r="C567" s="17">
        <f t="shared" si="50"/>
        <v>51433.678</v>
      </c>
      <c r="D567" s="11" t="str">
        <f t="shared" si="51"/>
        <v>vis</v>
      </c>
      <c r="E567" s="55">
        <f>VLOOKUP(C567,Active!C$21:E$961,3,FALSE)</f>
        <v>15210.003295873517</v>
      </c>
      <c r="F567" s="12" t="s">
        <v>394</v>
      </c>
      <c r="G567" s="11" t="str">
        <f t="shared" si="52"/>
        <v>51433.678</v>
      </c>
      <c r="H567" s="17">
        <f t="shared" si="53"/>
        <v>15210</v>
      </c>
      <c r="I567" s="56" t="s">
        <v>141</v>
      </c>
      <c r="J567" s="57" t="s">
        <v>142</v>
      </c>
      <c r="K567" s="56">
        <v>15210</v>
      </c>
      <c r="L567" s="56" t="s">
        <v>593</v>
      </c>
      <c r="M567" s="57" t="s">
        <v>566</v>
      </c>
      <c r="N567" s="57"/>
      <c r="O567" s="58" t="s">
        <v>100</v>
      </c>
      <c r="P567" s="58" t="s">
        <v>50</v>
      </c>
    </row>
    <row r="568" spans="1:16" ht="13.5" thickBot="1">
      <c r="A568" s="17" t="str">
        <f t="shared" si="48"/>
        <v> AOEB 6 </v>
      </c>
      <c r="B568" s="12" t="str">
        <f t="shared" si="49"/>
        <v>I</v>
      </c>
      <c r="C568" s="17">
        <f t="shared" si="50"/>
        <v>51433.688999999998</v>
      </c>
      <c r="D568" s="11" t="str">
        <f t="shared" si="51"/>
        <v>vis</v>
      </c>
      <c r="E568" s="55">
        <f>VLOOKUP(C568,Active!C$21:E$961,3,FALSE)</f>
        <v>15210.010150773945</v>
      </c>
      <c r="F568" s="12" t="s">
        <v>394</v>
      </c>
      <c r="G568" s="11" t="str">
        <f t="shared" si="52"/>
        <v>51433.689</v>
      </c>
      <c r="H568" s="17">
        <f t="shared" si="53"/>
        <v>15210</v>
      </c>
      <c r="I568" s="56" t="s">
        <v>143</v>
      </c>
      <c r="J568" s="57" t="s">
        <v>144</v>
      </c>
      <c r="K568" s="56">
        <v>15210</v>
      </c>
      <c r="L568" s="56" t="s">
        <v>994</v>
      </c>
      <c r="M568" s="57" t="s">
        <v>566</v>
      </c>
      <c r="N568" s="57"/>
      <c r="O568" s="58" t="s">
        <v>145</v>
      </c>
      <c r="P568" s="58" t="s">
        <v>50</v>
      </c>
    </row>
    <row r="569" spans="1:16" ht="13.5" thickBot="1">
      <c r="A569" s="17" t="str">
        <f t="shared" si="48"/>
        <v> AOEB 6 </v>
      </c>
      <c r="B569" s="12" t="str">
        <f t="shared" si="49"/>
        <v>I</v>
      </c>
      <c r="C569" s="17">
        <f t="shared" si="50"/>
        <v>51462.561000000002</v>
      </c>
      <c r="D569" s="11" t="str">
        <f t="shared" si="51"/>
        <v>vis</v>
      </c>
      <c r="E569" s="55">
        <f>VLOOKUP(C569,Active!C$21:E$961,3,FALSE)</f>
        <v>15228.002394882855</v>
      </c>
      <c r="F569" s="12" t="s">
        <v>394</v>
      </c>
      <c r="G569" s="11" t="str">
        <f t="shared" si="52"/>
        <v>51462.561</v>
      </c>
      <c r="H569" s="17">
        <f t="shared" si="53"/>
        <v>15228</v>
      </c>
      <c r="I569" s="56" t="s">
        <v>146</v>
      </c>
      <c r="J569" s="57" t="s">
        <v>147</v>
      </c>
      <c r="K569" s="56">
        <v>15228</v>
      </c>
      <c r="L569" s="56" t="s">
        <v>515</v>
      </c>
      <c r="M569" s="57" t="s">
        <v>566</v>
      </c>
      <c r="N569" s="57"/>
      <c r="O569" s="58" t="s">
        <v>100</v>
      </c>
      <c r="P569" s="58" t="s">
        <v>50</v>
      </c>
    </row>
    <row r="570" spans="1:16" ht="13.5" thickBot="1">
      <c r="A570" s="17" t="str">
        <f t="shared" si="48"/>
        <v>BAVM 131 </v>
      </c>
      <c r="B570" s="12" t="str">
        <f t="shared" si="49"/>
        <v>I</v>
      </c>
      <c r="C570" s="17">
        <f t="shared" si="50"/>
        <v>51483.425999999999</v>
      </c>
      <c r="D570" s="11" t="str">
        <f t="shared" si="51"/>
        <v>vis</v>
      </c>
      <c r="E570" s="55">
        <f>VLOOKUP(C570,Active!C$21:E$961,3,FALSE)</f>
        <v>15241.004894651915</v>
      </c>
      <c r="F570" s="12" t="s">
        <v>394</v>
      </c>
      <c r="G570" s="11" t="str">
        <f t="shared" si="52"/>
        <v>51483.426</v>
      </c>
      <c r="H570" s="17">
        <f t="shared" si="53"/>
        <v>15241</v>
      </c>
      <c r="I570" s="56" t="s">
        <v>148</v>
      </c>
      <c r="J570" s="57" t="s">
        <v>149</v>
      </c>
      <c r="K570" s="56">
        <v>15241</v>
      </c>
      <c r="L570" s="56" t="s">
        <v>584</v>
      </c>
      <c r="M570" s="57" t="s">
        <v>566</v>
      </c>
      <c r="N570" s="57"/>
      <c r="O570" s="58" t="s">
        <v>150</v>
      </c>
      <c r="P570" s="59" t="s">
        <v>151</v>
      </c>
    </row>
    <row r="571" spans="1:16" ht="13.5" thickBot="1">
      <c r="A571" s="17" t="str">
        <f t="shared" si="48"/>
        <v>BAVM 131 </v>
      </c>
      <c r="B571" s="12" t="str">
        <f t="shared" si="49"/>
        <v>I</v>
      </c>
      <c r="C571" s="17">
        <f t="shared" si="50"/>
        <v>51483.425999999999</v>
      </c>
      <c r="D571" s="11" t="str">
        <f t="shared" si="51"/>
        <v>vis</v>
      </c>
      <c r="E571" s="55">
        <f>VLOOKUP(C571,Active!C$21:E$961,3,FALSE)</f>
        <v>15241.004894651915</v>
      </c>
      <c r="F571" s="12" t="s">
        <v>394</v>
      </c>
      <c r="G571" s="11" t="str">
        <f t="shared" si="52"/>
        <v>51483.426</v>
      </c>
      <c r="H571" s="17">
        <f t="shared" si="53"/>
        <v>15241</v>
      </c>
      <c r="I571" s="56" t="s">
        <v>148</v>
      </c>
      <c r="J571" s="57" t="s">
        <v>149</v>
      </c>
      <c r="K571" s="56">
        <v>15241</v>
      </c>
      <c r="L571" s="56" t="s">
        <v>584</v>
      </c>
      <c r="M571" s="57" t="s">
        <v>566</v>
      </c>
      <c r="N571" s="57"/>
      <c r="O571" s="58" t="s">
        <v>152</v>
      </c>
      <c r="P571" s="59" t="s">
        <v>151</v>
      </c>
    </row>
    <row r="572" spans="1:16" ht="13.5" thickBot="1">
      <c r="A572" s="17" t="str">
        <f t="shared" si="48"/>
        <v>OEJV 0074 </v>
      </c>
      <c r="B572" s="12" t="str">
        <f t="shared" si="49"/>
        <v>I</v>
      </c>
      <c r="C572" s="17">
        <f t="shared" si="50"/>
        <v>51759.423999999999</v>
      </c>
      <c r="D572" s="11" t="str">
        <f t="shared" si="51"/>
        <v>vis</v>
      </c>
      <c r="E572" s="55" t="e">
        <f>VLOOKUP(C572,Active!C$21:E$961,3,FALSE)</f>
        <v>#N/A</v>
      </c>
      <c r="F572" s="12" t="s">
        <v>394</v>
      </c>
      <c r="G572" s="11" t="str">
        <f t="shared" si="52"/>
        <v>51759.424</v>
      </c>
      <c r="H572" s="17">
        <f t="shared" si="53"/>
        <v>15413</v>
      </c>
      <c r="I572" s="56" t="s">
        <v>153</v>
      </c>
      <c r="J572" s="57" t="s">
        <v>154</v>
      </c>
      <c r="K572" s="56">
        <v>15413</v>
      </c>
      <c r="L572" s="56" t="s">
        <v>542</v>
      </c>
      <c r="M572" s="57" t="s">
        <v>566</v>
      </c>
      <c r="N572" s="57"/>
      <c r="O572" s="58" t="s">
        <v>155</v>
      </c>
      <c r="P572" s="59" t="s">
        <v>156</v>
      </c>
    </row>
    <row r="573" spans="1:16" ht="13.5" thickBot="1">
      <c r="A573" s="17" t="str">
        <f t="shared" ref="A573:A623" si="54">P573</f>
        <v> AOEB 8 </v>
      </c>
      <c r="B573" s="12" t="str">
        <f t="shared" ref="B573:B623" si="55">IF(H573=INT(H573),"I","II")</f>
        <v>I</v>
      </c>
      <c r="C573" s="17">
        <f t="shared" ref="C573:C623" si="56">1*G573</f>
        <v>51839.671000000002</v>
      </c>
      <c r="D573" s="11" t="str">
        <f t="shared" ref="D573:D623" si="57">VLOOKUP(F573,I$1:J$5,2,FALSE)</f>
        <v>vis</v>
      </c>
      <c r="E573" s="55">
        <f>VLOOKUP(C573,Active!C$21:E$961,3,FALSE)</f>
        <v>15463.00707678608</v>
      </c>
      <c r="F573" s="12" t="s">
        <v>394</v>
      </c>
      <c r="G573" s="11" t="str">
        <f t="shared" ref="G573:G623" si="58">MID(I573,3,LEN(I573)-3)</f>
        <v>51839.671</v>
      </c>
      <c r="H573" s="17">
        <f t="shared" ref="H573:H623" si="59">1*K573</f>
        <v>15463</v>
      </c>
      <c r="I573" s="56" t="s">
        <v>157</v>
      </c>
      <c r="J573" s="57" t="s">
        <v>161</v>
      </c>
      <c r="K573" s="56">
        <v>15463</v>
      </c>
      <c r="L573" s="56" t="s">
        <v>660</v>
      </c>
      <c r="M573" s="57" t="s">
        <v>566</v>
      </c>
      <c r="N573" s="57"/>
      <c r="O573" s="58" t="s">
        <v>1344</v>
      </c>
      <c r="P573" s="58" t="s">
        <v>162</v>
      </c>
    </row>
    <row r="574" spans="1:16" ht="13.5" thickBot="1">
      <c r="A574" s="17" t="str">
        <f t="shared" si="54"/>
        <v>OEJV 0074 </v>
      </c>
      <c r="B574" s="12" t="str">
        <f t="shared" si="55"/>
        <v>I</v>
      </c>
      <c r="C574" s="17">
        <f t="shared" si="56"/>
        <v>51841.273000000001</v>
      </c>
      <c r="D574" s="11" t="str">
        <f t="shared" si="57"/>
        <v>vis</v>
      </c>
      <c r="E574" s="55" t="e">
        <f>VLOOKUP(C574,Active!C$21:E$961,3,FALSE)</f>
        <v>#N/A</v>
      </c>
      <c r="F574" s="12" t="s">
        <v>394</v>
      </c>
      <c r="G574" s="11" t="str">
        <f t="shared" si="58"/>
        <v>51841.273</v>
      </c>
      <c r="H574" s="17">
        <f t="shared" si="59"/>
        <v>15464</v>
      </c>
      <c r="I574" s="56" t="s">
        <v>163</v>
      </c>
      <c r="J574" s="57" t="s">
        <v>164</v>
      </c>
      <c r="K574" s="56">
        <v>15464</v>
      </c>
      <c r="L574" s="56" t="s">
        <v>628</v>
      </c>
      <c r="M574" s="57" t="s">
        <v>566</v>
      </c>
      <c r="N574" s="57"/>
      <c r="O574" s="58" t="s">
        <v>165</v>
      </c>
      <c r="P574" s="59" t="s">
        <v>156</v>
      </c>
    </row>
    <row r="575" spans="1:16" ht="13.5" thickBot="1">
      <c r="A575" s="17" t="str">
        <f t="shared" si="54"/>
        <v> AOEB 8 </v>
      </c>
      <c r="B575" s="12" t="str">
        <f t="shared" si="55"/>
        <v>I</v>
      </c>
      <c r="C575" s="17">
        <f t="shared" si="56"/>
        <v>51868.548999999999</v>
      </c>
      <c r="D575" s="11" t="str">
        <f t="shared" si="57"/>
        <v>vis</v>
      </c>
      <c r="E575" s="55">
        <f>VLOOKUP(C575,Active!C$21:E$961,3,FALSE)</f>
        <v>15481.003059931583</v>
      </c>
      <c r="F575" s="12" t="s">
        <v>394</v>
      </c>
      <c r="G575" s="11" t="str">
        <f t="shared" si="58"/>
        <v>51868.549</v>
      </c>
      <c r="H575" s="17">
        <f t="shared" si="59"/>
        <v>15481</v>
      </c>
      <c r="I575" s="56" t="s">
        <v>166</v>
      </c>
      <c r="J575" s="57" t="s">
        <v>167</v>
      </c>
      <c r="K575" s="56">
        <v>15481</v>
      </c>
      <c r="L575" s="56" t="s">
        <v>546</v>
      </c>
      <c r="M575" s="57" t="s">
        <v>566</v>
      </c>
      <c r="N575" s="57"/>
      <c r="O575" s="58" t="s">
        <v>1805</v>
      </c>
      <c r="P575" s="58" t="s">
        <v>162</v>
      </c>
    </row>
    <row r="576" spans="1:16" ht="13.5" thickBot="1">
      <c r="A576" s="17" t="str">
        <f t="shared" si="54"/>
        <v> AOEB 8 </v>
      </c>
      <c r="B576" s="12" t="str">
        <f t="shared" si="55"/>
        <v>I</v>
      </c>
      <c r="C576" s="17">
        <f t="shared" si="56"/>
        <v>51871.76</v>
      </c>
      <c r="D576" s="11" t="str">
        <f t="shared" si="57"/>
        <v>vis</v>
      </c>
      <c r="E576" s="55">
        <f>VLOOKUP(C576,Active!C$21:E$961,3,FALSE)</f>
        <v>15483.004067684207</v>
      </c>
      <c r="F576" s="12" t="s">
        <v>394</v>
      </c>
      <c r="G576" s="11" t="str">
        <f t="shared" si="58"/>
        <v>51871.760</v>
      </c>
      <c r="H576" s="17">
        <f t="shared" si="59"/>
        <v>15483</v>
      </c>
      <c r="I576" s="56" t="s">
        <v>168</v>
      </c>
      <c r="J576" s="57" t="s">
        <v>169</v>
      </c>
      <c r="K576" s="56">
        <v>15483</v>
      </c>
      <c r="L576" s="56" t="s">
        <v>775</v>
      </c>
      <c r="M576" s="57" t="s">
        <v>566</v>
      </c>
      <c r="N576" s="57"/>
      <c r="O576" s="58" t="s">
        <v>1681</v>
      </c>
      <c r="P576" s="58" t="s">
        <v>162</v>
      </c>
    </row>
    <row r="577" spans="1:16" ht="13.5" thickBot="1">
      <c r="A577" s="17" t="str">
        <f t="shared" si="54"/>
        <v> AOEB 8 </v>
      </c>
      <c r="B577" s="12" t="str">
        <f t="shared" si="55"/>
        <v>I</v>
      </c>
      <c r="C577" s="17">
        <f t="shared" si="56"/>
        <v>51876.569000000003</v>
      </c>
      <c r="D577" s="11" t="str">
        <f t="shared" si="57"/>
        <v>vis</v>
      </c>
      <c r="E577" s="55">
        <f>VLOOKUP(C577,Active!C$21:E$961,3,FALSE)</f>
        <v>15486.000905517392</v>
      </c>
      <c r="F577" s="12" t="s">
        <v>394</v>
      </c>
      <c r="G577" s="11" t="str">
        <f t="shared" si="58"/>
        <v>51876.569</v>
      </c>
      <c r="H577" s="17">
        <f t="shared" si="59"/>
        <v>15486</v>
      </c>
      <c r="I577" s="56" t="s">
        <v>170</v>
      </c>
      <c r="J577" s="57" t="s">
        <v>171</v>
      </c>
      <c r="K577" s="56">
        <v>15486</v>
      </c>
      <c r="L577" s="56" t="s">
        <v>530</v>
      </c>
      <c r="M577" s="57" t="s">
        <v>566</v>
      </c>
      <c r="N577" s="57"/>
      <c r="O577" s="58" t="s">
        <v>1805</v>
      </c>
      <c r="P577" s="58" t="s">
        <v>162</v>
      </c>
    </row>
    <row r="578" spans="1:16" ht="13.5" thickBot="1">
      <c r="A578" s="17" t="str">
        <f t="shared" si="54"/>
        <v> AOEB 8 </v>
      </c>
      <c r="B578" s="12" t="str">
        <f t="shared" si="55"/>
        <v>I</v>
      </c>
      <c r="C578" s="17">
        <f t="shared" si="56"/>
        <v>52041.850400000003</v>
      </c>
      <c r="D578" s="11" t="str">
        <f t="shared" si="57"/>
        <v>vis</v>
      </c>
      <c r="E578" s="55">
        <f>VLOOKUP(C578,Active!C$21:E$961,3,FALSE)</f>
        <v>15588.999772775009</v>
      </c>
      <c r="F578" s="12" t="s">
        <v>394</v>
      </c>
      <c r="G578" s="11" t="str">
        <f t="shared" si="58"/>
        <v>52041.8504</v>
      </c>
      <c r="H578" s="17">
        <f t="shared" si="59"/>
        <v>15589</v>
      </c>
      <c r="I578" s="56" t="s">
        <v>172</v>
      </c>
      <c r="J578" s="57" t="s">
        <v>173</v>
      </c>
      <c r="K578" s="56">
        <v>15589</v>
      </c>
      <c r="L578" s="56" t="s">
        <v>1347</v>
      </c>
      <c r="M578" s="57" t="s">
        <v>68</v>
      </c>
      <c r="N578" s="57" t="s">
        <v>83</v>
      </c>
      <c r="O578" s="58" t="s">
        <v>174</v>
      </c>
      <c r="P578" s="58" t="s">
        <v>162</v>
      </c>
    </row>
    <row r="579" spans="1:16" ht="13.5" thickBot="1">
      <c r="A579" s="17" t="str">
        <f t="shared" si="54"/>
        <v>BAVM 154 </v>
      </c>
      <c r="B579" s="12" t="str">
        <f t="shared" si="55"/>
        <v>I</v>
      </c>
      <c r="C579" s="17">
        <f t="shared" si="56"/>
        <v>52112.457999999999</v>
      </c>
      <c r="D579" s="11" t="str">
        <f t="shared" si="57"/>
        <v>vis</v>
      </c>
      <c r="E579" s="55">
        <f>VLOOKUP(C579,Active!C$21:E$961,3,FALSE)</f>
        <v>15633.000506189528</v>
      </c>
      <c r="F579" s="12" t="s">
        <v>394</v>
      </c>
      <c r="G579" s="11" t="str">
        <f t="shared" si="58"/>
        <v>52112.458</v>
      </c>
      <c r="H579" s="17">
        <f t="shared" si="59"/>
        <v>15633</v>
      </c>
      <c r="I579" s="56" t="s">
        <v>175</v>
      </c>
      <c r="J579" s="57" t="s">
        <v>176</v>
      </c>
      <c r="K579" s="56">
        <v>15633</v>
      </c>
      <c r="L579" s="56" t="s">
        <v>533</v>
      </c>
      <c r="M579" s="57" t="s">
        <v>566</v>
      </c>
      <c r="N579" s="57"/>
      <c r="O579" s="58" t="s">
        <v>136</v>
      </c>
      <c r="P579" s="59" t="s">
        <v>177</v>
      </c>
    </row>
    <row r="580" spans="1:16" ht="13.5" thickBot="1">
      <c r="A580" s="17" t="str">
        <f t="shared" si="54"/>
        <v> AOEB 8 </v>
      </c>
      <c r="B580" s="12" t="str">
        <f t="shared" si="55"/>
        <v>I</v>
      </c>
      <c r="C580" s="17">
        <f t="shared" si="56"/>
        <v>52115.667000000001</v>
      </c>
      <c r="D580" s="11" t="str">
        <f t="shared" si="57"/>
        <v>vis</v>
      </c>
      <c r="E580" s="55">
        <f>VLOOKUP(C580,Active!C$21:E$961,3,FALSE)</f>
        <v>15635.000267596619</v>
      </c>
      <c r="F580" s="12" t="s">
        <v>394</v>
      </c>
      <c r="G580" s="11" t="str">
        <f t="shared" si="58"/>
        <v>52115.667</v>
      </c>
      <c r="H580" s="17">
        <f t="shared" si="59"/>
        <v>15635</v>
      </c>
      <c r="I580" s="56" t="s">
        <v>178</v>
      </c>
      <c r="J580" s="57" t="s">
        <v>179</v>
      </c>
      <c r="K580" s="56">
        <v>15635</v>
      </c>
      <c r="L580" s="56" t="s">
        <v>533</v>
      </c>
      <c r="M580" s="57" t="s">
        <v>566</v>
      </c>
      <c r="N580" s="57"/>
      <c r="O580" s="58" t="s">
        <v>1805</v>
      </c>
      <c r="P580" s="58" t="s">
        <v>162</v>
      </c>
    </row>
    <row r="581" spans="1:16" ht="13.5" thickBot="1">
      <c r="A581" s="17" t="str">
        <f t="shared" si="54"/>
        <v> AOEB 8 </v>
      </c>
      <c r="B581" s="12" t="str">
        <f t="shared" si="55"/>
        <v>I</v>
      </c>
      <c r="C581" s="17">
        <f t="shared" si="56"/>
        <v>52168.622000000003</v>
      </c>
      <c r="D581" s="11" t="str">
        <f t="shared" si="57"/>
        <v>vis</v>
      </c>
      <c r="E581" s="55">
        <f>VLOOKUP(C581,Active!C$21:E$961,3,FALSE)</f>
        <v>15668.000381436574</v>
      </c>
      <c r="F581" s="12" t="s">
        <v>394</v>
      </c>
      <c r="G581" s="11" t="str">
        <f t="shared" si="58"/>
        <v>52168.622</v>
      </c>
      <c r="H581" s="17">
        <f t="shared" si="59"/>
        <v>15668</v>
      </c>
      <c r="I581" s="56" t="s">
        <v>180</v>
      </c>
      <c r="J581" s="57" t="s">
        <v>181</v>
      </c>
      <c r="K581" s="56">
        <v>15668</v>
      </c>
      <c r="L581" s="56" t="s">
        <v>533</v>
      </c>
      <c r="M581" s="57" t="s">
        <v>566</v>
      </c>
      <c r="N581" s="57"/>
      <c r="O581" s="58" t="s">
        <v>928</v>
      </c>
      <c r="P581" s="58" t="s">
        <v>162</v>
      </c>
    </row>
    <row r="582" spans="1:16" ht="13.5" thickBot="1">
      <c r="A582" s="17" t="str">
        <f t="shared" si="54"/>
        <v> AOEB 8 </v>
      </c>
      <c r="B582" s="12" t="str">
        <f t="shared" si="55"/>
        <v>I</v>
      </c>
      <c r="C582" s="17">
        <f t="shared" si="56"/>
        <v>52184.665000000001</v>
      </c>
      <c r="D582" s="11" t="str">
        <f t="shared" si="57"/>
        <v>vis</v>
      </c>
      <c r="E582" s="55">
        <f>VLOOKUP(C582,Active!C$21:E$961,3,FALSE)</f>
        <v>15677.997942126487</v>
      </c>
      <c r="F582" s="12" t="s">
        <v>394</v>
      </c>
      <c r="G582" s="11" t="str">
        <f t="shared" si="58"/>
        <v>52184.665</v>
      </c>
      <c r="H582" s="17">
        <f t="shared" si="59"/>
        <v>15678</v>
      </c>
      <c r="I582" s="56" t="s">
        <v>182</v>
      </c>
      <c r="J582" s="57" t="s">
        <v>183</v>
      </c>
      <c r="K582" s="56">
        <v>15678</v>
      </c>
      <c r="L582" s="56" t="s">
        <v>798</v>
      </c>
      <c r="M582" s="57" t="s">
        <v>566</v>
      </c>
      <c r="N582" s="57"/>
      <c r="O582" s="58" t="s">
        <v>100</v>
      </c>
      <c r="P582" s="58" t="s">
        <v>162</v>
      </c>
    </row>
    <row r="583" spans="1:16" ht="13.5" thickBot="1">
      <c r="A583" s="17" t="str">
        <f t="shared" si="54"/>
        <v> AOEB 8 </v>
      </c>
      <c r="B583" s="12" t="str">
        <f t="shared" si="55"/>
        <v>I</v>
      </c>
      <c r="C583" s="17">
        <f t="shared" si="56"/>
        <v>52221.572999999997</v>
      </c>
      <c r="D583" s="11" t="str">
        <f t="shared" si="57"/>
        <v>vis</v>
      </c>
      <c r="E583" s="55">
        <f>VLOOKUP(C583,Active!C$21:E$961,3,FALSE)</f>
        <v>15700.99800258546</v>
      </c>
      <c r="F583" s="12" t="s">
        <v>394</v>
      </c>
      <c r="G583" s="11" t="str">
        <f t="shared" si="58"/>
        <v>52221.573</v>
      </c>
      <c r="H583" s="17">
        <f t="shared" si="59"/>
        <v>15701</v>
      </c>
      <c r="I583" s="56" t="s">
        <v>184</v>
      </c>
      <c r="J583" s="57" t="s">
        <v>185</v>
      </c>
      <c r="K583" s="56">
        <v>15701</v>
      </c>
      <c r="L583" s="56" t="s">
        <v>798</v>
      </c>
      <c r="M583" s="57" t="s">
        <v>566</v>
      </c>
      <c r="N583" s="57"/>
      <c r="O583" s="58" t="s">
        <v>1805</v>
      </c>
      <c r="P583" s="58" t="s">
        <v>162</v>
      </c>
    </row>
    <row r="584" spans="1:16" ht="13.5" thickBot="1">
      <c r="A584" s="17" t="str">
        <f t="shared" si="54"/>
        <v> AOEB 8 </v>
      </c>
      <c r="B584" s="12" t="str">
        <f t="shared" si="55"/>
        <v>I</v>
      </c>
      <c r="C584" s="17">
        <f t="shared" si="56"/>
        <v>52266.507299999997</v>
      </c>
      <c r="D584" s="11" t="str">
        <f t="shared" si="57"/>
        <v>vis</v>
      </c>
      <c r="E584" s="55">
        <f>VLOOKUP(C584,Active!C$21:E$961,3,FALSE)</f>
        <v>15728.999834618671</v>
      </c>
      <c r="F584" s="12" t="s">
        <v>394</v>
      </c>
      <c r="G584" s="11" t="str">
        <f t="shared" si="58"/>
        <v>52266.5073</v>
      </c>
      <c r="H584" s="17">
        <f t="shared" si="59"/>
        <v>15729</v>
      </c>
      <c r="I584" s="56" t="s">
        <v>186</v>
      </c>
      <c r="J584" s="57" t="s">
        <v>187</v>
      </c>
      <c r="K584" s="56">
        <v>15729</v>
      </c>
      <c r="L584" s="56" t="s">
        <v>1792</v>
      </c>
      <c r="M584" s="57" t="s">
        <v>68</v>
      </c>
      <c r="N584" s="57" t="s">
        <v>83</v>
      </c>
      <c r="O584" s="58" t="s">
        <v>174</v>
      </c>
      <c r="P584" s="58" t="s">
        <v>162</v>
      </c>
    </row>
    <row r="585" spans="1:16" ht="13.5" thickBot="1">
      <c r="A585" s="17" t="str">
        <f t="shared" si="54"/>
        <v> AOEB 8 </v>
      </c>
      <c r="B585" s="12" t="str">
        <f t="shared" si="55"/>
        <v>I</v>
      </c>
      <c r="C585" s="17">
        <f t="shared" si="56"/>
        <v>52521.659</v>
      </c>
      <c r="D585" s="11" t="str">
        <f t="shared" si="57"/>
        <v>vis</v>
      </c>
      <c r="E585" s="55">
        <f>VLOOKUP(C585,Active!C$21:E$961,3,FALSE)</f>
        <v>15888.003425336414</v>
      </c>
      <c r="F585" s="12" t="s">
        <v>394</v>
      </c>
      <c r="G585" s="11" t="str">
        <f t="shared" si="58"/>
        <v>52521.659</v>
      </c>
      <c r="H585" s="17">
        <f t="shared" si="59"/>
        <v>15888</v>
      </c>
      <c r="I585" s="56" t="s">
        <v>188</v>
      </c>
      <c r="J585" s="57" t="s">
        <v>189</v>
      </c>
      <c r="K585" s="56">
        <v>15888</v>
      </c>
      <c r="L585" s="56" t="s">
        <v>593</v>
      </c>
      <c r="M585" s="57" t="s">
        <v>566</v>
      </c>
      <c r="N585" s="57"/>
      <c r="O585" s="58" t="s">
        <v>100</v>
      </c>
      <c r="P585" s="58" t="s">
        <v>162</v>
      </c>
    </row>
    <row r="586" spans="1:16" ht="13.5" thickBot="1">
      <c r="A586" s="17" t="str">
        <f t="shared" si="54"/>
        <v>IBVS 5371 </v>
      </c>
      <c r="B586" s="12" t="str">
        <f t="shared" si="55"/>
        <v>I</v>
      </c>
      <c r="C586" s="17">
        <f t="shared" si="56"/>
        <v>52537.699800000002</v>
      </c>
      <c r="D586" s="11" t="str">
        <f t="shared" si="57"/>
        <v>vis</v>
      </c>
      <c r="E586" s="55" t="e">
        <f>VLOOKUP(C586,Active!C$21:E$961,3,FALSE)</f>
        <v>#N/A</v>
      </c>
      <c r="F586" s="12" t="s">
        <v>394</v>
      </c>
      <c r="G586" s="11" t="str">
        <f t="shared" si="58"/>
        <v>52537.6998</v>
      </c>
      <c r="H586" s="17">
        <f t="shared" si="59"/>
        <v>15898</v>
      </c>
      <c r="I586" s="56" t="s">
        <v>190</v>
      </c>
      <c r="J586" s="57" t="s">
        <v>191</v>
      </c>
      <c r="K586" s="56">
        <v>15898</v>
      </c>
      <c r="L586" s="56" t="s">
        <v>768</v>
      </c>
      <c r="M586" s="57" t="s">
        <v>649</v>
      </c>
      <c r="N586" s="57" t="s">
        <v>1258</v>
      </c>
      <c r="O586" s="58" t="s">
        <v>192</v>
      </c>
      <c r="P586" s="59" t="s">
        <v>193</v>
      </c>
    </row>
    <row r="587" spans="1:16" ht="13.5" thickBot="1">
      <c r="A587" s="17" t="str">
        <f t="shared" si="54"/>
        <v> AOEB 8 </v>
      </c>
      <c r="B587" s="12" t="str">
        <f t="shared" si="55"/>
        <v>I</v>
      </c>
      <c r="C587" s="17">
        <f t="shared" si="56"/>
        <v>52619.538999999997</v>
      </c>
      <c r="D587" s="11" t="str">
        <f t="shared" si="57"/>
        <v>vis</v>
      </c>
      <c r="E587" s="55">
        <f>VLOOKUP(C587,Active!C$21:E$961,3,FALSE)</f>
        <v>15948.99957570285</v>
      </c>
      <c r="F587" s="12" t="s">
        <v>394</v>
      </c>
      <c r="G587" s="11" t="str">
        <f t="shared" si="58"/>
        <v>52619.539</v>
      </c>
      <c r="H587" s="17">
        <f t="shared" si="59"/>
        <v>15949</v>
      </c>
      <c r="I587" s="56" t="s">
        <v>194</v>
      </c>
      <c r="J587" s="57" t="s">
        <v>195</v>
      </c>
      <c r="K587" s="56">
        <v>15949</v>
      </c>
      <c r="L587" s="56" t="s">
        <v>506</v>
      </c>
      <c r="M587" s="57" t="s">
        <v>566</v>
      </c>
      <c r="N587" s="57"/>
      <c r="O587" s="58" t="s">
        <v>100</v>
      </c>
      <c r="P587" s="58" t="s">
        <v>162</v>
      </c>
    </row>
    <row r="588" spans="1:16" ht="13.5" thickBot="1">
      <c r="A588" s="17" t="str">
        <f t="shared" si="54"/>
        <v> AOEB 8 </v>
      </c>
      <c r="B588" s="12" t="str">
        <f t="shared" si="55"/>
        <v>I</v>
      </c>
      <c r="C588" s="17">
        <f t="shared" si="56"/>
        <v>52627.563999999998</v>
      </c>
      <c r="D588" s="11" t="str">
        <f t="shared" si="57"/>
        <v>vis</v>
      </c>
      <c r="E588" s="55">
        <f>VLOOKUP(C588,Active!C$21:E$961,3,FALSE)</f>
        <v>15954.000537152489</v>
      </c>
      <c r="F588" s="12" t="s">
        <v>394</v>
      </c>
      <c r="G588" s="11" t="str">
        <f t="shared" si="58"/>
        <v>52627.5640</v>
      </c>
      <c r="H588" s="17">
        <f t="shared" si="59"/>
        <v>15954</v>
      </c>
      <c r="I588" s="56" t="s">
        <v>196</v>
      </c>
      <c r="J588" s="57" t="s">
        <v>197</v>
      </c>
      <c r="K588" s="56">
        <v>15954</v>
      </c>
      <c r="L588" s="56" t="s">
        <v>648</v>
      </c>
      <c r="M588" s="57" t="s">
        <v>68</v>
      </c>
      <c r="N588" s="57" t="s">
        <v>83</v>
      </c>
      <c r="O588" s="58" t="s">
        <v>174</v>
      </c>
      <c r="P588" s="58" t="s">
        <v>162</v>
      </c>
    </row>
    <row r="589" spans="1:16" ht="13.5" thickBot="1">
      <c r="A589" s="17" t="str">
        <f t="shared" si="54"/>
        <v>BAVM 172 </v>
      </c>
      <c r="B589" s="12" t="str">
        <f t="shared" si="55"/>
        <v>I</v>
      </c>
      <c r="C589" s="17">
        <f t="shared" si="56"/>
        <v>52855.428800000002</v>
      </c>
      <c r="D589" s="11" t="str">
        <f t="shared" si="57"/>
        <v>vis</v>
      </c>
      <c r="E589" s="55">
        <f>VLOOKUP(C589,Active!C$21:E$961,3,FALSE)</f>
        <v>16095.999674913204</v>
      </c>
      <c r="F589" s="12" t="s">
        <v>394</v>
      </c>
      <c r="G589" s="11" t="str">
        <f t="shared" si="58"/>
        <v>52855.4288</v>
      </c>
      <c r="H589" s="17">
        <f t="shared" si="59"/>
        <v>16096</v>
      </c>
      <c r="I589" s="56" t="s">
        <v>198</v>
      </c>
      <c r="J589" s="57" t="s">
        <v>199</v>
      </c>
      <c r="K589" s="56">
        <v>16096</v>
      </c>
      <c r="L589" s="56" t="s">
        <v>200</v>
      </c>
      <c r="M589" s="57" t="s">
        <v>649</v>
      </c>
      <c r="N589" s="57" t="s">
        <v>394</v>
      </c>
      <c r="O589" s="58" t="s">
        <v>784</v>
      </c>
      <c r="P589" s="59" t="s">
        <v>201</v>
      </c>
    </row>
    <row r="590" spans="1:16" ht="13.5" thickBot="1">
      <c r="A590" s="17" t="str">
        <f t="shared" si="54"/>
        <v>BAVM 171 </v>
      </c>
      <c r="B590" s="12" t="str">
        <f t="shared" si="55"/>
        <v>I</v>
      </c>
      <c r="C590" s="17">
        <f t="shared" si="56"/>
        <v>52855.430999999997</v>
      </c>
      <c r="D590" s="11" t="str">
        <f t="shared" si="57"/>
        <v>vis</v>
      </c>
      <c r="E590" s="55">
        <f>VLOOKUP(C590,Active!C$21:E$961,3,FALSE)</f>
        <v>16096.001045893287</v>
      </c>
      <c r="F590" s="12" t="s">
        <v>394</v>
      </c>
      <c r="G590" s="11" t="str">
        <f t="shared" si="58"/>
        <v>52855.431</v>
      </c>
      <c r="H590" s="17">
        <f t="shared" si="59"/>
        <v>16096</v>
      </c>
      <c r="I590" s="56" t="s">
        <v>202</v>
      </c>
      <c r="J590" s="57" t="s">
        <v>203</v>
      </c>
      <c r="K590" s="56">
        <v>16096</v>
      </c>
      <c r="L590" s="56" t="s">
        <v>530</v>
      </c>
      <c r="M590" s="57" t="s">
        <v>566</v>
      </c>
      <c r="N590" s="57"/>
      <c r="O590" s="58" t="s">
        <v>136</v>
      </c>
      <c r="P590" s="59" t="s">
        <v>204</v>
      </c>
    </row>
    <row r="591" spans="1:16" ht="13.5" thickBot="1">
      <c r="A591" s="17" t="str">
        <f t="shared" si="54"/>
        <v> AOEB 12 </v>
      </c>
      <c r="B591" s="12" t="str">
        <f t="shared" si="55"/>
        <v>I</v>
      </c>
      <c r="C591" s="17">
        <f t="shared" si="56"/>
        <v>52996.646999999997</v>
      </c>
      <c r="D591" s="11" t="str">
        <f t="shared" si="57"/>
        <v>vis</v>
      </c>
      <c r="E591" s="55">
        <f>VLOOKUP(C591,Active!C$21:E$961,3,FALSE)</f>
        <v>16184.003011260542</v>
      </c>
      <c r="F591" s="12" t="s">
        <v>394</v>
      </c>
      <c r="G591" s="11" t="str">
        <f t="shared" si="58"/>
        <v>52996.647</v>
      </c>
      <c r="H591" s="17">
        <f t="shared" si="59"/>
        <v>16184</v>
      </c>
      <c r="I591" s="56" t="s">
        <v>205</v>
      </c>
      <c r="J591" s="57" t="s">
        <v>206</v>
      </c>
      <c r="K591" s="56">
        <v>16184</v>
      </c>
      <c r="L591" s="56" t="s">
        <v>546</v>
      </c>
      <c r="M591" s="57" t="s">
        <v>566</v>
      </c>
      <c r="N591" s="57"/>
      <c r="O591" s="58" t="s">
        <v>1344</v>
      </c>
      <c r="P591" s="58" t="s">
        <v>207</v>
      </c>
    </row>
    <row r="592" spans="1:16" ht="13.5" thickBot="1">
      <c r="A592" s="17" t="str">
        <f t="shared" si="54"/>
        <v>VSB 43 </v>
      </c>
      <c r="B592" s="12" t="str">
        <f t="shared" si="55"/>
        <v>I</v>
      </c>
      <c r="C592" s="17">
        <f t="shared" si="56"/>
        <v>53189.204400000002</v>
      </c>
      <c r="D592" s="11" t="str">
        <f t="shared" si="57"/>
        <v>vis</v>
      </c>
      <c r="E592" s="55">
        <f>VLOOKUP(C592,Active!C$21:E$961,3,FALSE)</f>
        <v>16303.999538892038</v>
      </c>
      <c r="F592" s="12" t="s">
        <v>394</v>
      </c>
      <c r="G592" s="11" t="str">
        <f t="shared" si="58"/>
        <v>53189.2044</v>
      </c>
      <c r="H592" s="17">
        <f t="shared" si="59"/>
        <v>16304</v>
      </c>
      <c r="I592" s="56" t="s">
        <v>208</v>
      </c>
      <c r="J592" s="57" t="s">
        <v>209</v>
      </c>
      <c r="K592" s="56">
        <v>16304</v>
      </c>
      <c r="L592" s="56" t="s">
        <v>1749</v>
      </c>
      <c r="M592" s="57" t="s">
        <v>649</v>
      </c>
      <c r="N592" s="57" t="s">
        <v>650</v>
      </c>
      <c r="O592" s="58" t="s">
        <v>210</v>
      </c>
      <c r="P592" s="59" t="s">
        <v>211</v>
      </c>
    </row>
    <row r="593" spans="1:16" ht="13.5" thickBot="1">
      <c r="A593" s="17" t="str">
        <f t="shared" si="54"/>
        <v>OEJV 0074 </v>
      </c>
      <c r="B593" s="12" t="str">
        <f t="shared" si="55"/>
        <v>I</v>
      </c>
      <c r="C593" s="17">
        <f t="shared" si="56"/>
        <v>53208.451000000001</v>
      </c>
      <c r="D593" s="11" t="str">
        <f t="shared" si="57"/>
        <v>vis</v>
      </c>
      <c r="E593" s="55" t="e">
        <f>VLOOKUP(C593,Active!C$21:E$961,3,FALSE)</f>
        <v>#N/A</v>
      </c>
      <c r="F593" s="12" t="s">
        <v>394</v>
      </c>
      <c r="G593" s="11" t="str">
        <f t="shared" si="58"/>
        <v>53208.451</v>
      </c>
      <c r="H593" s="17">
        <f t="shared" si="59"/>
        <v>16316</v>
      </c>
      <c r="I593" s="56" t="s">
        <v>212</v>
      </c>
      <c r="J593" s="57" t="s">
        <v>213</v>
      </c>
      <c r="K593" s="56">
        <v>16316</v>
      </c>
      <c r="L593" s="56" t="s">
        <v>1181</v>
      </c>
      <c r="M593" s="57" t="s">
        <v>566</v>
      </c>
      <c r="N593" s="57"/>
      <c r="O593" s="58" t="s">
        <v>1821</v>
      </c>
      <c r="P593" s="59" t="s">
        <v>156</v>
      </c>
    </row>
    <row r="594" spans="1:16" ht="13.5" thickBot="1">
      <c r="A594" s="17" t="str">
        <f t="shared" si="54"/>
        <v> AOEB 12 </v>
      </c>
      <c r="B594" s="12" t="str">
        <f t="shared" si="55"/>
        <v>I</v>
      </c>
      <c r="C594" s="17">
        <f t="shared" si="56"/>
        <v>53264.624400000001</v>
      </c>
      <c r="D594" s="11" t="str">
        <f t="shared" si="57"/>
        <v>vis</v>
      </c>
      <c r="E594" s="55">
        <f>VLOOKUP(C594,Active!C$21:E$961,3,FALSE)</f>
        <v>16350.999228927149</v>
      </c>
      <c r="F594" s="12" t="s">
        <v>394</v>
      </c>
      <c r="G594" s="11" t="str">
        <f t="shared" si="58"/>
        <v>53264.6244</v>
      </c>
      <c r="H594" s="17">
        <f t="shared" si="59"/>
        <v>16351</v>
      </c>
      <c r="I594" s="56" t="s">
        <v>214</v>
      </c>
      <c r="J594" s="57" t="s">
        <v>215</v>
      </c>
      <c r="K594" s="56">
        <v>16351</v>
      </c>
      <c r="L594" s="56" t="s">
        <v>709</v>
      </c>
      <c r="M594" s="57" t="s">
        <v>68</v>
      </c>
      <c r="N594" s="57" t="s">
        <v>83</v>
      </c>
      <c r="O594" s="58" t="s">
        <v>8</v>
      </c>
      <c r="P594" s="58" t="s">
        <v>207</v>
      </c>
    </row>
    <row r="595" spans="1:16" ht="13.5" thickBot="1">
      <c r="A595" s="17" t="str">
        <f t="shared" si="54"/>
        <v> AOEB 12 </v>
      </c>
      <c r="B595" s="12" t="str">
        <f t="shared" si="55"/>
        <v>I</v>
      </c>
      <c r="C595" s="17">
        <f t="shared" si="56"/>
        <v>53288.7</v>
      </c>
      <c r="D595" s="11" t="str">
        <f t="shared" si="57"/>
        <v>vis</v>
      </c>
      <c r="E595" s="55">
        <f>VLOOKUP(C595,Active!C$21:E$961,3,FALSE)</f>
        <v>16366.002487179723</v>
      </c>
      <c r="F595" s="12" t="s">
        <v>394</v>
      </c>
      <c r="G595" s="11" t="str">
        <f t="shared" si="58"/>
        <v>53288.700</v>
      </c>
      <c r="H595" s="17">
        <f t="shared" si="59"/>
        <v>16366</v>
      </c>
      <c r="I595" s="56" t="s">
        <v>216</v>
      </c>
      <c r="J595" s="57" t="s">
        <v>217</v>
      </c>
      <c r="K595" s="56">
        <v>16366</v>
      </c>
      <c r="L595" s="56" t="s">
        <v>515</v>
      </c>
      <c r="M595" s="57" t="s">
        <v>566</v>
      </c>
      <c r="N595" s="57"/>
      <c r="O595" s="58" t="s">
        <v>928</v>
      </c>
      <c r="P595" s="58" t="s">
        <v>207</v>
      </c>
    </row>
    <row r="596" spans="1:16" ht="13.5" thickBot="1">
      <c r="A596" s="17" t="str">
        <f t="shared" si="54"/>
        <v>BAVM 173 </v>
      </c>
      <c r="B596" s="12" t="str">
        <f t="shared" si="55"/>
        <v>I</v>
      </c>
      <c r="C596" s="17">
        <f t="shared" si="56"/>
        <v>53301.536099999998</v>
      </c>
      <c r="D596" s="11" t="str">
        <f t="shared" si="57"/>
        <v>vis</v>
      </c>
      <c r="E596" s="55">
        <f>VLOOKUP(C596,Active!C$21:E$961,3,FALSE)</f>
        <v>16374.001595125357</v>
      </c>
      <c r="F596" s="12" t="s">
        <v>394</v>
      </c>
      <c r="G596" s="11" t="str">
        <f t="shared" si="58"/>
        <v>53301.5361</v>
      </c>
      <c r="H596" s="17">
        <f t="shared" si="59"/>
        <v>16374</v>
      </c>
      <c r="I596" s="56" t="s">
        <v>218</v>
      </c>
      <c r="J596" s="57" t="s">
        <v>219</v>
      </c>
      <c r="K596" s="56">
        <v>16374</v>
      </c>
      <c r="L596" s="56" t="s">
        <v>678</v>
      </c>
      <c r="M596" s="57" t="s">
        <v>649</v>
      </c>
      <c r="N596" s="57" t="s">
        <v>220</v>
      </c>
      <c r="O596" s="58" t="s">
        <v>221</v>
      </c>
      <c r="P596" s="59" t="s">
        <v>222</v>
      </c>
    </row>
    <row r="597" spans="1:16" ht="13.5" thickBot="1">
      <c r="A597" s="17" t="str">
        <f t="shared" si="54"/>
        <v>OEJV 0074 </v>
      </c>
      <c r="B597" s="12" t="str">
        <f t="shared" si="55"/>
        <v>I</v>
      </c>
      <c r="C597" s="17">
        <f t="shared" si="56"/>
        <v>53614.442999999999</v>
      </c>
      <c r="D597" s="11" t="str">
        <f t="shared" si="57"/>
        <v>vis</v>
      </c>
      <c r="E597" s="55" t="e">
        <f>VLOOKUP(C597,Active!C$21:E$961,3,FALSE)</f>
        <v>#N/A</v>
      </c>
      <c r="F597" s="12" t="s">
        <v>394</v>
      </c>
      <c r="G597" s="11" t="str">
        <f t="shared" si="58"/>
        <v>53614.443</v>
      </c>
      <c r="H597" s="17">
        <f t="shared" si="59"/>
        <v>16569</v>
      </c>
      <c r="I597" s="56" t="s">
        <v>223</v>
      </c>
      <c r="J597" s="57" t="s">
        <v>224</v>
      </c>
      <c r="K597" s="56">
        <v>16569</v>
      </c>
      <c r="L597" s="56" t="s">
        <v>755</v>
      </c>
      <c r="M597" s="57" t="s">
        <v>566</v>
      </c>
      <c r="N597" s="57"/>
      <c r="O597" s="58" t="s">
        <v>225</v>
      </c>
      <c r="P597" s="59" t="s">
        <v>156</v>
      </c>
    </row>
    <row r="598" spans="1:16" ht="13.5" thickBot="1">
      <c r="A598" s="17" t="str">
        <f t="shared" si="54"/>
        <v>BAVM 179 </v>
      </c>
      <c r="B598" s="12" t="str">
        <f t="shared" si="55"/>
        <v>I</v>
      </c>
      <c r="C598" s="17">
        <f t="shared" si="56"/>
        <v>53614.449000000001</v>
      </c>
      <c r="D598" s="11" t="str">
        <f t="shared" si="57"/>
        <v>vis</v>
      </c>
      <c r="E598" s="55">
        <f>VLOOKUP(C598,Active!C$21:E$961,3,FALSE)</f>
        <v>16569.000392632493</v>
      </c>
      <c r="F598" s="12" t="s">
        <v>394</v>
      </c>
      <c r="G598" s="11" t="str">
        <f t="shared" si="58"/>
        <v>53614.449</v>
      </c>
      <c r="H598" s="17">
        <f t="shared" si="59"/>
        <v>16569</v>
      </c>
      <c r="I598" s="56" t="s">
        <v>226</v>
      </c>
      <c r="J598" s="57" t="s">
        <v>227</v>
      </c>
      <c r="K598" s="56">
        <v>16569</v>
      </c>
      <c r="L598" s="56" t="s">
        <v>533</v>
      </c>
      <c r="M598" s="57" t="s">
        <v>566</v>
      </c>
      <c r="N598" s="57"/>
      <c r="O598" s="58" t="s">
        <v>228</v>
      </c>
      <c r="P598" s="59" t="s">
        <v>229</v>
      </c>
    </row>
    <row r="599" spans="1:16" ht="13.5" thickBot="1">
      <c r="A599" s="17" t="str">
        <f t="shared" si="54"/>
        <v> AOEB 12 </v>
      </c>
      <c r="B599" s="12" t="str">
        <f t="shared" si="55"/>
        <v>I</v>
      </c>
      <c r="C599" s="17">
        <f t="shared" si="56"/>
        <v>53617.656000000003</v>
      </c>
      <c r="D599" s="11" t="str">
        <f t="shared" si="57"/>
        <v>vis</v>
      </c>
      <c r="E599" s="55">
        <f>VLOOKUP(C599,Active!C$21:E$961,3,FALSE)</f>
        <v>16570.998907694055</v>
      </c>
      <c r="F599" s="12" t="s">
        <v>394</v>
      </c>
      <c r="G599" s="11" t="str">
        <f t="shared" si="58"/>
        <v>53617.656</v>
      </c>
      <c r="H599" s="17">
        <f t="shared" si="59"/>
        <v>16571</v>
      </c>
      <c r="I599" s="56" t="s">
        <v>230</v>
      </c>
      <c r="J599" s="57" t="s">
        <v>233</v>
      </c>
      <c r="K599" s="56">
        <v>16571</v>
      </c>
      <c r="L599" s="56" t="s">
        <v>510</v>
      </c>
      <c r="M599" s="57" t="s">
        <v>566</v>
      </c>
      <c r="N599" s="57"/>
      <c r="O599" s="58" t="s">
        <v>928</v>
      </c>
      <c r="P599" s="58" t="s">
        <v>207</v>
      </c>
    </row>
    <row r="600" spans="1:16" ht="13.5" thickBot="1">
      <c r="A600" s="17" t="str">
        <f t="shared" si="54"/>
        <v> AOEB 12 </v>
      </c>
      <c r="B600" s="12" t="str">
        <f t="shared" si="55"/>
        <v>I</v>
      </c>
      <c r="C600" s="17">
        <f t="shared" si="56"/>
        <v>53617.659</v>
      </c>
      <c r="D600" s="11" t="str">
        <f t="shared" si="57"/>
        <v>vis</v>
      </c>
      <c r="E600" s="55">
        <f>VLOOKUP(C600,Active!C$21:E$961,3,FALSE)</f>
        <v>16571.00077721235</v>
      </c>
      <c r="F600" s="12" t="s">
        <v>394</v>
      </c>
      <c r="G600" s="11" t="str">
        <f t="shared" si="58"/>
        <v>53617.659</v>
      </c>
      <c r="H600" s="17">
        <f t="shared" si="59"/>
        <v>16571</v>
      </c>
      <c r="I600" s="56" t="s">
        <v>234</v>
      </c>
      <c r="J600" s="57" t="s">
        <v>235</v>
      </c>
      <c r="K600" s="56">
        <v>16571</v>
      </c>
      <c r="L600" s="56" t="s">
        <v>533</v>
      </c>
      <c r="M600" s="57" t="s">
        <v>566</v>
      </c>
      <c r="N600" s="57"/>
      <c r="O600" s="58" t="s">
        <v>100</v>
      </c>
      <c r="P600" s="58" t="s">
        <v>207</v>
      </c>
    </row>
    <row r="601" spans="1:16" ht="13.5" thickBot="1">
      <c r="A601" s="17" t="str">
        <f t="shared" si="54"/>
        <v> AOEB 12 </v>
      </c>
      <c r="B601" s="12" t="str">
        <f t="shared" si="55"/>
        <v>I</v>
      </c>
      <c r="C601" s="17">
        <f t="shared" si="56"/>
        <v>53625.679900000003</v>
      </c>
      <c r="D601" s="11" t="str">
        <f t="shared" si="57"/>
        <v>vis</v>
      </c>
      <c r="E601" s="55">
        <f>VLOOKUP(C601,Active!C$21:E$961,3,FALSE)</f>
        <v>16575.99918365365</v>
      </c>
      <c r="F601" s="12" t="s">
        <v>394</v>
      </c>
      <c r="G601" s="11" t="str">
        <f t="shared" si="58"/>
        <v>53625.6799</v>
      </c>
      <c r="H601" s="17">
        <f t="shared" si="59"/>
        <v>16576</v>
      </c>
      <c r="I601" s="56" t="s">
        <v>236</v>
      </c>
      <c r="J601" s="57" t="s">
        <v>237</v>
      </c>
      <c r="K601" s="56">
        <v>16576</v>
      </c>
      <c r="L601" s="56" t="s">
        <v>33</v>
      </c>
      <c r="M601" s="57" t="s">
        <v>68</v>
      </c>
      <c r="N601" s="57" t="s">
        <v>83</v>
      </c>
      <c r="O601" s="58" t="s">
        <v>8</v>
      </c>
      <c r="P601" s="58" t="s">
        <v>207</v>
      </c>
    </row>
    <row r="602" spans="1:16" ht="13.5" thickBot="1">
      <c r="A602" s="17" t="str">
        <f t="shared" si="54"/>
        <v> AOEB 12 </v>
      </c>
      <c r="B602" s="12" t="str">
        <f t="shared" si="55"/>
        <v>I</v>
      </c>
      <c r="C602" s="17">
        <f t="shared" si="56"/>
        <v>53707.520900000003</v>
      </c>
      <c r="D602" s="11" t="str">
        <f t="shared" si="57"/>
        <v>vis</v>
      </c>
      <c r="E602" s="55">
        <f>VLOOKUP(C602,Active!C$21:E$961,3,FALSE)</f>
        <v>16627.000266021238</v>
      </c>
      <c r="F602" s="12" t="s">
        <v>394</v>
      </c>
      <c r="G602" s="11" t="str">
        <f t="shared" si="58"/>
        <v>53707.5209</v>
      </c>
      <c r="H602" s="17">
        <f t="shared" si="59"/>
        <v>16627</v>
      </c>
      <c r="I602" s="56" t="s">
        <v>238</v>
      </c>
      <c r="J602" s="57" t="s">
        <v>239</v>
      </c>
      <c r="K602" s="56">
        <v>16627</v>
      </c>
      <c r="L602" s="56" t="s">
        <v>1206</v>
      </c>
      <c r="M602" s="57" t="s">
        <v>68</v>
      </c>
      <c r="N602" s="57" t="s">
        <v>83</v>
      </c>
      <c r="O602" s="58" t="s">
        <v>1344</v>
      </c>
      <c r="P602" s="58" t="s">
        <v>207</v>
      </c>
    </row>
    <row r="603" spans="1:16" ht="13.5" thickBot="1">
      <c r="A603" s="17" t="str">
        <f t="shared" si="54"/>
        <v> AOEB 12 </v>
      </c>
      <c r="B603" s="12" t="str">
        <f t="shared" si="55"/>
        <v>I</v>
      </c>
      <c r="C603" s="17">
        <f t="shared" si="56"/>
        <v>53723.567999999999</v>
      </c>
      <c r="D603" s="11" t="str">
        <f t="shared" si="57"/>
        <v>vis</v>
      </c>
      <c r="E603" s="55">
        <f>VLOOKUP(C603,Active!C$21:E$961,3,FALSE)</f>
        <v>16637.000381719492</v>
      </c>
      <c r="F603" s="12" t="s">
        <v>394</v>
      </c>
      <c r="G603" s="11" t="str">
        <f t="shared" si="58"/>
        <v>53723.568</v>
      </c>
      <c r="H603" s="17">
        <f t="shared" si="59"/>
        <v>16637</v>
      </c>
      <c r="I603" s="56" t="s">
        <v>240</v>
      </c>
      <c r="J603" s="57" t="s">
        <v>241</v>
      </c>
      <c r="K603" s="56">
        <v>16637</v>
      </c>
      <c r="L603" s="56" t="s">
        <v>533</v>
      </c>
      <c r="M603" s="57" t="s">
        <v>566</v>
      </c>
      <c r="N603" s="57"/>
      <c r="O603" s="58" t="s">
        <v>100</v>
      </c>
      <c r="P603" s="58" t="s">
        <v>207</v>
      </c>
    </row>
    <row r="604" spans="1:16" ht="13.5" thickBot="1">
      <c r="A604" s="17" t="str">
        <f t="shared" si="54"/>
        <v> AOEB 12 </v>
      </c>
      <c r="B604" s="12" t="str">
        <f t="shared" si="55"/>
        <v>I</v>
      </c>
      <c r="C604" s="17">
        <f t="shared" si="56"/>
        <v>53965.874499999998</v>
      </c>
      <c r="D604" s="11" t="str">
        <f t="shared" si="57"/>
        <v>vis</v>
      </c>
      <c r="E604" s="55">
        <f>VLOOKUP(C604,Active!C$21:E$961,3,FALSE)</f>
        <v>16787.999193619424</v>
      </c>
      <c r="F604" s="12" t="s">
        <v>394</v>
      </c>
      <c r="G604" s="11" t="str">
        <f t="shared" si="58"/>
        <v>53965.8745</v>
      </c>
      <c r="H604" s="17">
        <f t="shared" si="59"/>
        <v>16788</v>
      </c>
      <c r="I604" s="56" t="s">
        <v>242</v>
      </c>
      <c r="J604" s="57" t="s">
        <v>243</v>
      </c>
      <c r="K604" s="56">
        <v>16788</v>
      </c>
      <c r="L604" s="56" t="s">
        <v>33</v>
      </c>
      <c r="M604" s="57" t="s">
        <v>68</v>
      </c>
      <c r="N604" s="57" t="s">
        <v>83</v>
      </c>
      <c r="O604" s="58" t="s">
        <v>244</v>
      </c>
      <c r="P604" s="58" t="s">
        <v>207</v>
      </c>
    </row>
    <row r="605" spans="1:16" ht="13.5" thickBot="1">
      <c r="A605" s="17" t="str">
        <f t="shared" si="54"/>
        <v> JAAVSO 41;328 </v>
      </c>
      <c r="B605" s="12" t="str">
        <f t="shared" si="55"/>
        <v>I</v>
      </c>
      <c r="C605" s="17">
        <f t="shared" si="56"/>
        <v>53999.574699999997</v>
      </c>
      <c r="D605" s="11" t="str">
        <f t="shared" si="57"/>
        <v>vis</v>
      </c>
      <c r="E605" s="55">
        <f>VLOOKUP(C605,Active!C$21:E$961,3,FALSE)</f>
        <v>16809.000240478632</v>
      </c>
      <c r="F605" s="12" t="s">
        <v>394</v>
      </c>
      <c r="G605" s="11" t="str">
        <f t="shared" si="58"/>
        <v>53999.5747</v>
      </c>
      <c r="H605" s="17">
        <f t="shared" si="59"/>
        <v>16809</v>
      </c>
      <c r="I605" s="56" t="s">
        <v>245</v>
      </c>
      <c r="J605" s="57" t="s">
        <v>246</v>
      </c>
      <c r="K605" s="56">
        <v>16809</v>
      </c>
      <c r="L605" s="56" t="s">
        <v>247</v>
      </c>
      <c r="M605" s="57" t="s">
        <v>68</v>
      </c>
      <c r="N605" s="57" t="s">
        <v>394</v>
      </c>
      <c r="O605" s="58" t="s">
        <v>248</v>
      </c>
      <c r="P605" s="58" t="s">
        <v>249</v>
      </c>
    </row>
    <row r="606" spans="1:16" ht="13.5" thickBot="1">
      <c r="A606" s="17" t="str">
        <f t="shared" si="54"/>
        <v> AOEB 12 </v>
      </c>
      <c r="B606" s="12" t="str">
        <f t="shared" si="55"/>
        <v>I</v>
      </c>
      <c r="C606" s="17">
        <f t="shared" si="56"/>
        <v>54015.62</v>
      </c>
      <c r="D606" s="11" t="str">
        <f t="shared" si="57"/>
        <v>vis</v>
      </c>
      <c r="E606" s="55">
        <f>VLOOKUP(C606,Active!C$21:E$961,3,FALSE)</f>
        <v>16818.999234465911</v>
      </c>
      <c r="F606" s="12" t="s">
        <v>394</v>
      </c>
      <c r="G606" s="11" t="str">
        <f t="shared" si="58"/>
        <v>54015.620</v>
      </c>
      <c r="H606" s="17">
        <f t="shared" si="59"/>
        <v>16819</v>
      </c>
      <c r="I606" s="56" t="s">
        <v>250</v>
      </c>
      <c r="J606" s="57" t="s">
        <v>251</v>
      </c>
      <c r="K606" s="56">
        <v>16819</v>
      </c>
      <c r="L606" s="56" t="s">
        <v>542</v>
      </c>
      <c r="M606" s="57" t="s">
        <v>566</v>
      </c>
      <c r="N606" s="57"/>
      <c r="O606" s="58" t="s">
        <v>100</v>
      </c>
      <c r="P606" s="58" t="s">
        <v>207</v>
      </c>
    </row>
    <row r="607" spans="1:16" ht="13.5" thickBot="1">
      <c r="A607" s="17" t="str">
        <f t="shared" si="54"/>
        <v> AOEB 12 </v>
      </c>
      <c r="B607" s="12" t="str">
        <f t="shared" si="55"/>
        <v>I</v>
      </c>
      <c r="C607" s="17">
        <f t="shared" si="56"/>
        <v>54023.646000000001</v>
      </c>
      <c r="D607" s="11" t="str">
        <f t="shared" si="57"/>
        <v>vis</v>
      </c>
      <c r="E607" s="55">
        <f>VLOOKUP(C607,Active!C$21:E$961,3,FALSE)</f>
        <v>16824.000819088313</v>
      </c>
      <c r="F607" s="12" t="s">
        <v>394</v>
      </c>
      <c r="G607" s="11" t="str">
        <f t="shared" si="58"/>
        <v>54023.646</v>
      </c>
      <c r="H607" s="17">
        <f t="shared" si="59"/>
        <v>16824</v>
      </c>
      <c r="I607" s="56" t="s">
        <v>252</v>
      </c>
      <c r="J607" s="57" t="s">
        <v>253</v>
      </c>
      <c r="K607" s="56">
        <v>16824</v>
      </c>
      <c r="L607" s="56" t="s">
        <v>530</v>
      </c>
      <c r="M607" s="57" t="s">
        <v>566</v>
      </c>
      <c r="N607" s="57"/>
      <c r="O607" s="58" t="s">
        <v>928</v>
      </c>
      <c r="P607" s="58" t="s">
        <v>207</v>
      </c>
    </row>
    <row r="608" spans="1:16" ht="13.5" thickBot="1">
      <c r="A608" s="17" t="str">
        <f t="shared" si="54"/>
        <v> AOEB 12 </v>
      </c>
      <c r="B608" s="12" t="str">
        <f t="shared" si="55"/>
        <v>I</v>
      </c>
      <c r="C608" s="17">
        <f t="shared" si="56"/>
        <v>54278.79</v>
      </c>
      <c r="D608" s="11" t="str">
        <f t="shared" si="57"/>
        <v>vis</v>
      </c>
      <c r="E608" s="55">
        <f>VLOOKUP(C608,Active!C$21:E$961,3,FALSE)</f>
        <v>16982.999611375755</v>
      </c>
      <c r="F608" s="12" t="s">
        <v>394</v>
      </c>
      <c r="G608" s="11" t="str">
        <f t="shared" si="58"/>
        <v>54278.7900</v>
      </c>
      <c r="H608" s="17">
        <f t="shared" si="59"/>
        <v>16983</v>
      </c>
      <c r="I608" s="56" t="s">
        <v>254</v>
      </c>
      <c r="J608" s="57" t="s">
        <v>255</v>
      </c>
      <c r="K608" s="56">
        <v>16983</v>
      </c>
      <c r="L608" s="56" t="s">
        <v>1749</v>
      </c>
      <c r="M608" s="57" t="s">
        <v>68</v>
      </c>
      <c r="N608" s="57" t="s">
        <v>83</v>
      </c>
      <c r="O608" s="58" t="s">
        <v>256</v>
      </c>
      <c r="P608" s="58" t="s">
        <v>207</v>
      </c>
    </row>
    <row r="609" spans="1:16" ht="26.25" thickBot="1">
      <c r="A609" s="17" t="str">
        <f t="shared" si="54"/>
        <v>JAAVSO 36(2);186 </v>
      </c>
      <c r="B609" s="12" t="str">
        <f t="shared" si="55"/>
        <v>I</v>
      </c>
      <c r="C609" s="17">
        <f t="shared" si="56"/>
        <v>54652.683199999999</v>
      </c>
      <c r="D609" s="11" t="str">
        <f t="shared" si="57"/>
        <v>vis</v>
      </c>
      <c r="E609" s="55">
        <f>VLOOKUP(C609,Active!C$21:E$961,3,FALSE)</f>
        <v>17215.999671124311</v>
      </c>
      <c r="F609" s="12" t="s">
        <v>394</v>
      </c>
      <c r="G609" s="11" t="str">
        <f t="shared" si="58"/>
        <v>54652.6832</v>
      </c>
      <c r="H609" s="17">
        <f t="shared" si="59"/>
        <v>17216</v>
      </c>
      <c r="I609" s="56" t="s">
        <v>257</v>
      </c>
      <c r="J609" s="57" t="s">
        <v>258</v>
      </c>
      <c r="K609" s="56">
        <v>17216</v>
      </c>
      <c r="L609" s="56" t="s">
        <v>1749</v>
      </c>
      <c r="M609" s="57" t="s">
        <v>68</v>
      </c>
      <c r="N609" s="57" t="s">
        <v>220</v>
      </c>
      <c r="O609" s="58" t="s">
        <v>1344</v>
      </c>
      <c r="P609" s="59" t="s">
        <v>259</v>
      </c>
    </row>
    <row r="610" spans="1:16" ht="13.5" thickBot="1">
      <c r="A610" s="17" t="str">
        <f t="shared" si="54"/>
        <v>BAVM 212 </v>
      </c>
      <c r="B610" s="12" t="str">
        <f t="shared" si="55"/>
        <v>II</v>
      </c>
      <c r="C610" s="17">
        <f t="shared" si="56"/>
        <v>55051.449000000001</v>
      </c>
      <c r="D610" s="11" t="str">
        <f t="shared" si="57"/>
        <v>vis</v>
      </c>
      <c r="E610" s="55">
        <f>VLOOKUP(C610,Active!C$21:E$961,3,FALSE)</f>
        <v>17464.499657820197</v>
      </c>
      <c r="F610" s="12" t="s">
        <v>394</v>
      </c>
      <c r="G610" s="11" t="str">
        <f t="shared" si="58"/>
        <v>55051.4490</v>
      </c>
      <c r="H610" s="17">
        <f t="shared" si="59"/>
        <v>17464.5</v>
      </c>
      <c r="I610" s="56" t="s">
        <v>260</v>
      </c>
      <c r="J610" s="57" t="s">
        <v>261</v>
      </c>
      <c r="K610" s="56">
        <v>17464.5</v>
      </c>
      <c r="L610" s="56" t="s">
        <v>1749</v>
      </c>
      <c r="M610" s="57" t="s">
        <v>68</v>
      </c>
      <c r="N610" s="57" t="s">
        <v>262</v>
      </c>
      <c r="O610" s="58" t="s">
        <v>868</v>
      </c>
      <c r="P610" s="59" t="s">
        <v>263</v>
      </c>
    </row>
    <row r="611" spans="1:16" ht="13.5" thickBot="1">
      <c r="A611" s="17" t="str">
        <f t="shared" si="54"/>
        <v>IBVS 5943 </v>
      </c>
      <c r="B611" s="12" t="str">
        <f t="shared" si="55"/>
        <v>I</v>
      </c>
      <c r="C611" s="17">
        <f t="shared" si="56"/>
        <v>55063.484400000001</v>
      </c>
      <c r="D611" s="11" t="str">
        <f t="shared" si="57"/>
        <v>vis</v>
      </c>
      <c r="E611" s="55">
        <f>VLOOKUP(C611,Active!C$21:E$961,3,FALSE)</f>
        <v>17471.999791331848</v>
      </c>
      <c r="F611" s="12" t="s">
        <v>394</v>
      </c>
      <c r="G611" s="11" t="str">
        <f t="shared" si="58"/>
        <v>55063.4844</v>
      </c>
      <c r="H611" s="17">
        <f t="shared" si="59"/>
        <v>17472</v>
      </c>
      <c r="I611" s="56" t="s">
        <v>264</v>
      </c>
      <c r="J611" s="57" t="s">
        <v>265</v>
      </c>
      <c r="K611" s="56" t="s">
        <v>266</v>
      </c>
      <c r="L611" s="56" t="s">
        <v>200</v>
      </c>
      <c r="M611" s="57" t="s">
        <v>68</v>
      </c>
      <c r="N611" s="57" t="s">
        <v>267</v>
      </c>
      <c r="O611" s="58" t="s">
        <v>268</v>
      </c>
      <c r="P611" s="59" t="s">
        <v>269</v>
      </c>
    </row>
    <row r="612" spans="1:16" ht="13.5" thickBot="1">
      <c r="A612" s="17" t="str">
        <f t="shared" si="54"/>
        <v> JAAVSO 38;85 </v>
      </c>
      <c r="B612" s="12" t="str">
        <f t="shared" si="55"/>
        <v>I</v>
      </c>
      <c r="C612" s="17">
        <f t="shared" si="56"/>
        <v>55066.694799999997</v>
      </c>
      <c r="D612" s="11" t="str">
        <f t="shared" si="57"/>
        <v>vis</v>
      </c>
      <c r="E612" s="55">
        <f>VLOOKUP(C612,Active!C$21:E$961,3,FALSE)</f>
        <v>17474.000425180806</v>
      </c>
      <c r="F612" s="12" t="s">
        <v>394</v>
      </c>
      <c r="G612" s="11" t="str">
        <f t="shared" si="58"/>
        <v>55066.6948</v>
      </c>
      <c r="H612" s="17">
        <f t="shared" si="59"/>
        <v>17474</v>
      </c>
      <c r="I612" s="56" t="s">
        <v>270</v>
      </c>
      <c r="J612" s="57" t="s">
        <v>271</v>
      </c>
      <c r="K612" s="56" t="s">
        <v>272</v>
      </c>
      <c r="L612" s="56" t="s">
        <v>1305</v>
      </c>
      <c r="M612" s="57" t="s">
        <v>68</v>
      </c>
      <c r="N612" s="57" t="s">
        <v>83</v>
      </c>
      <c r="O612" s="58" t="s">
        <v>1344</v>
      </c>
      <c r="P612" s="58" t="s">
        <v>273</v>
      </c>
    </row>
    <row r="613" spans="1:16" ht="13.5" thickBot="1">
      <c r="A613" s="17" t="str">
        <f t="shared" si="54"/>
        <v>IBVS 5943 </v>
      </c>
      <c r="B613" s="12" t="str">
        <f t="shared" si="55"/>
        <v>I</v>
      </c>
      <c r="C613" s="17">
        <f t="shared" si="56"/>
        <v>55068.298199999997</v>
      </c>
      <c r="D613" s="11" t="str">
        <f t="shared" si="57"/>
        <v>vis</v>
      </c>
      <c r="E613" s="55">
        <f>VLOOKUP(C613,Active!C$21:E$961,3,FALSE)</f>
        <v>17474.999620394308</v>
      </c>
      <c r="F613" s="12" t="s">
        <v>394</v>
      </c>
      <c r="G613" s="11" t="str">
        <f t="shared" si="58"/>
        <v>55068.2982</v>
      </c>
      <c r="H613" s="17">
        <f t="shared" si="59"/>
        <v>17475</v>
      </c>
      <c r="I613" s="56" t="s">
        <v>274</v>
      </c>
      <c r="J613" s="57" t="s">
        <v>275</v>
      </c>
      <c r="K613" s="56" t="s">
        <v>276</v>
      </c>
      <c r="L613" s="56" t="s">
        <v>277</v>
      </c>
      <c r="M613" s="57" t="s">
        <v>68</v>
      </c>
      <c r="N613" s="57" t="s">
        <v>267</v>
      </c>
      <c r="O613" s="58" t="s">
        <v>268</v>
      </c>
      <c r="P613" s="59" t="s">
        <v>269</v>
      </c>
    </row>
    <row r="614" spans="1:16" ht="13.5" thickBot="1">
      <c r="A614" s="17" t="str">
        <f t="shared" si="54"/>
        <v>IBVS 5943 </v>
      </c>
      <c r="B614" s="12" t="str">
        <f t="shared" si="55"/>
        <v>II</v>
      </c>
      <c r="C614" s="17">
        <f t="shared" si="56"/>
        <v>55072.308100000002</v>
      </c>
      <c r="D614" s="11" t="str">
        <f t="shared" si="57"/>
        <v>vis</v>
      </c>
      <c r="E614" s="55">
        <f>VLOOKUP(C614,Active!C$21:E$961,3,FALSE)</f>
        <v>17477.498480869937</v>
      </c>
      <c r="F614" s="12" t="s">
        <v>394</v>
      </c>
      <c r="G614" s="11" t="str">
        <f t="shared" si="58"/>
        <v>55072.3081</v>
      </c>
      <c r="H614" s="17">
        <f t="shared" si="59"/>
        <v>17477.5</v>
      </c>
      <c r="I614" s="56" t="s">
        <v>278</v>
      </c>
      <c r="J614" s="57" t="s">
        <v>279</v>
      </c>
      <c r="K614" s="56" t="s">
        <v>280</v>
      </c>
      <c r="L614" s="56" t="s">
        <v>281</v>
      </c>
      <c r="M614" s="57" t="s">
        <v>68</v>
      </c>
      <c r="N614" s="57" t="s">
        <v>267</v>
      </c>
      <c r="O614" s="58" t="s">
        <v>268</v>
      </c>
      <c r="P614" s="59" t="s">
        <v>269</v>
      </c>
    </row>
    <row r="615" spans="1:16" ht="13.5" thickBot="1">
      <c r="A615" s="17" t="str">
        <f t="shared" si="54"/>
        <v> JAAVSO 38;85 </v>
      </c>
      <c r="B615" s="12" t="str">
        <f t="shared" si="55"/>
        <v>I</v>
      </c>
      <c r="C615" s="17">
        <f t="shared" si="56"/>
        <v>55074.716800000002</v>
      </c>
      <c r="D615" s="11" t="str">
        <f t="shared" si="57"/>
        <v>vis</v>
      </c>
      <c r="E615" s="55">
        <f>VLOOKUP(C615,Active!C$21:E$961,3,FALSE)</f>
        <v>17478.999517112148</v>
      </c>
      <c r="F615" s="12" t="s">
        <v>394</v>
      </c>
      <c r="G615" s="11" t="str">
        <f t="shared" si="58"/>
        <v>55074.7168</v>
      </c>
      <c r="H615" s="17">
        <f t="shared" si="59"/>
        <v>17479</v>
      </c>
      <c r="I615" s="56" t="s">
        <v>282</v>
      </c>
      <c r="J615" s="57" t="s">
        <v>283</v>
      </c>
      <c r="K615" s="56" t="s">
        <v>284</v>
      </c>
      <c r="L615" s="56" t="s">
        <v>285</v>
      </c>
      <c r="M615" s="57" t="s">
        <v>68</v>
      </c>
      <c r="N615" s="57" t="s">
        <v>83</v>
      </c>
      <c r="O615" s="58" t="s">
        <v>286</v>
      </c>
      <c r="P615" s="58" t="s">
        <v>273</v>
      </c>
    </row>
    <row r="616" spans="1:16" ht="13.5" thickBot="1">
      <c r="A616" s="17" t="str">
        <f t="shared" si="54"/>
        <v> JAAVSO 40;975 </v>
      </c>
      <c r="B616" s="12" t="str">
        <f t="shared" si="55"/>
        <v>I</v>
      </c>
      <c r="C616" s="17">
        <f t="shared" si="56"/>
        <v>55907.551299999999</v>
      </c>
      <c r="D616" s="11" t="str">
        <f t="shared" si="57"/>
        <v>vis</v>
      </c>
      <c r="E616" s="55">
        <f>VLOOKUP(C616,Active!C$21:E$961,3,FALSE)</f>
        <v>17997.999296355687</v>
      </c>
      <c r="F616" s="12" t="s">
        <v>394</v>
      </c>
      <c r="G616" s="11" t="str">
        <f t="shared" si="58"/>
        <v>55907.5513</v>
      </c>
      <c r="H616" s="17">
        <f t="shared" si="59"/>
        <v>17998</v>
      </c>
      <c r="I616" s="56" t="s">
        <v>287</v>
      </c>
      <c r="J616" s="57" t="s">
        <v>288</v>
      </c>
      <c r="K616" s="56" t="s">
        <v>289</v>
      </c>
      <c r="L616" s="56" t="s">
        <v>33</v>
      </c>
      <c r="M616" s="57" t="s">
        <v>68</v>
      </c>
      <c r="N616" s="57" t="s">
        <v>394</v>
      </c>
      <c r="O616" s="58" t="s">
        <v>1344</v>
      </c>
      <c r="P616" s="58" t="s">
        <v>290</v>
      </c>
    </row>
    <row r="617" spans="1:16" ht="13.5" thickBot="1">
      <c r="A617" s="17" t="str">
        <f t="shared" si="54"/>
        <v> JAAVSO 41;122 </v>
      </c>
      <c r="B617" s="12" t="str">
        <f t="shared" si="55"/>
        <v>I</v>
      </c>
      <c r="C617" s="17">
        <f t="shared" si="56"/>
        <v>56183.558299999997</v>
      </c>
      <c r="D617" s="11" t="str">
        <f t="shared" si="57"/>
        <v>vis</v>
      </c>
      <c r="E617" s="55">
        <f>VLOOKUP(C617,Active!C$21:E$961,3,FALSE)</f>
        <v>18169.999342066654</v>
      </c>
      <c r="F617" s="12" t="s">
        <v>394</v>
      </c>
      <c r="G617" s="11" t="str">
        <f t="shared" si="58"/>
        <v>56183.5583</v>
      </c>
      <c r="H617" s="17">
        <f t="shared" si="59"/>
        <v>18170</v>
      </c>
      <c r="I617" s="56" t="s">
        <v>291</v>
      </c>
      <c r="J617" s="57" t="s">
        <v>292</v>
      </c>
      <c r="K617" s="56" t="s">
        <v>293</v>
      </c>
      <c r="L617" s="56" t="s">
        <v>33</v>
      </c>
      <c r="M617" s="57" t="s">
        <v>68</v>
      </c>
      <c r="N617" s="57" t="s">
        <v>394</v>
      </c>
      <c r="O617" s="58" t="s">
        <v>286</v>
      </c>
      <c r="P617" s="58" t="s">
        <v>294</v>
      </c>
    </row>
    <row r="618" spans="1:16" ht="13.5" thickBot="1">
      <c r="A618" s="17" t="str">
        <f t="shared" si="54"/>
        <v>VSB 55 </v>
      </c>
      <c r="B618" s="12" t="str">
        <f t="shared" si="55"/>
        <v>I</v>
      </c>
      <c r="C618" s="17">
        <f t="shared" si="56"/>
        <v>56252.561000000002</v>
      </c>
      <c r="D618" s="11" t="str">
        <f t="shared" si="57"/>
        <v>vis</v>
      </c>
      <c r="E618" s="55">
        <f>VLOOKUP(C618,Active!C$21:E$961,3,FALSE)</f>
        <v>18212.999945508527</v>
      </c>
      <c r="F618" s="12" t="s">
        <v>394</v>
      </c>
      <c r="G618" s="11" t="str">
        <f t="shared" si="58"/>
        <v>56252.561</v>
      </c>
      <c r="H618" s="17">
        <f t="shared" si="59"/>
        <v>18213</v>
      </c>
      <c r="I618" s="56" t="s">
        <v>295</v>
      </c>
      <c r="J618" s="57" t="s">
        <v>296</v>
      </c>
      <c r="K618" s="56" t="s">
        <v>297</v>
      </c>
      <c r="L618" s="56" t="s">
        <v>506</v>
      </c>
      <c r="M618" s="57" t="s">
        <v>566</v>
      </c>
      <c r="N618" s="57"/>
      <c r="O618" s="58" t="s">
        <v>1805</v>
      </c>
      <c r="P618" s="59" t="s">
        <v>298</v>
      </c>
    </row>
    <row r="619" spans="1:16" ht="13.5" thickBot="1">
      <c r="A619" s="17" t="str">
        <f t="shared" si="54"/>
        <v>BAVM 234 </v>
      </c>
      <c r="B619" s="12" t="str">
        <f t="shared" si="55"/>
        <v>I</v>
      </c>
      <c r="C619" s="17">
        <f t="shared" si="56"/>
        <v>56496.473299999998</v>
      </c>
      <c r="D619" s="11" t="str">
        <f t="shared" si="57"/>
        <v>vis</v>
      </c>
      <c r="E619" s="55">
        <f>VLOOKUP(C619,Active!C$21:E$961,3,FALSE)</f>
        <v>18364.999448236598</v>
      </c>
      <c r="F619" s="12" t="s">
        <v>394</v>
      </c>
      <c r="G619" s="11" t="str">
        <f t="shared" si="58"/>
        <v>56496.4733</v>
      </c>
      <c r="H619" s="17">
        <f t="shared" si="59"/>
        <v>18365</v>
      </c>
      <c r="I619" s="56" t="s">
        <v>299</v>
      </c>
      <c r="J619" s="57" t="s">
        <v>300</v>
      </c>
      <c r="K619" s="56" t="s">
        <v>301</v>
      </c>
      <c r="L619" s="56" t="s">
        <v>302</v>
      </c>
      <c r="M619" s="57" t="s">
        <v>68</v>
      </c>
      <c r="N619" s="57" t="s">
        <v>262</v>
      </c>
      <c r="O619" s="58" t="s">
        <v>303</v>
      </c>
      <c r="P619" s="59" t="s">
        <v>304</v>
      </c>
    </row>
    <row r="620" spans="1:16" ht="13.5" thickBot="1">
      <c r="A620" s="17" t="str">
        <f t="shared" si="54"/>
        <v> JAAVSO 41;328 </v>
      </c>
      <c r="B620" s="12" t="str">
        <f t="shared" si="55"/>
        <v>I</v>
      </c>
      <c r="C620" s="17">
        <f t="shared" si="56"/>
        <v>56552.637699999999</v>
      </c>
      <c r="D620" s="11" t="str">
        <f t="shared" si="57"/>
        <v>vis</v>
      </c>
      <c r="E620" s="55">
        <f>VLOOKUP(C620,Active!C$21:E$961,3,FALSE)</f>
        <v>18399.999572752753</v>
      </c>
      <c r="F620" s="12" t="s">
        <v>394</v>
      </c>
      <c r="G620" s="11" t="str">
        <f t="shared" si="58"/>
        <v>56552.6377</v>
      </c>
      <c r="H620" s="17">
        <f t="shared" si="59"/>
        <v>18400</v>
      </c>
      <c r="I620" s="56" t="s">
        <v>305</v>
      </c>
      <c r="J620" s="57" t="s">
        <v>306</v>
      </c>
      <c r="K620" s="56" t="s">
        <v>307</v>
      </c>
      <c r="L620" s="56" t="s">
        <v>285</v>
      </c>
      <c r="M620" s="57" t="s">
        <v>68</v>
      </c>
      <c r="N620" s="57" t="s">
        <v>394</v>
      </c>
      <c r="O620" s="58" t="s">
        <v>1344</v>
      </c>
      <c r="P620" s="58" t="s">
        <v>249</v>
      </c>
    </row>
    <row r="621" spans="1:16" ht="13.5" thickBot="1">
      <c r="A621" s="17" t="str">
        <f t="shared" si="54"/>
        <v>BAVM 234 </v>
      </c>
      <c r="B621" s="12" t="str">
        <f t="shared" si="55"/>
        <v>II</v>
      </c>
      <c r="C621" s="17">
        <f t="shared" si="56"/>
        <v>56590.350400000003</v>
      </c>
      <c r="D621" s="11" t="str">
        <f t="shared" si="57"/>
        <v>vis</v>
      </c>
      <c r="E621" s="55">
        <f>VLOOKUP(C621,Active!C$21:E$961,3,FALSE)</f>
        <v>18423.50110033678</v>
      </c>
      <c r="F621" s="12" t="s">
        <v>394</v>
      </c>
      <c r="G621" s="11" t="str">
        <f t="shared" si="58"/>
        <v>56590.3504</v>
      </c>
      <c r="H621" s="17">
        <f t="shared" si="59"/>
        <v>18423.5</v>
      </c>
      <c r="I621" s="56" t="s">
        <v>308</v>
      </c>
      <c r="J621" s="57" t="s">
        <v>309</v>
      </c>
      <c r="K621" s="56" t="s">
        <v>310</v>
      </c>
      <c r="L621" s="56" t="s">
        <v>311</v>
      </c>
      <c r="M621" s="57" t="s">
        <v>68</v>
      </c>
      <c r="N621" s="57" t="s">
        <v>262</v>
      </c>
      <c r="O621" s="58" t="s">
        <v>303</v>
      </c>
      <c r="P621" s="59" t="s">
        <v>304</v>
      </c>
    </row>
    <row r="622" spans="1:16" ht="13.5" thickBot="1">
      <c r="A622" s="17" t="str">
        <f t="shared" si="54"/>
        <v>BAVM 238 </v>
      </c>
      <c r="B622" s="12" t="str">
        <f t="shared" si="55"/>
        <v>I</v>
      </c>
      <c r="C622" s="17">
        <f t="shared" si="56"/>
        <v>56841.481699999997</v>
      </c>
      <c r="D622" s="11" t="str">
        <f t="shared" si="57"/>
        <v>vis</v>
      </c>
      <c r="E622" s="55">
        <f>VLOOKUP(C622,Active!C$21:E$961,3,FALSE)</f>
        <v>18579.999287264844</v>
      </c>
      <c r="F622" s="12" t="s">
        <v>394</v>
      </c>
      <c r="G622" s="11" t="str">
        <f t="shared" si="58"/>
        <v>56841.4817</v>
      </c>
      <c r="H622" s="17">
        <f t="shared" si="59"/>
        <v>18580</v>
      </c>
      <c r="I622" s="56" t="s">
        <v>312</v>
      </c>
      <c r="J622" s="57" t="s">
        <v>313</v>
      </c>
      <c r="K622" s="56" t="s">
        <v>314</v>
      </c>
      <c r="L622" s="56" t="s">
        <v>103</v>
      </c>
      <c r="M622" s="57" t="s">
        <v>68</v>
      </c>
      <c r="N622" s="57" t="s">
        <v>262</v>
      </c>
      <c r="O622" s="58" t="s">
        <v>303</v>
      </c>
      <c r="P622" s="59" t="s">
        <v>315</v>
      </c>
    </row>
    <row r="623" spans="1:16" ht="13.5" thickBot="1">
      <c r="A623" s="17" t="str">
        <f t="shared" si="54"/>
        <v>BAVM 238 </v>
      </c>
      <c r="B623" s="12" t="str">
        <f t="shared" si="55"/>
        <v>I</v>
      </c>
      <c r="C623" s="17">
        <f t="shared" si="56"/>
        <v>56886.4136</v>
      </c>
      <c r="D623" s="11" t="str">
        <f t="shared" si="57"/>
        <v>vis</v>
      </c>
      <c r="E623" s="55">
        <f>VLOOKUP(C623,Active!C$21:E$961,3,FALSE)</f>
        <v>18607.999623683416</v>
      </c>
      <c r="F623" s="12" t="s">
        <v>394</v>
      </c>
      <c r="G623" s="11" t="str">
        <f t="shared" si="58"/>
        <v>56886.4136</v>
      </c>
      <c r="H623" s="17">
        <f t="shared" si="59"/>
        <v>18608</v>
      </c>
      <c r="I623" s="56" t="s">
        <v>316</v>
      </c>
      <c r="J623" s="57" t="s">
        <v>317</v>
      </c>
      <c r="K623" s="56" t="s">
        <v>318</v>
      </c>
      <c r="L623" s="56" t="s">
        <v>285</v>
      </c>
      <c r="M623" s="57" t="s">
        <v>68</v>
      </c>
      <c r="N623" s="57" t="s">
        <v>262</v>
      </c>
      <c r="O623" s="58" t="s">
        <v>303</v>
      </c>
      <c r="P623" s="59" t="s">
        <v>315</v>
      </c>
    </row>
    <row r="624" spans="1:16">
      <c r="B624" s="12"/>
      <c r="F624" s="12"/>
    </row>
    <row r="625" spans="2:6">
      <c r="B625" s="12"/>
      <c r="F625" s="12"/>
    </row>
    <row r="626" spans="2:6">
      <c r="B626" s="12"/>
      <c r="F626" s="12"/>
    </row>
    <row r="627" spans="2:6">
      <c r="B627" s="12"/>
      <c r="F627" s="12"/>
    </row>
    <row r="628" spans="2:6">
      <c r="B628" s="12"/>
      <c r="F628" s="12"/>
    </row>
    <row r="629" spans="2:6">
      <c r="B629" s="12"/>
      <c r="F629" s="12"/>
    </row>
    <row r="630" spans="2:6">
      <c r="B630" s="12"/>
      <c r="F630" s="12"/>
    </row>
    <row r="631" spans="2:6">
      <c r="B631" s="12"/>
      <c r="F631" s="12"/>
    </row>
    <row r="632" spans="2:6">
      <c r="B632" s="12"/>
      <c r="F632" s="12"/>
    </row>
    <row r="633" spans="2:6">
      <c r="B633" s="12"/>
      <c r="F633" s="12"/>
    </row>
    <row r="634" spans="2:6">
      <c r="B634" s="12"/>
      <c r="F634" s="12"/>
    </row>
    <row r="635" spans="2:6">
      <c r="B635" s="12"/>
      <c r="F635" s="12"/>
    </row>
    <row r="636" spans="2:6">
      <c r="B636" s="12"/>
      <c r="F636" s="12"/>
    </row>
    <row r="637" spans="2:6">
      <c r="B637" s="12"/>
      <c r="F637" s="12"/>
    </row>
    <row r="638" spans="2:6">
      <c r="B638" s="12"/>
      <c r="F638" s="12"/>
    </row>
    <row r="639" spans="2:6">
      <c r="B639" s="12"/>
      <c r="F639" s="12"/>
    </row>
    <row r="640" spans="2:6">
      <c r="B640" s="12"/>
      <c r="F640" s="12"/>
    </row>
    <row r="641" spans="2:6">
      <c r="B641" s="12"/>
      <c r="F641" s="12"/>
    </row>
    <row r="642" spans="2:6">
      <c r="B642" s="12"/>
      <c r="F642" s="12"/>
    </row>
    <row r="643" spans="2:6">
      <c r="B643" s="12"/>
      <c r="F643" s="12"/>
    </row>
    <row r="644" spans="2:6">
      <c r="B644" s="12"/>
      <c r="F644" s="12"/>
    </row>
    <row r="645" spans="2:6">
      <c r="B645" s="12"/>
      <c r="F645" s="12"/>
    </row>
    <row r="646" spans="2:6">
      <c r="B646" s="12"/>
      <c r="F646" s="12"/>
    </row>
    <row r="647" spans="2:6">
      <c r="B647" s="12"/>
      <c r="F647" s="12"/>
    </row>
    <row r="648" spans="2:6">
      <c r="B648" s="12"/>
      <c r="F648" s="12"/>
    </row>
    <row r="649" spans="2:6">
      <c r="B649" s="12"/>
      <c r="F649" s="12"/>
    </row>
    <row r="650" spans="2:6">
      <c r="B650" s="12"/>
      <c r="F650" s="12"/>
    </row>
    <row r="651" spans="2:6">
      <c r="B651" s="12"/>
      <c r="F651" s="12"/>
    </row>
    <row r="652" spans="2:6">
      <c r="B652" s="12"/>
      <c r="F652" s="12"/>
    </row>
    <row r="653" spans="2:6">
      <c r="B653" s="12"/>
      <c r="F653" s="12"/>
    </row>
    <row r="654" spans="2:6">
      <c r="B654" s="12"/>
      <c r="F654" s="12"/>
    </row>
    <row r="655" spans="2:6">
      <c r="B655" s="12"/>
      <c r="F655" s="12"/>
    </row>
    <row r="656" spans="2:6">
      <c r="B656" s="12"/>
      <c r="F656" s="12"/>
    </row>
    <row r="657" spans="2:6">
      <c r="B657" s="12"/>
      <c r="F657" s="12"/>
    </row>
    <row r="658" spans="2:6">
      <c r="B658" s="12"/>
      <c r="F658" s="12"/>
    </row>
    <row r="659" spans="2:6">
      <c r="B659" s="12"/>
      <c r="F659" s="12"/>
    </row>
    <row r="660" spans="2:6">
      <c r="B660" s="12"/>
      <c r="F660" s="12"/>
    </row>
    <row r="661" spans="2:6">
      <c r="B661" s="12"/>
      <c r="F661" s="12"/>
    </row>
    <row r="662" spans="2:6">
      <c r="B662" s="12"/>
      <c r="F662" s="12"/>
    </row>
    <row r="663" spans="2:6">
      <c r="B663" s="12"/>
      <c r="F663" s="12"/>
    </row>
    <row r="664" spans="2:6">
      <c r="B664" s="12"/>
      <c r="F664" s="12"/>
    </row>
    <row r="665" spans="2:6">
      <c r="B665" s="12"/>
      <c r="F665" s="12"/>
    </row>
    <row r="666" spans="2:6">
      <c r="B666" s="12"/>
      <c r="F666" s="12"/>
    </row>
    <row r="667" spans="2:6">
      <c r="B667" s="12"/>
      <c r="F667" s="12"/>
    </row>
    <row r="668" spans="2:6">
      <c r="B668" s="12"/>
      <c r="F668" s="12"/>
    </row>
    <row r="669" spans="2:6">
      <c r="B669" s="12"/>
      <c r="F669" s="12"/>
    </row>
    <row r="670" spans="2:6">
      <c r="B670" s="12"/>
      <c r="F670" s="12"/>
    </row>
    <row r="671" spans="2:6">
      <c r="B671" s="12"/>
      <c r="F671" s="12"/>
    </row>
    <row r="672" spans="2:6">
      <c r="B672" s="12"/>
      <c r="F672" s="12"/>
    </row>
    <row r="673" spans="2:6">
      <c r="B673" s="12"/>
      <c r="F673" s="12"/>
    </row>
    <row r="674" spans="2:6">
      <c r="B674" s="12"/>
      <c r="F674" s="12"/>
    </row>
    <row r="675" spans="2:6">
      <c r="B675" s="12"/>
      <c r="F675" s="12"/>
    </row>
    <row r="676" spans="2:6">
      <c r="B676" s="12"/>
      <c r="F676" s="12"/>
    </row>
    <row r="677" spans="2:6">
      <c r="B677" s="12"/>
      <c r="F677" s="12"/>
    </row>
    <row r="678" spans="2:6">
      <c r="B678" s="12"/>
      <c r="F678" s="12"/>
    </row>
    <row r="679" spans="2:6">
      <c r="B679" s="12"/>
      <c r="F679" s="12"/>
    </row>
    <row r="680" spans="2:6">
      <c r="B680" s="12"/>
      <c r="F680" s="12"/>
    </row>
    <row r="681" spans="2:6">
      <c r="B681" s="12"/>
      <c r="F681" s="12"/>
    </row>
    <row r="682" spans="2:6">
      <c r="B682" s="12"/>
      <c r="F682" s="12"/>
    </row>
    <row r="683" spans="2:6">
      <c r="B683" s="12"/>
      <c r="F683" s="12"/>
    </row>
    <row r="684" spans="2:6">
      <c r="B684" s="12"/>
      <c r="F684" s="12"/>
    </row>
    <row r="685" spans="2:6">
      <c r="B685" s="12"/>
      <c r="F685" s="12"/>
    </row>
    <row r="686" spans="2:6">
      <c r="B686" s="12"/>
      <c r="F686" s="12"/>
    </row>
    <row r="687" spans="2:6">
      <c r="B687" s="12"/>
      <c r="F687" s="12"/>
    </row>
    <row r="688" spans="2:6">
      <c r="B688" s="12"/>
      <c r="F688" s="12"/>
    </row>
    <row r="689" spans="2:6">
      <c r="B689" s="12"/>
      <c r="F689" s="12"/>
    </row>
    <row r="690" spans="2:6">
      <c r="B690" s="12"/>
      <c r="F690" s="12"/>
    </row>
    <row r="691" spans="2:6">
      <c r="B691" s="12"/>
      <c r="F691" s="12"/>
    </row>
    <row r="692" spans="2:6">
      <c r="B692" s="12"/>
      <c r="F692" s="12"/>
    </row>
    <row r="693" spans="2:6">
      <c r="B693" s="12"/>
      <c r="F693" s="12"/>
    </row>
    <row r="694" spans="2:6">
      <c r="B694" s="12"/>
      <c r="F694" s="12"/>
    </row>
    <row r="695" spans="2:6">
      <c r="B695" s="12"/>
      <c r="F695" s="12"/>
    </row>
    <row r="696" spans="2:6">
      <c r="B696" s="12"/>
      <c r="F696" s="12"/>
    </row>
    <row r="697" spans="2:6">
      <c r="B697" s="12"/>
      <c r="F697" s="12"/>
    </row>
    <row r="698" spans="2:6">
      <c r="B698" s="12"/>
      <c r="F698" s="12"/>
    </row>
    <row r="699" spans="2:6">
      <c r="B699" s="12"/>
      <c r="F699" s="12"/>
    </row>
    <row r="700" spans="2:6">
      <c r="B700" s="12"/>
      <c r="F700" s="12"/>
    </row>
    <row r="701" spans="2:6">
      <c r="B701" s="12"/>
      <c r="F701" s="12"/>
    </row>
    <row r="702" spans="2:6">
      <c r="B702" s="12"/>
      <c r="F702" s="12"/>
    </row>
    <row r="703" spans="2:6">
      <c r="B703" s="12"/>
      <c r="F703" s="12"/>
    </row>
    <row r="704" spans="2:6">
      <c r="B704" s="12"/>
      <c r="F704" s="12"/>
    </row>
    <row r="705" spans="2:6">
      <c r="B705" s="12"/>
      <c r="F705" s="12"/>
    </row>
    <row r="706" spans="2:6">
      <c r="B706" s="12"/>
      <c r="F706" s="12"/>
    </row>
    <row r="707" spans="2:6">
      <c r="B707" s="12"/>
      <c r="F707" s="12"/>
    </row>
    <row r="708" spans="2:6">
      <c r="B708" s="12"/>
      <c r="F708" s="12"/>
    </row>
    <row r="709" spans="2:6">
      <c r="B709" s="12"/>
      <c r="F709" s="12"/>
    </row>
    <row r="710" spans="2:6">
      <c r="B710" s="12"/>
      <c r="F710" s="12"/>
    </row>
    <row r="711" spans="2:6">
      <c r="B711" s="12"/>
      <c r="F711" s="12"/>
    </row>
    <row r="712" spans="2:6">
      <c r="B712" s="12"/>
      <c r="F712" s="12"/>
    </row>
    <row r="713" spans="2:6">
      <c r="B713" s="12"/>
      <c r="F713" s="12"/>
    </row>
    <row r="714" spans="2:6">
      <c r="B714" s="12"/>
      <c r="F714" s="12"/>
    </row>
    <row r="715" spans="2:6">
      <c r="B715" s="12"/>
      <c r="F715" s="12"/>
    </row>
    <row r="716" spans="2:6">
      <c r="B716" s="12"/>
      <c r="F716" s="12"/>
    </row>
    <row r="717" spans="2:6">
      <c r="B717" s="12"/>
      <c r="F717" s="12"/>
    </row>
    <row r="718" spans="2:6">
      <c r="B718" s="12"/>
      <c r="F718" s="12"/>
    </row>
    <row r="719" spans="2:6">
      <c r="B719" s="12"/>
      <c r="F719" s="12"/>
    </row>
    <row r="720" spans="2:6">
      <c r="B720" s="12"/>
      <c r="F720" s="12"/>
    </row>
    <row r="721" spans="2:6">
      <c r="B721" s="12"/>
      <c r="F721" s="12"/>
    </row>
    <row r="722" spans="2:6">
      <c r="B722" s="12"/>
      <c r="F722" s="12"/>
    </row>
    <row r="723" spans="2:6">
      <c r="B723" s="12"/>
      <c r="F723" s="12"/>
    </row>
    <row r="724" spans="2:6">
      <c r="B724" s="12"/>
      <c r="F724" s="12"/>
    </row>
    <row r="725" spans="2:6">
      <c r="B725" s="12"/>
      <c r="F725" s="12"/>
    </row>
    <row r="726" spans="2:6">
      <c r="B726" s="12"/>
      <c r="F726" s="12"/>
    </row>
    <row r="727" spans="2:6">
      <c r="B727" s="12"/>
      <c r="F727" s="12"/>
    </row>
    <row r="728" spans="2:6">
      <c r="B728" s="12"/>
      <c r="F728" s="12"/>
    </row>
    <row r="729" spans="2:6">
      <c r="B729" s="12"/>
      <c r="F729" s="12"/>
    </row>
    <row r="730" spans="2:6">
      <c r="B730" s="12"/>
      <c r="F730" s="12"/>
    </row>
    <row r="731" spans="2:6">
      <c r="B731" s="12"/>
      <c r="F731" s="12"/>
    </row>
    <row r="732" spans="2:6">
      <c r="B732" s="12"/>
      <c r="F732" s="12"/>
    </row>
    <row r="733" spans="2:6">
      <c r="B733" s="12"/>
      <c r="F733" s="12"/>
    </row>
    <row r="734" spans="2:6">
      <c r="B734" s="12"/>
      <c r="F734" s="12"/>
    </row>
    <row r="735" spans="2:6">
      <c r="B735" s="12"/>
      <c r="F735" s="12"/>
    </row>
    <row r="736" spans="2:6">
      <c r="B736" s="12"/>
      <c r="F736" s="12"/>
    </row>
    <row r="737" spans="2:6">
      <c r="B737" s="12"/>
      <c r="F737" s="12"/>
    </row>
    <row r="738" spans="2:6">
      <c r="B738" s="12"/>
      <c r="F738" s="12"/>
    </row>
    <row r="739" spans="2:6">
      <c r="B739" s="12"/>
      <c r="F739" s="12"/>
    </row>
    <row r="740" spans="2:6">
      <c r="B740" s="12"/>
      <c r="F740" s="12"/>
    </row>
    <row r="741" spans="2:6">
      <c r="B741" s="12"/>
      <c r="F741" s="12"/>
    </row>
    <row r="742" spans="2:6">
      <c r="B742" s="12"/>
      <c r="F742" s="12"/>
    </row>
    <row r="743" spans="2:6">
      <c r="B743" s="12"/>
      <c r="F743" s="12"/>
    </row>
    <row r="744" spans="2:6">
      <c r="B744" s="12"/>
      <c r="F744" s="12"/>
    </row>
    <row r="745" spans="2:6">
      <c r="B745" s="12"/>
      <c r="F745" s="12"/>
    </row>
    <row r="746" spans="2:6">
      <c r="B746" s="12"/>
      <c r="F746" s="12"/>
    </row>
    <row r="747" spans="2:6">
      <c r="B747" s="12"/>
      <c r="F747" s="12"/>
    </row>
    <row r="748" spans="2:6">
      <c r="B748" s="12"/>
      <c r="F748" s="12"/>
    </row>
    <row r="749" spans="2:6">
      <c r="B749" s="12"/>
      <c r="F749" s="12"/>
    </row>
    <row r="750" spans="2:6">
      <c r="B750" s="12"/>
      <c r="F750" s="12"/>
    </row>
    <row r="751" spans="2:6">
      <c r="B751" s="12"/>
      <c r="F751" s="12"/>
    </row>
    <row r="752" spans="2:6">
      <c r="B752" s="12"/>
      <c r="F752" s="12"/>
    </row>
    <row r="753" spans="2:6">
      <c r="B753" s="12"/>
      <c r="F753" s="12"/>
    </row>
    <row r="754" spans="2:6">
      <c r="B754" s="12"/>
      <c r="F754" s="12"/>
    </row>
    <row r="755" spans="2:6">
      <c r="B755" s="12"/>
      <c r="F755" s="12"/>
    </row>
    <row r="756" spans="2:6">
      <c r="B756" s="12"/>
      <c r="F756" s="12"/>
    </row>
    <row r="757" spans="2:6">
      <c r="B757" s="12"/>
      <c r="F757" s="12"/>
    </row>
    <row r="758" spans="2:6">
      <c r="B758" s="12"/>
      <c r="F758" s="12"/>
    </row>
    <row r="759" spans="2:6">
      <c r="B759" s="12"/>
      <c r="F759" s="12"/>
    </row>
    <row r="760" spans="2:6">
      <c r="B760" s="12"/>
      <c r="F760" s="12"/>
    </row>
    <row r="761" spans="2:6">
      <c r="B761" s="12"/>
      <c r="F761" s="12"/>
    </row>
    <row r="762" spans="2:6">
      <c r="B762" s="12"/>
      <c r="F762" s="12"/>
    </row>
    <row r="763" spans="2:6">
      <c r="B763" s="12"/>
      <c r="F763" s="12"/>
    </row>
    <row r="764" spans="2:6">
      <c r="B764" s="12"/>
      <c r="F764" s="12"/>
    </row>
    <row r="765" spans="2:6">
      <c r="B765" s="12"/>
      <c r="F765" s="12"/>
    </row>
    <row r="766" spans="2:6">
      <c r="B766" s="12"/>
      <c r="F766" s="12"/>
    </row>
    <row r="767" spans="2:6">
      <c r="B767" s="12"/>
      <c r="F767" s="12"/>
    </row>
    <row r="768" spans="2:6">
      <c r="B768" s="12"/>
      <c r="F768" s="12"/>
    </row>
    <row r="769" spans="2:6">
      <c r="B769" s="12"/>
      <c r="F769" s="12"/>
    </row>
    <row r="770" spans="2:6">
      <c r="B770" s="12"/>
      <c r="F770" s="12"/>
    </row>
    <row r="771" spans="2:6">
      <c r="B771" s="12"/>
      <c r="F771" s="12"/>
    </row>
    <row r="772" spans="2:6">
      <c r="B772" s="12"/>
      <c r="F772" s="12"/>
    </row>
    <row r="773" spans="2:6">
      <c r="B773" s="12"/>
      <c r="F773" s="12"/>
    </row>
    <row r="774" spans="2:6">
      <c r="B774" s="12"/>
      <c r="F774" s="12"/>
    </row>
    <row r="775" spans="2:6">
      <c r="B775" s="12"/>
      <c r="F775" s="12"/>
    </row>
    <row r="776" spans="2:6">
      <c r="B776" s="12"/>
      <c r="F776" s="12"/>
    </row>
    <row r="777" spans="2:6">
      <c r="B777" s="12"/>
      <c r="F777" s="12"/>
    </row>
    <row r="778" spans="2:6">
      <c r="B778" s="12"/>
      <c r="F778" s="12"/>
    </row>
    <row r="779" spans="2:6">
      <c r="B779" s="12"/>
      <c r="F779" s="12"/>
    </row>
    <row r="780" spans="2:6">
      <c r="B780" s="12"/>
      <c r="F780" s="12"/>
    </row>
    <row r="781" spans="2:6">
      <c r="B781" s="12"/>
      <c r="F781" s="12"/>
    </row>
    <row r="782" spans="2:6">
      <c r="B782" s="12"/>
      <c r="F782" s="12"/>
    </row>
    <row r="783" spans="2:6">
      <c r="B783" s="12"/>
      <c r="F783" s="12"/>
    </row>
    <row r="784" spans="2:6">
      <c r="B784" s="12"/>
      <c r="F784" s="12"/>
    </row>
    <row r="785" spans="2:6">
      <c r="B785" s="12"/>
      <c r="F785" s="12"/>
    </row>
    <row r="786" spans="2:6">
      <c r="B786" s="12"/>
      <c r="F786" s="12"/>
    </row>
    <row r="787" spans="2:6">
      <c r="B787" s="12"/>
      <c r="F787" s="12"/>
    </row>
    <row r="788" spans="2:6">
      <c r="B788" s="12"/>
      <c r="F788" s="12"/>
    </row>
    <row r="789" spans="2:6">
      <c r="B789" s="12"/>
      <c r="F789" s="12"/>
    </row>
    <row r="790" spans="2:6">
      <c r="B790" s="12"/>
      <c r="F790" s="12"/>
    </row>
    <row r="791" spans="2:6">
      <c r="B791" s="12"/>
      <c r="F791" s="12"/>
    </row>
    <row r="792" spans="2:6">
      <c r="B792" s="12"/>
      <c r="F792" s="12"/>
    </row>
    <row r="793" spans="2:6">
      <c r="B793" s="12"/>
      <c r="F793" s="12"/>
    </row>
    <row r="794" spans="2:6">
      <c r="B794" s="12"/>
      <c r="F794" s="12"/>
    </row>
    <row r="795" spans="2:6">
      <c r="B795" s="12"/>
      <c r="F795" s="12"/>
    </row>
    <row r="796" spans="2:6">
      <c r="B796" s="12"/>
      <c r="F796" s="12"/>
    </row>
    <row r="797" spans="2:6">
      <c r="B797" s="12"/>
      <c r="F797" s="12"/>
    </row>
    <row r="798" spans="2:6">
      <c r="B798" s="12"/>
      <c r="F798" s="12"/>
    </row>
    <row r="799" spans="2:6">
      <c r="B799" s="12"/>
      <c r="F799" s="12"/>
    </row>
    <row r="800" spans="2:6">
      <c r="B800" s="12"/>
      <c r="F800" s="12"/>
    </row>
    <row r="801" spans="2:6">
      <c r="B801" s="12"/>
      <c r="F801" s="12"/>
    </row>
    <row r="802" spans="2:6">
      <c r="B802" s="12"/>
      <c r="F802" s="12"/>
    </row>
    <row r="803" spans="2:6">
      <c r="B803" s="12"/>
      <c r="F803" s="12"/>
    </row>
    <row r="804" spans="2:6">
      <c r="B804" s="12"/>
      <c r="F804" s="12"/>
    </row>
    <row r="805" spans="2:6">
      <c r="B805" s="12"/>
      <c r="F805" s="12"/>
    </row>
    <row r="806" spans="2:6">
      <c r="B806" s="12"/>
      <c r="F806" s="12"/>
    </row>
    <row r="807" spans="2:6">
      <c r="B807" s="12"/>
      <c r="F807" s="12"/>
    </row>
    <row r="808" spans="2:6">
      <c r="B808" s="12"/>
      <c r="F808" s="12"/>
    </row>
    <row r="809" spans="2:6">
      <c r="B809" s="12"/>
      <c r="F809" s="12"/>
    </row>
    <row r="810" spans="2:6">
      <c r="B810" s="12"/>
      <c r="F810" s="12"/>
    </row>
    <row r="811" spans="2:6">
      <c r="B811" s="12"/>
      <c r="F811" s="12"/>
    </row>
    <row r="812" spans="2:6">
      <c r="B812" s="12"/>
      <c r="F812" s="12"/>
    </row>
    <row r="813" spans="2:6">
      <c r="B813" s="12"/>
      <c r="F813" s="12"/>
    </row>
    <row r="814" spans="2:6">
      <c r="B814" s="12"/>
      <c r="F814" s="12"/>
    </row>
    <row r="815" spans="2:6">
      <c r="B815" s="12"/>
      <c r="F815" s="12"/>
    </row>
    <row r="816" spans="2:6">
      <c r="B816" s="12"/>
      <c r="F816" s="12"/>
    </row>
    <row r="817" spans="2:6">
      <c r="B817" s="12"/>
      <c r="F817" s="12"/>
    </row>
    <row r="818" spans="2:6">
      <c r="B818" s="12"/>
      <c r="F818" s="12"/>
    </row>
    <row r="819" spans="2:6">
      <c r="B819" s="12"/>
      <c r="F819" s="12"/>
    </row>
    <row r="820" spans="2:6">
      <c r="B820" s="12"/>
      <c r="F820" s="12"/>
    </row>
    <row r="821" spans="2:6">
      <c r="B821" s="12"/>
      <c r="F821" s="12"/>
    </row>
    <row r="822" spans="2:6">
      <c r="B822" s="12"/>
      <c r="F822" s="12"/>
    </row>
    <row r="823" spans="2:6">
      <c r="B823" s="12"/>
      <c r="F823" s="12"/>
    </row>
    <row r="824" spans="2:6">
      <c r="B824" s="12"/>
      <c r="F824" s="12"/>
    </row>
    <row r="825" spans="2:6">
      <c r="B825" s="12"/>
      <c r="F825" s="12"/>
    </row>
    <row r="826" spans="2:6">
      <c r="B826" s="12"/>
      <c r="F826" s="12"/>
    </row>
    <row r="827" spans="2:6">
      <c r="B827" s="12"/>
      <c r="F827" s="12"/>
    </row>
    <row r="828" spans="2:6">
      <c r="B828" s="12"/>
      <c r="F828" s="12"/>
    </row>
    <row r="829" spans="2:6">
      <c r="B829" s="12"/>
      <c r="F829" s="12"/>
    </row>
    <row r="830" spans="2:6">
      <c r="B830" s="12"/>
      <c r="F830" s="12"/>
    </row>
    <row r="831" spans="2:6">
      <c r="B831" s="12"/>
      <c r="F831" s="12"/>
    </row>
    <row r="832" spans="2:6">
      <c r="B832" s="12"/>
      <c r="F832" s="12"/>
    </row>
    <row r="833" spans="2:6">
      <c r="B833" s="12"/>
      <c r="F833" s="12"/>
    </row>
    <row r="834" spans="2:6">
      <c r="B834" s="12"/>
      <c r="F834" s="12"/>
    </row>
    <row r="835" spans="2:6">
      <c r="B835" s="12"/>
      <c r="F835" s="12"/>
    </row>
    <row r="836" spans="2:6">
      <c r="B836" s="12"/>
      <c r="F836" s="12"/>
    </row>
    <row r="837" spans="2:6">
      <c r="B837" s="12"/>
      <c r="F837" s="12"/>
    </row>
    <row r="838" spans="2:6">
      <c r="B838" s="12"/>
      <c r="F838" s="12"/>
    </row>
    <row r="839" spans="2:6">
      <c r="B839" s="12"/>
      <c r="F839" s="12"/>
    </row>
    <row r="840" spans="2:6">
      <c r="B840" s="12"/>
      <c r="F840" s="12"/>
    </row>
    <row r="841" spans="2:6">
      <c r="B841" s="12"/>
      <c r="F841" s="12"/>
    </row>
    <row r="842" spans="2:6">
      <c r="B842" s="12"/>
      <c r="F842" s="12"/>
    </row>
    <row r="843" spans="2:6">
      <c r="B843" s="12"/>
      <c r="F843" s="12"/>
    </row>
    <row r="844" spans="2:6">
      <c r="B844" s="12"/>
      <c r="F844" s="12"/>
    </row>
    <row r="845" spans="2:6">
      <c r="B845" s="12"/>
      <c r="F845" s="12"/>
    </row>
    <row r="846" spans="2:6">
      <c r="B846" s="12"/>
      <c r="F846" s="12"/>
    </row>
    <row r="847" spans="2:6">
      <c r="B847" s="12"/>
      <c r="F847" s="12"/>
    </row>
    <row r="848" spans="2:6">
      <c r="B848" s="12"/>
      <c r="F848" s="12"/>
    </row>
    <row r="849" spans="2:6">
      <c r="B849" s="12"/>
      <c r="F849" s="12"/>
    </row>
    <row r="850" spans="2:6">
      <c r="B850" s="12"/>
      <c r="F850" s="12"/>
    </row>
    <row r="851" spans="2:6">
      <c r="B851" s="12"/>
      <c r="F851" s="12"/>
    </row>
    <row r="852" spans="2:6">
      <c r="B852" s="12"/>
      <c r="F852" s="12"/>
    </row>
    <row r="853" spans="2:6">
      <c r="B853" s="12"/>
      <c r="F853" s="12"/>
    </row>
    <row r="854" spans="2:6">
      <c r="B854" s="12"/>
      <c r="F854" s="12"/>
    </row>
    <row r="855" spans="2:6">
      <c r="B855" s="12"/>
      <c r="F855" s="12"/>
    </row>
    <row r="856" spans="2:6">
      <c r="B856" s="12"/>
      <c r="F856" s="12"/>
    </row>
    <row r="857" spans="2:6">
      <c r="B857" s="12"/>
      <c r="F857" s="12"/>
    </row>
    <row r="858" spans="2:6">
      <c r="B858" s="12"/>
      <c r="F858" s="12"/>
    </row>
    <row r="859" spans="2:6">
      <c r="B859" s="12"/>
      <c r="F859" s="12"/>
    </row>
    <row r="860" spans="2:6">
      <c r="B860" s="12"/>
      <c r="F860" s="12"/>
    </row>
    <row r="861" spans="2:6">
      <c r="B861" s="12"/>
      <c r="F861" s="12"/>
    </row>
    <row r="862" spans="2:6">
      <c r="B862" s="12"/>
      <c r="F862" s="12"/>
    </row>
    <row r="863" spans="2:6">
      <c r="B863" s="12"/>
      <c r="F863" s="12"/>
    </row>
    <row r="864" spans="2:6">
      <c r="B864" s="12"/>
      <c r="F864" s="12"/>
    </row>
    <row r="865" spans="2:6">
      <c r="B865" s="12"/>
      <c r="F865" s="12"/>
    </row>
    <row r="866" spans="2:6">
      <c r="B866" s="12"/>
      <c r="F866" s="12"/>
    </row>
    <row r="867" spans="2:6">
      <c r="B867" s="12"/>
      <c r="F867" s="12"/>
    </row>
    <row r="868" spans="2:6">
      <c r="B868" s="12"/>
      <c r="F868" s="12"/>
    </row>
    <row r="869" spans="2:6">
      <c r="B869" s="12"/>
      <c r="F869" s="12"/>
    </row>
    <row r="870" spans="2:6">
      <c r="B870" s="12"/>
      <c r="F870" s="12"/>
    </row>
    <row r="871" spans="2:6">
      <c r="B871" s="12"/>
      <c r="F871" s="12"/>
    </row>
    <row r="872" spans="2:6">
      <c r="B872" s="12"/>
      <c r="F872" s="12"/>
    </row>
    <row r="873" spans="2:6">
      <c r="B873" s="12"/>
      <c r="F873" s="12"/>
    </row>
    <row r="874" spans="2:6">
      <c r="B874" s="12"/>
      <c r="F874" s="12"/>
    </row>
    <row r="875" spans="2:6">
      <c r="B875" s="12"/>
      <c r="F875" s="12"/>
    </row>
    <row r="876" spans="2:6">
      <c r="B876" s="12"/>
      <c r="F876" s="12"/>
    </row>
    <row r="877" spans="2:6">
      <c r="B877" s="12"/>
      <c r="F877" s="12"/>
    </row>
    <row r="878" spans="2:6">
      <c r="B878" s="12"/>
      <c r="F878" s="12"/>
    </row>
    <row r="879" spans="2:6">
      <c r="B879" s="12"/>
      <c r="F879" s="12"/>
    </row>
    <row r="880" spans="2:6">
      <c r="B880" s="12"/>
      <c r="F880" s="12"/>
    </row>
    <row r="881" spans="2:6">
      <c r="B881" s="12"/>
      <c r="F881" s="12"/>
    </row>
    <row r="882" spans="2:6">
      <c r="B882" s="12"/>
      <c r="F882" s="12"/>
    </row>
    <row r="883" spans="2:6">
      <c r="B883" s="12"/>
      <c r="F883" s="12"/>
    </row>
    <row r="884" spans="2:6">
      <c r="B884" s="12"/>
      <c r="F884" s="12"/>
    </row>
    <row r="885" spans="2:6">
      <c r="B885" s="12"/>
      <c r="F885" s="12"/>
    </row>
    <row r="886" spans="2:6">
      <c r="B886" s="12"/>
      <c r="F886" s="12"/>
    </row>
    <row r="887" spans="2:6">
      <c r="B887" s="12"/>
      <c r="F887" s="12"/>
    </row>
    <row r="888" spans="2:6">
      <c r="B888" s="12"/>
      <c r="F888" s="12"/>
    </row>
    <row r="889" spans="2:6">
      <c r="B889" s="12"/>
      <c r="F889" s="12"/>
    </row>
    <row r="890" spans="2:6">
      <c r="B890" s="12"/>
      <c r="F890" s="12"/>
    </row>
    <row r="891" spans="2:6">
      <c r="B891" s="12"/>
      <c r="F891" s="12"/>
    </row>
    <row r="892" spans="2:6">
      <c r="B892" s="12"/>
      <c r="F892" s="12"/>
    </row>
    <row r="893" spans="2:6">
      <c r="B893" s="12"/>
      <c r="F893" s="12"/>
    </row>
    <row r="894" spans="2:6">
      <c r="B894" s="12"/>
      <c r="F894" s="12"/>
    </row>
    <row r="895" spans="2:6">
      <c r="B895" s="12"/>
      <c r="F895" s="12"/>
    </row>
    <row r="896" spans="2:6">
      <c r="B896" s="12"/>
      <c r="F896" s="12"/>
    </row>
    <row r="897" spans="2:6">
      <c r="B897" s="12"/>
      <c r="F897" s="12"/>
    </row>
    <row r="898" spans="2:6">
      <c r="B898" s="12"/>
      <c r="F898" s="12"/>
    </row>
    <row r="899" spans="2:6">
      <c r="B899" s="12"/>
      <c r="F899" s="12"/>
    </row>
    <row r="900" spans="2:6">
      <c r="B900" s="12"/>
      <c r="F900" s="12"/>
    </row>
    <row r="901" spans="2:6">
      <c r="B901" s="12"/>
      <c r="F901" s="12"/>
    </row>
    <row r="902" spans="2:6">
      <c r="B902" s="12"/>
      <c r="F902" s="12"/>
    </row>
    <row r="903" spans="2:6">
      <c r="B903" s="12"/>
      <c r="F903" s="12"/>
    </row>
    <row r="904" spans="2:6">
      <c r="B904" s="12"/>
      <c r="F904" s="12"/>
    </row>
    <row r="905" spans="2:6">
      <c r="B905" s="12"/>
      <c r="F905" s="12"/>
    </row>
    <row r="906" spans="2:6">
      <c r="B906" s="12"/>
      <c r="F906" s="12"/>
    </row>
    <row r="907" spans="2:6">
      <c r="B907" s="12"/>
      <c r="F907" s="12"/>
    </row>
    <row r="908" spans="2:6">
      <c r="B908" s="12"/>
      <c r="F908" s="12"/>
    </row>
    <row r="909" spans="2:6">
      <c r="B909" s="12"/>
      <c r="F909" s="12"/>
    </row>
    <row r="910" spans="2:6">
      <c r="B910" s="12"/>
      <c r="F910" s="12"/>
    </row>
    <row r="911" spans="2:6">
      <c r="B911" s="12"/>
      <c r="F911" s="12"/>
    </row>
    <row r="912" spans="2:6">
      <c r="B912" s="12"/>
      <c r="F912" s="12"/>
    </row>
    <row r="913" spans="2:6">
      <c r="B913" s="12"/>
      <c r="F913" s="12"/>
    </row>
    <row r="914" spans="2:6">
      <c r="B914" s="12"/>
      <c r="F914" s="12"/>
    </row>
    <row r="915" spans="2:6">
      <c r="B915" s="12"/>
      <c r="F915" s="12"/>
    </row>
    <row r="916" spans="2:6">
      <c r="B916" s="12"/>
      <c r="F916" s="12"/>
    </row>
    <row r="917" spans="2:6">
      <c r="B917" s="12"/>
      <c r="F917" s="12"/>
    </row>
    <row r="918" spans="2:6">
      <c r="B918" s="12"/>
      <c r="F918" s="12"/>
    </row>
    <row r="919" spans="2:6">
      <c r="B919" s="12"/>
      <c r="F919" s="12"/>
    </row>
    <row r="920" spans="2:6">
      <c r="B920" s="12"/>
      <c r="F920" s="12"/>
    </row>
    <row r="921" spans="2:6">
      <c r="B921" s="12"/>
      <c r="F921" s="12"/>
    </row>
    <row r="922" spans="2:6">
      <c r="B922" s="12"/>
      <c r="F922" s="12"/>
    </row>
    <row r="923" spans="2:6">
      <c r="B923" s="12"/>
      <c r="F923" s="12"/>
    </row>
    <row r="924" spans="2:6">
      <c r="B924" s="12"/>
      <c r="F924" s="12"/>
    </row>
    <row r="925" spans="2:6">
      <c r="B925" s="12"/>
      <c r="F925" s="12"/>
    </row>
    <row r="926" spans="2:6">
      <c r="B926" s="12"/>
      <c r="F926" s="12"/>
    </row>
    <row r="927" spans="2:6">
      <c r="B927" s="12"/>
      <c r="F927" s="12"/>
    </row>
    <row r="928" spans="2:6">
      <c r="B928" s="12"/>
      <c r="F928" s="12"/>
    </row>
    <row r="929" spans="2:6">
      <c r="B929" s="12"/>
      <c r="F929" s="12"/>
    </row>
    <row r="930" spans="2:6">
      <c r="B930" s="12"/>
      <c r="F930" s="12"/>
    </row>
    <row r="931" spans="2:6">
      <c r="B931" s="12"/>
      <c r="F931" s="12"/>
    </row>
    <row r="932" spans="2:6">
      <c r="B932" s="12"/>
      <c r="F932" s="12"/>
    </row>
    <row r="933" spans="2:6">
      <c r="B933" s="12"/>
      <c r="F933" s="12"/>
    </row>
    <row r="934" spans="2:6">
      <c r="B934" s="12"/>
      <c r="F934" s="12"/>
    </row>
    <row r="935" spans="2:6">
      <c r="B935" s="12"/>
      <c r="F935" s="12"/>
    </row>
    <row r="936" spans="2:6">
      <c r="B936" s="12"/>
      <c r="F936" s="12"/>
    </row>
    <row r="937" spans="2:6">
      <c r="B937" s="12"/>
      <c r="F937" s="12"/>
    </row>
    <row r="938" spans="2:6">
      <c r="B938" s="12"/>
      <c r="F938" s="12"/>
    </row>
    <row r="939" spans="2:6">
      <c r="B939" s="12"/>
      <c r="F939" s="12"/>
    </row>
    <row r="940" spans="2:6">
      <c r="B940" s="12"/>
      <c r="F940" s="12"/>
    </row>
    <row r="941" spans="2:6">
      <c r="B941" s="12"/>
      <c r="F941" s="12"/>
    </row>
    <row r="942" spans="2:6">
      <c r="B942" s="12"/>
      <c r="F942" s="12"/>
    </row>
    <row r="943" spans="2:6">
      <c r="B943" s="12"/>
      <c r="F943" s="12"/>
    </row>
    <row r="944" spans="2:6">
      <c r="B944" s="12"/>
      <c r="F944" s="12"/>
    </row>
    <row r="945" spans="2:6">
      <c r="B945" s="12"/>
      <c r="F945" s="12"/>
    </row>
    <row r="946" spans="2:6">
      <c r="B946" s="12"/>
      <c r="F946" s="12"/>
    </row>
    <row r="947" spans="2:6">
      <c r="B947" s="12"/>
      <c r="F947" s="12"/>
    </row>
    <row r="948" spans="2:6">
      <c r="B948" s="12"/>
      <c r="F948" s="12"/>
    </row>
    <row r="949" spans="2:6">
      <c r="B949" s="12"/>
      <c r="F949" s="12"/>
    </row>
    <row r="950" spans="2:6">
      <c r="B950" s="12"/>
      <c r="F950" s="12"/>
    </row>
    <row r="951" spans="2:6">
      <c r="B951" s="12"/>
      <c r="F951" s="12"/>
    </row>
    <row r="952" spans="2:6">
      <c r="B952" s="12"/>
      <c r="F952" s="12"/>
    </row>
    <row r="953" spans="2:6">
      <c r="B953" s="12"/>
      <c r="F953" s="12"/>
    </row>
    <row r="954" spans="2:6">
      <c r="B954" s="12"/>
      <c r="F954" s="12"/>
    </row>
    <row r="955" spans="2:6">
      <c r="B955" s="12"/>
      <c r="F955" s="12"/>
    </row>
    <row r="956" spans="2:6">
      <c r="B956" s="12"/>
      <c r="F956" s="12"/>
    </row>
    <row r="957" spans="2:6">
      <c r="B957" s="12"/>
      <c r="F957" s="12"/>
    </row>
    <row r="958" spans="2:6">
      <c r="B958" s="12"/>
      <c r="F958" s="12"/>
    </row>
    <row r="959" spans="2:6">
      <c r="B959" s="12"/>
      <c r="F959" s="12"/>
    </row>
    <row r="960" spans="2:6">
      <c r="B960" s="12"/>
      <c r="F960" s="12"/>
    </row>
    <row r="961" spans="2:6">
      <c r="B961" s="12"/>
      <c r="F961" s="12"/>
    </row>
    <row r="962" spans="2:6">
      <c r="B962" s="12"/>
      <c r="F962" s="12"/>
    </row>
    <row r="963" spans="2:6">
      <c r="B963" s="12"/>
      <c r="F963" s="12"/>
    </row>
    <row r="964" spans="2:6">
      <c r="B964" s="12"/>
      <c r="F964" s="12"/>
    </row>
    <row r="965" spans="2:6">
      <c r="B965" s="12"/>
      <c r="F965" s="12"/>
    </row>
    <row r="966" spans="2:6">
      <c r="B966" s="12"/>
      <c r="F966" s="12"/>
    </row>
    <row r="967" spans="2:6">
      <c r="B967" s="12"/>
      <c r="F967" s="12"/>
    </row>
    <row r="968" spans="2:6">
      <c r="B968" s="12"/>
      <c r="F968" s="12"/>
    </row>
    <row r="969" spans="2:6">
      <c r="B969" s="12"/>
      <c r="F969" s="12"/>
    </row>
    <row r="970" spans="2:6">
      <c r="B970" s="12"/>
      <c r="F970" s="12"/>
    </row>
    <row r="971" spans="2:6">
      <c r="B971" s="12"/>
      <c r="F971" s="12"/>
    </row>
    <row r="972" spans="2:6">
      <c r="B972" s="12"/>
      <c r="F972" s="12"/>
    </row>
    <row r="973" spans="2:6">
      <c r="B973" s="12"/>
      <c r="F973" s="12"/>
    </row>
    <row r="974" spans="2:6">
      <c r="B974" s="12"/>
      <c r="F974" s="12"/>
    </row>
    <row r="975" spans="2:6">
      <c r="B975" s="12"/>
      <c r="F975" s="12"/>
    </row>
    <row r="976" spans="2:6">
      <c r="B976" s="12"/>
      <c r="F976" s="12"/>
    </row>
    <row r="977" spans="2:6">
      <c r="B977" s="12"/>
      <c r="F977" s="12"/>
    </row>
    <row r="978" spans="2:6">
      <c r="B978" s="12"/>
      <c r="F978" s="12"/>
    </row>
    <row r="979" spans="2:6">
      <c r="B979" s="12"/>
      <c r="F979" s="12"/>
    </row>
    <row r="980" spans="2:6">
      <c r="B980" s="12"/>
      <c r="F980" s="12"/>
    </row>
    <row r="981" spans="2:6">
      <c r="B981" s="12"/>
      <c r="F981" s="12"/>
    </row>
    <row r="982" spans="2:6">
      <c r="B982" s="12"/>
      <c r="F982" s="12"/>
    </row>
    <row r="983" spans="2:6">
      <c r="B983" s="12"/>
      <c r="F983" s="12"/>
    </row>
    <row r="984" spans="2:6">
      <c r="B984" s="12"/>
      <c r="F984" s="12"/>
    </row>
    <row r="985" spans="2:6">
      <c r="B985" s="12"/>
      <c r="F985" s="12"/>
    </row>
    <row r="986" spans="2:6">
      <c r="B986" s="12"/>
      <c r="F986" s="12"/>
    </row>
    <row r="987" spans="2:6">
      <c r="B987" s="12"/>
      <c r="F987" s="12"/>
    </row>
    <row r="988" spans="2:6">
      <c r="B988" s="12"/>
      <c r="F988" s="12"/>
    </row>
    <row r="989" spans="2:6">
      <c r="B989" s="12"/>
      <c r="F989" s="12"/>
    </row>
    <row r="990" spans="2:6">
      <c r="B990" s="12"/>
      <c r="F990" s="12"/>
    </row>
    <row r="991" spans="2:6">
      <c r="B991" s="12"/>
      <c r="F991" s="12"/>
    </row>
    <row r="992" spans="2:6">
      <c r="B992" s="12"/>
      <c r="F992" s="12"/>
    </row>
    <row r="993" spans="2:6">
      <c r="B993" s="12"/>
      <c r="F993" s="12"/>
    </row>
    <row r="994" spans="2:6">
      <c r="B994" s="12"/>
      <c r="F994" s="12"/>
    </row>
    <row r="995" spans="2:6">
      <c r="B995" s="12"/>
      <c r="F995" s="12"/>
    </row>
    <row r="996" spans="2:6">
      <c r="B996" s="12"/>
      <c r="F996" s="12"/>
    </row>
    <row r="997" spans="2:6">
      <c r="B997" s="12"/>
      <c r="F997" s="12"/>
    </row>
    <row r="998" spans="2:6">
      <c r="B998" s="12"/>
      <c r="F998" s="12"/>
    </row>
    <row r="999" spans="2:6">
      <c r="B999" s="12"/>
      <c r="F999" s="12"/>
    </row>
    <row r="1000" spans="2:6">
      <c r="B1000" s="12"/>
      <c r="F1000" s="12"/>
    </row>
    <row r="1001" spans="2:6">
      <c r="B1001" s="12"/>
      <c r="F1001" s="12"/>
    </row>
    <row r="1002" spans="2:6">
      <c r="B1002" s="12"/>
      <c r="F1002" s="12"/>
    </row>
    <row r="1003" spans="2:6">
      <c r="B1003" s="12"/>
      <c r="F1003" s="12"/>
    </row>
    <row r="1004" spans="2:6">
      <c r="B1004" s="12"/>
      <c r="F1004" s="12"/>
    </row>
    <row r="1005" spans="2:6">
      <c r="B1005" s="12"/>
      <c r="F1005" s="12"/>
    </row>
    <row r="1006" spans="2:6">
      <c r="B1006" s="12"/>
      <c r="F1006" s="12"/>
    </row>
    <row r="1007" spans="2:6">
      <c r="B1007" s="12"/>
      <c r="F1007" s="12"/>
    </row>
    <row r="1008" spans="2:6">
      <c r="B1008" s="12"/>
      <c r="F1008" s="12"/>
    </row>
    <row r="1009" spans="2:6">
      <c r="B1009" s="12"/>
      <c r="F1009" s="12"/>
    </row>
    <row r="1010" spans="2:6">
      <c r="B1010" s="12"/>
      <c r="F1010" s="12"/>
    </row>
    <row r="1011" spans="2:6">
      <c r="B1011" s="12"/>
      <c r="F1011" s="12"/>
    </row>
    <row r="1012" spans="2:6">
      <c r="B1012" s="12"/>
      <c r="F1012" s="12"/>
    </row>
    <row r="1013" spans="2:6">
      <c r="B1013" s="12"/>
      <c r="F1013" s="12"/>
    </row>
    <row r="1014" spans="2:6">
      <c r="B1014" s="12"/>
      <c r="F1014" s="12"/>
    </row>
    <row r="1015" spans="2:6">
      <c r="B1015" s="12"/>
      <c r="F1015" s="12"/>
    </row>
    <row r="1016" spans="2:6">
      <c r="B1016" s="12"/>
      <c r="F1016" s="12"/>
    </row>
    <row r="1017" spans="2:6">
      <c r="B1017" s="12"/>
      <c r="F1017" s="12"/>
    </row>
    <row r="1018" spans="2:6">
      <c r="B1018" s="12"/>
      <c r="F1018" s="12"/>
    </row>
    <row r="1019" spans="2:6">
      <c r="B1019" s="12"/>
      <c r="F1019" s="12"/>
    </row>
    <row r="1020" spans="2:6">
      <c r="B1020" s="12"/>
      <c r="F1020" s="12"/>
    </row>
    <row r="1021" spans="2:6">
      <c r="B1021" s="12"/>
      <c r="F1021" s="12"/>
    </row>
    <row r="1022" spans="2:6">
      <c r="B1022" s="12"/>
      <c r="F1022" s="12"/>
    </row>
    <row r="1023" spans="2:6">
      <c r="B1023" s="12"/>
      <c r="F1023" s="12"/>
    </row>
    <row r="1024" spans="2:6">
      <c r="B1024" s="12"/>
      <c r="F1024" s="12"/>
    </row>
    <row r="1025" spans="2:6">
      <c r="B1025" s="12"/>
      <c r="F1025" s="12"/>
    </row>
    <row r="1026" spans="2:6">
      <c r="B1026" s="12"/>
      <c r="F1026" s="12"/>
    </row>
    <row r="1027" spans="2:6">
      <c r="B1027" s="12"/>
      <c r="F1027" s="12"/>
    </row>
    <row r="1028" spans="2:6">
      <c r="B1028" s="12"/>
      <c r="F1028" s="12"/>
    </row>
    <row r="1029" spans="2:6">
      <c r="B1029" s="12"/>
      <c r="F1029" s="12"/>
    </row>
    <row r="1030" spans="2:6">
      <c r="B1030" s="12"/>
      <c r="F1030" s="12"/>
    </row>
    <row r="1031" spans="2:6">
      <c r="B1031" s="12"/>
      <c r="F1031" s="12"/>
    </row>
    <row r="1032" spans="2:6">
      <c r="B1032" s="12"/>
      <c r="F1032" s="12"/>
    </row>
    <row r="1033" spans="2:6">
      <c r="B1033" s="12"/>
      <c r="F1033" s="12"/>
    </row>
    <row r="1034" spans="2:6">
      <c r="B1034" s="12"/>
      <c r="F1034" s="12"/>
    </row>
    <row r="1035" spans="2:6">
      <c r="B1035" s="12"/>
      <c r="F1035" s="12"/>
    </row>
    <row r="1036" spans="2:6">
      <c r="B1036" s="12"/>
      <c r="F1036" s="12"/>
    </row>
    <row r="1037" spans="2:6">
      <c r="B1037" s="12"/>
      <c r="F1037" s="12"/>
    </row>
    <row r="1038" spans="2:6">
      <c r="B1038" s="12"/>
      <c r="F1038" s="12"/>
    </row>
    <row r="1039" spans="2:6">
      <c r="B1039" s="12"/>
      <c r="F1039" s="12"/>
    </row>
    <row r="1040" spans="2:6">
      <c r="B1040" s="12"/>
      <c r="F1040" s="12"/>
    </row>
    <row r="1041" spans="2:6">
      <c r="B1041" s="12"/>
      <c r="F1041" s="12"/>
    </row>
    <row r="1042" spans="2:6">
      <c r="B1042" s="12"/>
      <c r="F1042" s="12"/>
    </row>
    <row r="1043" spans="2:6">
      <c r="B1043" s="12"/>
      <c r="F1043" s="12"/>
    </row>
    <row r="1044" spans="2:6">
      <c r="B1044" s="12"/>
      <c r="F1044" s="12"/>
    </row>
    <row r="1045" spans="2:6">
      <c r="B1045" s="12"/>
      <c r="F1045" s="12"/>
    </row>
    <row r="1046" spans="2:6">
      <c r="B1046" s="12"/>
      <c r="F1046" s="12"/>
    </row>
    <row r="1047" spans="2:6">
      <c r="B1047" s="12"/>
      <c r="F1047" s="12"/>
    </row>
    <row r="1048" spans="2:6">
      <c r="B1048" s="12"/>
      <c r="F1048" s="12"/>
    </row>
    <row r="1049" spans="2:6">
      <c r="B1049" s="12"/>
      <c r="F1049" s="12"/>
    </row>
    <row r="1050" spans="2:6">
      <c r="B1050" s="12"/>
      <c r="F1050" s="12"/>
    </row>
    <row r="1051" spans="2:6">
      <c r="B1051" s="12"/>
      <c r="F1051" s="12"/>
    </row>
    <row r="1052" spans="2:6">
      <c r="B1052" s="12"/>
      <c r="F1052" s="12"/>
    </row>
    <row r="1053" spans="2:6">
      <c r="B1053" s="12"/>
      <c r="F1053" s="12"/>
    </row>
    <row r="1054" spans="2:6">
      <c r="B1054" s="12"/>
      <c r="F1054" s="12"/>
    </row>
    <row r="1055" spans="2:6">
      <c r="B1055" s="12"/>
      <c r="F1055" s="12"/>
    </row>
    <row r="1056" spans="2:6">
      <c r="B1056" s="12"/>
      <c r="F1056" s="12"/>
    </row>
    <row r="1057" spans="2:6">
      <c r="B1057" s="12"/>
      <c r="F1057" s="12"/>
    </row>
    <row r="1058" spans="2:6">
      <c r="B1058" s="12"/>
      <c r="F1058" s="12"/>
    </row>
    <row r="1059" spans="2:6">
      <c r="B1059" s="12"/>
      <c r="F1059" s="12"/>
    </row>
    <row r="1060" spans="2:6">
      <c r="B1060" s="12"/>
      <c r="F1060" s="12"/>
    </row>
    <row r="1061" spans="2:6">
      <c r="B1061" s="12"/>
      <c r="F1061" s="12"/>
    </row>
    <row r="1062" spans="2:6">
      <c r="B1062" s="12"/>
      <c r="F1062" s="12"/>
    </row>
    <row r="1063" spans="2:6">
      <c r="B1063" s="12"/>
      <c r="F1063" s="12"/>
    </row>
    <row r="1064" spans="2:6">
      <c r="B1064" s="12"/>
      <c r="F1064" s="12"/>
    </row>
    <row r="1065" spans="2:6">
      <c r="B1065" s="12"/>
      <c r="F1065" s="12"/>
    </row>
    <row r="1066" spans="2:6">
      <c r="B1066" s="12"/>
      <c r="F1066" s="12"/>
    </row>
    <row r="1067" spans="2:6">
      <c r="B1067" s="12"/>
      <c r="F1067" s="12"/>
    </row>
    <row r="1068" spans="2:6">
      <c r="B1068" s="12"/>
      <c r="F1068" s="12"/>
    </row>
    <row r="1069" spans="2:6">
      <c r="B1069" s="12"/>
      <c r="F1069" s="12"/>
    </row>
    <row r="1070" spans="2:6">
      <c r="B1070" s="12"/>
      <c r="F1070" s="12"/>
    </row>
    <row r="1071" spans="2:6">
      <c r="B1071" s="12"/>
      <c r="F1071" s="12"/>
    </row>
    <row r="1072" spans="2:6">
      <c r="B1072" s="12"/>
      <c r="F1072" s="12"/>
    </row>
    <row r="1073" spans="2:6">
      <c r="B1073" s="12"/>
      <c r="F1073" s="12"/>
    </row>
    <row r="1074" spans="2:6">
      <c r="B1074" s="12"/>
      <c r="F1074" s="12"/>
    </row>
    <row r="1075" spans="2:6">
      <c r="B1075" s="12"/>
      <c r="F1075" s="12"/>
    </row>
    <row r="1076" spans="2:6">
      <c r="B1076" s="12"/>
      <c r="F1076" s="12"/>
    </row>
    <row r="1077" spans="2:6">
      <c r="B1077" s="12"/>
      <c r="F1077" s="12"/>
    </row>
    <row r="1078" spans="2:6">
      <c r="B1078" s="12"/>
      <c r="F1078" s="12"/>
    </row>
    <row r="1079" spans="2:6">
      <c r="B1079" s="12"/>
      <c r="F1079" s="12"/>
    </row>
    <row r="1080" spans="2:6">
      <c r="B1080" s="12"/>
      <c r="F1080" s="12"/>
    </row>
    <row r="1081" spans="2:6">
      <c r="B1081" s="12"/>
      <c r="F1081" s="12"/>
    </row>
    <row r="1082" spans="2:6">
      <c r="B1082" s="12"/>
      <c r="F1082" s="12"/>
    </row>
    <row r="1083" spans="2:6">
      <c r="B1083" s="12"/>
      <c r="F1083" s="12"/>
    </row>
    <row r="1084" spans="2:6">
      <c r="B1084" s="12"/>
      <c r="F1084" s="12"/>
    </row>
    <row r="1085" spans="2:6">
      <c r="B1085" s="12"/>
      <c r="F1085" s="12"/>
    </row>
    <row r="1086" spans="2:6">
      <c r="B1086" s="12"/>
      <c r="F1086" s="12"/>
    </row>
    <row r="1087" spans="2:6">
      <c r="B1087" s="12"/>
      <c r="F1087" s="12"/>
    </row>
    <row r="1088" spans="2:6">
      <c r="B1088" s="12"/>
      <c r="F1088" s="12"/>
    </row>
    <row r="1089" spans="2:6">
      <c r="B1089" s="12"/>
      <c r="F1089" s="12"/>
    </row>
    <row r="1090" spans="2:6">
      <c r="B1090" s="12"/>
      <c r="F1090" s="12"/>
    </row>
    <row r="1091" spans="2:6">
      <c r="B1091" s="12"/>
      <c r="F1091" s="12"/>
    </row>
    <row r="1092" spans="2:6">
      <c r="B1092" s="12"/>
      <c r="F1092" s="12"/>
    </row>
    <row r="1093" spans="2:6">
      <c r="B1093" s="12"/>
      <c r="F1093" s="12"/>
    </row>
    <row r="1094" spans="2:6">
      <c r="B1094" s="12"/>
      <c r="F1094" s="12"/>
    </row>
    <row r="1095" spans="2:6">
      <c r="B1095" s="12"/>
      <c r="F1095" s="12"/>
    </row>
    <row r="1096" spans="2:6">
      <c r="B1096" s="12"/>
      <c r="F1096" s="12"/>
    </row>
    <row r="1097" spans="2:6">
      <c r="B1097" s="12"/>
      <c r="F1097" s="12"/>
    </row>
    <row r="1098" spans="2:6">
      <c r="B1098" s="12"/>
      <c r="F1098" s="12"/>
    </row>
    <row r="1099" spans="2:6">
      <c r="B1099" s="12"/>
      <c r="F1099" s="12"/>
    </row>
    <row r="1100" spans="2:6">
      <c r="B1100" s="12"/>
      <c r="F1100" s="12"/>
    </row>
    <row r="1101" spans="2:6">
      <c r="B1101" s="12"/>
      <c r="F1101" s="12"/>
    </row>
    <row r="1102" spans="2:6">
      <c r="B1102" s="12"/>
      <c r="F1102" s="12"/>
    </row>
    <row r="1103" spans="2:6">
      <c r="B1103" s="12"/>
      <c r="F1103" s="12"/>
    </row>
    <row r="1104" spans="2:6">
      <c r="B1104" s="12"/>
      <c r="F1104" s="12"/>
    </row>
    <row r="1105" spans="2:6">
      <c r="B1105" s="12"/>
      <c r="F1105" s="12"/>
    </row>
    <row r="1106" spans="2:6">
      <c r="B1106" s="12"/>
      <c r="F1106" s="12"/>
    </row>
    <row r="1107" spans="2:6">
      <c r="B1107" s="12"/>
      <c r="F1107" s="12"/>
    </row>
    <row r="1108" spans="2:6">
      <c r="B1108" s="12"/>
      <c r="F1108" s="12"/>
    </row>
    <row r="1109" spans="2:6">
      <c r="B1109" s="12"/>
      <c r="F1109" s="12"/>
    </row>
    <row r="1110" spans="2:6">
      <c r="B1110" s="12"/>
      <c r="F1110" s="12"/>
    </row>
    <row r="1111" spans="2:6">
      <c r="B1111" s="12"/>
      <c r="F1111" s="12"/>
    </row>
    <row r="1112" spans="2:6">
      <c r="B1112" s="12"/>
      <c r="F1112" s="12"/>
    </row>
    <row r="1113" spans="2:6">
      <c r="B1113" s="12"/>
      <c r="F1113" s="12"/>
    </row>
    <row r="1114" spans="2:6">
      <c r="B1114" s="12"/>
      <c r="F1114" s="12"/>
    </row>
    <row r="1115" spans="2:6">
      <c r="B1115" s="12"/>
      <c r="F1115" s="12"/>
    </row>
    <row r="1116" spans="2:6">
      <c r="B1116" s="12"/>
      <c r="F1116" s="12"/>
    </row>
    <row r="1117" spans="2:6">
      <c r="B1117" s="12"/>
      <c r="F1117" s="12"/>
    </row>
    <row r="1118" spans="2:6">
      <c r="B1118" s="12"/>
      <c r="F1118" s="12"/>
    </row>
    <row r="1119" spans="2:6">
      <c r="B1119" s="12"/>
      <c r="F1119" s="12"/>
    </row>
    <row r="1120" spans="2:6">
      <c r="B1120" s="12"/>
      <c r="F1120" s="12"/>
    </row>
    <row r="1121" spans="2:6">
      <c r="B1121" s="12"/>
      <c r="F1121" s="12"/>
    </row>
    <row r="1122" spans="2:6">
      <c r="B1122" s="12"/>
      <c r="F1122" s="12"/>
    </row>
    <row r="1123" spans="2:6">
      <c r="B1123" s="12"/>
      <c r="F1123" s="12"/>
    </row>
    <row r="1124" spans="2:6">
      <c r="B1124" s="12"/>
      <c r="F1124" s="12"/>
    </row>
    <row r="1125" spans="2:6">
      <c r="B1125" s="12"/>
      <c r="F1125" s="12"/>
    </row>
    <row r="1126" spans="2:6">
      <c r="B1126" s="12"/>
      <c r="F1126" s="12"/>
    </row>
    <row r="1127" spans="2:6">
      <c r="B1127" s="12"/>
      <c r="F1127" s="12"/>
    </row>
    <row r="1128" spans="2:6">
      <c r="B1128" s="12"/>
      <c r="F1128" s="12"/>
    </row>
    <row r="1129" spans="2:6">
      <c r="B1129" s="12"/>
      <c r="F1129" s="12"/>
    </row>
    <row r="1130" spans="2:6">
      <c r="B1130" s="12"/>
      <c r="F1130" s="12"/>
    </row>
    <row r="1131" spans="2:6">
      <c r="B1131" s="12"/>
      <c r="F1131" s="12"/>
    </row>
    <row r="1132" spans="2:6">
      <c r="B1132" s="12"/>
      <c r="F1132" s="12"/>
    </row>
    <row r="1133" spans="2:6">
      <c r="B1133" s="12"/>
      <c r="F1133" s="12"/>
    </row>
    <row r="1134" spans="2:6">
      <c r="B1134" s="12"/>
      <c r="F1134" s="12"/>
    </row>
    <row r="1135" spans="2:6">
      <c r="B1135" s="12"/>
      <c r="F1135" s="12"/>
    </row>
    <row r="1136" spans="2:6">
      <c r="B1136" s="12"/>
      <c r="F1136" s="12"/>
    </row>
    <row r="1137" spans="2:6">
      <c r="B1137" s="12"/>
      <c r="F1137" s="12"/>
    </row>
    <row r="1138" spans="2:6">
      <c r="B1138" s="12"/>
      <c r="F1138" s="12"/>
    </row>
    <row r="1139" spans="2:6">
      <c r="B1139" s="12"/>
      <c r="F1139" s="12"/>
    </row>
  </sheetData>
  <phoneticPr fontId="20" type="noConversion"/>
  <hyperlinks>
    <hyperlink ref="P281" r:id="rId1" display="http://www.bav-astro.de/sfs/BAVM_link.php?BAVMnr=8" xr:uid="{00000000-0004-0000-0100-000000000000}"/>
    <hyperlink ref="P282" r:id="rId2" display="http://www.bav-astro.de/sfs/BAVM_link.php?BAVMnr=8" xr:uid="{00000000-0004-0000-0100-000001000000}"/>
    <hyperlink ref="P285" r:id="rId3" display="http://www.bav-astro.de/sfs/BAVM_link.php?BAVMnr=8" xr:uid="{00000000-0004-0000-0100-000002000000}"/>
    <hyperlink ref="P286" r:id="rId4" display="http://www.bav-astro.de/sfs/BAVM_link.php?BAVMnr=8" xr:uid="{00000000-0004-0000-0100-000003000000}"/>
    <hyperlink ref="P310" r:id="rId5" display="http://www.bav-astro.de/sfs/BAVM_link.php?BAVMnr=12" xr:uid="{00000000-0004-0000-0100-000004000000}"/>
    <hyperlink ref="P311" r:id="rId6" display="http://www.bav-astro.de/sfs/BAVM_link.php?BAVMnr=12" xr:uid="{00000000-0004-0000-0100-000005000000}"/>
    <hyperlink ref="P312" r:id="rId7" display="http://www.bav-astro.de/sfs/BAVM_link.php?BAVMnr=12" xr:uid="{00000000-0004-0000-0100-000006000000}"/>
    <hyperlink ref="P313" r:id="rId8" display="http://www.bav-astro.de/sfs/BAVM_link.php?BAVMnr=12" xr:uid="{00000000-0004-0000-0100-000007000000}"/>
    <hyperlink ref="P314" r:id="rId9" display="http://www.bav-astro.de/sfs/BAVM_link.php?BAVMnr=12" xr:uid="{00000000-0004-0000-0100-000008000000}"/>
    <hyperlink ref="P315" r:id="rId10" display="http://www.bav-astro.de/sfs/BAVM_link.php?BAVMnr=12" xr:uid="{00000000-0004-0000-0100-000009000000}"/>
    <hyperlink ref="P317" r:id="rId11" display="http://www.bav-astro.de/sfs/BAVM_link.php?BAVMnr=12" xr:uid="{00000000-0004-0000-0100-00000A000000}"/>
    <hyperlink ref="P318" r:id="rId12" display="http://www.bav-astro.de/sfs/BAVM_link.php?BAVMnr=12" xr:uid="{00000000-0004-0000-0100-00000B000000}"/>
    <hyperlink ref="P328" r:id="rId13" display="http://www.bav-astro.de/sfs/BAVM_link.php?BAVMnr=12" xr:uid="{00000000-0004-0000-0100-00000C000000}"/>
    <hyperlink ref="P329" r:id="rId14" display="http://www.bav-astro.de/sfs/BAVM_link.php?BAVMnr=12" xr:uid="{00000000-0004-0000-0100-00000D000000}"/>
    <hyperlink ref="P330" r:id="rId15" display="http://www.bav-astro.de/sfs/BAVM_link.php?BAVMnr=12" xr:uid="{00000000-0004-0000-0100-00000E000000}"/>
    <hyperlink ref="P331" r:id="rId16" display="http://www.bav-astro.de/sfs/BAVM_link.php?BAVMnr=12" xr:uid="{00000000-0004-0000-0100-00000F000000}"/>
    <hyperlink ref="P332" r:id="rId17" display="http://www.bav-astro.de/sfs/BAVM_link.php?BAVMnr=13" xr:uid="{00000000-0004-0000-0100-000010000000}"/>
    <hyperlink ref="P333" r:id="rId18" display="http://www.bav-astro.de/sfs/BAVM_link.php?BAVMnr=13" xr:uid="{00000000-0004-0000-0100-000011000000}"/>
    <hyperlink ref="P334" r:id="rId19" display="http://www.bav-astro.de/sfs/BAVM_link.php?BAVMnr=13" xr:uid="{00000000-0004-0000-0100-000012000000}"/>
    <hyperlink ref="P335" r:id="rId20" display="http://www.bav-astro.de/sfs/BAVM_link.php?BAVMnr=13" xr:uid="{00000000-0004-0000-0100-000013000000}"/>
    <hyperlink ref="P336" r:id="rId21" display="http://www.bav-astro.de/sfs/BAVM_link.php?BAVMnr=13" xr:uid="{00000000-0004-0000-0100-000014000000}"/>
    <hyperlink ref="P337" r:id="rId22" display="http://www.bav-astro.de/sfs/BAVM_link.php?BAVMnr=13" xr:uid="{00000000-0004-0000-0100-000015000000}"/>
    <hyperlink ref="P338" r:id="rId23" display="http://www.bav-astro.de/sfs/BAVM_link.php?BAVMnr=15" xr:uid="{00000000-0004-0000-0100-000016000000}"/>
    <hyperlink ref="P340" r:id="rId24" display="http://www.bav-astro.de/sfs/BAVM_link.php?BAVMnr=15" xr:uid="{00000000-0004-0000-0100-000017000000}"/>
    <hyperlink ref="P341" r:id="rId25" display="http://www.bav-astro.de/sfs/BAVM_link.php?BAVMnr=15" xr:uid="{00000000-0004-0000-0100-000018000000}"/>
    <hyperlink ref="P342" r:id="rId26" display="http://www.bav-astro.de/sfs/BAVM_link.php?BAVMnr=15" xr:uid="{00000000-0004-0000-0100-000019000000}"/>
    <hyperlink ref="P343" r:id="rId27" display="http://www.bav-astro.de/sfs/BAVM_link.php?BAVMnr=15" xr:uid="{00000000-0004-0000-0100-00001A000000}"/>
    <hyperlink ref="P346" r:id="rId28" display="http://www.bav-astro.de/sfs/BAVM_link.php?BAVMnr=15" xr:uid="{00000000-0004-0000-0100-00001B000000}"/>
    <hyperlink ref="P347" r:id="rId29" display="http://www.bav-astro.de/sfs/BAVM_link.php?BAVMnr=15" xr:uid="{00000000-0004-0000-0100-00001C000000}"/>
    <hyperlink ref="P348" r:id="rId30" display="http://www.bav-astro.de/sfs/BAVM_link.php?BAVMnr=15" xr:uid="{00000000-0004-0000-0100-00001D000000}"/>
    <hyperlink ref="P349" r:id="rId31" display="http://www.bav-astro.de/sfs/BAVM_link.php?BAVMnr=15" xr:uid="{00000000-0004-0000-0100-00001E000000}"/>
    <hyperlink ref="P350" r:id="rId32" display="http://www.bav-astro.de/sfs/BAVM_link.php?BAVMnr=15" xr:uid="{00000000-0004-0000-0100-00001F000000}"/>
    <hyperlink ref="P351" r:id="rId33" display="http://www.bav-astro.de/sfs/BAVM_link.php?BAVMnr=15" xr:uid="{00000000-0004-0000-0100-000020000000}"/>
    <hyperlink ref="P352" r:id="rId34" display="http://www.bav-astro.de/sfs/BAVM_link.php?BAVMnr=15" xr:uid="{00000000-0004-0000-0100-000021000000}"/>
    <hyperlink ref="P353" r:id="rId35" display="http://www.bav-astro.de/sfs/BAVM_link.php?BAVMnr=15" xr:uid="{00000000-0004-0000-0100-000022000000}"/>
    <hyperlink ref="P354" r:id="rId36" display="http://www.bav-astro.de/sfs/BAVM_link.php?BAVMnr=15" xr:uid="{00000000-0004-0000-0100-000023000000}"/>
    <hyperlink ref="P355" r:id="rId37" display="http://www.bav-astro.de/sfs/BAVM_link.php?BAVMnr=15" xr:uid="{00000000-0004-0000-0100-000024000000}"/>
    <hyperlink ref="P356" r:id="rId38" display="http://www.bav-astro.de/sfs/BAVM_link.php?BAVMnr=15" xr:uid="{00000000-0004-0000-0100-000025000000}"/>
    <hyperlink ref="P357" r:id="rId39" display="http://www.bav-astro.de/sfs/BAVM_link.php?BAVMnr=15" xr:uid="{00000000-0004-0000-0100-000026000000}"/>
    <hyperlink ref="P358" r:id="rId40" display="http://www.bav-astro.de/sfs/BAVM_link.php?BAVMnr=15" xr:uid="{00000000-0004-0000-0100-000027000000}"/>
    <hyperlink ref="P359" r:id="rId41" display="http://www.bav-astro.de/sfs/BAVM_link.php?BAVMnr=15" xr:uid="{00000000-0004-0000-0100-000028000000}"/>
    <hyperlink ref="P360" r:id="rId42" display="http://www.bav-astro.de/sfs/BAVM_link.php?BAVMnr=15" xr:uid="{00000000-0004-0000-0100-000029000000}"/>
    <hyperlink ref="P363" r:id="rId43" display="http://www.bav-astro.de/sfs/BAVM_link.php?BAVMnr=18" xr:uid="{00000000-0004-0000-0100-00002A000000}"/>
    <hyperlink ref="P364" r:id="rId44" display="http://www.bav-astro.de/sfs/BAVM_link.php?BAVMnr=18" xr:uid="{00000000-0004-0000-0100-00002B000000}"/>
    <hyperlink ref="P373" r:id="rId45" display="http://www.bav-astro.de/sfs/BAVM_link.php?BAVMnr=18" xr:uid="{00000000-0004-0000-0100-00002C000000}"/>
    <hyperlink ref="P20" r:id="rId46" display="http://www.konkoly.hu/cgi-bin/IBVS?154" xr:uid="{00000000-0004-0000-0100-00002D000000}"/>
    <hyperlink ref="P28" r:id="rId47" display="http://www.konkoly.hu/cgi-bin/IBVS?456" xr:uid="{00000000-0004-0000-0100-00002E000000}"/>
    <hyperlink ref="P386" r:id="rId48" display="http://www.bav-astro.de/sfs/BAVM_link.php?BAVMnr=23" xr:uid="{00000000-0004-0000-0100-00002F000000}"/>
    <hyperlink ref="P31" r:id="rId49" display="http://www.konkoly.hu/cgi-bin/IBVS?456" xr:uid="{00000000-0004-0000-0100-000030000000}"/>
    <hyperlink ref="P42" r:id="rId50" display="http://www.konkoly.hu/cgi-bin/IBVS?530" xr:uid="{00000000-0004-0000-0100-000031000000}"/>
    <hyperlink ref="P44" r:id="rId51" display="http://www.konkoly.hu/cgi-bin/IBVS?530" xr:uid="{00000000-0004-0000-0100-000032000000}"/>
    <hyperlink ref="P45" r:id="rId52" display="http://www.konkoly.hu/cgi-bin/IBVS?530" xr:uid="{00000000-0004-0000-0100-000033000000}"/>
    <hyperlink ref="P397" r:id="rId53" display="http://www.bav-astro.de/sfs/BAVM_link.php?BAVMnr=25" xr:uid="{00000000-0004-0000-0100-000034000000}"/>
    <hyperlink ref="P405" r:id="rId54" display="http://www.bav-astro.de/sfs/BAVM_link.php?BAVMnr=25" xr:uid="{00000000-0004-0000-0100-000035000000}"/>
    <hyperlink ref="P407" r:id="rId55" display="http://www.bav-astro.de/sfs/BAVM_link.php?BAVMnr=25" xr:uid="{00000000-0004-0000-0100-000036000000}"/>
    <hyperlink ref="P408" r:id="rId56" display="http://www.bav-astro.de/sfs/BAVM_link.php?BAVMnr=25" xr:uid="{00000000-0004-0000-0100-000037000000}"/>
    <hyperlink ref="P419" r:id="rId57" display="http://www.bav-astro.de/sfs/BAVM_link.php?BAVMnr=28" xr:uid="{00000000-0004-0000-0100-000038000000}"/>
    <hyperlink ref="P85" r:id="rId58" display="http://www.konkoly.hu/cgi-bin/IBVS?1379" xr:uid="{00000000-0004-0000-0100-000039000000}"/>
    <hyperlink ref="P90" r:id="rId59" display="http://www.konkoly.hu/cgi-bin/IBVS?1379" xr:uid="{00000000-0004-0000-0100-00003A000000}"/>
    <hyperlink ref="P421" r:id="rId60" display="http://www.bav-astro.de/sfs/BAVM_link.php?BAVMnr=28" xr:uid="{00000000-0004-0000-0100-00003B000000}"/>
    <hyperlink ref="P100" r:id="rId61" display="http://www.konkoly.hu/cgi-bin/IBVS?3762" xr:uid="{00000000-0004-0000-0100-00003C000000}"/>
    <hyperlink ref="P101" r:id="rId62" display="http://www.konkoly.hu/cgi-bin/IBVS?3762" xr:uid="{00000000-0004-0000-0100-00003D000000}"/>
    <hyperlink ref="P102" r:id="rId63" display="http://www.konkoly.hu/cgi-bin/IBVS?3762" xr:uid="{00000000-0004-0000-0100-00003E000000}"/>
    <hyperlink ref="P103" r:id="rId64" display="http://www.konkoly.hu/cgi-bin/IBVS?3762" xr:uid="{00000000-0004-0000-0100-00003F000000}"/>
    <hyperlink ref="P104" r:id="rId65" display="http://www.konkoly.hu/cgi-bin/IBVS?3762" xr:uid="{00000000-0004-0000-0100-000040000000}"/>
    <hyperlink ref="P105" r:id="rId66" display="http://www.konkoly.hu/cgi-bin/IBVS?3762" xr:uid="{00000000-0004-0000-0100-000041000000}"/>
    <hyperlink ref="P107" r:id="rId67" display="http://www.konkoly.hu/cgi-bin/IBVS?3762" xr:uid="{00000000-0004-0000-0100-000042000000}"/>
    <hyperlink ref="P109" r:id="rId68" display="http://www.konkoly.hu/cgi-bin/IBVS?3762" xr:uid="{00000000-0004-0000-0100-000043000000}"/>
    <hyperlink ref="P426" r:id="rId69" display="http://www.bav-astro.de/sfs/BAVM_link.php?BAVMnr=29" xr:uid="{00000000-0004-0000-0100-000044000000}"/>
    <hyperlink ref="P116" r:id="rId70" display="http://www.konkoly.hu/cgi-bin/IBVS?1379" xr:uid="{00000000-0004-0000-0100-000045000000}"/>
    <hyperlink ref="P117" r:id="rId71" display="http://www.konkoly.hu/cgi-bin/IBVS?1249" xr:uid="{00000000-0004-0000-0100-000046000000}"/>
    <hyperlink ref="P431" r:id="rId72" display="http://www.bav-astro.de/sfs/BAVM_link.php?BAVMnr=29" xr:uid="{00000000-0004-0000-0100-000047000000}"/>
    <hyperlink ref="P126" r:id="rId73" display="http://www.konkoly.hu/cgi-bin/IBVS?1379" xr:uid="{00000000-0004-0000-0100-000048000000}"/>
    <hyperlink ref="P432" r:id="rId74" display="http://www.konkoly.hu/cgi-bin/IBVS?1449" xr:uid="{00000000-0004-0000-0100-000049000000}"/>
    <hyperlink ref="P135" r:id="rId75" display="http://www.konkoly.hu/cgi-bin/IBVS?1449" xr:uid="{00000000-0004-0000-0100-00004A000000}"/>
    <hyperlink ref="P434" r:id="rId76" display="http://www.bav-astro.de/sfs/BAVM_link.php?BAVMnr=31" xr:uid="{00000000-0004-0000-0100-00004B000000}"/>
    <hyperlink ref="P435" r:id="rId77" display="http://www.bav-astro.de/sfs/BAVM_link.php?BAVMnr=31" xr:uid="{00000000-0004-0000-0100-00004C000000}"/>
    <hyperlink ref="P437" r:id="rId78" display="http://www.bav-astro.de/sfs/BAVM_link.php?BAVMnr=31" xr:uid="{00000000-0004-0000-0100-00004D000000}"/>
    <hyperlink ref="P165" r:id="rId79" display="http://www.konkoly.hu/cgi-bin/IBVS?2545" xr:uid="{00000000-0004-0000-0100-00004E000000}"/>
    <hyperlink ref="P166" r:id="rId80" display="http://www.konkoly.hu/cgi-bin/IBVS?2545" xr:uid="{00000000-0004-0000-0100-00004F000000}"/>
    <hyperlink ref="P181" r:id="rId81" display="http://www.konkoly.hu/cgi-bin/IBVS?2545" xr:uid="{00000000-0004-0000-0100-000050000000}"/>
    <hyperlink ref="P184" r:id="rId82" display="http://www.bav-astro.de/sfs/BAVM_link.php?BAVMnr=34" xr:uid="{00000000-0004-0000-0100-000051000000}"/>
    <hyperlink ref="P194" r:id="rId83" display="http://www.konkoly.hu/cgi-bin/IBVS?2545" xr:uid="{00000000-0004-0000-0100-000052000000}"/>
    <hyperlink ref="P209" r:id="rId84" display="http://www.bav-astro.de/sfs/BAVM_link.php?BAVMnr=43" xr:uid="{00000000-0004-0000-0100-000053000000}"/>
    <hyperlink ref="P211" r:id="rId85" display="http://www.bav-astro.de/sfs/BAVM_link.php?BAVMnr=46" xr:uid="{00000000-0004-0000-0100-000054000000}"/>
    <hyperlink ref="P212" r:id="rId86" display="http://www.bav-astro.de/sfs/BAVM_link.php?BAVMnr=46" xr:uid="{00000000-0004-0000-0100-000055000000}"/>
    <hyperlink ref="P214" r:id="rId87" display="http://www.bav-astro.de/sfs/BAVM_link.php?BAVMnr=46" xr:uid="{00000000-0004-0000-0100-000056000000}"/>
    <hyperlink ref="P217" r:id="rId88" display="http://www.bav-astro.de/sfs/BAVM_link.php?BAVMnr=46" xr:uid="{00000000-0004-0000-0100-000057000000}"/>
    <hyperlink ref="P218" r:id="rId89" display="http://www.bav-astro.de/sfs/BAVM_link.php?BAVMnr=46" xr:uid="{00000000-0004-0000-0100-000058000000}"/>
    <hyperlink ref="P220" r:id="rId90" display="http://www.bav-astro.de/sfs/BAVM_link.php?BAVMnr=50" xr:uid="{00000000-0004-0000-0100-000059000000}"/>
    <hyperlink ref="P231" r:id="rId91" display="http://www.bav-astro.de/sfs/BAVM_link.php?BAVMnr=50" xr:uid="{00000000-0004-0000-0100-00005A000000}"/>
    <hyperlink ref="P232" r:id="rId92" display="http://www.konkoly.hu/cgi-bin/IBVS?3552" xr:uid="{00000000-0004-0000-0100-00005B000000}"/>
    <hyperlink ref="P233" r:id="rId93" display="http://www.bav-astro.de/sfs/BAVM_link.php?BAVMnr=50" xr:uid="{00000000-0004-0000-0100-00005C000000}"/>
    <hyperlink ref="P461" r:id="rId94" display="http://www.bav-astro.de/sfs/BAVM_link.php?BAVMnr=52" xr:uid="{00000000-0004-0000-0100-00005D000000}"/>
    <hyperlink ref="P463" r:id="rId95" display="http://www.konkoly.hu/cgi-bin/IBVS?3552" xr:uid="{00000000-0004-0000-0100-00005E000000}"/>
    <hyperlink ref="P466" r:id="rId96" display="http://www.bav-astro.de/sfs/BAVM_link.php?BAVMnr=56" xr:uid="{00000000-0004-0000-0100-00005F000000}"/>
    <hyperlink ref="P467" r:id="rId97" display="http://www.bav-astro.de/sfs/BAVM_link.php?BAVMnr=56" xr:uid="{00000000-0004-0000-0100-000060000000}"/>
    <hyperlink ref="P472" r:id="rId98" display="http://vsolj.cetus-net.org/no47.pdf" xr:uid="{00000000-0004-0000-0100-000061000000}"/>
    <hyperlink ref="P473" r:id="rId99" display="http://www.bav-astro.de/sfs/BAVM_link.php?BAVMnr=59" xr:uid="{00000000-0004-0000-0100-000062000000}"/>
    <hyperlink ref="P474" r:id="rId100" display="http://www.konkoly.hu/cgi-bin/IBVS?5745" xr:uid="{00000000-0004-0000-0100-000063000000}"/>
    <hyperlink ref="P483" r:id="rId101" display="http://www.konkoly.hu/cgi-bin/IBVS?3762" xr:uid="{00000000-0004-0000-0100-000064000000}"/>
    <hyperlink ref="P484" r:id="rId102" display="http://www.bav-astro.de/sfs/BAVM_link.php?BAVMnr=60" xr:uid="{00000000-0004-0000-0100-000065000000}"/>
    <hyperlink ref="P485" r:id="rId103" display="http://www.konkoly.hu/cgi-bin/IBVS?3762" xr:uid="{00000000-0004-0000-0100-000066000000}"/>
    <hyperlink ref="P489" r:id="rId104" display="http://www.konkoly.hu/cgi-bin/IBVS?5745" xr:uid="{00000000-0004-0000-0100-000067000000}"/>
    <hyperlink ref="P517" r:id="rId105" display="http://www.bav-astro.de/sfs/BAVM_link.php?BAVMnr=68" xr:uid="{00000000-0004-0000-0100-000068000000}"/>
    <hyperlink ref="P543" r:id="rId106" display="http://vsolj.cetus-net.org/no47.pdf" xr:uid="{00000000-0004-0000-0100-000069000000}"/>
    <hyperlink ref="P548" r:id="rId107" display="http://www.bav-astro.de/sfs/BAVM_link.php?BAVMnr=122" xr:uid="{00000000-0004-0000-0100-00006A000000}"/>
    <hyperlink ref="P563" r:id="rId108" display="http://vsolj.cetus-net.org/no47.pdf" xr:uid="{00000000-0004-0000-0100-00006B000000}"/>
    <hyperlink ref="P564" r:id="rId109" display="http://www.bav-astro.de/sfs/BAVM_link.php?BAVMnr=122" xr:uid="{00000000-0004-0000-0100-00006C000000}"/>
    <hyperlink ref="P565" r:id="rId110" display="http://www.bav-astro.de/sfs/BAVM_link.php?BAVMnr=122" xr:uid="{00000000-0004-0000-0100-00006D000000}"/>
    <hyperlink ref="P570" r:id="rId111" display="http://www.bav-astro.de/sfs/BAVM_link.php?BAVMnr=131" xr:uid="{00000000-0004-0000-0100-00006E000000}"/>
    <hyperlink ref="P571" r:id="rId112" display="http://www.bav-astro.de/sfs/BAVM_link.php?BAVMnr=131" xr:uid="{00000000-0004-0000-0100-00006F000000}"/>
    <hyperlink ref="P572" r:id="rId113" display="http://var.astro.cz/oejv/issues/oejv0074.pdf" xr:uid="{00000000-0004-0000-0100-000070000000}"/>
    <hyperlink ref="P574" r:id="rId114" display="http://var.astro.cz/oejv/issues/oejv0074.pdf" xr:uid="{00000000-0004-0000-0100-000071000000}"/>
    <hyperlink ref="P579" r:id="rId115" display="http://www.bav-astro.de/sfs/BAVM_link.php?BAVMnr=154" xr:uid="{00000000-0004-0000-0100-000072000000}"/>
    <hyperlink ref="P586" r:id="rId116" display="http://www.konkoly.hu/cgi-bin/IBVS?5371" xr:uid="{00000000-0004-0000-0100-000073000000}"/>
    <hyperlink ref="P589" r:id="rId117" display="http://www.bav-astro.de/sfs/BAVM_link.php?BAVMnr=172" xr:uid="{00000000-0004-0000-0100-000074000000}"/>
    <hyperlink ref="P590" r:id="rId118" display="http://www.bav-astro.de/sfs/BAVM_link.php?BAVMnr=171" xr:uid="{00000000-0004-0000-0100-000075000000}"/>
    <hyperlink ref="P592" r:id="rId119" display="http://vsolj.cetus-net.org/no43.pdf" xr:uid="{00000000-0004-0000-0100-000076000000}"/>
    <hyperlink ref="P593" r:id="rId120" display="http://var.astro.cz/oejv/issues/oejv0074.pdf" xr:uid="{00000000-0004-0000-0100-000077000000}"/>
    <hyperlink ref="P596" r:id="rId121" display="http://www.bav-astro.de/sfs/BAVM_link.php?BAVMnr=173" xr:uid="{00000000-0004-0000-0100-000078000000}"/>
    <hyperlink ref="P597" r:id="rId122" display="http://var.astro.cz/oejv/issues/oejv0074.pdf" xr:uid="{00000000-0004-0000-0100-000079000000}"/>
    <hyperlink ref="P598" r:id="rId123" display="http://www.bav-astro.de/sfs/BAVM_link.php?BAVMnr=179" xr:uid="{00000000-0004-0000-0100-00007A000000}"/>
    <hyperlink ref="P609" r:id="rId124" display="http://www.aavso.org/sites/default/files/jaavso/v36n2/186.pdf" xr:uid="{00000000-0004-0000-0100-00007B000000}"/>
    <hyperlink ref="P610" r:id="rId125" display="http://www.bav-astro.de/sfs/BAVM_link.php?BAVMnr=212" xr:uid="{00000000-0004-0000-0100-00007C000000}"/>
    <hyperlink ref="P611" r:id="rId126" display="http://www.konkoly.hu/cgi-bin/IBVS?5943" xr:uid="{00000000-0004-0000-0100-00007D000000}"/>
    <hyperlink ref="P613" r:id="rId127" display="http://www.konkoly.hu/cgi-bin/IBVS?5943" xr:uid="{00000000-0004-0000-0100-00007E000000}"/>
    <hyperlink ref="P614" r:id="rId128" display="http://www.konkoly.hu/cgi-bin/IBVS?5943" xr:uid="{00000000-0004-0000-0100-00007F000000}"/>
    <hyperlink ref="P618" r:id="rId129" display="http://vsolj.cetus-net.org/vsoljno55.pdf" xr:uid="{00000000-0004-0000-0100-000080000000}"/>
    <hyperlink ref="P619" r:id="rId130" display="http://www.bav-astro.de/sfs/BAVM_link.php?BAVMnr=234" xr:uid="{00000000-0004-0000-0100-000081000000}"/>
    <hyperlink ref="P621" r:id="rId131" display="http://www.bav-astro.de/sfs/BAVM_link.php?BAVMnr=234" xr:uid="{00000000-0004-0000-0100-000082000000}"/>
    <hyperlink ref="P622" r:id="rId132" display="http://www.bav-astro.de/sfs/BAVM_link.php?BAVMnr=238" xr:uid="{00000000-0004-0000-0100-000083000000}"/>
    <hyperlink ref="P623" r:id="rId133" display="http://www.bav-astro.de/sfs/BAVM_link.php?BAVMnr=238" xr:uid="{00000000-0004-0000-0100-00008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workbookViewId="0"/>
  </sheetViews>
  <sheetFormatPr defaultRowHeight="12.75"/>
  <sheetData>
    <row r="1" spans="1:6">
      <c r="A1">
        <v>42949.675000000003</v>
      </c>
      <c r="B1">
        <v>9923</v>
      </c>
      <c r="C1">
        <v>4.0000000000000001E-3</v>
      </c>
      <c r="D1">
        <v>17</v>
      </c>
      <c r="E1" t="s">
        <v>361</v>
      </c>
      <c r="F1" t="s">
        <v>362</v>
      </c>
    </row>
    <row r="2" spans="1:6">
      <c r="A2">
        <v>42981.756000000001</v>
      </c>
      <c r="B2">
        <v>9943</v>
      </c>
      <c r="C2">
        <v>-8.9999999999999993E-3</v>
      </c>
      <c r="D2">
        <v>17</v>
      </c>
      <c r="E2" t="s">
        <v>361</v>
      </c>
      <c r="F2" t="s">
        <v>362</v>
      </c>
    </row>
    <row r="3" spans="1:6">
      <c r="A3">
        <v>42981.764000000003</v>
      </c>
      <c r="B3">
        <v>9943</v>
      </c>
      <c r="C3">
        <v>-1E-3</v>
      </c>
      <c r="D3">
        <v>17</v>
      </c>
      <c r="E3" t="s">
        <v>363</v>
      </c>
      <c r="F3" t="s">
        <v>364</v>
      </c>
    </row>
    <row r="4" spans="1:6">
      <c r="A4">
        <v>43034.711000000003</v>
      </c>
      <c r="B4">
        <v>9976</v>
      </c>
      <c r="C4">
        <v>-8.0000000000000002E-3</v>
      </c>
      <c r="D4">
        <v>13</v>
      </c>
      <c r="E4" t="s">
        <v>363</v>
      </c>
      <c r="F4" t="s">
        <v>364</v>
      </c>
    </row>
    <row r="5" spans="1:6">
      <c r="A5">
        <v>43042.745999999999</v>
      </c>
      <c r="B5">
        <v>9981</v>
      </c>
      <c r="C5">
        <v>3.0000000000000001E-3</v>
      </c>
      <c r="D5">
        <v>7</v>
      </c>
      <c r="E5" t="s">
        <v>363</v>
      </c>
      <c r="F5" t="s">
        <v>364</v>
      </c>
    </row>
    <row r="6" spans="1:6">
      <c r="A6">
        <v>43371.707000000002</v>
      </c>
      <c r="B6">
        <v>10186</v>
      </c>
      <c r="C6">
        <v>2E-3</v>
      </c>
      <c r="D6">
        <v>9</v>
      </c>
      <c r="E6" t="s">
        <v>365</v>
      </c>
      <c r="F6" t="s">
        <v>366</v>
      </c>
    </row>
    <row r="7" spans="1:6">
      <c r="A7">
        <v>43416.641000000003</v>
      </c>
      <c r="B7">
        <v>10214</v>
      </c>
      <c r="C7">
        <v>5.0000000000000001E-3</v>
      </c>
      <c r="D7">
        <v>11</v>
      </c>
      <c r="E7" t="s">
        <v>365</v>
      </c>
      <c r="F7" t="s">
        <v>366</v>
      </c>
    </row>
    <row r="8" spans="1:6">
      <c r="A8">
        <v>43469.588000000003</v>
      </c>
      <c r="B8">
        <v>10247</v>
      </c>
      <c r="C8">
        <v>-3.0000000000000001E-3</v>
      </c>
      <c r="D8">
        <v>13</v>
      </c>
      <c r="E8" t="s">
        <v>363</v>
      </c>
      <c r="F8" t="s">
        <v>364</v>
      </c>
    </row>
    <row r="9" spans="1:6">
      <c r="A9">
        <v>43700.663</v>
      </c>
      <c r="B9">
        <v>10391</v>
      </c>
      <c r="C9">
        <v>-4.0000000000000001E-3</v>
      </c>
      <c r="D9">
        <v>8</v>
      </c>
      <c r="E9" t="s">
        <v>365</v>
      </c>
      <c r="F9" t="s">
        <v>366</v>
      </c>
    </row>
    <row r="10" spans="1:6">
      <c r="A10">
        <v>43724.733</v>
      </c>
      <c r="B10">
        <v>10406</v>
      </c>
      <c r="C10">
        <v>-4.0000000000000001E-3</v>
      </c>
      <c r="D10">
        <v>9</v>
      </c>
      <c r="E10" t="s">
        <v>365</v>
      </c>
      <c r="F10" t="s">
        <v>366</v>
      </c>
    </row>
    <row r="11" spans="1:6">
      <c r="A11">
        <v>43753.620999999999</v>
      </c>
      <c r="B11">
        <v>10424</v>
      </c>
      <c r="C11">
        <v>0</v>
      </c>
      <c r="D11">
        <v>9</v>
      </c>
      <c r="E11" t="s">
        <v>365</v>
      </c>
      <c r="F11" t="s">
        <v>366</v>
      </c>
    </row>
    <row r="12" spans="1:6">
      <c r="A12">
        <v>43777.692999999999</v>
      </c>
      <c r="B12">
        <v>10439</v>
      </c>
      <c r="C12">
        <v>2E-3</v>
      </c>
      <c r="D12">
        <v>11</v>
      </c>
      <c r="E12" t="s">
        <v>365</v>
      </c>
      <c r="F12" t="s">
        <v>366</v>
      </c>
    </row>
    <row r="13" spans="1:6">
      <c r="A13">
        <v>43777.695</v>
      </c>
      <c r="B13">
        <v>10439</v>
      </c>
      <c r="C13">
        <v>3.0000000000000001E-3</v>
      </c>
      <c r="D13">
        <v>16</v>
      </c>
      <c r="E13" t="s">
        <v>363</v>
      </c>
      <c r="F13" t="s">
        <v>364</v>
      </c>
    </row>
    <row r="14" spans="1:6">
      <c r="A14">
        <v>43822.616999999998</v>
      </c>
      <c r="B14">
        <v>10467</v>
      </c>
      <c r="C14">
        <v>-6.0000000000000001E-3</v>
      </c>
      <c r="D14">
        <v>16</v>
      </c>
      <c r="E14" t="s">
        <v>363</v>
      </c>
      <c r="F14" t="s">
        <v>364</v>
      </c>
    </row>
    <row r="15" spans="1:6">
      <c r="A15">
        <v>43822.624000000003</v>
      </c>
      <c r="B15">
        <v>10467</v>
      </c>
      <c r="C15">
        <v>1E-3</v>
      </c>
      <c r="D15">
        <v>12</v>
      </c>
      <c r="E15" t="s">
        <v>365</v>
      </c>
      <c r="F15" t="s">
        <v>366</v>
      </c>
    </row>
    <row r="16" spans="1:6">
      <c r="A16">
        <v>44191.703999999998</v>
      </c>
      <c r="B16">
        <v>10697</v>
      </c>
      <c r="C16">
        <v>2E-3</v>
      </c>
      <c r="D16">
        <v>16</v>
      </c>
      <c r="E16" t="s">
        <v>363</v>
      </c>
      <c r="F16" t="s">
        <v>364</v>
      </c>
    </row>
    <row r="17" spans="1:6">
      <c r="A17">
        <v>44228.605000000003</v>
      </c>
      <c r="B17">
        <v>10720</v>
      </c>
      <c r="C17">
        <v>-5.0000000000000001E-3</v>
      </c>
      <c r="D17">
        <v>8</v>
      </c>
      <c r="E17" t="s">
        <v>365</v>
      </c>
      <c r="F17" t="s">
        <v>366</v>
      </c>
    </row>
    <row r="18" spans="1:6">
      <c r="A18">
        <v>44520.656999999999</v>
      </c>
      <c r="B18">
        <v>10902</v>
      </c>
      <c r="C18">
        <v>-7.0000000000000001E-3</v>
      </c>
      <c r="D18">
        <v>12</v>
      </c>
      <c r="E18" t="s">
        <v>363</v>
      </c>
      <c r="F18" t="s">
        <v>364</v>
      </c>
    </row>
    <row r="19" spans="1:6">
      <c r="A19">
        <v>44791.86</v>
      </c>
      <c r="B19">
        <v>11071</v>
      </c>
      <c r="C19">
        <v>3.0000000000000001E-3</v>
      </c>
      <c r="D19">
        <v>12</v>
      </c>
      <c r="E19" t="s">
        <v>367</v>
      </c>
      <c r="F19" t="s">
        <v>368</v>
      </c>
    </row>
    <row r="20" spans="1:6">
      <c r="A20">
        <v>44828.769</v>
      </c>
      <c r="B20">
        <v>11094</v>
      </c>
      <c r="C20">
        <v>4.0000000000000001E-3</v>
      </c>
      <c r="D20">
        <v>11</v>
      </c>
      <c r="E20" t="s">
        <v>361</v>
      </c>
      <c r="F20" t="s">
        <v>369</v>
      </c>
    </row>
    <row r="21" spans="1:6">
      <c r="A21">
        <v>45173.783000000003</v>
      </c>
      <c r="B21">
        <v>11309</v>
      </c>
      <c r="C21">
        <v>0.01</v>
      </c>
      <c r="D21">
        <v>15</v>
      </c>
      <c r="E21" t="s">
        <v>363</v>
      </c>
      <c r="F21" t="s">
        <v>364</v>
      </c>
    </row>
    <row r="22" spans="1:6">
      <c r="A22">
        <v>45202.661</v>
      </c>
      <c r="B22">
        <v>11327</v>
      </c>
      <c r="C22">
        <v>3.0000000000000001E-3</v>
      </c>
      <c r="D22">
        <v>12</v>
      </c>
      <c r="E22" t="s">
        <v>361</v>
      </c>
      <c r="F22" t="s">
        <v>369</v>
      </c>
    </row>
    <row r="23" spans="1:6">
      <c r="A23">
        <v>45494.716999999997</v>
      </c>
      <c r="B23">
        <v>11509</v>
      </c>
      <c r="C23">
        <v>5.0000000000000001E-3</v>
      </c>
      <c r="D23">
        <v>12</v>
      </c>
      <c r="E23" t="s">
        <v>361</v>
      </c>
      <c r="F23" t="s">
        <v>369</v>
      </c>
    </row>
    <row r="24" spans="1:6">
      <c r="A24">
        <v>45510.756999999998</v>
      </c>
      <c r="B24">
        <v>11519</v>
      </c>
      <c r="C24">
        <v>-2E-3</v>
      </c>
      <c r="D24">
        <v>12</v>
      </c>
      <c r="E24" t="s">
        <v>361</v>
      </c>
      <c r="F24" t="s">
        <v>369</v>
      </c>
    </row>
    <row r="25" spans="1:6">
      <c r="A25">
        <v>45555.690999999999</v>
      </c>
      <c r="B25">
        <v>11547</v>
      </c>
      <c r="C25">
        <v>1E-3</v>
      </c>
      <c r="D25">
        <v>11</v>
      </c>
      <c r="E25" t="s">
        <v>361</v>
      </c>
      <c r="F25" t="s">
        <v>369</v>
      </c>
    </row>
    <row r="26" spans="1:6">
      <c r="A26">
        <v>45900.701999999997</v>
      </c>
      <c r="B26">
        <v>11762</v>
      </c>
      <c r="C26">
        <v>3.0000000000000001E-3</v>
      </c>
      <c r="D26">
        <v>15</v>
      </c>
      <c r="E26" t="s">
        <v>361</v>
      </c>
      <c r="F26" t="s">
        <v>369</v>
      </c>
    </row>
    <row r="27" spans="1:6">
      <c r="A27">
        <v>45945.629000000001</v>
      </c>
      <c r="B27">
        <v>11790</v>
      </c>
      <c r="C27">
        <v>-1E-3</v>
      </c>
      <c r="D27">
        <v>9</v>
      </c>
      <c r="E27" t="s">
        <v>361</v>
      </c>
      <c r="F27" t="s">
        <v>369</v>
      </c>
    </row>
    <row r="28" spans="1:6">
      <c r="A28">
        <v>46030.673000000003</v>
      </c>
      <c r="B28">
        <v>11843</v>
      </c>
      <c r="C28">
        <v>-6.0000000000000001E-3</v>
      </c>
      <c r="D28">
        <v>11</v>
      </c>
      <c r="E28" t="s">
        <v>370</v>
      </c>
      <c r="F28" t="s">
        <v>371</v>
      </c>
    </row>
    <row r="29" spans="1:6">
      <c r="A29">
        <v>46330.764000000003</v>
      </c>
      <c r="B29">
        <v>12030</v>
      </c>
      <c r="C29">
        <v>8.0000000000000002E-3</v>
      </c>
      <c r="D29">
        <v>7</v>
      </c>
      <c r="E29" t="s">
        <v>370</v>
      </c>
      <c r="F29" t="s">
        <v>371</v>
      </c>
    </row>
    <row r="30" spans="1:6">
      <c r="A30">
        <v>46375.686999999998</v>
      </c>
      <c r="B30">
        <v>12058</v>
      </c>
      <c r="C30">
        <v>0</v>
      </c>
      <c r="D30">
        <v>10</v>
      </c>
      <c r="E30" t="s">
        <v>370</v>
      </c>
      <c r="F30" t="s">
        <v>371</v>
      </c>
    </row>
    <row r="31" spans="1:6">
      <c r="A31">
        <v>46683.790999999997</v>
      </c>
      <c r="B31">
        <v>12250</v>
      </c>
      <c r="C31">
        <v>3.0000000000000001E-3</v>
      </c>
      <c r="D31">
        <v>10</v>
      </c>
      <c r="E31" t="s">
        <v>370</v>
      </c>
      <c r="F31" t="s">
        <v>371</v>
      </c>
    </row>
    <row r="32" spans="1:6">
      <c r="A32">
        <v>47118.663</v>
      </c>
      <c r="B32">
        <v>12521</v>
      </c>
      <c r="C32">
        <v>3.0000000000000001E-3</v>
      </c>
      <c r="D32">
        <v>7</v>
      </c>
      <c r="E32" t="s">
        <v>370</v>
      </c>
      <c r="F32" t="s">
        <v>371</v>
      </c>
    </row>
    <row r="33" spans="1:6">
      <c r="A33">
        <v>47118.663999999997</v>
      </c>
      <c r="B33">
        <v>12521</v>
      </c>
      <c r="C33">
        <v>4.0000000000000001E-3</v>
      </c>
      <c r="D33">
        <v>13</v>
      </c>
      <c r="E33" t="s">
        <v>372</v>
      </c>
      <c r="F33" t="s">
        <v>373</v>
      </c>
    </row>
    <row r="34" spans="1:6">
      <c r="A34">
        <v>47126.678</v>
      </c>
      <c r="B34">
        <v>12526</v>
      </c>
      <c r="C34">
        <v>-5.0000000000000001E-3</v>
      </c>
      <c r="D34">
        <v>10</v>
      </c>
      <c r="E34" t="s">
        <v>370</v>
      </c>
      <c r="F34" t="s">
        <v>371</v>
      </c>
    </row>
    <row r="35" spans="1:6">
      <c r="A35">
        <v>47465.277999999998</v>
      </c>
      <c r="B35">
        <v>12737</v>
      </c>
      <c r="C35">
        <v>5.0000000000000001E-3</v>
      </c>
      <c r="D35">
        <v>12</v>
      </c>
      <c r="E35" t="s">
        <v>363</v>
      </c>
      <c r="F35" t="s">
        <v>364</v>
      </c>
    </row>
    <row r="36" spans="1:6">
      <c r="A36">
        <v>47481.321000000004</v>
      </c>
      <c r="B36">
        <v>12747</v>
      </c>
      <c r="C36">
        <v>1E-3</v>
      </c>
      <c r="D36">
        <v>13</v>
      </c>
      <c r="E36" t="s">
        <v>363</v>
      </c>
      <c r="F36" t="s">
        <v>364</v>
      </c>
    </row>
    <row r="37" spans="1:6">
      <c r="A37">
        <v>47532.663999999997</v>
      </c>
      <c r="B37">
        <v>12779</v>
      </c>
      <c r="C37">
        <v>-6.0000000000000001E-3</v>
      </c>
      <c r="D37">
        <v>10</v>
      </c>
      <c r="E37" t="s">
        <v>365</v>
      </c>
      <c r="F37" t="s">
        <v>374</v>
      </c>
    </row>
    <row r="38" spans="1:6">
      <c r="A38">
        <v>47861.635000000002</v>
      </c>
      <c r="B38">
        <v>12984</v>
      </c>
      <c r="C38">
        <v>3.0000000000000001E-3</v>
      </c>
      <c r="D38">
        <v>13</v>
      </c>
      <c r="E38" t="s">
        <v>363</v>
      </c>
      <c r="F38" t="s">
        <v>364</v>
      </c>
    </row>
    <row r="39" spans="1:6">
      <c r="A39">
        <v>48506.711000000003</v>
      </c>
      <c r="B39">
        <v>13386</v>
      </c>
      <c r="C39">
        <v>-7.0000000000000001E-3</v>
      </c>
      <c r="D39">
        <v>20</v>
      </c>
      <c r="E39" t="s">
        <v>363</v>
      </c>
      <c r="F39" t="s">
        <v>364</v>
      </c>
    </row>
    <row r="40" spans="1:6">
      <c r="A40">
        <v>48506.718999999997</v>
      </c>
      <c r="B40">
        <v>13386</v>
      </c>
      <c r="C40">
        <v>1E-3</v>
      </c>
      <c r="D40">
        <v>14</v>
      </c>
      <c r="E40" t="s">
        <v>361</v>
      </c>
      <c r="F40" t="s">
        <v>369</v>
      </c>
    </row>
    <row r="41" spans="1:6">
      <c r="A41">
        <v>48527.576999999997</v>
      </c>
      <c r="B41">
        <v>13399</v>
      </c>
      <c r="C41">
        <v>-2E-3</v>
      </c>
      <c r="D41">
        <v>12</v>
      </c>
      <c r="E41" t="s">
        <v>375</v>
      </c>
      <c r="F41" t="s">
        <v>376</v>
      </c>
    </row>
    <row r="42" spans="1:6">
      <c r="A42">
        <v>49225.625999999997</v>
      </c>
      <c r="B42">
        <v>13834</v>
      </c>
      <c r="C42">
        <v>6.0000000000000001E-3</v>
      </c>
      <c r="D42">
        <v>11</v>
      </c>
      <c r="E42" t="s">
        <v>377</v>
      </c>
      <c r="F42" t="s">
        <v>378</v>
      </c>
    </row>
    <row r="43" spans="1:6">
      <c r="A43">
        <v>49241.665000000001</v>
      </c>
      <c r="B43">
        <v>13844</v>
      </c>
      <c r="C43">
        <v>-2E-3</v>
      </c>
      <c r="D43">
        <v>13</v>
      </c>
      <c r="E43" t="s">
        <v>361</v>
      </c>
      <c r="F43" t="s">
        <v>369</v>
      </c>
    </row>
    <row r="44" spans="1:6">
      <c r="A44">
        <v>49241.677000000003</v>
      </c>
      <c r="B44">
        <v>13844</v>
      </c>
      <c r="C44">
        <v>0.01</v>
      </c>
      <c r="D44">
        <v>20</v>
      </c>
      <c r="E44" t="s">
        <v>363</v>
      </c>
      <c r="F44" t="s">
        <v>364</v>
      </c>
    </row>
    <row r="45" spans="1:6">
      <c r="A45">
        <v>49602.724000000002</v>
      </c>
      <c r="B45">
        <v>14069</v>
      </c>
      <c r="C45">
        <v>2E-3</v>
      </c>
      <c r="D45">
        <v>14</v>
      </c>
      <c r="E45" t="s">
        <v>361</v>
      </c>
      <c r="F45" t="s">
        <v>369</v>
      </c>
    </row>
    <row r="47" spans="1:6">
      <c r="A47">
        <v>49963.775999999998</v>
      </c>
      <c r="B47">
        <v>14294</v>
      </c>
      <c r="C47">
        <v>-2E-3</v>
      </c>
      <c r="D47">
        <v>12</v>
      </c>
      <c r="E47" t="s">
        <v>361</v>
      </c>
      <c r="F47" t="s">
        <v>369</v>
      </c>
    </row>
    <row r="48" spans="1:6">
      <c r="A48">
        <v>49984.635000000002</v>
      </c>
      <c r="B48">
        <v>14307</v>
      </c>
      <c r="C48">
        <v>-4.0000000000000001E-3</v>
      </c>
      <c r="D48">
        <v>12</v>
      </c>
      <c r="E48" t="s">
        <v>361</v>
      </c>
      <c r="F48" t="s">
        <v>369</v>
      </c>
    </row>
    <row r="49" spans="1:6">
      <c r="A49">
        <v>50053.652000000002</v>
      </c>
      <c r="B49">
        <v>14350</v>
      </c>
      <c r="C49">
        <v>1.2E-2</v>
      </c>
      <c r="D49">
        <v>19</v>
      </c>
      <c r="E49" t="s">
        <v>363</v>
      </c>
      <c r="F49" t="s">
        <v>364</v>
      </c>
    </row>
    <row r="50" spans="1:6">
      <c r="A50">
        <v>50321.625</v>
      </c>
      <c r="B50">
        <v>14517</v>
      </c>
      <c r="C50">
        <v>1E-3</v>
      </c>
      <c r="D50">
        <v>13</v>
      </c>
      <c r="E50" t="s">
        <v>361</v>
      </c>
      <c r="F50" t="s">
        <v>369</v>
      </c>
    </row>
    <row r="51" spans="1:6">
      <c r="A51">
        <v>50337.665999999997</v>
      </c>
      <c r="B51">
        <v>14527</v>
      </c>
      <c r="C51">
        <v>-5.0000000000000001E-3</v>
      </c>
      <c r="D51">
        <v>16</v>
      </c>
      <c r="E51" t="s">
        <v>377</v>
      </c>
      <c r="F51" t="s">
        <v>379</v>
      </c>
    </row>
    <row r="52" spans="1:6">
      <c r="A52">
        <v>50427.536999999997</v>
      </c>
      <c r="B52">
        <v>14583</v>
      </c>
      <c r="C52">
        <v>3.0000000000000001E-3</v>
      </c>
      <c r="D52">
        <v>9</v>
      </c>
      <c r="E52" t="s">
        <v>372</v>
      </c>
      <c r="F52" t="s">
        <v>380</v>
      </c>
    </row>
    <row r="53" spans="1:6">
      <c r="A53">
        <v>50698.731</v>
      </c>
      <c r="B53">
        <v>14752</v>
      </c>
      <c r="C53">
        <v>5.0000000000000001E-3</v>
      </c>
      <c r="D53">
        <v>17</v>
      </c>
      <c r="E53" t="s">
        <v>363</v>
      </c>
      <c r="F53" t="s">
        <v>364</v>
      </c>
    </row>
    <row r="54" spans="1:6">
      <c r="A54">
        <v>50719.584000000003</v>
      </c>
      <c r="B54">
        <v>14765</v>
      </c>
      <c r="C54">
        <v>-3.0000000000000001E-3</v>
      </c>
      <c r="D54">
        <v>16</v>
      </c>
      <c r="E54" t="s">
        <v>361</v>
      </c>
      <c r="F54" t="s">
        <v>369</v>
      </c>
    </row>
    <row r="55" spans="1:6">
      <c r="A55">
        <v>50796.61</v>
      </c>
      <c r="B55">
        <v>14813</v>
      </c>
      <c r="C55">
        <v>-3.0000000000000001E-3</v>
      </c>
      <c r="D55">
        <v>12</v>
      </c>
      <c r="E55" t="s">
        <v>372</v>
      </c>
      <c r="F55" t="s">
        <v>381</v>
      </c>
    </row>
    <row r="56" spans="1:6">
      <c r="A56">
        <v>51027.684000000001</v>
      </c>
      <c r="B56">
        <v>14957</v>
      </c>
      <c r="C56">
        <v>-4.0000000000000001E-3</v>
      </c>
      <c r="D56">
        <v>14</v>
      </c>
      <c r="E56" t="s">
        <v>361</v>
      </c>
      <c r="F56" t="s">
        <v>369</v>
      </c>
    </row>
    <row r="57" spans="1:6">
      <c r="A57">
        <v>51425.65</v>
      </c>
      <c r="B57">
        <v>15205</v>
      </c>
      <c r="C57">
        <v>-2E-3</v>
      </c>
      <c r="D57">
        <v>16</v>
      </c>
      <c r="E57" t="s">
        <v>361</v>
      </c>
      <c r="F57" t="s">
        <v>369</v>
      </c>
    </row>
    <row r="58" spans="1:6">
      <c r="A58">
        <v>51433.678</v>
      </c>
      <c r="B58">
        <v>15210</v>
      </c>
      <c r="C58">
        <v>3.0000000000000001E-3</v>
      </c>
      <c r="D58">
        <v>14</v>
      </c>
      <c r="E58" t="s">
        <v>372</v>
      </c>
      <c r="F58" t="s">
        <v>381</v>
      </c>
    </row>
    <row r="59" spans="1:6">
      <c r="A59">
        <v>51433.688999999998</v>
      </c>
      <c r="B59">
        <v>15210</v>
      </c>
      <c r="C59">
        <v>1.4E-2</v>
      </c>
      <c r="D59">
        <v>16</v>
      </c>
      <c r="E59" t="s">
        <v>372</v>
      </c>
      <c r="F59" t="s">
        <v>382</v>
      </c>
    </row>
    <row r="60" spans="1:6">
      <c r="A60">
        <v>51462.561000000002</v>
      </c>
      <c r="B60">
        <v>15228</v>
      </c>
      <c r="C60">
        <v>1E-3</v>
      </c>
      <c r="D60">
        <v>12</v>
      </c>
      <c r="E60" t="s">
        <v>372</v>
      </c>
      <c r="F60" t="s">
        <v>381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2025-01-05T07:14:50Z</dcterms:modified>
</cp:coreProperties>
</file>