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1B5837-0397-4C7D-B49C-A8224B59CB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33" i="1"/>
  <c r="F33" i="1" s="1"/>
  <c r="G33" i="1" s="1"/>
  <c r="K33" i="1" s="1"/>
  <c r="Q33" i="1"/>
  <c r="F14" i="1"/>
  <c r="F15" i="1" s="1"/>
  <c r="E31" i="1"/>
  <c r="F31" i="1" s="1"/>
  <c r="G31" i="1" s="1"/>
  <c r="U31" i="1" s="1"/>
  <c r="Q31" i="1"/>
  <c r="E32" i="1"/>
  <c r="F32" i="1" s="1"/>
  <c r="G32" i="1" s="1"/>
  <c r="K32" i="1" s="1"/>
  <c r="Q32" i="1"/>
  <c r="E30" i="1"/>
  <c r="F30" i="1" s="1"/>
  <c r="G30" i="1" s="1"/>
  <c r="K30" i="1" s="1"/>
  <c r="Q30" i="1"/>
  <c r="E29" i="1"/>
  <c r="F29" i="1" s="1"/>
  <c r="G29" i="1" s="1"/>
  <c r="K29" i="1" s="1"/>
  <c r="Q29" i="1"/>
  <c r="E28" i="1"/>
  <c r="F28" i="1" s="1"/>
  <c r="G28" i="1" s="1"/>
  <c r="K28" i="1" s="1"/>
  <c r="D9" i="1"/>
  <c r="C9" i="1"/>
  <c r="E21" i="1"/>
  <c r="F21" i="1" s="1"/>
  <c r="G21" i="1" s="1"/>
  <c r="I21" i="1" s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/>
  <c r="G26" i="1" s="1"/>
  <c r="K26" i="1" s="1"/>
  <c r="Q28" i="1"/>
  <c r="Q22" i="1"/>
  <c r="Q23" i="1"/>
  <c r="Q24" i="1"/>
  <c r="Q25" i="1"/>
  <c r="Q26" i="1"/>
  <c r="C17" i="1"/>
  <c r="Q21" i="1"/>
  <c r="C12" i="1"/>
  <c r="C11" i="1"/>
  <c r="O27" i="1" l="1"/>
  <c r="T27" i="1" s="1"/>
  <c r="O33" i="1"/>
  <c r="T33" i="1" s="1"/>
  <c r="O31" i="1"/>
  <c r="T31" i="1" s="1"/>
  <c r="O32" i="1"/>
  <c r="T32" i="1" s="1"/>
  <c r="O30" i="1"/>
  <c r="T30" i="1" s="1"/>
  <c r="O23" i="1"/>
  <c r="T23" i="1" s="1"/>
  <c r="O25" i="1"/>
  <c r="T25" i="1" s="1"/>
  <c r="O24" i="1"/>
  <c r="T24" i="1" s="1"/>
  <c r="O26" i="1"/>
  <c r="T26" i="1" s="1"/>
  <c r="O28" i="1"/>
  <c r="T28" i="1" s="1"/>
  <c r="O22" i="1"/>
  <c r="T22" i="1" s="1"/>
  <c r="O21" i="1"/>
  <c r="T21" i="1" s="1"/>
  <c r="C15" i="1"/>
  <c r="O29" i="1"/>
  <c r="T29" i="1" s="1"/>
  <c r="C16" i="1"/>
  <c r="D18" i="1" s="1"/>
  <c r="F16" i="1" l="1"/>
  <c r="F17" i="1" s="1"/>
  <c r="C18" i="1"/>
  <c r="T19" i="1"/>
  <c r="F18" i="1" l="1"/>
</calcChain>
</file>

<file path=xl/sharedStrings.xml><?xml version="1.0" encoding="utf-8"?>
<sst xmlns="http://schemas.openxmlformats.org/spreadsheetml/2006/main" count="82" uniqueCount="66">
  <si>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</si>
  <si>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</si>
  <si>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</si>
  <si>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</si>
  <si>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</si>
  <si>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</si>
  <si>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</si>
  <si>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</si>
  <si>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</si>
  <si>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</si>
  <si>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</si>
  <si>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</si>
  <si>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</si>
  <si>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</si>
  <si>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</si>
  <si>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</si>
  <si>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</si>
  <si>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</si>
  <si>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</si>
  <si>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</si>
  <si>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</si>
  <si>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</si>
  <si>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</si>
  <si>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</si>
  <si>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</si>
  <si>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</si>
  <si>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</si>
  <si>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</si>
  <si>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</si>
  <si>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</si>
  <si>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</si>
  <si>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</si>
  <si>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</si>
  <si>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</si>
  <si>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</si>
  <si>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G1963-0488</t>
  </si>
  <si>
    <t>G1963-0488_Leo.xls</t>
  </si>
  <si>
    <t>EW</t>
  </si>
  <si>
    <t>Leo</t>
  </si>
  <si>
    <t>VSX</t>
  </si>
  <si>
    <t>IBVS 5992</t>
  </si>
  <si>
    <t>I</t>
  </si>
  <si>
    <t>II</t>
  </si>
  <si>
    <t>IBVS 6029</t>
  </si>
  <si>
    <t>IBVS 6063</t>
  </si>
  <si>
    <t>wt</t>
  </si>
  <si>
    <t>CCD</t>
  </si>
  <si>
    <t>pg</t>
  </si>
  <si>
    <t>vis</t>
  </si>
  <si>
    <t>PE</t>
  </si>
  <si>
    <t>s5</t>
  </si>
  <si>
    <t>s6</t>
  </si>
  <si>
    <t>s7</t>
  </si>
  <si>
    <t>PT Leo / GSC 1963-0488</t>
  </si>
  <si>
    <t>2020JAVSO..48….1</t>
  </si>
  <si>
    <t>RHN 2021</t>
  </si>
  <si>
    <t>JBAV, 60</t>
  </si>
  <si>
    <t>VSB, 108</t>
  </si>
  <si>
    <t>OEJV 226</t>
  </si>
  <si>
    <t>JBAV 96</t>
  </si>
  <si>
    <t xml:space="preserve">Mag </t>
  </si>
  <si>
    <t>Next ToM-P</t>
  </si>
  <si>
    <t>Next ToM-S</t>
  </si>
  <si>
    <t>11.23-11.75</t>
  </si>
  <si>
    <t>VSX 1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</si>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</sst>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7" fillId="3" borderId="7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Leo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7B-4E1A-BF8A-78F43B2FD90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-2.281000000948552E-3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7B-4E1A-BF8A-78F43B2FD90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7B-4E1A-BF8A-78F43B2FD90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3.0999999580672011E-4</c:v>
                </c:pt>
                <c:pt idx="2">
                  <c:v>1.7685000057099387E-3</c:v>
                </c:pt>
                <c:pt idx="3">
                  <c:v>7.7849999797763303E-4</c:v>
                </c:pt>
                <c:pt idx="4">
                  <c:v>2.8250000032130629E-3</c:v>
                </c:pt>
                <c:pt idx="5">
                  <c:v>1.4284999997471459E-3</c:v>
                </c:pt>
                <c:pt idx="6">
                  <c:v>0</c:v>
                </c:pt>
                <c:pt idx="7">
                  <c:v>2.781999995931983E-3</c:v>
                </c:pt>
                <c:pt idx="8">
                  <c:v>3.8750000021536835E-3</c:v>
                </c:pt>
                <c:pt idx="9">
                  <c:v>3.7685000061173923E-3</c:v>
                </c:pt>
                <c:pt idx="11">
                  <c:v>5.6379998786724173E-3</c:v>
                </c:pt>
                <c:pt idx="12">
                  <c:v>-5.6500002392567694E-4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7B-4E1A-BF8A-78F43B2FD90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7B-4E1A-BF8A-78F43B2FD90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7B-4E1A-BF8A-78F43B2FD90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5.9999999999999995E-4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7">
                    <c:v>4.0000000000000002E-4</c:v>
                  </c:pt>
                  <c:pt idx="8">
                    <c:v>2.0000000000000001E-4</c:v>
                  </c:pt>
                  <c:pt idx="9">
                    <c:v>1.4E-3</c:v>
                  </c:pt>
                  <c:pt idx="10">
                    <c:v>2.0000000000000001E-4</c:v>
                  </c:pt>
                  <c:pt idx="1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7B-4E1A-BF8A-78F43B2FD90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3.9893352220785085E-3</c:v>
                </c:pt>
                <c:pt idx="1">
                  <c:v>1.9295550486844669E-3</c:v>
                </c:pt>
                <c:pt idx="2">
                  <c:v>1.861118946601572E-3</c:v>
                </c:pt>
                <c:pt idx="3">
                  <c:v>1.5639346500948116E-3</c:v>
                </c:pt>
                <c:pt idx="4">
                  <c:v>1.4837786039243262E-3</c:v>
                </c:pt>
                <c:pt idx="5">
                  <c:v>1.208150633150098E-3</c:v>
                </c:pt>
                <c:pt idx="6">
                  <c:v>3.8503384571271081E-4</c:v>
                </c:pt>
                <c:pt idx="7">
                  <c:v>-1.0138251950275626E-3</c:v>
                </c:pt>
                <c:pt idx="8">
                  <c:v>-1.6764206054081295E-3</c:v>
                </c:pt>
                <c:pt idx="9">
                  <c:v>-1.6967212228455632E-3</c:v>
                </c:pt>
                <c:pt idx="10">
                  <c:v>-1.9373986460728691E-3</c:v>
                </c:pt>
                <c:pt idx="11">
                  <c:v>-1.9916033874779757E-3</c:v>
                </c:pt>
                <c:pt idx="12">
                  <c:v>-2.4131028051995363E-3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7B-4E1A-BF8A-78F43B2FD90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-8611</c:v>
                </c:pt>
                <c:pt idx="1">
                  <c:v>-3690</c:v>
                </c:pt>
                <c:pt idx="2">
                  <c:v>-3526.5</c:v>
                </c:pt>
                <c:pt idx="3">
                  <c:v>-2816.5</c:v>
                </c:pt>
                <c:pt idx="4">
                  <c:v>-2625</c:v>
                </c:pt>
                <c:pt idx="5">
                  <c:v>-1966.5</c:v>
                </c:pt>
                <c:pt idx="6">
                  <c:v>0</c:v>
                </c:pt>
                <c:pt idx="7">
                  <c:v>3342</c:v>
                </c:pt>
                <c:pt idx="8">
                  <c:v>4925</c:v>
                </c:pt>
                <c:pt idx="9">
                  <c:v>4973.5</c:v>
                </c:pt>
                <c:pt idx="10">
                  <c:v>5548.5</c:v>
                </c:pt>
                <c:pt idx="11">
                  <c:v>5678</c:v>
                </c:pt>
                <c:pt idx="12">
                  <c:v>6685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0">
                  <c:v>-2.490649999526795E-2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7B-4E1A-BF8A-78F43B2F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54392"/>
        <c:axId val="1"/>
      </c:scatterChart>
      <c:valAx>
        <c:axId val="80305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5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</xdr:rowOff>
    </xdr:from>
    <xdr:to>
      <xdr:col>17</xdr:col>
      <xdr:colOff>485775</xdr:colOff>
      <xdr:row>18</xdr:row>
      <xdr:rowOff>95251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CF80EDC-0631-B398-2509-905EE5938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9.140625" customWidth="1"/>
  </cols>
  <sheetData>
    <row r="1" spans="1:6" ht="20.25" x14ac:dyDescent="0.3">
      <c r="A1" s="1" t="s">
        <v>53</v>
      </c>
      <c r="E1" t="s">
        <v>36</v>
      </c>
    </row>
    <row r="2" spans="1:6" s="9" customFormat="1" ht="12.95" customHeight="1" x14ac:dyDescent="0.2">
      <c r="A2" s="9" t="s">
        <v>23</v>
      </c>
      <c r="B2" s="9" t="s">
        <v>37</v>
      </c>
      <c r="C2" s="10" t="s">
        <v>34</v>
      </c>
      <c r="D2" s="11" t="s">
        <v>38</v>
      </c>
      <c r="E2" s="3" t="s">
        <v>35</v>
      </c>
      <c r="F2" s="9" t="s">
        <v>35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2" t="s">
        <v>0</v>
      </c>
      <c r="C4" s="13" t="s">
        <v>33</v>
      </c>
      <c r="D4" s="14" t="s">
        <v>33</v>
      </c>
    </row>
    <row r="5" spans="1:6" s="9" customFormat="1" ht="12.95" customHeight="1" thickTop="1" x14ac:dyDescent="0.2">
      <c r="A5" s="15" t="s">
        <v>25</v>
      </c>
      <c r="C5" s="16">
        <v>-9.5</v>
      </c>
      <c r="D5" s="9" t="s">
        <v>26</v>
      </c>
    </row>
    <row r="6" spans="1:6" s="9" customFormat="1" ht="12.95" customHeight="1" x14ac:dyDescent="0.2">
      <c r="A6" s="12" t="s">
        <v>1</v>
      </c>
      <c r="E6" s="57" t="s">
        <v>65</v>
      </c>
      <c r="F6" s="58"/>
    </row>
    <row r="7" spans="1:6" s="9" customFormat="1" ht="12.95" customHeight="1" x14ac:dyDescent="0.2">
      <c r="A7" s="9" t="s">
        <v>2</v>
      </c>
      <c r="C7" s="46">
        <v>57150.635999999999</v>
      </c>
      <c r="D7" s="18" t="s">
        <v>39</v>
      </c>
      <c r="E7" s="59">
        <v>53473.487000000001</v>
      </c>
      <c r="F7" s="60" t="s">
        <v>64</v>
      </c>
    </row>
    <row r="8" spans="1:6" s="9" customFormat="1" ht="12.95" customHeight="1" x14ac:dyDescent="0.2">
      <c r="A8" s="9" t="s">
        <v>3</v>
      </c>
      <c r="C8" s="46">
        <v>0.42702899999999999</v>
      </c>
      <c r="D8" s="18" t="s">
        <v>39</v>
      </c>
      <c r="E8" s="61">
        <v>0.42703049999999998</v>
      </c>
      <c r="F8" s="62" t="s">
        <v>64</v>
      </c>
    </row>
    <row r="9" spans="1:6" s="9" customFormat="1" ht="12.95" customHeight="1" x14ac:dyDescent="0.2">
      <c r="A9" s="19" t="s">
        <v>28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9" customFormat="1" ht="12.95" customHeight="1" thickBot="1" x14ac:dyDescent="0.25">
      <c r="C10" s="23" t="s">
        <v>19</v>
      </c>
      <c r="D10" s="23" t="s">
        <v>20</v>
      </c>
    </row>
    <row r="11" spans="1:6" s="9" customFormat="1" ht="12.95" customHeight="1" x14ac:dyDescent="0.2">
      <c r="A11" s="9" t="s">
        <v>15</v>
      </c>
      <c r="C11" s="22">
        <f ca="1">INTERCEPT(INDIRECT($D$9):G992,INDIRECT($C$9):F992)</f>
        <v>3.8503384571271081E-4</v>
      </c>
      <c r="D11" s="11"/>
    </row>
    <row r="12" spans="1:6" s="9" customFormat="1" ht="12.95" customHeight="1" x14ac:dyDescent="0.2">
      <c r="A12" s="9" t="s">
        <v>16</v>
      </c>
      <c r="C12" s="22">
        <f ca="1">SLOPE(INDIRECT($D$9):G992,INDIRECT($C$9):F992)</f>
        <v>-4.1856943169966295E-7</v>
      </c>
      <c r="D12" s="11"/>
      <c r="E12" s="50" t="s">
        <v>60</v>
      </c>
      <c r="F12" s="55" t="s">
        <v>63</v>
      </c>
    </row>
    <row r="13" spans="1:6" s="9" customFormat="1" ht="12.95" customHeight="1" x14ac:dyDescent="0.2">
      <c r="A13" s="9" t="s">
        <v>18</v>
      </c>
      <c r="C13" s="11" t="s">
        <v>13</v>
      </c>
      <c r="E13" s="48" t="s">
        <v>30</v>
      </c>
      <c r="F13" s="51">
        <v>1</v>
      </c>
    </row>
    <row r="14" spans="1:6" s="9" customFormat="1" ht="12.95" customHeight="1" x14ac:dyDescent="0.2">
      <c r="E14" s="48" t="s">
        <v>27</v>
      </c>
      <c r="F14" s="52">
        <f ca="1">NOW()+15018.5+$C$5/24</f>
        <v>60681.630365277779</v>
      </c>
    </row>
    <row r="15" spans="1:6" s="9" customFormat="1" ht="12.95" customHeight="1" x14ac:dyDescent="0.2">
      <c r="A15" s="24" t="s">
        <v>17</v>
      </c>
      <c r="C15" s="25">
        <f ca="1">(C7+C11)+(C8+C12)*INT(MAX(F21:F3533))</f>
        <v>60005.322451897198</v>
      </c>
      <c r="E15" s="48" t="s">
        <v>31</v>
      </c>
      <c r="F15" s="52">
        <f ca="1">ROUND(2*($F$14-$C$7)/$C$8,0)/2+$F$13</f>
        <v>8269.5</v>
      </c>
    </row>
    <row r="16" spans="1:6" s="9" customFormat="1" ht="12.95" customHeight="1" x14ac:dyDescent="0.2">
      <c r="A16" s="12" t="s">
        <v>4</v>
      </c>
      <c r="C16" s="27">
        <f ca="1">+C8+C12</f>
        <v>0.42702858143056827</v>
      </c>
      <c r="E16" s="48" t="s">
        <v>32</v>
      </c>
      <c r="F16" s="52">
        <f ca="1">ROUND(2*($F$14-$C$15)/$C$16,0)/2+$F$13</f>
        <v>1585</v>
      </c>
    </row>
    <row r="17" spans="1:21" s="9" customFormat="1" ht="12.95" customHeight="1" thickBot="1" x14ac:dyDescent="0.25">
      <c r="A17" s="26" t="s">
        <v>24</v>
      </c>
      <c r="C17" s="9">
        <f>COUNT(C21:C2191)</f>
        <v>13</v>
      </c>
      <c r="E17" s="48" t="s">
        <v>61</v>
      </c>
      <c r="F17" s="53">
        <f ca="1">+$C$15+$C$16*$F$16-15018.5-$C$5/24</f>
        <v>45664.058586797983</v>
      </c>
    </row>
    <row r="18" spans="1:21" s="9" customFormat="1" ht="12.95" customHeight="1" thickTop="1" thickBot="1" x14ac:dyDescent="0.25">
      <c r="A18" s="12" t="s">
        <v>5</v>
      </c>
      <c r="C18" s="28">
        <f ca="1">+C15</f>
        <v>60005.322451897198</v>
      </c>
      <c r="D18" s="47">
        <f ca="1">+C16</f>
        <v>0.42702858143056827</v>
      </c>
      <c r="E18" s="49" t="s">
        <v>62</v>
      </c>
      <c r="F18" s="54">
        <f ca="1">+($C$15+$C$16*$F$16)-($C$16/2)-15018.5-$C$5/24</f>
        <v>45663.845072507269</v>
      </c>
    </row>
    <row r="19" spans="1:21" s="9" customFormat="1" ht="12.95" customHeight="1" thickTop="1" x14ac:dyDescent="0.2">
      <c r="E19" s="26"/>
      <c r="F19" s="29"/>
      <c r="T19" s="9">
        <f ca="1">SQRT(SUM(T21:T50)/(COUNT(T21:T50)-1))</f>
        <v>7.685822323112758E-3</v>
      </c>
    </row>
    <row r="20" spans="1:21" s="9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0" t="s">
        <v>47</v>
      </c>
      <c r="I20" s="30" t="s">
        <v>48</v>
      </c>
      <c r="J20" s="30" t="s">
        <v>49</v>
      </c>
      <c r="K20" s="30" t="s">
        <v>46</v>
      </c>
      <c r="L20" s="30" t="s">
        <v>50</v>
      </c>
      <c r="M20" s="30" t="s">
        <v>51</v>
      </c>
      <c r="N20" s="30" t="s">
        <v>52</v>
      </c>
      <c r="O20" s="30" t="s">
        <v>22</v>
      </c>
      <c r="P20" s="31" t="s">
        <v>21</v>
      </c>
      <c r="Q20" s="23" t="s">
        <v>14</v>
      </c>
      <c r="S20" s="32" t="s">
        <v>45</v>
      </c>
      <c r="U20" s="33" t="s">
        <v>29</v>
      </c>
    </row>
    <row r="21" spans="1:21" s="9" customFormat="1" ht="12.95" customHeight="1" x14ac:dyDescent="0.2">
      <c r="A21" s="56" t="s">
        <v>64</v>
      </c>
      <c r="C21" s="17">
        <v>53473.487000000001</v>
      </c>
      <c r="D21" s="17" t="s">
        <v>13</v>
      </c>
      <c r="E21" s="9">
        <f>+(C21-C$7)/C$8</f>
        <v>-8611.0053415575931</v>
      </c>
      <c r="F21" s="9">
        <f>ROUND(2*E21,0)/2</f>
        <v>-8611</v>
      </c>
      <c r="G21" s="9">
        <f>+C21-(C$7+F21*C$8)</f>
        <v>-2.281000000948552E-3</v>
      </c>
      <c r="I21" s="9">
        <f>+G21</f>
        <v>-2.281000000948552E-3</v>
      </c>
      <c r="O21" s="9">
        <f ca="1">+C$11+C$12*$F21</f>
        <v>3.9893352220785085E-3</v>
      </c>
      <c r="Q21" s="34">
        <f>+C21-15018.5</f>
        <v>38454.987000000001</v>
      </c>
      <c r="T21" s="9">
        <f ca="1">+(O21-G21)^2</f>
        <v>3.9317103809133818E-5</v>
      </c>
    </row>
    <row r="22" spans="1:21" s="9" customFormat="1" ht="12.95" customHeight="1" x14ac:dyDescent="0.2">
      <c r="A22" s="4" t="s">
        <v>40</v>
      </c>
      <c r="B22" s="5" t="s">
        <v>41</v>
      </c>
      <c r="C22" s="4">
        <v>55574.899299999997</v>
      </c>
      <c r="D22" s="4">
        <v>1E-4</v>
      </c>
      <c r="E22" s="9">
        <f>+(C22-C$7)/C$8</f>
        <v>-3689.9992740539901</v>
      </c>
      <c r="F22" s="9">
        <f>ROUND(2*E22,0)/2</f>
        <v>-3690</v>
      </c>
      <c r="G22" s="9">
        <f>+C22-(C$7+F22*C$8)</f>
        <v>3.0999999580672011E-4</v>
      </c>
      <c r="K22" s="9">
        <f>+G22</f>
        <v>3.0999999580672011E-4</v>
      </c>
      <c r="O22" s="9">
        <f ca="1">+C$11+C$12*$F22</f>
        <v>1.9295550486844669E-3</v>
      </c>
      <c r="Q22" s="34">
        <f>+C22-15018.5</f>
        <v>40556.399299999997</v>
      </c>
      <c r="T22" s="9">
        <f ca="1">+(O22-G22)^2</f>
        <v>2.6229585693018415E-6</v>
      </c>
    </row>
    <row r="23" spans="1:21" s="9" customFormat="1" ht="12.95" customHeight="1" x14ac:dyDescent="0.2">
      <c r="A23" s="4" t="s">
        <v>40</v>
      </c>
      <c r="B23" s="5" t="s">
        <v>42</v>
      </c>
      <c r="C23" s="4">
        <v>55644.72</v>
      </c>
      <c r="D23" s="4">
        <v>5.9999999999999995E-4</v>
      </c>
      <c r="E23" s="9">
        <f>+(C23-C$7)/C$8</f>
        <v>-3526.4958585950776</v>
      </c>
      <c r="F23" s="9">
        <f>ROUND(2*E23,0)/2</f>
        <v>-3526.5</v>
      </c>
      <c r="G23" s="9">
        <f>+C23-(C$7+F23*C$8)</f>
        <v>1.7685000057099387E-3</v>
      </c>
      <c r="K23" s="9">
        <f>+G23</f>
        <v>1.7685000057099387E-3</v>
      </c>
      <c r="O23" s="9">
        <f ca="1">+C$11+C$12*$F23</f>
        <v>1.861118946601572E-3</v>
      </c>
      <c r="Q23" s="34">
        <f>+C23-15018.5</f>
        <v>40626.22</v>
      </c>
      <c r="T23" s="9">
        <f ca="1">+(O23-G23)^2</f>
        <v>8.5782682118878645E-9</v>
      </c>
    </row>
    <row r="24" spans="1:21" s="9" customFormat="1" ht="12.95" customHeight="1" x14ac:dyDescent="0.2">
      <c r="A24" s="4" t="s">
        <v>43</v>
      </c>
      <c r="B24" s="5" t="s">
        <v>42</v>
      </c>
      <c r="C24" s="4">
        <v>55947.909599999999</v>
      </c>
      <c r="D24" s="4">
        <v>2.9999999999999997E-4</v>
      </c>
      <c r="E24" s="9">
        <f>+(C24-C$7)/C$8</f>
        <v>-2816.4981769388019</v>
      </c>
      <c r="F24" s="9">
        <f>ROUND(2*E24,0)/2</f>
        <v>-2816.5</v>
      </c>
      <c r="G24" s="9">
        <f>+C24-(C$7+F24*C$8)</f>
        <v>7.7849999797763303E-4</v>
      </c>
      <c r="K24" s="9">
        <f>+G24</f>
        <v>7.7849999797763303E-4</v>
      </c>
      <c r="O24" s="9">
        <f ca="1">+C$11+C$12*$F24</f>
        <v>1.5639346500948116E-3</v>
      </c>
      <c r="Q24" s="34">
        <f>+C24-15018.5</f>
        <v>40929.409599999999</v>
      </c>
      <c r="T24" s="9">
        <f ca="1">+(O24-G24)^2</f>
        <v>6.1690759274643337E-7</v>
      </c>
    </row>
    <row r="25" spans="1:21" s="9" customFormat="1" ht="12.95" customHeight="1" x14ac:dyDescent="0.2">
      <c r="A25" s="4" t="s">
        <v>43</v>
      </c>
      <c r="B25" s="5" t="s">
        <v>41</v>
      </c>
      <c r="C25" s="4">
        <v>56029.687700000002</v>
      </c>
      <c r="D25" s="4">
        <v>2.9999999999999997E-4</v>
      </c>
      <c r="E25" s="9">
        <f>+(C25-C$7)/C$8</f>
        <v>-2624.9933845242276</v>
      </c>
      <c r="F25" s="9">
        <f>ROUND(2*E25,0)/2</f>
        <v>-2625</v>
      </c>
      <c r="G25" s="9">
        <f>+C25-(C$7+F25*C$8)</f>
        <v>2.8250000032130629E-3</v>
      </c>
      <c r="K25" s="9">
        <f>+G25</f>
        <v>2.8250000032130629E-3</v>
      </c>
      <c r="O25" s="9">
        <f ca="1">+C$11+C$12*$F25</f>
        <v>1.4837786039243262E-3</v>
      </c>
      <c r="Q25" s="34">
        <f>+C25-15018.5</f>
        <v>41011.187700000002</v>
      </c>
      <c r="T25" s="9">
        <f ca="1">+(O25-G25)^2</f>
        <v>1.7988748419100369E-6</v>
      </c>
    </row>
    <row r="26" spans="1:21" s="9" customFormat="1" ht="12.95" customHeight="1" x14ac:dyDescent="0.2">
      <c r="A26" s="35" t="s">
        <v>44</v>
      </c>
      <c r="B26" s="36" t="s">
        <v>42</v>
      </c>
      <c r="C26" s="37">
        <v>56310.884899999997</v>
      </c>
      <c r="D26" s="37">
        <v>2.9999999999999997E-4</v>
      </c>
      <c r="E26" s="9">
        <f>+(C26-C$7)/C$8</f>
        <v>-1966.4966547939398</v>
      </c>
      <c r="F26" s="9">
        <f>ROUND(2*E26,0)/2</f>
        <v>-1966.5</v>
      </c>
      <c r="G26" s="9">
        <f>+C26-(C$7+F26*C$8)</f>
        <v>1.4284999997471459E-3</v>
      </c>
      <c r="K26" s="9">
        <f>+G26</f>
        <v>1.4284999997471459E-3</v>
      </c>
      <c r="O26" s="9">
        <f ca="1">+C$11+C$12*$F26</f>
        <v>1.208150633150098E-3</v>
      </c>
      <c r="Q26" s="34">
        <f>+C26-15018.5</f>
        <v>41292.384899999997</v>
      </c>
      <c r="T26" s="9">
        <f ca="1">+(O26-G26)^2</f>
        <v>4.855384335972024E-8</v>
      </c>
    </row>
    <row r="27" spans="1:21" s="9" customFormat="1" ht="12.95" customHeight="1" x14ac:dyDescent="0.2">
      <c r="A27" s="56" t="s">
        <v>39</v>
      </c>
      <c r="C27" s="17">
        <v>57150.635999999999</v>
      </c>
      <c r="D27" s="17"/>
      <c r="E27" s="9">
        <f>+(C27-C$7)/C$8</f>
        <v>0</v>
      </c>
      <c r="F27" s="9">
        <f>ROUND(2*E27,0)/2</f>
        <v>0</v>
      </c>
      <c r="G27" s="9">
        <f>+C27-(C$7+F27*C$8)</f>
        <v>0</v>
      </c>
      <c r="K27" s="9">
        <f>+G27</f>
        <v>0</v>
      </c>
      <c r="O27" s="9">
        <f ca="1">+C$11+C$12*$F27</f>
        <v>3.8503384571271081E-4</v>
      </c>
      <c r="Q27" s="34">
        <f>+C27-15018.5</f>
        <v>42132.135999999999</v>
      </c>
      <c r="T27" s="9">
        <f ca="1">+(O27-G27)^2</f>
        <v>1.4825106234431959E-7</v>
      </c>
    </row>
    <row r="28" spans="1:21" s="9" customFormat="1" ht="12.95" customHeight="1" x14ac:dyDescent="0.2">
      <c r="A28" s="12" t="s">
        <v>54</v>
      </c>
      <c r="C28" s="17">
        <v>58577.769699999997</v>
      </c>
      <c r="D28" s="17">
        <v>4.0000000000000002E-4</v>
      </c>
      <c r="E28" s="9">
        <f>+(C28-C$7)/C$8</f>
        <v>3342.0065147800233</v>
      </c>
      <c r="F28" s="9">
        <f>ROUND(2*E28,0)/2</f>
        <v>3342</v>
      </c>
      <c r="G28" s="9">
        <f>+C28-(C$7+F28*C$8)</f>
        <v>2.781999995931983E-3</v>
      </c>
      <c r="K28" s="9">
        <f>+G28</f>
        <v>2.781999995931983E-3</v>
      </c>
      <c r="O28" s="9">
        <f ca="1">+C$11+C$12*$F28</f>
        <v>-1.0138251950275626E-3</v>
      </c>
      <c r="Q28" s="34">
        <f>+C28-15018.5</f>
        <v>43559.269699999997</v>
      </c>
      <c r="T28" s="9">
        <f ca="1">+(O28-G28)^2</f>
        <v>1.4408288880323071E-5</v>
      </c>
    </row>
    <row r="29" spans="1:21" s="9" customFormat="1" ht="12.95" customHeight="1" x14ac:dyDescent="0.2">
      <c r="A29" s="12" t="s">
        <v>55</v>
      </c>
      <c r="C29" s="17">
        <v>59253.757700000002</v>
      </c>
      <c r="D29" s="17">
        <v>2.0000000000000001E-4</v>
      </c>
      <c r="E29" s="9">
        <f>+(C29-C$7)/C$8</f>
        <v>4925.0090743251712</v>
      </c>
      <c r="F29" s="9">
        <f>ROUND(2*E29,0)/2</f>
        <v>4925</v>
      </c>
      <c r="G29" s="9">
        <f>+C29-(C$7+F29*C$8)</f>
        <v>3.8750000021536835E-3</v>
      </c>
      <c r="K29" s="9">
        <f>+G29</f>
        <v>3.8750000021536835E-3</v>
      </c>
      <c r="O29" s="9">
        <f ca="1">+C$11+C$12*$F29</f>
        <v>-1.6764206054081295E-3</v>
      </c>
      <c r="Q29" s="34">
        <f>+C29-15018.5</f>
        <v>44235.257700000002</v>
      </c>
      <c r="T29" s="9">
        <f ca="1">+(O29-G29)^2</f>
        <v>3.081827076206197E-5</v>
      </c>
    </row>
    <row r="30" spans="1:21" s="9" customFormat="1" ht="12.95" customHeight="1" x14ac:dyDescent="0.2">
      <c r="A30" s="6" t="s">
        <v>56</v>
      </c>
      <c r="B30" s="7" t="s">
        <v>41</v>
      </c>
      <c r="C30" s="43">
        <v>59274.468500000003</v>
      </c>
      <c r="D30" s="44">
        <v>1.4E-3</v>
      </c>
      <c r="E30" s="9">
        <f>+(C30-C$7)/C$8</f>
        <v>4973.5088249275905</v>
      </c>
      <c r="F30" s="9">
        <f>ROUND(2*E30,0)/2</f>
        <v>4973.5</v>
      </c>
      <c r="G30" s="9">
        <f>+C30-(C$7+F30*C$8)</f>
        <v>3.7685000061173923E-3</v>
      </c>
      <c r="K30" s="9">
        <f>+G30</f>
        <v>3.7685000061173923E-3</v>
      </c>
      <c r="O30" s="9">
        <f ca="1">+C$11+C$12*$F30</f>
        <v>-1.6967212228455632E-3</v>
      </c>
      <c r="Q30" s="34">
        <f>+C30-15018.5</f>
        <v>44255.968500000003</v>
      </c>
      <c r="T30" s="9">
        <f ca="1">+(O30-G30)^2</f>
        <v>2.9868643081507356E-5</v>
      </c>
    </row>
    <row r="31" spans="1:21" s="9" customFormat="1" ht="12.95" customHeight="1" x14ac:dyDescent="0.2">
      <c r="A31" s="8" t="s">
        <v>58</v>
      </c>
      <c r="B31" s="40" t="s">
        <v>41</v>
      </c>
      <c r="C31" s="41">
        <v>59519.981500000002</v>
      </c>
      <c r="D31" s="42">
        <v>2.0000000000000001E-4</v>
      </c>
      <c r="E31" s="9">
        <f>+(C31-C$7)/C$8</f>
        <v>5548.4416749213824</v>
      </c>
      <c r="F31" s="9">
        <f>ROUND(2*E31,0)/2</f>
        <v>5548.5</v>
      </c>
      <c r="G31" s="9">
        <f>+C31-(C$7+F31*C$8)</f>
        <v>-2.490649999526795E-2</v>
      </c>
      <c r="O31" s="9">
        <f ca="1">+C$11+C$12*$F31</f>
        <v>-1.9373986460728691E-3</v>
      </c>
      <c r="Q31" s="34">
        <f>+C31-15018.5</f>
        <v>44501.481500000002</v>
      </c>
      <c r="T31" s="9">
        <f ca="1">+(O31-G31)^2</f>
        <v>5.2757961678959533E-4</v>
      </c>
      <c r="U31" s="9">
        <f>+G31</f>
        <v>-2.490649999526795E-2</v>
      </c>
    </row>
    <row r="32" spans="1:21" s="9" customFormat="1" ht="12.95" customHeight="1" x14ac:dyDescent="0.2">
      <c r="A32" s="38" t="s">
        <v>57</v>
      </c>
      <c r="B32" s="39" t="s">
        <v>41</v>
      </c>
      <c r="C32" s="45">
        <v>59575.312299999874</v>
      </c>
      <c r="D32" s="17"/>
      <c r="E32" s="9">
        <f>+(C32-C$7)/C$8</f>
        <v>5678.0132028501002</v>
      </c>
      <c r="F32" s="9">
        <f>ROUND(2*E32,0)/2</f>
        <v>5678</v>
      </c>
      <c r="G32" s="9">
        <f>+C32-(C$7+F32*C$8)</f>
        <v>5.6379998786724173E-3</v>
      </c>
      <c r="K32" s="9">
        <f>+G32</f>
        <v>5.6379998786724173E-3</v>
      </c>
      <c r="O32" s="9">
        <f ca="1">+C$11+C$12*$F32</f>
        <v>-1.9916033874779757E-3</v>
      </c>
      <c r="Q32" s="34">
        <f>+C32-15018.5</f>
        <v>44556.812299999874</v>
      </c>
      <c r="T32" s="9">
        <f ca="1">+(O32-G32)^2</f>
        <v>5.8210845998852746E-5</v>
      </c>
    </row>
    <row r="33" spans="1:20" s="9" customFormat="1" ht="12.95" customHeight="1" x14ac:dyDescent="0.2">
      <c r="A33" s="38" t="s">
        <v>59</v>
      </c>
      <c r="B33" s="39" t="s">
        <v>41</v>
      </c>
      <c r="C33" s="45">
        <v>60005.324299999978</v>
      </c>
      <c r="D33" s="38">
        <v>2.0000000000000001E-4</v>
      </c>
      <c r="E33" s="9">
        <f>+(C33-C$7)/C$8</f>
        <v>6684.9986769048</v>
      </c>
      <c r="F33" s="9">
        <f>ROUND(2*E33,0)/2</f>
        <v>6685</v>
      </c>
      <c r="G33" s="9">
        <f>+C33-(C$7+F33*C$8)</f>
        <v>-5.6500002392567694E-4</v>
      </c>
      <c r="K33" s="9">
        <f>+G33</f>
        <v>-5.6500002392567694E-4</v>
      </c>
      <c r="O33" s="9">
        <f ca="1">+C$11+C$12*$F33</f>
        <v>-2.4131028051995363E-3</v>
      </c>
      <c r="Q33" s="34">
        <f>+C33-15018.5</f>
        <v>44986.824299999978</v>
      </c>
      <c r="T33" s="9">
        <f ca="1">+(O33-G33)^2</f>
        <v>3.4154838901521741E-6</v>
      </c>
    </row>
    <row r="34" spans="1:20" s="9" customFormat="1" ht="12.95" customHeight="1" x14ac:dyDescent="0.2">
      <c r="C34" s="17"/>
      <c r="D34" s="17"/>
    </row>
    <row r="35" spans="1:20" s="9" customFormat="1" ht="12.95" customHeight="1" x14ac:dyDescent="0.2">
      <c r="C35" s="17"/>
      <c r="D35" s="17"/>
    </row>
    <row r="36" spans="1:20" s="9" customFormat="1" ht="12.95" customHeight="1" x14ac:dyDescent="0.2">
      <c r="C36" s="17"/>
      <c r="D36" s="17"/>
    </row>
    <row r="37" spans="1:20" s="9" customFormat="1" ht="12.95" customHeight="1" x14ac:dyDescent="0.2">
      <c r="C37" s="17"/>
      <c r="D37" s="17"/>
    </row>
    <row r="38" spans="1:20" s="9" customFormat="1" ht="12.95" customHeight="1" x14ac:dyDescent="0.2">
      <c r="C38" s="17"/>
      <c r="D38" s="17"/>
    </row>
    <row r="39" spans="1:20" s="9" customFormat="1" ht="12.95" customHeight="1" x14ac:dyDescent="0.2">
      <c r="C39" s="17"/>
      <c r="D39" s="17"/>
    </row>
    <row r="40" spans="1:20" s="9" customFormat="1" ht="12.95" customHeight="1" x14ac:dyDescent="0.2">
      <c r="C40" s="17"/>
      <c r="D40" s="17"/>
    </row>
    <row r="41" spans="1:20" s="9" customFormat="1" ht="12.95" customHeight="1" x14ac:dyDescent="0.2">
      <c r="C41" s="17"/>
      <c r="D41" s="17"/>
    </row>
    <row r="42" spans="1:20" s="9" customFormat="1" ht="12.95" customHeight="1" x14ac:dyDescent="0.2">
      <c r="C42" s="17"/>
      <c r="D42" s="17"/>
    </row>
    <row r="43" spans="1:20" s="9" customFormat="1" ht="12.95" customHeight="1" x14ac:dyDescent="0.2">
      <c r="C43" s="17"/>
      <c r="D43" s="17"/>
    </row>
    <row r="44" spans="1:20" s="9" customFormat="1" ht="12.95" customHeight="1" x14ac:dyDescent="0.2">
      <c r="C44" s="17"/>
      <c r="D44" s="17"/>
    </row>
    <row r="45" spans="1:20" s="9" customFormat="1" ht="12.95" customHeight="1" x14ac:dyDescent="0.2">
      <c r="C45" s="17"/>
      <c r="D45" s="17"/>
    </row>
    <row r="46" spans="1:20" s="9" customFormat="1" ht="12.95" customHeight="1" x14ac:dyDescent="0.2">
      <c r="C46" s="17"/>
      <c r="D46" s="17"/>
    </row>
    <row r="47" spans="1:20" s="9" customFormat="1" ht="12.95" customHeight="1" x14ac:dyDescent="0.2">
      <c r="C47" s="17"/>
      <c r="D47" s="17"/>
    </row>
    <row r="48" spans="1:20" s="9" customFormat="1" ht="12.95" customHeight="1" x14ac:dyDescent="0.2">
      <c r="C48" s="17"/>
      <c r="D48" s="17"/>
    </row>
    <row r="49" spans="3:4" s="9" customFormat="1" ht="12.95" customHeight="1" x14ac:dyDescent="0.2">
      <c r="C49" s="17"/>
      <c r="D49" s="17"/>
    </row>
    <row r="50" spans="3:4" s="9" customFormat="1" ht="12.95" customHeight="1" x14ac:dyDescent="0.2">
      <c r="C50" s="17"/>
      <c r="D50" s="17"/>
    </row>
    <row r="51" spans="3:4" s="9" customFormat="1" ht="12.95" customHeight="1" x14ac:dyDescent="0.2">
      <c r="C51" s="17"/>
      <c r="D51" s="17"/>
    </row>
    <row r="52" spans="3:4" s="9" customFormat="1" ht="12.95" customHeight="1" x14ac:dyDescent="0.2">
      <c r="C52" s="17"/>
      <c r="D52" s="17"/>
    </row>
    <row r="53" spans="3:4" s="9" customFormat="1" ht="12.95" customHeight="1" x14ac:dyDescent="0.2">
      <c r="C53" s="17"/>
      <c r="D53" s="17"/>
    </row>
    <row r="54" spans="3:4" s="9" customFormat="1" ht="12.95" customHeight="1" x14ac:dyDescent="0.2">
      <c r="C54" s="17"/>
      <c r="D54" s="17"/>
    </row>
    <row r="55" spans="3:4" s="9" customFormat="1" ht="12.95" customHeight="1" x14ac:dyDescent="0.2">
      <c r="C55" s="17"/>
      <c r="D55" s="17"/>
    </row>
    <row r="56" spans="3:4" s="9" customFormat="1" ht="12.95" customHeight="1" x14ac:dyDescent="0.2">
      <c r="C56" s="17"/>
      <c r="D56" s="17"/>
    </row>
    <row r="57" spans="3:4" s="9" customFormat="1" ht="12.95" customHeight="1" x14ac:dyDescent="0.2">
      <c r="C57" s="17"/>
      <c r="D57" s="17"/>
    </row>
    <row r="58" spans="3:4" s="9" customFormat="1" ht="12.95" customHeight="1" x14ac:dyDescent="0.2">
      <c r="C58" s="17"/>
      <c r="D58" s="17"/>
    </row>
    <row r="59" spans="3:4" s="9" customFormat="1" ht="12.95" customHeight="1" x14ac:dyDescent="0.2">
      <c r="C59" s="17"/>
      <c r="D59" s="17"/>
    </row>
    <row r="60" spans="3:4" s="9" customFormat="1" ht="12.95" customHeight="1" x14ac:dyDescent="0.2">
      <c r="C60" s="17"/>
      <c r="D60" s="17"/>
    </row>
    <row r="61" spans="3:4" s="9" customFormat="1" ht="12.95" customHeight="1" x14ac:dyDescent="0.2">
      <c r="C61" s="17"/>
      <c r="D61" s="17"/>
    </row>
    <row r="62" spans="3:4" s="9" customFormat="1" ht="12.95" customHeight="1" x14ac:dyDescent="0.2">
      <c r="C62" s="17"/>
      <c r="D62" s="17"/>
    </row>
    <row r="63" spans="3:4" s="9" customFormat="1" ht="12.95" customHeight="1" x14ac:dyDescent="0.2">
      <c r="C63" s="17"/>
      <c r="D63" s="17"/>
    </row>
    <row r="64" spans="3:4" s="9" customFormat="1" ht="12.95" customHeight="1" x14ac:dyDescent="0.2">
      <c r="C64" s="17"/>
      <c r="D64" s="17"/>
    </row>
    <row r="65" spans="3:4" s="9" customFormat="1" ht="12.95" customHeight="1" x14ac:dyDescent="0.2">
      <c r="C65" s="17"/>
      <c r="D65" s="17"/>
    </row>
    <row r="66" spans="3:4" s="9" customFormat="1" ht="12.95" customHeight="1" x14ac:dyDescent="0.2">
      <c r="C66" s="17"/>
      <c r="D66" s="17"/>
    </row>
    <row r="67" spans="3:4" s="9" customFormat="1" ht="12.95" customHeight="1" x14ac:dyDescent="0.2">
      <c r="C67" s="17"/>
      <c r="D67" s="17"/>
    </row>
    <row r="68" spans="3:4" s="9" customFormat="1" ht="12.95" customHeight="1" x14ac:dyDescent="0.2">
      <c r="C68" s="17"/>
      <c r="D68" s="17"/>
    </row>
    <row r="69" spans="3:4" s="9" customFormat="1" ht="12.95" customHeight="1" x14ac:dyDescent="0.2">
      <c r="C69" s="17"/>
      <c r="D69" s="17"/>
    </row>
    <row r="70" spans="3:4" s="9" customFormat="1" ht="12.95" customHeight="1" x14ac:dyDescent="0.2">
      <c r="C70" s="17"/>
      <c r="D70" s="17"/>
    </row>
    <row r="71" spans="3:4" s="9" customFormat="1" ht="12.95" customHeight="1" x14ac:dyDescent="0.2">
      <c r="C71" s="17"/>
      <c r="D71" s="17"/>
    </row>
    <row r="72" spans="3:4" s="9" customFormat="1" ht="12.95" customHeight="1" x14ac:dyDescent="0.2">
      <c r="C72" s="17"/>
      <c r="D72" s="17"/>
    </row>
    <row r="73" spans="3:4" s="9" customFormat="1" ht="12.95" customHeight="1" x14ac:dyDescent="0.2">
      <c r="C73" s="17"/>
      <c r="D73" s="17"/>
    </row>
    <row r="74" spans="3:4" s="9" customFormat="1" ht="12.95" customHeight="1" x14ac:dyDescent="0.2">
      <c r="C74" s="17"/>
      <c r="D74" s="17"/>
    </row>
    <row r="75" spans="3:4" s="9" customFormat="1" ht="12.95" customHeight="1" x14ac:dyDescent="0.2">
      <c r="C75" s="17"/>
      <c r="D75" s="17"/>
    </row>
    <row r="76" spans="3:4" s="9" customFormat="1" ht="12.95" customHeight="1" x14ac:dyDescent="0.2">
      <c r="C76" s="17"/>
      <c r="D76" s="17"/>
    </row>
    <row r="77" spans="3:4" s="9" customFormat="1" ht="12.95" customHeight="1" x14ac:dyDescent="0.2">
      <c r="C77" s="17"/>
      <c r="D77" s="17"/>
    </row>
    <row r="78" spans="3:4" s="9" customFormat="1" ht="12.95" customHeight="1" x14ac:dyDescent="0.2">
      <c r="C78" s="17"/>
      <c r="D78" s="17"/>
    </row>
    <row r="79" spans="3:4" s="9" customFormat="1" ht="12.95" customHeight="1" x14ac:dyDescent="0.2">
      <c r="C79" s="17"/>
      <c r="D79" s="17"/>
    </row>
    <row r="80" spans="3:4" s="9" customFormat="1" ht="12.95" customHeight="1" x14ac:dyDescent="0.2">
      <c r="C80" s="17"/>
      <c r="D80" s="17"/>
    </row>
    <row r="81" spans="3:4" s="9" customFormat="1" ht="12.95" customHeight="1" x14ac:dyDescent="0.2">
      <c r="C81" s="17"/>
      <c r="D81" s="17"/>
    </row>
    <row r="82" spans="3:4" s="9" customFormat="1" ht="12.95" customHeight="1" x14ac:dyDescent="0.2">
      <c r="C82" s="17"/>
      <c r="D82" s="17"/>
    </row>
    <row r="83" spans="3:4" s="9" customFormat="1" ht="12.95" customHeight="1" x14ac:dyDescent="0.2">
      <c r="C83" s="17"/>
      <c r="D83" s="17"/>
    </row>
    <row r="84" spans="3:4" s="9" customFormat="1" ht="12.95" customHeight="1" x14ac:dyDescent="0.2">
      <c r="C84" s="17"/>
      <c r="D84" s="17"/>
    </row>
    <row r="85" spans="3:4" s="9" customFormat="1" ht="12.95" customHeight="1" x14ac:dyDescent="0.2">
      <c r="C85" s="17"/>
      <c r="D85" s="17"/>
    </row>
    <row r="86" spans="3:4" s="9" customFormat="1" ht="12.95" customHeight="1" x14ac:dyDescent="0.2">
      <c r="C86" s="17"/>
      <c r="D86" s="17"/>
    </row>
    <row r="87" spans="3:4" s="9" customFormat="1" ht="12.95" customHeight="1" x14ac:dyDescent="0.2">
      <c r="C87" s="17"/>
      <c r="D87" s="17"/>
    </row>
    <row r="88" spans="3:4" s="9" customFormat="1" ht="12.95" customHeight="1" x14ac:dyDescent="0.2">
      <c r="C88" s="17"/>
      <c r="D88" s="17"/>
    </row>
    <row r="89" spans="3:4" s="9" customFormat="1" ht="12.95" customHeight="1" x14ac:dyDescent="0.2">
      <c r="C89" s="17"/>
      <c r="D89" s="17"/>
    </row>
    <row r="90" spans="3:4" s="9" customFormat="1" ht="12.95" customHeight="1" x14ac:dyDescent="0.2">
      <c r="C90" s="17"/>
      <c r="D90" s="17"/>
    </row>
    <row r="91" spans="3:4" s="9" customFormat="1" ht="12.95" customHeight="1" x14ac:dyDescent="0.2">
      <c r="C91" s="17"/>
      <c r="D91" s="17"/>
    </row>
    <row r="92" spans="3:4" s="9" customFormat="1" ht="12.95" customHeight="1" x14ac:dyDescent="0.2">
      <c r="C92" s="17"/>
      <c r="D92" s="17"/>
    </row>
    <row r="93" spans="3:4" s="9" customFormat="1" ht="12.95" customHeight="1" x14ac:dyDescent="0.2">
      <c r="C93" s="17"/>
      <c r="D93" s="17"/>
    </row>
    <row r="94" spans="3:4" s="9" customFormat="1" ht="12.95" customHeight="1" x14ac:dyDescent="0.2">
      <c r="C94" s="17"/>
      <c r="D94" s="17"/>
    </row>
    <row r="95" spans="3:4" s="9" customFormat="1" ht="12.95" customHeight="1" x14ac:dyDescent="0.2">
      <c r="C95" s="17"/>
      <c r="D95" s="17"/>
    </row>
    <row r="96" spans="3:4" s="9" customFormat="1" ht="12.95" customHeight="1" x14ac:dyDescent="0.2">
      <c r="C96" s="17"/>
      <c r="D96" s="17"/>
    </row>
    <row r="97" spans="3:4" s="9" customFormat="1" ht="12.95" customHeight="1" x14ac:dyDescent="0.2">
      <c r="C97" s="17"/>
      <c r="D97" s="17"/>
    </row>
    <row r="98" spans="3:4" s="9" customFormat="1" ht="12.95" customHeight="1" x14ac:dyDescent="0.2">
      <c r="C98" s="17"/>
      <c r="D98" s="17"/>
    </row>
    <row r="99" spans="3:4" s="9" customFormat="1" ht="12.95" customHeight="1" x14ac:dyDescent="0.2">
      <c r="C99" s="17"/>
      <c r="D99" s="17"/>
    </row>
    <row r="100" spans="3:4" s="9" customFormat="1" ht="12.95" customHeight="1" x14ac:dyDescent="0.2">
      <c r="C100" s="17"/>
      <c r="D100" s="17"/>
    </row>
    <row r="101" spans="3:4" s="9" customFormat="1" ht="12.95" customHeight="1" x14ac:dyDescent="0.2">
      <c r="C101" s="17"/>
      <c r="D101" s="17"/>
    </row>
    <row r="102" spans="3:4" s="9" customFormat="1" ht="12.95" customHeight="1" x14ac:dyDescent="0.2">
      <c r="C102" s="17"/>
      <c r="D102" s="17"/>
    </row>
    <row r="103" spans="3:4" s="9" customFormat="1" ht="12.95" customHeight="1" x14ac:dyDescent="0.2">
      <c r="C103" s="17"/>
      <c r="D103" s="17"/>
    </row>
    <row r="104" spans="3:4" s="9" customFormat="1" ht="12.95" customHeight="1" x14ac:dyDescent="0.2">
      <c r="C104" s="17"/>
      <c r="D104" s="17"/>
    </row>
    <row r="105" spans="3:4" s="9" customFormat="1" ht="12.95" customHeight="1" x14ac:dyDescent="0.2">
      <c r="C105" s="17"/>
      <c r="D105" s="17"/>
    </row>
    <row r="106" spans="3:4" s="9" customFormat="1" ht="12.95" customHeight="1" x14ac:dyDescent="0.2">
      <c r="C106" s="17"/>
      <c r="D106" s="17"/>
    </row>
    <row r="107" spans="3:4" s="9" customFormat="1" ht="12.95" customHeight="1" x14ac:dyDescent="0.2">
      <c r="C107" s="17"/>
      <c r="D107" s="17"/>
    </row>
    <row r="108" spans="3:4" s="9" customFormat="1" ht="12.95" customHeight="1" x14ac:dyDescent="0.2">
      <c r="C108" s="17"/>
      <c r="D108" s="17"/>
    </row>
    <row r="109" spans="3:4" s="9" customFormat="1" ht="12.95" customHeight="1" x14ac:dyDescent="0.2">
      <c r="C109" s="17"/>
      <c r="D109" s="17"/>
    </row>
    <row r="110" spans="3:4" s="9" customFormat="1" ht="12.95" customHeight="1" x14ac:dyDescent="0.2">
      <c r="C110" s="17"/>
      <c r="D110" s="17"/>
    </row>
    <row r="111" spans="3:4" s="9" customFormat="1" ht="12.95" customHeight="1" x14ac:dyDescent="0.2">
      <c r="C111" s="17"/>
      <c r="D111" s="17"/>
    </row>
    <row r="112" spans="3:4" s="9" customFormat="1" ht="12.95" customHeight="1" x14ac:dyDescent="0.2">
      <c r="C112" s="17"/>
      <c r="D112" s="17"/>
    </row>
    <row r="113" spans="3:4" s="9" customFormat="1" ht="12.95" customHeight="1" x14ac:dyDescent="0.2">
      <c r="C113" s="17"/>
      <c r="D113" s="17"/>
    </row>
    <row r="114" spans="3:4" s="9" customFormat="1" ht="12.95" customHeight="1" x14ac:dyDescent="0.2">
      <c r="C114" s="17"/>
      <c r="D114" s="17"/>
    </row>
    <row r="115" spans="3:4" s="9" customFormat="1" ht="12.95" customHeight="1" x14ac:dyDescent="0.2">
      <c r="C115" s="17"/>
      <c r="D115" s="17"/>
    </row>
    <row r="116" spans="3:4" s="9" customFormat="1" ht="12.95" customHeight="1" x14ac:dyDescent="0.2">
      <c r="C116" s="17"/>
      <c r="D116" s="17"/>
    </row>
    <row r="117" spans="3:4" s="9" customFormat="1" ht="12.95" customHeight="1" x14ac:dyDescent="0.2">
      <c r="C117" s="17"/>
      <c r="D117" s="17"/>
    </row>
    <row r="118" spans="3:4" s="9" customFormat="1" ht="12.95" customHeight="1" x14ac:dyDescent="0.2">
      <c r="C118" s="17"/>
      <c r="D118" s="17"/>
    </row>
    <row r="119" spans="3:4" s="9" customFormat="1" ht="12.95" customHeight="1" x14ac:dyDescent="0.2">
      <c r="C119" s="17"/>
      <c r="D119" s="17"/>
    </row>
    <row r="120" spans="3:4" s="9" customFormat="1" ht="12.95" customHeight="1" x14ac:dyDescent="0.2">
      <c r="C120" s="17"/>
      <c r="D120" s="17"/>
    </row>
    <row r="121" spans="3:4" s="9" customFormat="1" ht="12.95" customHeight="1" x14ac:dyDescent="0.2">
      <c r="C121" s="17"/>
      <c r="D121" s="17"/>
    </row>
    <row r="122" spans="3:4" s="9" customFormat="1" ht="12.95" customHeight="1" x14ac:dyDescent="0.2">
      <c r="C122" s="17"/>
      <c r="D122" s="17"/>
    </row>
    <row r="123" spans="3:4" s="9" customFormat="1" ht="12.95" customHeight="1" x14ac:dyDescent="0.2">
      <c r="C123" s="17"/>
      <c r="D123" s="17"/>
    </row>
    <row r="124" spans="3:4" s="9" customFormat="1" ht="12.95" customHeight="1" x14ac:dyDescent="0.2">
      <c r="C124" s="17"/>
      <c r="D124" s="17"/>
    </row>
    <row r="125" spans="3:4" s="9" customFormat="1" ht="12.95" customHeight="1" x14ac:dyDescent="0.2">
      <c r="C125" s="17"/>
      <c r="D125" s="17"/>
    </row>
    <row r="126" spans="3:4" s="9" customFormat="1" ht="12.95" customHeight="1" x14ac:dyDescent="0.2">
      <c r="C126" s="17"/>
      <c r="D126" s="17"/>
    </row>
    <row r="127" spans="3:4" s="9" customFormat="1" ht="12.95" customHeight="1" x14ac:dyDescent="0.2">
      <c r="C127" s="17"/>
      <c r="D127" s="17"/>
    </row>
    <row r="128" spans="3:4" s="9" customFormat="1" ht="12.95" customHeight="1" x14ac:dyDescent="0.2">
      <c r="C128" s="17"/>
      <c r="D128" s="17"/>
    </row>
    <row r="129" spans="3:4" s="9" customFormat="1" ht="12.95" customHeight="1" x14ac:dyDescent="0.2">
      <c r="C129" s="17"/>
      <c r="D129" s="17"/>
    </row>
    <row r="130" spans="3:4" s="9" customFormat="1" ht="12.95" customHeight="1" x14ac:dyDescent="0.2">
      <c r="C130" s="17"/>
      <c r="D130" s="17"/>
    </row>
    <row r="131" spans="3:4" s="9" customFormat="1" ht="12.95" customHeight="1" x14ac:dyDescent="0.2">
      <c r="C131" s="17"/>
      <c r="D131" s="17"/>
    </row>
    <row r="132" spans="3:4" s="9" customFormat="1" ht="12.95" customHeight="1" x14ac:dyDescent="0.2">
      <c r="C132" s="17"/>
      <c r="D132" s="17"/>
    </row>
    <row r="133" spans="3:4" s="9" customFormat="1" ht="12.95" customHeight="1" x14ac:dyDescent="0.2">
      <c r="C133" s="17"/>
      <c r="D133" s="17"/>
    </row>
    <row r="134" spans="3:4" s="9" customFormat="1" ht="12.95" customHeight="1" x14ac:dyDescent="0.2">
      <c r="C134" s="17"/>
      <c r="D134" s="17"/>
    </row>
    <row r="135" spans="3:4" s="9" customFormat="1" ht="12.95" customHeight="1" x14ac:dyDescent="0.2">
      <c r="C135" s="17"/>
      <c r="D135" s="17"/>
    </row>
    <row r="136" spans="3:4" s="9" customFormat="1" ht="12.95" customHeight="1" x14ac:dyDescent="0.2">
      <c r="C136" s="17"/>
      <c r="D136" s="17"/>
    </row>
    <row r="137" spans="3:4" s="9" customFormat="1" ht="12.95" customHeight="1" x14ac:dyDescent="0.2">
      <c r="C137" s="17"/>
      <c r="D137" s="17"/>
    </row>
    <row r="138" spans="3:4" s="9" customFormat="1" ht="12.95" customHeight="1" x14ac:dyDescent="0.2">
      <c r="C138" s="17"/>
      <c r="D138" s="17"/>
    </row>
    <row r="139" spans="3:4" s="9" customFormat="1" ht="12.95" customHeight="1" x14ac:dyDescent="0.2">
      <c r="C139" s="17"/>
      <c r="D139" s="17"/>
    </row>
    <row r="140" spans="3:4" s="9" customFormat="1" ht="12.95" customHeight="1" x14ac:dyDescent="0.2">
      <c r="C140" s="17"/>
      <c r="D140" s="17"/>
    </row>
    <row r="141" spans="3:4" s="9" customFormat="1" ht="12.95" customHeight="1" x14ac:dyDescent="0.2">
      <c r="C141" s="17"/>
      <c r="D141" s="17"/>
    </row>
    <row r="142" spans="3:4" s="9" customFormat="1" ht="12.95" customHeight="1" x14ac:dyDescent="0.2">
      <c r="C142" s="17"/>
      <c r="D142" s="17"/>
    </row>
    <row r="143" spans="3:4" s="9" customFormat="1" ht="12.95" customHeight="1" x14ac:dyDescent="0.2">
      <c r="C143" s="17"/>
      <c r="D143" s="17"/>
    </row>
    <row r="144" spans="3:4" s="9" customFormat="1" ht="12.95" customHeight="1" x14ac:dyDescent="0.2">
      <c r="C144" s="17"/>
      <c r="D144" s="17"/>
    </row>
    <row r="145" spans="3:4" s="9" customFormat="1" ht="12.95" customHeight="1" x14ac:dyDescent="0.2">
      <c r="C145" s="17"/>
      <c r="D145" s="17"/>
    </row>
    <row r="146" spans="3:4" s="9" customFormat="1" ht="12.95" customHeight="1" x14ac:dyDescent="0.2">
      <c r="C146" s="17"/>
      <c r="D146" s="17"/>
    </row>
    <row r="147" spans="3:4" s="9" customFormat="1" ht="12.95" customHeight="1" x14ac:dyDescent="0.2">
      <c r="C147" s="17"/>
      <c r="D147" s="17"/>
    </row>
    <row r="148" spans="3:4" s="9" customFormat="1" ht="12.95" customHeight="1" x14ac:dyDescent="0.2">
      <c r="C148" s="17"/>
      <c r="D148" s="17"/>
    </row>
    <row r="149" spans="3:4" s="9" customFormat="1" ht="12.95" customHeight="1" x14ac:dyDescent="0.2">
      <c r="C149" s="17"/>
      <c r="D149" s="17"/>
    </row>
    <row r="150" spans="3:4" s="9" customFormat="1" ht="12.95" customHeight="1" x14ac:dyDescent="0.2">
      <c r="C150" s="17"/>
      <c r="D150" s="17"/>
    </row>
    <row r="151" spans="3:4" s="9" customFormat="1" ht="12.95" customHeight="1" x14ac:dyDescent="0.2">
      <c r="C151" s="17"/>
      <c r="D151" s="17"/>
    </row>
    <row r="152" spans="3:4" s="9" customFormat="1" ht="12.95" customHeight="1" x14ac:dyDescent="0.2">
      <c r="C152" s="17"/>
      <c r="D152" s="17"/>
    </row>
    <row r="153" spans="3:4" s="9" customFormat="1" ht="12.95" customHeight="1" x14ac:dyDescent="0.2">
      <c r="C153" s="17"/>
      <c r="D153" s="17"/>
    </row>
    <row r="154" spans="3:4" s="9" customFormat="1" ht="12.95" customHeight="1" x14ac:dyDescent="0.2">
      <c r="C154" s="17"/>
      <c r="D154" s="17"/>
    </row>
    <row r="155" spans="3:4" s="9" customFormat="1" ht="12.95" customHeight="1" x14ac:dyDescent="0.2">
      <c r="C155" s="17"/>
      <c r="D155" s="17"/>
    </row>
    <row r="156" spans="3:4" s="9" customFormat="1" ht="12.95" customHeight="1" x14ac:dyDescent="0.2">
      <c r="C156" s="17"/>
      <c r="D156" s="17"/>
    </row>
    <row r="157" spans="3:4" s="9" customFormat="1" ht="12.95" customHeight="1" x14ac:dyDescent="0.2">
      <c r="C157" s="17"/>
      <c r="D157" s="17"/>
    </row>
    <row r="158" spans="3:4" s="9" customFormat="1" ht="12.95" customHeight="1" x14ac:dyDescent="0.2">
      <c r="C158" s="17"/>
      <c r="D158" s="17"/>
    </row>
    <row r="159" spans="3:4" s="9" customFormat="1" ht="12.95" customHeight="1" x14ac:dyDescent="0.2">
      <c r="C159" s="17"/>
      <c r="D159" s="17"/>
    </row>
    <row r="160" spans="3:4" s="9" customFormat="1" ht="12.95" customHeight="1" x14ac:dyDescent="0.2">
      <c r="C160" s="17"/>
      <c r="D160" s="17"/>
    </row>
    <row r="161" spans="3:4" s="9" customFormat="1" ht="12.95" customHeight="1" x14ac:dyDescent="0.2">
      <c r="C161" s="17"/>
      <c r="D161" s="17"/>
    </row>
    <row r="162" spans="3:4" s="9" customFormat="1" ht="12.95" customHeight="1" x14ac:dyDescent="0.2">
      <c r="C162" s="17"/>
      <c r="D162" s="17"/>
    </row>
    <row r="163" spans="3:4" s="9" customFormat="1" ht="12.95" customHeight="1" x14ac:dyDescent="0.2">
      <c r="C163" s="17"/>
      <c r="D163" s="17"/>
    </row>
    <row r="164" spans="3:4" s="9" customFormat="1" ht="12.95" customHeight="1" x14ac:dyDescent="0.2">
      <c r="C164" s="17"/>
      <c r="D164" s="17"/>
    </row>
    <row r="165" spans="3:4" s="9" customFormat="1" ht="12.95" customHeight="1" x14ac:dyDescent="0.2">
      <c r="C165" s="17"/>
      <c r="D165" s="17"/>
    </row>
    <row r="166" spans="3:4" s="9" customFormat="1" ht="12.95" customHeight="1" x14ac:dyDescent="0.2">
      <c r="C166" s="17"/>
      <c r="D166" s="17"/>
    </row>
    <row r="167" spans="3:4" s="9" customFormat="1" ht="12.95" customHeight="1" x14ac:dyDescent="0.2">
      <c r="C167" s="17"/>
      <c r="D167" s="17"/>
    </row>
    <row r="168" spans="3:4" s="9" customFormat="1" ht="12.95" customHeight="1" x14ac:dyDescent="0.2">
      <c r="C168" s="17"/>
      <c r="D168" s="17"/>
    </row>
    <row r="169" spans="3:4" s="9" customFormat="1" ht="12.95" customHeight="1" x14ac:dyDescent="0.2">
      <c r="C169" s="17"/>
      <c r="D169" s="17"/>
    </row>
    <row r="170" spans="3:4" s="9" customFormat="1" ht="12.95" customHeight="1" x14ac:dyDescent="0.2">
      <c r="C170" s="17"/>
      <c r="D170" s="17"/>
    </row>
    <row r="171" spans="3:4" s="9" customFormat="1" ht="12.95" customHeight="1" x14ac:dyDescent="0.2">
      <c r="C171" s="17"/>
      <c r="D171" s="17"/>
    </row>
    <row r="172" spans="3:4" s="9" customFormat="1" ht="12.95" customHeight="1" x14ac:dyDescent="0.2">
      <c r="C172" s="17"/>
      <c r="D172" s="17"/>
    </row>
    <row r="173" spans="3:4" s="9" customFormat="1" ht="12.95" customHeight="1" x14ac:dyDescent="0.2">
      <c r="C173" s="17"/>
      <c r="D173" s="17"/>
    </row>
    <row r="174" spans="3:4" s="9" customFormat="1" ht="12.95" customHeight="1" x14ac:dyDescent="0.2">
      <c r="C174" s="17"/>
      <c r="D174" s="17"/>
    </row>
    <row r="175" spans="3:4" s="9" customFormat="1" ht="12.95" customHeight="1" x14ac:dyDescent="0.2">
      <c r="C175" s="17"/>
      <c r="D175" s="17"/>
    </row>
    <row r="176" spans="3:4" s="9" customFormat="1" ht="12.95" customHeight="1" x14ac:dyDescent="0.2">
      <c r="C176" s="17"/>
      <c r="D176" s="17"/>
    </row>
    <row r="177" spans="3:4" s="9" customFormat="1" ht="12.95" customHeight="1" x14ac:dyDescent="0.2">
      <c r="C177" s="17"/>
      <c r="D177" s="17"/>
    </row>
    <row r="178" spans="3:4" s="9" customFormat="1" ht="12.95" customHeight="1" x14ac:dyDescent="0.2">
      <c r="C178" s="17"/>
      <c r="D178" s="17"/>
    </row>
    <row r="179" spans="3:4" s="9" customFormat="1" ht="12.95" customHeight="1" x14ac:dyDescent="0.2">
      <c r="C179" s="17"/>
      <c r="D179" s="17"/>
    </row>
    <row r="180" spans="3:4" s="9" customFormat="1" ht="12.95" customHeight="1" x14ac:dyDescent="0.2">
      <c r="C180" s="17"/>
      <c r="D180" s="17"/>
    </row>
    <row r="181" spans="3:4" s="9" customFormat="1" ht="12.95" customHeight="1" x14ac:dyDescent="0.2">
      <c r="C181" s="17"/>
      <c r="D181" s="17"/>
    </row>
    <row r="182" spans="3:4" s="9" customFormat="1" ht="12.95" customHeight="1" x14ac:dyDescent="0.2">
      <c r="C182" s="17"/>
      <c r="D182" s="17"/>
    </row>
    <row r="183" spans="3:4" s="9" customFormat="1" ht="12.95" customHeight="1" x14ac:dyDescent="0.2">
      <c r="C183" s="17"/>
      <c r="D183" s="17"/>
    </row>
    <row r="184" spans="3:4" s="9" customFormat="1" ht="12.95" customHeight="1" x14ac:dyDescent="0.2">
      <c r="C184" s="17"/>
      <c r="D184" s="17"/>
    </row>
    <row r="185" spans="3:4" s="9" customFormat="1" ht="12.95" customHeight="1" x14ac:dyDescent="0.2">
      <c r="C185" s="17"/>
      <c r="D185" s="17"/>
    </row>
    <row r="186" spans="3:4" s="9" customFormat="1" ht="12.95" customHeight="1" x14ac:dyDescent="0.2">
      <c r="C186" s="17"/>
      <c r="D186" s="17"/>
    </row>
    <row r="187" spans="3:4" s="9" customFormat="1" ht="12.95" customHeight="1" x14ac:dyDescent="0.2">
      <c r="C187" s="17"/>
      <c r="D187" s="17"/>
    </row>
    <row r="188" spans="3:4" s="9" customFormat="1" ht="12.95" customHeight="1" x14ac:dyDescent="0.2">
      <c r="C188" s="17"/>
      <c r="D188" s="17"/>
    </row>
    <row r="189" spans="3:4" s="9" customFormat="1" ht="12.95" customHeight="1" x14ac:dyDescent="0.2">
      <c r="C189" s="17"/>
      <c r="D189" s="17"/>
    </row>
    <row r="190" spans="3:4" s="9" customFormat="1" ht="12.95" customHeight="1" x14ac:dyDescent="0.2">
      <c r="C190" s="17"/>
      <c r="D190" s="17"/>
    </row>
    <row r="191" spans="3:4" s="9" customFormat="1" ht="12.95" customHeight="1" x14ac:dyDescent="0.2">
      <c r="C191" s="17"/>
      <c r="D191" s="17"/>
    </row>
    <row r="192" spans="3:4" s="9" customFormat="1" ht="12.95" customHeight="1" x14ac:dyDescent="0.2">
      <c r="C192" s="17"/>
      <c r="D192" s="17"/>
    </row>
    <row r="193" spans="3:4" s="9" customFormat="1" ht="12.95" customHeight="1" x14ac:dyDescent="0.2">
      <c r="C193" s="17"/>
      <c r="D193" s="17"/>
    </row>
    <row r="194" spans="3:4" s="9" customFormat="1" ht="12.95" customHeight="1" x14ac:dyDescent="0.2">
      <c r="C194" s="17"/>
      <c r="D194" s="17"/>
    </row>
    <row r="195" spans="3:4" s="9" customFormat="1" ht="12.95" customHeight="1" x14ac:dyDescent="0.2">
      <c r="C195" s="17"/>
      <c r="D195" s="17"/>
    </row>
    <row r="196" spans="3:4" s="9" customFormat="1" ht="12.95" customHeight="1" x14ac:dyDescent="0.2">
      <c r="C196" s="17"/>
      <c r="D196" s="17"/>
    </row>
    <row r="197" spans="3:4" s="9" customFormat="1" ht="12.95" customHeight="1" x14ac:dyDescent="0.2">
      <c r="C197" s="17"/>
      <c r="D197" s="17"/>
    </row>
    <row r="198" spans="3:4" s="9" customFormat="1" ht="12.95" customHeight="1" x14ac:dyDescent="0.2">
      <c r="C198" s="17"/>
      <c r="D198" s="17"/>
    </row>
    <row r="199" spans="3:4" s="9" customFormat="1" ht="12.95" customHeight="1" x14ac:dyDescent="0.2">
      <c r="C199" s="17"/>
      <c r="D199" s="17"/>
    </row>
    <row r="200" spans="3:4" s="9" customFormat="1" ht="12.95" customHeight="1" x14ac:dyDescent="0.2">
      <c r="C200" s="17"/>
      <c r="D200" s="17"/>
    </row>
    <row r="201" spans="3:4" s="9" customFormat="1" ht="12.95" customHeight="1" x14ac:dyDescent="0.2">
      <c r="C201" s="17"/>
      <c r="D201" s="17"/>
    </row>
    <row r="202" spans="3:4" s="9" customFormat="1" ht="12.95" customHeight="1" x14ac:dyDescent="0.2">
      <c r="C202" s="17"/>
      <c r="D202" s="17"/>
    </row>
    <row r="203" spans="3:4" s="9" customFormat="1" ht="12.95" customHeight="1" x14ac:dyDescent="0.2">
      <c r="C203" s="17"/>
      <c r="D203" s="17"/>
    </row>
    <row r="204" spans="3:4" s="9" customFormat="1" ht="12.95" customHeight="1" x14ac:dyDescent="0.2">
      <c r="C204" s="17"/>
      <c r="D204" s="17"/>
    </row>
    <row r="205" spans="3:4" s="9" customFormat="1" ht="12.95" customHeight="1" x14ac:dyDescent="0.2">
      <c r="C205" s="17"/>
      <c r="D205" s="17"/>
    </row>
    <row r="206" spans="3:4" s="9" customFormat="1" ht="12.95" customHeight="1" x14ac:dyDescent="0.2">
      <c r="C206" s="17"/>
      <c r="D206" s="17"/>
    </row>
    <row r="207" spans="3:4" s="9" customFormat="1" ht="12.95" customHeight="1" x14ac:dyDescent="0.2">
      <c r="C207" s="17"/>
      <c r="D207" s="17"/>
    </row>
    <row r="208" spans="3:4" s="9" customFormat="1" ht="12.95" customHeight="1" x14ac:dyDescent="0.2">
      <c r="C208" s="17"/>
      <c r="D208" s="17"/>
    </row>
    <row r="209" spans="3:4" s="9" customFormat="1" ht="12.95" customHeight="1" x14ac:dyDescent="0.2">
      <c r="C209" s="17"/>
      <c r="D209" s="17"/>
    </row>
    <row r="210" spans="3:4" s="9" customFormat="1" ht="12.95" customHeight="1" x14ac:dyDescent="0.2">
      <c r="C210" s="17"/>
      <c r="D210" s="17"/>
    </row>
    <row r="211" spans="3:4" s="9" customFormat="1" ht="12.95" customHeight="1" x14ac:dyDescent="0.2">
      <c r="C211" s="17"/>
      <c r="D211" s="17"/>
    </row>
    <row r="212" spans="3:4" s="9" customFormat="1" ht="12.95" customHeight="1" x14ac:dyDescent="0.2">
      <c r="C212" s="17"/>
      <c r="D212" s="17"/>
    </row>
    <row r="213" spans="3:4" s="9" customFormat="1" ht="12.95" customHeight="1" x14ac:dyDescent="0.2">
      <c r="C213" s="17"/>
      <c r="D213" s="17"/>
    </row>
    <row r="214" spans="3:4" s="9" customFormat="1" ht="12.95" customHeight="1" x14ac:dyDescent="0.2">
      <c r="C214" s="17"/>
      <c r="D214" s="17"/>
    </row>
    <row r="215" spans="3:4" s="9" customFormat="1" ht="12.95" customHeight="1" x14ac:dyDescent="0.2">
      <c r="C215" s="17"/>
      <c r="D215" s="17"/>
    </row>
    <row r="216" spans="3:4" s="9" customFormat="1" ht="12.95" customHeight="1" x14ac:dyDescent="0.2">
      <c r="C216" s="17"/>
      <c r="D216" s="17"/>
    </row>
    <row r="217" spans="3:4" s="9" customFormat="1" ht="12.95" customHeight="1" x14ac:dyDescent="0.2">
      <c r="C217" s="17"/>
      <c r="D217" s="17"/>
    </row>
    <row r="218" spans="3:4" s="9" customFormat="1" ht="12.95" customHeight="1" x14ac:dyDescent="0.2">
      <c r="C218" s="17"/>
      <c r="D218" s="17"/>
    </row>
    <row r="219" spans="3:4" s="9" customFormat="1" ht="12.95" customHeight="1" x14ac:dyDescent="0.2">
      <c r="C219" s="17"/>
      <c r="D219" s="17"/>
    </row>
    <row r="220" spans="3:4" s="9" customFormat="1" ht="12.95" customHeight="1" x14ac:dyDescent="0.2">
      <c r="C220" s="17"/>
      <c r="D220" s="17"/>
    </row>
    <row r="221" spans="3:4" s="9" customFormat="1" ht="12.95" customHeight="1" x14ac:dyDescent="0.2">
      <c r="C221" s="17"/>
      <c r="D221" s="17"/>
    </row>
    <row r="222" spans="3:4" s="9" customFormat="1" ht="12.95" customHeight="1" x14ac:dyDescent="0.2">
      <c r="C222" s="17"/>
      <c r="D222" s="17"/>
    </row>
    <row r="223" spans="3:4" s="9" customFormat="1" ht="12.95" customHeight="1" x14ac:dyDescent="0.2">
      <c r="C223" s="17"/>
      <c r="D223" s="17"/>
    </row>
    <row r="224" spans="3:4" s="9" customFormat="1" ht="12.95" customHeight="1" x14ac:dyDescent="0.2">
      <c r="C224" s="17"/>
      <c r="D224" s="17"/>
    </row>
    <row r="225" spans="3:4" ht="12.95" customHeight="1" x14ac:dyDescent="0.2">
      <c r="C225" s="2"/>
      <c r="D225" s="2"/>
    </row>
    <row r="226" spans="3:4" ht="12.95" customHeight="1" x14ac:dyDescent="0.2">
      <c r="C226" s="2"/>
      <c r="D226" s="2"/>
    </row>
    <row r="227" spans="3:4" ht="12.95" customHeight="1" x14ac:dyDescent="0.2">
      <c r="C227" s="2"/>
      <c r="D227" s="2"/>
    </row>
    <row r="228" spans="3:4" ht="12.95" customHeight="1" x14ac:dyDescent="0.2">
      <c r="C228" s="2"/>
      <c r="D228" s="2"/>
    </row>
    <row r="229" spans="3:4" ht="12.95" customHeight="1" x14ac:dyDescent="0.2">
      <c r="C229" s="2"/>
      <c r="D229" s="2"/>
    </row>
    <row r="230" spans="3:4" ht="12.95" customHeight="1" x14ac:dyDescent="0.2">
      <c r="C230" s="2"/>
      <c r="D230" s="2"/>
    </row>
    <row r="231" spans="3:4" ht="12.95" customHeight="1" x14ac:dyDescent="0.2">
      <c r="C231" s="2"/>
      <c r="D231" s="2"/>
    </row>
    <row r="232" spans="3:4" ht="12.95" customHeight="1" x14ac:dyDescent="0.2">
      <c r="C232" s="2"/>
      <c r="D232" s="2"/>
    </row>
    <row r="233" spans="3:4" ht="12.95" customHeight="1" x14ac:dyDescent="0.2">
      <c r="C233" s="2"/>
      <c r="D233" s="2"/>
    </row>
    <row r="234" spans="3:4" ht="12.95" customHeight="1" x14ac:dyDescent="0.2">
      <c r="C234" s="2"/>
      <c r="D234" s="2"/>
    </row>
    <row r="235" spans="3:4" ht="12.95" customHeight="1" x14ac:dyDescent="0.2">
      <c r="C235" s="2"/>
      <c r="D235" s="2"/>
    </row>
    <row r="236" spans="3:4" ht="12.95" customHeight="1" x14ac:dyDescent="0.2">
      <c r="C236" s="2"/>
      <c r="D236" s="2"/>
    </row>
    <row r="237" spans="3:4" ht="12.95" customHeight="1" x14ac:dyDescent="0.2">
      <c r="C237" s="2"/>
      <c r="D237" s="2"/>
    </row>
    <row r="238" spans="3:4" ht="12.95" customHeight="1" x14ac:dyDescent="0.2">
      <c r="C238" s="2"/>
      <c r="D238" s="2"/>
    </row>
    <row r="239" spans="3:4" ht="12.95" customHeight="1" x14ac:dyDescent="0.2">
      <c r="C239" s="2"/>
      <c r="D239" s="2"/>
    </row>
    <row r="240" spans="3:4" ht="12.95" customHeight="1" x14ac:dyDescent="0.2">
      <c r="C240" s="2"/>
      <c r="D240" s="2"/>
    </row>
    <row r="241" spans="3:4" ht="12.95" customHeight="1" x14ac:dyDescent="0.2">
      <c r="C241" s="2"/>
      <c r="D241" s="2"/>
    </row>
    <row r="242" spans="3:4" ht="12.95" customHeight="1" x14ac:dyDescent="0.2">
      <c r="C242" s="2"/>
      <c r="D242" s="2"/>
    </row>
    <row r="243" spans="3:4" ht="12.95" customHeight="1" x14ac:dyDescent="0.2">
      <c r="C243" s="2"/>
      <c r="D243" s="2"/>
    </row>
    <row r="244" spans="3:4" ht="12.95" customHeight="1" x14ac:dyDescent="0.2">
      <c r="C244" s="2"/>
      <c r="D244" s="2"/>
    </row>
    <row r="245" spans="3:4" ht="12.95" customHeight="1" x14ac:dyDescent="0.2">
      <c r="C245" s="2"/>
      <c r="D245" s="2"/>
    </row>
    <row r="246" spans="3:4" ht="12.95" customHeight="1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X38">
    <sortCondition ref="C21:C38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2025-01-06T02:07:43Z</dcterms:modified>
</cp:coreProperties>
</file>