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4FBE1D40-8B54-4565-95C0-05E4FC7A610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132" i="1" l="1"/>
  <c r="F132" i="1" s="1"/>
  <c r="G132" i="1" s="1"/>
  <c r="K132" i="1" s="1"/>
  <c r="Q132" i="1"/>
  <c r="E133" i="1"/>
  <c r="F133" i="1"/>
  <c r="G133" i="1" s="1"/>
  <c r="K133" i="1" s="1"/>
  <c r="Q133" i="1"/>
  <c r="F14" i="1"/>
  <c r="E128" i="1"/>
  <c r="F128" i="1" s="1"/>
  <c r="G128" i="1" s="1"/>
  <c r="K128" i="1" s="1"/>
  <c r="C128" i="1"/>
  <c r="Q128" i="1" s="1"/>
  <c r="A128" i="1"/>
  <c r="E131" i="1"/>
  <c r="F131" i="1" s="1"/>
  <c r="G131" i="1" s="1"/>
  <c r="K131" i="1" s="1"/>
  <c r="Q131" i="1"/>
  <c r="E130" i="1"/>
  <c r="F130" i="1" s="1"/>
  <c r="G130" i="1" s="1"/>
  <c r="K130" i="1" s="1"/>
  <c r="Q130" i="1"/>
  <c r="E129" i="1"/>
  <c r="F129" i="1" s="1"/>
  <c r="G129" i="1" s="1"/>
  <c r="K129" i="1" s="1"/>
  <c r="Q129" i="1"/>
  <c r="E21" i="1"/>
  <c r="F21" i="1" s="1"/>
  <c r="G21" i="1" s="1"/>
  <c r="L21" i="1" s="1"/>
  <c r="E22" i="1"/>
  <c r="F22" i="1" s="1"/>
  <c r="G22" i="1" s="1"/>
  <c r="L22" i="1" s="1"/>
  <c r="E23" i="1"/>
  <c r="F23" i="1" s="1"/>
  <c r="G23" i="1" s="1"/>
  <c r="L23" i="1" s="1"/>
  <c r="E24" i="1"/>
  <c r="F24" i="1" s="1"/>
  <c r="G24" i="1" s="1"/>
  <c r="L24" i="1" s="1"/>
  <c r="E25" i="1"/>
  <c r="F25" i="1" s="1"/>
  <c r="G25" i="1" s="1"/>
  <c r="L25" i="1" s="1"/>
  <c r="E26" i="1"/>
  <c r="F26" i="1" s="1"/>
  <c r="G26" i="1" s="1"/>
  <c r="L26" i="1" s="1"/>
  <c r="E27" i="1"/>
  <c r="F27" i="1" s="1"/>
  <c r="G27" i="1" s="1"/>
  <c r="L27" i="1" s="1"/>
  <c r="E28" i="1"/>
  <c r="F28" i="1" s="1"/>
  <c r="G28" i="1" s="1"/>
  <c r="L28" i="1" s="1"/>
  <c r="E29" i="1"/>
  <c r="F29" i="1" s="1"/>
  <c r="G29" i="1" s="1"/>
  <c r="L29" i="1" s="1"/>
  <c r="E30" i="1"/>
  <c r="F30" i="1" s="1"/>
  <c r="G30" i="1" s="1"/>
  <c r="L30" i="1" s="1"/>
  <c r="E31" i="1"/>
  <c r="F31" i="1" s="1"/>
  <c r="G31" i="1" s="1"/>
  <c r="L31" i="1" s="1"/>
  <c r="E32" i="1"/>
  <c r="F32" i="1" s="1"/>
  <c r="G32" i="1" s="1"/>
  <c r="L32" i="1" s="1"/>
  <c r="E33" i="1"/>
  <c r="F33" i="1" s="1"/>
  <c r="G33" i="1" s="1"/>
  <c r="L33" i="1" s="1"/>
  <c r="E34" i="1"/>
  <c r="F34" i="1" s="1"/>
  <c r="G34" i="1" s="1"/>
  <c r="L34" i="1" s="1"/>
  <c r="E35" i="1"/>
  <c r="F35" i="1" s="1"/>
  <c r="G35" i="1" s="1"/>
  <c r="L35" i="1" s="1"/>
  <c r="E36" i="1"/>
  <c r="F36" i="1" s="1"/>
  <c r="G36" i="1" s="1"/>
  <c r="L36" i="1" s="1"/>
  <c r="E37" i="1"/>
  <c r="F37" i="1" s="1"/>
  <c r="G37" i="1" s="1"/>
  <c r="L37" i="1" s="1"/>
  <c r="E38" i="1"/>
  <c r="F38" i="1" s="1"/>
  <c r="G38" i="1" s="1"/>
  <c r="L38" i="1" s="1"/>
  <c r="E39" i="1"/>
  <c r="F39" i="1" s="1"/>
  <c r="G39" i="1" s="1"/>
  <c r="L39" i="1" s="1"/>
  <c r="E40" i="1"/>
  <c r="F40" i="1" s="1"/>
  <c r="G40" i="1" s="1"/>
  <c r="L40" i="1" s="1"/>
  <c r="E41" i="1"/>
  <c r="F41" i="1" s="1"/>
  <c r="G41" i="1" s="1"/>
  <c r="L41" i="1" s="1"/>
  <c r="E42" i="1"/>
  <c r="F42" i="1"/>
  <c r="G42" i="1" s="1"/>
  <c r="L42" i="1" s="1"/>
  <c r="E43" i="1"/>
  <c r="F43" i="1" s="1"/>
  <c r="G43" i="1" s="1"/>
  <c r="L43" i="1" s="1"/>
  <c r="E44" i="1"/>
  <c r="F44" i="1" s="1"/>
  <c r="G44" i="1" s="1"/>
  <c r="L44" i="1" s="1"/>
  <c r="E45" i="1"/>
  <c r="F45" i="1"/>
  <c r="G45" i="1" s="1"/>
  <c r="L45" i="1" s="1"/>
  <c r="E46" i="1"/>
  <c r="F46" i="1" s="1"/>
  <c r="G46" i="1" s="1"/>
  <c r="L46" i="1" s="1"/>
  <c r="E47" i="1"/>
  <c r="F47" i="1" s="1"/>
  <c r="G47" i="1" s="1"/>
  <c r="L47" i="1" s="1"/>
  <c r="E48" i="1"/>
  <c r="F48" i="1" s="1"/>
  <c r="G48" i="1" s="1"/>
  <c r="L48" i="1" s="1"/>
  <c r="E49" i="1"/>
  <c r="F49" i="1" s="1"/>
  <c r="G49" i="1" s="1"/>
  <c r="L49" i="1" s="1"/>
  <c r="E50" i="1"/>
  <c r="F50" i="1" s="1"/>
  <c r="G50" i="1" s="1"/>
  <c r="L50" i="1" s="1"/>
  <c r="E51" i="1"/>
  <c r="F51" i="1" s="1"/>
  <c r="G51" i="1" s="1"/>
  <c r="L51" i="1" s="1"/>
  <c r="E52" i="1"/>
  <c r="F52" i="1" s="1"/>
  <c r="G52" i="1" s="1"/>
  <c r="L52" i="1" s="1"/>
  <c r="E53" i="1"/>
  <c r="F53" i="1" s="1"/>
  <c r="G53" i="1" s="1"/>
  <c r="L53" i="1" s="1"/>
  <c r="E54" i="1"/>
  <c r="F54" i="1" s="1"/>
  <c r="G54" i="1" s="1"/>
  <c r="L54" i="1" s="1"/>
  <c r="E55" i="1"/>
  <c r="F55" i="1" s="1"/>
  <c r="G55" i="1" s="1"/>
  <c r="L55" i="1" s="1"/>
  <c r="E56" i="1"/>
  <c r="F56" i="1" s="1"/>
  <c r="G56" i="1" s="1"/>
  <c r="L56" i="1" s="1"/>
  <c r="E57" i="1"/>
  <c r="F57" i="1" s="1"/>
  <c r="G57" i="1" s="1"/>
  <c r="L57" i="1" s="1"/>
  <c r="E58" i="1"/>
  <c r="F58" i="1" s="1"/>
  <c r="G58" i="1" s="1"/>
  <c r="L58" i="1" s="1"/>
  <c r="E59" i="1"/>
  <c r="F59" i="1" s="1"/>
  <c r="G59" i="1" s="1"/>
  <c r="L59" i="1" s="1"/>
  <c r="E60" i="1"/>
  <c r="F60" i="1" s="1"/>
  <c r="G60" i="1" s="1"/>
  <c r="L60" i="1" s="1"/>
  <c r="E61" i="1"/>
  <c r="F61" i="1" s="1"/>
  <c r="G61" i="1" s="1"/>
  <c r="L61" i="1" s="1"/>
  <c r="E62" i="1"/>
  <c r="F62" i="1" s="1"/>
  <c r="G62" i="1" s="1"/>
  <c r="L62" i="1" s="1"/>
  <c r="E63" i="1"/>
  <c r="F63" i="1" s="1"/>
  <c r="G63" i="1" s="1"/>
  <c r="L63" i="1" s="1"/>
  <c r="E64" i="1"/>
  <c r="F64" i="1" s="1"/>
  <c r="G64" i="1" s="1"/>
  <c r="L64" i="1" s="1"/>
  <c r="E66" i="1"/>
  <c r="F66" i="1" s="1"/>
  <c r="G66" i="1" s="1"/>
  <c r="J66" i="1" s="1"/>
  <c r="E67" i="1"/>
  <c r="F67" i="1" s="1"/>
  <c r="G67" i="1" s="1"/>
  <c r="J67" i="1" s="1"/>
  <c r="E68" i="1"/>
  <c r="F68" i="1" s="1"/>
  <c r="G68" i="1" s="1"/>
  <c r="J68" i="1" s="1"/>
  <c r="E69" i="1"/>
  <c r="F69" i="1" s="1"/>
  <c r="G69" i="1" s="1"/>
  <c r="L69" i="1" s="1"/>
  <c r="E70" i="1"/>
  <c r="F70" i="1" s="1"/>
  <c r="G70" i="1" s="1"/>
  <c r="L70" i="1" s="1"/>
  <c r="E71" i="1"/>
  <c r="F71" i="1" s="1"/>
  <c r="G71" i="1" s="1"/>
  <c r="L71" i="1" s="1"/>
  <c r="E72" i="1"/>
  <c r="F72" i="1" s="1"/>
  <c r="G72" i="1" s="1"/>
  <c r="J72" i="1" s="1"/>
  <c r="E73" i="1"/>
  <c r="F73" i="1" s="1"/>
  <c r="G73" i="1" s="1"/>
  <c r="L73" i="1" s="1"/>
  <c r="E74" i="1"/>
  <c r="F74" i="1" s="1"/>
  <c r="G74" i="1" s="1"/>
  <c r="L74" i="1" s="1"/>
  <c r="E75" i="1"/>
  <c r="F75" i="1" s="1"/>
  <c r="G75" i="1" s="1"/>
  <c r="L75" i="1" s="1"/>
  <c r="E76" i="1"/>
  <c r="F76" i="1"/>
  <c r="G76" i="1" s="1"/>
  <c r="L76" i="1" s="1"/>
  <c r="E77" i="1"/>
  <c r="F77" i="1" s="1"/>
  <c r="G77" i="1" s="1"/>
  <c r="L77" i="1" s="1"/>
  <c r="E78" i="1"/>
  <c r="F78" i="1" s="1"/>
  <c r="G78" i="1" s="1"/>
  <c r="L78" i="1" s="1"/>
  <c r="E79" i="1"/>
  <c r="F79" i="1"/>
  <c r="G79" i="1" s="1"/>
  <c r="L79" i="1" s="1"/>
  <c r="E80" i="1"/>
  <c r="F80" i="1" s="1"/>
  <c r="G80" i="1" s="1"/>
  <c r="J80" i="1" s="1"/>
  <c r="E81" i="1"/>
  <c r="F81" i="1" s="1"/>
  <c r="G81" i="1" s="1"/>
  <c r="J81" i="1" s="1"/>
  <c r="E82" i="1"/>
  <c r="F82" i="1"/>
  <c r="G82" i="1" s="1"/>
  <c r="J82" i="1" s="1"/>
  <c r="E83" i="1"/>
  <c r="F83" i="1" s="1"/>
  <c r="G83" i="1" s="1"/>
  <c r="L83" i="1" s="1"/>
  <c r="E84" i="1"/>
  <c r="F84" i="1" s="1"/>
  <c r="G84" i="1" s="1"/>
  <c r="L84" i="1" s="1"/>
  <c r="E85" i="1"/>
  <c r="F85" i="1" s="1"/>
  <c r="G85" i="1" s="1"/>
  <c r="L85" i="1" s="1"/>
  <c r="E86" i="1"/>
  <c r="F86" i="1" s="1"/>
  <c r="G86" i="1" s="1"/>
  <c r="L86" i="1" s="1"/>
  <c r="E87" i="1"/>
  <c r="F87" i="1" s="1"/>
  <c r="G87" i="1" s="1"/>
  <c r="L87" i="1" s="1"/>
  <c r="E88" i="1"/>
  <c r="F88" i="1" s="1"/>
  <c r="G88" i="1" s="1"/>
  <c r="L88" i="1" s="1"/>
  <c r="E89" i="1"/>
  <c r="F89" i="1" s="1"/>
  <c r="G89" i="1" s="1"/>
  <c r="L89" i="1" s="1"/>
  <c r="E90" i="1"/>
  <c r="F90" i="1" s="1"/>
  <c r="G90" i="1" s="1"/>
  <c r="L90" i="1" s="1"/>
  <c r="E91" i="1"/>
  <c r="F91" i="1" s="1"/>
  <c r="G91" i="1" s="1"/>
  <c r="J91" i="1" s="1"/>
  <c r="E92" i="1"/>
  <c r="F92" i="1" s="1"/>
  <c r="G92" i="1" s="1"/>
  <c r="L92" i="1" s="1"/>
  <c r="E93" i="1"/>
  <c r="F93" i="1" s="1"/>
  <c r="G93" i="1" s="1"/>
  <c r="L93" i="1" s="1"/>
  <c r="E94" i="1"/>
  <c r="F94" i="1" s="1"/>
  <c r="G94" i="1" s="1"/>
  <c r="L94" i="1" s="1"/>
  <c r="E95" i="1"/>
  <c r="F95" i="1" s="1"/>
  <c r="G95" i="1" s="1"/>
  <c r="L95" i="1" s="1"/>
  <c r="E96" i="1"/>
  <c r="F96" i="1" s="1"/>
  <c r="G96" i="1" s="1"/>
  <c r="L96" i="1" s="1"/>
  <c r="E97" i="1"/>
  <c r="F97" i="1" s="1"/>
  <c r="G97" i="1" s="1"/>
  <c r="L97" i="1" s="1"/>
  <c r="E98" i="1"/>
  <c r="F98" i="1"/>
  <c r="G98" i="1" s="1"/>
  <c r="L98" i="1" s="1"/>
  <c r="E99" i="1"/>
  <c r="F99" i="1" s="1"/>
  <c r="G99" i="1" s="1"/>
  <c r="L99" i="1" s="1"/>
  <c r="E100" i="1"/>
  <c r="F100" i="1" s="1"/>
  <c r="G100" i="1" s="1"/>
  <c r="L100" i="1" s="1"/>
  <c r="E101" i="1"/>
  <c r="F101" i="1" s="1"/>
  <c r="G101" i="1" s="1"/>
  <c r="L101" i="1" s="1"/>
  <c r="E91" i="2"/>
  <c r="E102" i="1"/>
  <c r="F102" i="1"/>
  <c r="G102" i="1" s="1"/>
  <c r="L102" i="1" s="1"/>
  <c r="E103" i="1"/>
  <c r="F103" i="1"/>
  <c r="G103" i="1" s="1"/>
  <c r="L103" i="1" s="1"/>
  <c r="E104" i="1"/>
  <c r="F104" i="1"/>
  <c r="G104" i="1" s="1"/>
  <c r="L104" i="1" s="1"/>
  <c r="E105" i="1"/>
  <c r="E95" i="2" s="1"/>
  <c r="E106" i="1"/>
  <c r="F106" i="1" s="1"/>
  <c r="G106" i="1" s="1"/>
  <c r="J106" i="1" s="1"/>
  <c r="E107" i="1"/>
  <c r="F107" i="1"/>
  <c r="G107" i="1" s="1"/>
  <c r="J107" i="1" s="1"/>
  <c r="E108" i="1"/>
  <c r="F108" i="1" s="1"/>
  <c r="G108" i="1" s="1"/>
  <c r="J108" i="1" s="1"/>
  <c r="E109" i="1"/>
  <c r="E99" i="2" s="1"/>
  <c r="E110" i="1"/>
  <c r="F110" i="1"/>
  <c r="G110" i="1" s="1"/>
  <c r="J110" i="1" s="1"/>
  <c r="E111" i="1"/>
  <c r="F111" i="1" s="1"/>
  <c r="G111" i="1" s="1"/>
  <c r="J111" i="1" s="1"/>
  <c r="E112" i="1"/>
  <c r="F112" i="1" s="1"/>
  <c r="G112" i="1" s="1"/>
  <c r="J112" i="1" s="1"/>
  <c r="E113" i="1"/>
  <c r="F113" i="1" s="1"/>
  <c r="G113" i="1" s="1"/>
  <c r="J113" i="1" s="1"/>
  <c r="E114" i="1"/>
  <c r="F114" i="1" s="1"/>
  <c r="G114" i="1" s="1"/>
  <c r="J114" i="1" s="1"/>
  <c r="E115" i="1"/>
  <c r="F115" i="1" s="1"/>
  <c r="G115" i="1" s="1"/>
  <c r="J115" i="1" s="1"/>
  <c r="E116" i="1"/>
  <c r="F116" i="1" s="1"/>
  <c r="G116" i="1" s="1"/>
  <c r="J116" i="1" s="1"/>
  <c r="E117" i="1"/>
  <c r="E107" i="2" s="1"/>
  <c r="E118" i="1"/>
  <c r="F118" i="1" s="1"/>
  <c r="G118" i="1" s="1"/>
  <c r="J118" i="1" s="1"/>
  <c r="E119" i="1"/>
  <c r="F119" i="1" s="1"/>
  <c r="G119" i="1" s="1"/>
  <c r="J119" i="1" s="1"/>
  <c r="E120" i="1"/>
  <c r="F120" i="1" s="1"/>
  <c r="G120" i="1" s="1"/>
  <c r="J120" i="1" s="1"/>
  <c r="E121" i="1"/>
  <c r="F121" i="1" s="1"/>
  <c r="G121" i="1" s="1"/>
  <c r="J121" i="1" s="1"/>
  <c r="E122" i="1"/>
  <c r="E112" i="2" s="1"/>
  <c r="E123" i="1"/>
  <c r="F123" i="1" s="1"/>
  <c r="G123" i="1" s="1"/>
  <c r="J123" i="1" s="1"/>
  <c r="E124" i="1"/>
  <c r="F124" i="1" s="1"/>
  <c r="G124" i="1" s="1"/>
  <c r="J124" i="1" s="1"/>
  <c r="E125" i="1"/>
  <c r="F125" i="1"/>
  <c r="G125" i="1" s="1"/>
  <c r="J125" i="1" s="1"/>
  <c r="E126" i="1"/>
  <c r="F126" i="1" s="1"/>
  <c r="G126" i="1" s="1"/>
  <c r="J126" i="1" s="1"/>
  <c r="E65" i="1"/>
  <c r="F65" i="1" s="1"/>
  <c r="G65" i="1" s="1"/>
  <c r="H65" i="1" s="1"/>
  <c r="E127" i="1"/>
  <c r="F127" i="1"/>
  <c r="G127" i="1" s="1"/>
  <c r="I127" i="1" s="1"/>
  <c r="F11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0" i="1"/>
  <c r="Q111" i="1"/>
  <c r="Q112" i="1"/>
  <c r="Q113" i="1"/>
  <c r="Q114" i="1"/>
  <c r="Q115" i="1"/>
  <c r="Q116" i="1"/>
  <c r="Q117" i="1"/>
  <c r="Q118" i="1"/>
  <c r="Q119" i="1"/>
  <c r="Q120" i="1"/>
  <c r="Q121" i="1"/>
  <c r="Q122" i="1"/>
  <c r="Q123" i="1"/>
  <c r="Q124" i="1"/>
  <c r="Q125" i="1"/>
  <c r="Q126" i="1"/>
  <c r="G11" i="2"/>
  <c r="C11" i="2"/>
  <c r="E11" i="2"/>
  <c r="G116" i="2"/>
  <c r="C116" i="2"/>
  <c r="E116" i="2"/>
  <c r="G115" i="2"/>
  <c r="C115" i="2"/>
  <c r="E115" i="2"/>
  <c r="G114" i="2"/>
  <c r="C114" i="2"/>
  <c r="G113" i="2"/>
  <c r="C113" i="2"/>
  <c r="E113" i="2"/>
  <c r="G112" i="2"/>
  <c r="C112" i="2"/>
  <c r="G111" i="2"/>
  <c r="C111" i="2"/>
  <c r="E111" i="2"/>
  <c r="G110" i="2"/>
  <c r="C110" i="2"/>
  <c r="E110" i="2"/>
  <c r="G109" i="2"/>
  <c r="C109" i="2"/>
  <c r="E109" i="2"/>
  <c r="G108" i="2"/>
  <c r="C108" i="2"/>
  <c r="G107" i="2"/>
  <c r="C107" i="2"/>
  <c r="G106" i="2"/>
  <c r="C106" i="2"/>
  <c r="G105" i="2"/>
  <c r="C105" i="2"/>
  <c r="E105" i="2"/>
  <c r="G104" i="2"/>
  <c r="C104" i="2"/>
  <c r="E104" i="2"/>
  <c r="G103" i="2"/>
  <c r="C103" i="2"/>
  <c r="E103" i="2"/>
  <c r="G102" i="2"/>
  <c r="C102" i="2"/>
  <c r="E102" i="2"/>
  <c r="G101" i="2"/>
  <c r="C101" i="2"/>
  <c r="E101" i="2"/>
  <c r="G100" i="2"/>
  <c r="C100" i="2"/>
  <c r="E100" i="2"/>
  <c r="G99" i="2"/>
  <c r="C99" i="2"/>
  <c r="G98" i="2"/>
  <c r="C98" i="2"/>
  <c r="E98" i="2"/>
  <c r="G97" i="2"/>
  <c r="C97" i="2"/>
  <c r="E97" i="2"/>
  <c r="G96" i="2"/>
  <c r="C96" i="2"/>
  <c r="E96" i="2"/>
  <c r="G95" i="2"/>
  <c r="C95" i="2"/>
  <c r="G94" i="2"/>
  <c r="C94" i="2"/>
  <c r="E94" i="2"/>
  <c r="G93" i="2"/>
  <c r="C93" i="2"/>
  <c r="E93" i="2"/>
  <c r="G92" i="2"/>
  <c r="C92" i="2"/>
  <c r="E92" i="2"/>
  <c r="G91" i="2"/>
  <c r="C91" i="2"/>
  <c r="G90" i="2"/>
  <c r="C90" i="2"/>
  <c r="G89" i="2"/>
  <c r="C89" i="2"/>
  <c r="G88" i="2"/>
  <c r="C88" i="2"/>
  <c r="E88" i="2"/>
  <c r="G87" i="2"/>
  <c r="C87" i="2"/>
  <c r="E87" i="2"/>
  <c r="G86" i="2"/>
  <c r="C86" i="2"/>
  <c r="E86" i="2"/>
  <c r="G85" i="2"/>
  <c r="C85" i="2"/>
  <c r="E85" i="2"/>
  <c r="G84" i="2"/>
  <c r="C84" i="2"/>
  <c r="G83" i="2"/>
  <c r="C83" i="2"/>
  <c r="G82" i="2"/>
  <c r="C82" i="2"/>
  <c r="E82" i="2"/>
  <c r="G81" i="2"/>
  <c r="C81" i="2"/>
  <c r="E81" i="2"/>
  <c r="G80" i="2"/>
  <c r="C80" i="2"/>
  <c r="E80" i="2"/>
  <c r="G79" i="2"/>
  <c r="C79" i="2"/>
  <c r="E79" i="2"/>
  <c r="G78" i="2"/>
  <c r="C78" i="2"/>
  <c r="E78" i="2"/>
  <c r="G77" i="2"/>
  <c r="C77" i="2"/>
  <c r="E77" i="2"/>
  <c r="G76" i="2"/>
  <c r="C76" i="2"/>
  <c r="G75" i="2"/>
  <c r="C75" i="2"/>
  <c r="E75" i="2"/>
  <c r="G74" i="2"/>
  <c r="C74" i="2"/>
  <c r="E74" i="2"/>
  <c r="G73" i="2"/>
  <c r="C73" i="2"/>
  <c r="E73" i="2"/>
  <c r="G72" i="2"/>
  <c r="C72" i="2"/>
  <c r="E72" i="2"/>
  <c r="G71" i="2"/>
  <c r="C71" i="2"/>
  <c r="G70" i="2"/>
  <c r="C70" i="2"/>
  <c r="E70" i="2"/>
  <c r="G69" i="2"/>
  <c r="C69" i="2"/>
  <c r="E69" i="2"/>
  <c r="G68" i="2"/>
  <c r="C68" i="2"/>
  <c r="E68" i="2"/>
  <c r="G67" i="2"/>
  <c r="C67" i="2"/>
  <c r="E67" i="2"/>
  <c r="G66" i="2"/>
  <c r="C66" i="2"/>
  <c r="E66" i="2"/>
  <c r="G65" i="2"/>
  <c r="C65" i="2"/>
  <c r="E65" i="2"/>
  <c r="G64" i="2"/>
  <c r="C64" i="2"/>
  <c r="G63" i="2"/>
  <c r="C63" i="2"/>
  <c r="E63" i="2"/>
  <c r="G62" i="2"/>
  <c r="C62" i="2"/>
  <c r="E62" i="2"/>
  <c r="G61" i="2"/>
  <c r="C61" i="2"/>
  <c r="E61" i="2"/>
  <c r="G60" i="2"/>
  <c r="C60" i="2"/>
  <c r="E60" i="2"/>
  <c r="G59" i="2"/>
  <c r="C59" i="2"/>
  <c r="E59" i="2"/>
  <c r="G58" i="2"/>
  <c r="C58" i="2"/>
  <c r="G57" i="2"/>
  <c r="C57" i="2"/>
  <c r="E57" i="2"/>
  <c r="G56" i="2"/>
  <c r="C56" i="2"/>
  <c r="E56" i="2"/>
  <c r="G55" i="2"/>
  <c r="C55" i="2"/>
  <c r="E55" i="2"/>
  <c r="G54" i="2"/>
  <c r="C54" i="2"/>
  <c r="G53" i="2"/>
  <c r="C53" i="2"/>
  <c r="E53" i="2"/>
  <c r="G52" i="2"/>
  <c r="C52" i="2"/>
  <c r="E52" i="2"/>
  <c r="G51" i="2"/>
  <c r="C51" i="2"/>
  <c r="E51" i="2"/>
  <c r="G50" i="2"/>
  <c r="C50" i="2"/>
  <c r="G49" i="2"/>
  <c r="C49" i="2"/>
  <c r="E49" i="2"/>
  <c r="G48" i="2"/>
  <c r="C48" i="2"/>
  <c r="E48" i="2"/>
  <c r="G47" i="2"/>
  <c r="C47" i="2"/>
  <c r="E47" i="2"/>
  <c r="G46" i="2"/>
  <c r="C46" i="2"/>
  <c r="G45" i="2"/>
  <c r="C45" i="2"/>
  <c r="E45" i="2"/>
  <c r="G44" i="2"/>
  <c r="C44" i="2"/>
  <c r="E44" i="2"/>
  <c r="G43" i="2"/>
  <c r="C43" i="2"/>
  <c r="E43" i="2"/>
  <c r="G42" i="2"/>
  <c r="C42" i="2"/>
  <c r="G41" i="2"/>
  <c r="C41" i="2"/>
  <c r="E41" i="2"/>
  <c r="G40" i="2"/>
  <c r="C40" i="2"/>
  <c r="G39" i="2"/>
  <c r="C39" i="2"/>
  <c r="E39" i="2"/>
  <c r="G38" i="2"/>
  <c r="C38" i="2"/>
  <c r="E38" i="2"/>
  <c r="G37" i="2"/>
  <c r="C37" i="2"/>
  <c r="E37" i="2"/>
  <c r="G36" i="2"/>
  <c r="C36" i="2"/>
  <c r="E36" i="2"/>
  <c r="G35" i="2"/>
  <c r="C35" i="2"/>
  <c r="G34" i="2"/>
  <c r="C34" i="2"/>
  <c r="E34" i="2"/>
  <c r="G33" i="2"/>
  <c r="C33" i="2"/>
  <c r="E33" i="2"/>
  <c r="G32" i="2"/>
  <c r="C32" i="2"/>
  <c r="E32" i="2"/>
  <c r="G31" i="2"/>
  <c r="C31" i="2"/>
  <c r="E31" i="2"/>
  <c r="G30" i="2"/>
  <c r="C30" i="2"/>
  <c r="G29" i="2"/>
  <c r="C29" i="2"/>
  <c r="E29" i="2"/>
  <c r="G28" i="2"/>
  <c r="C28" i="2"/>
  <c r="E28" i="2"/>
  <c r="G27" i="2"/>
  <c r="C27" i="2"/>
  <c r="E27" i="2"/>
  <c r="G26" i="2"/>
  <c r="C26" i="2"/>
  <c r="E26" i="2"/>
  <c r="G25" i="2"/>
  <c r="C25" i="2"/>
  <c r="E25" i="2"/>
  <c r="G24" i="2"/>
  <c r="C24" i="2"/>
  <c r="E24" i="2"/>
  <c r="G23" i="2"/>
  <c r="C23" i="2"/>
  <c r="G22" i="2"/>
  <c r="C22" i="2"/>
  <c r="E22" i="2"/>
  <c r="G21" i="2"/>
  <c r="C21" i="2"/>
  <c r="E21" i="2"/>
  <c r="G20" i="2"/>
  <c r="C20" i="2"/>
  <c r="E20" i="2"/>
  <c r="G19" i="2"/>
  <c r="C19" i="2"/>
  <c r="E19" i="2"/>
  <c r="G18" i="2"/>
  <c r="C18" i="2"/>
  <c r="E18" i="2"/>
  <c r="G17" i="2"/>
  <c r="C17" i="2"/>
  <c r="E17" i="2"/>
  <c r="G16" i="2"/>
  <c r="C16" i="2"/>
  <c r="G15" i="2"/>
  <c r="C15" i="2"/>
  <c r="E15" i="2"/>
  <c r="G14" i="2"/>
  <c r="C14" i="2"/>
  <c r="E14" i="2"/>
  <c r="G13" i="2"/>
  <c r="C13" i="2"/>
  <c r="E13" i="2"/>
  <c r="G12" i="2"/>
  <c r="C12" i="2"/>
  <c r="E12" i="2"/>
  <c r="H11" i="2"/>
  <c r="D11" i="2"/>
  <c r="B11" i="2"/>
  <c r="A11" i="2"/>
  <c r="H116" i="2"/>
  <c r="D116" i="2"/>
  <c r="B116" i="2"/>
  <c r="A116" i="2"/>
  <c r="H115" i="2"/>
  <c r="D115" i="2"/>
  <c r="B115" i="2"/>
  <c r="A115" i="2"/>
  <c r="H114" i="2"/>
  <c r="D114" i="2"/>
  <c r="B114" i="2"/>
  <c r="A114" i="2"/>
  <c r="H113" i="2"/>
  <c r="D113" i="2"/>
  <c r="B113" i="2"/>
  <c r="A113" i="2"/>
  <c r="H112" i="2"/>
  <c r="D112" i="2"/>
  <c r="B112" i="2"/>
  <c r="A112" i="2"/>
  <c r="H111" i="2"/>
  <c r="D111" i="2"/>
  <c r="B111" i="2"/>
  <c r="A111" i="2"/>
  <c r="H110" i="2"/>
  <c r="D110" i="2"/>
  <c r="B110" i="2"/>
  <c r="A110" i="2"/>
  <c r="H109" i="2"/>
  <c r="D109" i="2"/>
  <c r="B109" i="2"/>
  <c r="A109" i="2"/>
  <c r="H108" i="2"/>
  <c r="D108" i="2"/>
  <c r="B108" i="2"/>
  <c r="A108" i="2"/>
  <c r="H107" i="2"/>
  <c r="D107" i="2"/>
  <c r="B107" i="2"/>
  <c r="A107" i="2"/>
  <c r="H106" i="2"/>
  <c r="D106" i="2"/>
  <c r="B106" i="2"/>
  <c r="A106" i="2"/>
  <c r="H105" i="2"/>
  <c r="D105" i="2"/>
  <c r="B105" i="2"/>
  <c r="A105" i="2"/>
  <c r="H104" i="2"/>
  <c r="D104" i="2"/>
  <c r="B104" i="2"/>
  <c r="A104" i="2"/>
  <c r="H103" i="2"/>
  <c r="D103" i="2"/>
  <c r="B103" i="2"/>
  <c r="A103" i="2"/>
  <c r="H102" i="2"/>
  <c r="D102" i="2"/>
  <c r="B102" i="2"/>
  <c r="A102" i="2"/>
  <c r="H101" i="2"/>
  <c r="D101" i="2"/>
  <c r="B101" i="2"/>
  <c r="A101" i="2"/>
  <c r="H100" i="2"/>
  <c r="D100" i="2"/>
  <c r="B100" i="2"/>
  <c r="A100" i="2"/>
  <c r="H99" i="2"/>
  <c r="D99" i="2"/>
  <c r="B99" i="2"/>
  <c r="A99" i="2"/>
  <c r="H98" i="2"/>
  <c r="D98" i="2"/>
  <c r="B98" i="2"/>
  <c r="A98" i="2"/>
  <c r="H97" i="2"/>
  <c r="D97" i="2"/>
  <c r="B97" i="2"/>
  <c r="A97" i="2"/>
  <c r="H96" i="2"/>
  <c r="D96" i="2"/>
  <c r="B96" i="2"/>
  <c r="A96" i="2"/>
  <c r="H95" i="2"/>
  <c r="D95" i="2"/>
  <c r="B95" i="2"/>
  <c r="A95" i="2"/>
  <c r="H94" i="2"/>
  <c r="D94" i="2"/>
  <c r="B94" i="2"/>
  <c r="A94" i="2"/>
  <c r="H93" i="2"/>
  <c r="D93" i="2"/>
  <c r="B93" i="2"/>
  <c r="A93" i="2"/>
  <c r="H92" i="2"/>
  <c r="D92" i="2"/>
  <c r="B92" i="2"/>
  <c r="A92" i="2"/>
  <c r="H91" i="2"/>
  <c r="D91" i="2"/>
  <c r="B91" i="2"/>
  <c r="A91" i="2"/>
  <c r="H90" i="2"/>
  <c r="D90" i="2"/>
  <c r="B90" i="2"/>
  <c r="A90" i="2"/>
  <c r="H89" i="2"/>
  <c r="D89" i="2"/>
  <c r="B89" i="2"/>
  <c r="A89" i="2"/>
  <c r="H88" i="2"/>
  <c r="D88" i="2"/>
  <c r="B88" i="2"/>
  <c r="A88" i="2"/>
  <c r="H87" i="2"/>
  <c r="D87" i="2"/>
  <c r="B87" i="2"/>
  <c r="A87" i="2"/>
  <c r="H86" i="2"/>
  <c r="D86" i="2"/>
  <c r="B86" i="2"/>
  <c r="A86" i="2"/>
  <c r="H85" i="2"/>
  <c r="D85" i="2"/>
  <c r="B85" i="2"/>
  <c r="A85" i="2"/>
  <c r="H84" i="2"/>
  <c r="D84" i="2"/>
  <c r="B84" i="2"/>
  <c r="A84" i="2"/>
  <c r="H83" i="2"/>
  <c r="F83" i="2"/>
  <c r="D83" i="2"/>
  <c r="B83" i="2"/>
  <c r="A83" i="2"/>
  <c r="H82" i="2"/>
  <c r="B82" i="2"/>
  <c r="F82" i="2"/>
  <c r="D82" i="2"/>
  <c r="A82" i="2"/>
  <c r="H81" i="2"/>
  <c r="B81" i="2"/>
  <c r="F81" i="2"/>
  <c r="D81" i="2"/>
  <c r="A81" i="2"/>
  <c r="H80" i="2"/>
  <c r="B80" i="2"/>
  <c r="F80" i="2"/>
  <c r="D80" i="2"/>
  <c r="A80" i="2"/>
  <c r="H79" i="2"/>
  <c r="F79" i="2"/>
  <c r="D79" i="2"/>
  <c r="B79" i="2"/>
  <c r="A79" i="2"/>
  <c r="H78" i="2"/>
  <c r="D78" i="2"/>
  <c r="B78" i="2"/>
  <c r="A78" i="2"/>
  <c r="H77" i="2"/>
  <c r="D77" i="2"/>
  <c r="B77" i="2"/>
  <c r="A77" i="2"/>
  <c r="H76" i="2"/>
  <c r="D76" i="2"/>
  <c r="B76" i="2"/>
  <c r="A76" i="2"/>
  <c r="H75" i="2"/>
  <c r="D75" i="2"/>
  <c r="B75" i="2"/>
  <c r="A75" i="2"/>
  <c r="H74" i="2"/>
  <c r="D74" i="2"/>
  <c r="B74" i="2"/>
  <c r="A74" i="2"/>
  <c r="H73" i="2"/>
  <c r="D73" i="2"/>
  <c r="B73" i="2"/>
  <c r="A73" i="2"/>
  <c r="H72" i="2"/>
  <c r="D72" i="2"/>
  <c r="B72" i="2"/>
  <c r="A72" i="2"/>
  <c r="H71" i="2"/>
  <c r="D71" i="2"/>
  <c r="B71" i="2"/>
  <c r="A71" i="2"/>
  <c r="H70" i="2"/>
  <c r="D70" i="2"/>
  <c r="B70" i="2"/>
  <c r="A70" i="2"/>
  <c r="H69" i="2"/>
  <c r="D69" i="2"/>
  <c r="B69" i="2"/>
  <c r="A69" i="2"/>
  <c r="H68" i="2"/>
  <c r="D68" i="2"/>
  <c r="B68" i="2"/>
  <c r="A68" i="2"/>
  <c r="H67" i="2"/>
  <c r="D67" i="2"/>
  <c r="B67" i="2"/>
  <c r="A67" i="2"/>
  <c r="H66" i="2"/>
  <c r="D66" i="2"/>
  <c r="B66" i="2"/>
  <c r="A66" i="2"/>
  <c r="H65" i="2"/>
  <c r="D65" i="2"/>
  <c r="B65" i="2"/>
  <c r="A65" i="2"/>
  <c r="H64" i="2"/>
  <c r="D64" i="2"/>
  <c r="B64" i="2"/>
  <c r="A64" i="2"/>
  <c r="H63" i="2"/>
  <c r="D63" i="2"/>
  <c r="B63" i="2"/>
  <c r="A63" i="2"/>
  <c r="H62" i="2"/>
  <c r="D62" i="2"/>
  <c r="B62" i="2"/>
  <c r="A62" i="2"/>
  <c r="H61" i="2"/>
  <c r="D61" i="2"/>
  <c r="B61" i="2"/>
  <c r="A61" i="2"/>
  <c r="H60" i="2"/>
  <c r="D60" i="2"/>
  <c r="B60" i="2"/>
  <c r="A60" i="2"/>
  <c r="H59" i="2"/>
  <c r="D59" i="2"/>
  <c r="B59" i="2"/>
  <c r="A59" i="2"/>
  <c r="H58" i="2"/>
  <c r="D58" i="2"/>
  <c r="B58" i="2"/>
  <c r="A58" i="2"/>
  <c r="H57" i="2"/>
  <c r="D57" i="2"/>
  <c r="B57" i="2"/>
  <c r="A57" i="2"/>
  <c r="H56" i="2"/>
  <c r="D56" i="2"/>
  <c r="B56" i="2"/>
  <c r="A56" i="2"/>
  <c r="H55" i="2"/>
  <c r="D55" i="2"/>
  <c r="B55" i="2"/>
  <c r="A55" i="2"/>
  <c r="H54" i="2"/>
  <c r="D54" i="2"/>
  <c r="B54" i="2"/>
  <c r="A54" i="2"/>
  <c r="H53" i="2"/>
  <c r="D53" i="2"/>
  <c r="B53" i="2"/>
  <c r="A53" i="2"/>
  <c r="H52" i="2"/>
  <c r="D52" i="2"/>
  <c r="B52" i="2"/>
  <c r="A52" i="2"/>
  <c r="H51" i="2"/>
  <c r="D51" i="2"/>
  <c r="B51" i="2"/>
  <c r="A51" i="2"/>
  <c r="H50" i="2"/>
  <c r="D50" i="2"/>
  <c r="B50" i="2"/>
  <c r="A50" i="2"/>
  <c r="H49" i="2"/>
  <c r="D49" i="2"/>
  <c r="B49" i="2"/>
  <c r="A49" i="2"/>
  <c r="H48" i="2"/>
  <c r="D48" i="2"/>
  <c r="B48" i="2"/>
  <c r="A48" i="2"/>
  <c r="H47" i="2"/>
  <c r="D47" i="2"/>
  <c r="B47" i="2"/>
  <c r="A47" i="2"/>
  <c r="H46" i="2"/>
  <c r="D46" i="2"/>
  <c r="B46" i="2"/>
  <c r="A46" i="2"/>
  <c r="H45" i="2"/>
  <c r="D45" i="2"/>
  <c r="B45" i="2"/>
  <c r="A45" i="2"/>
  <c r="H44" i="2"/>
  <c r="D44" i="2"/>
  <c r="B44" i="2"/>
  <c r="A44" i="2"/>
  <c r="H43" i="2"/>
  <c r="D43" i="2"/>
  <c r="B43" i="2"/>
  <c r="A43" i="2"/>
  <c r="H42" i="2"/>
  <c r="D42" i="2"/>
  <c r="B42" i="2"/>
  <c r="A42" i="2"/>
  <c r="H41" i="2"/>
  <c r="D41" i="2"/>
  <c r="B41" i="2"/>
  <c r="A41" i="2"/>
  <c r="H40" i="2"/>
  <c r="D40" i="2"/>
  <c r="B40" i="2"/>
  <c r="A40" i="2"/>
  <c r="H39" i="2"/>
  <c r="D39" i="2"/>
  <c r="B39" i="2"/>
  <c r="A39" i="2"/>
  <c r="H38" i="2"/>
  <c r="D38" i="2"/>
  <c r="B38" i="2"/>
  <c r="A38" i="2"/>
  <c r="H37" i="2"/>
  <c r="D37" i="2"/>
  <c r="B37" i="2"/>
  <c r="A37" i="2"/>
  <c r="H36" i="2"/>
  <c r="D36" i="2"/>
  <c r="B36" i="2"/>
  <c r="A36" i="2"/>
  <c r="H35" i="2"/>
  <c r="D35" i="2"/>
  <c r="B35" i="2"/>
  <c r="A35" i="2"/>
  <c r="H34" i="2"/>
  <c r="D34" i="2"/>
  <c r="B34" i="2"/>
  <c r="A34" i="2"/>
  <c r="H33" i="2"/>
  <c r="D33" i="2"/>
  <c r="B33" i="2"/>
  <c r="A33" i="2"/>
  <c r="H32" i="2"/>
  <c r="D32" i="2"/>
  <c r="B32" i="2"/>
  <c r="A32" i="2"/>
  <c r="H31" i="2"/>
  <c r="D31" i="2"/>
  <c r="B31" i="2"/>
  <c r="A31" i="2"/>
  <c r="H30" i="2"/>
  <c r="D30" i="2"/>
  <c r="B30" i="2"/>
  <c r="A30" i="2"/>
  <c r="H29" i="2"/>
  <c r="D29" i="2"/>
  <c r="B29" i="2"/>
  <c r="A29" i="2"/>
  <c r="H28" i="2"/>
  <c r="D28" i="2"/>
  <c r="B28" i="2"/>
  <c r="A28" i="2"/>
  <c r="H27" i="2"/>
  <c r="D27" i="2"/>
  <c r="B27" i="2"/>
  <c r="A27" i="2"/>
  <c r="H26" i="2"/>
  <c r="D26" i="2"/>
  <c r="B26" i="2"/>
  <c r="A26" i="2"/>
  <c r="H25" i="2"/>
  <c r="D25" i="2"/>
  <c r="B25" i="2"/>
  <c r="A25" i="2"/>
  <c r="H24" i="2"/>
  <c r="D24" i="2"/>
  <c r="B24" i="2"/>
  <c r="A24" i="2"/>
  <c r="H23" i="2"/>
  <c r="D23" i="2"/>
  <c r="B23" i="2"/>
  <c r="A23" i="2"/>
  <c r="H22" i="2"/>
  <c r="D22" i="2"/>
  <c r="B22" i="2"/>
  <c r="A22" i="2"/>
  <c r="H21" i="2"/>
  <c r="D21" i="2"/>
  <c r="B21" i="2"/>
  <c r="A21" i="2"/>
  <c r="H20" i="2"/>
  <c r="D20" i="2"/>
  <c r="B20" i="2"/>
  <c r="A20" i="2"/>
  <c r="H19" i="2"/>
  <c r="D19" i="2"/>
  <c r="B19" i="2"/>
  <c r="A19" i="2"/>
  <c r="H18" i="2"/>
  <c r="D18" i="2"/>
  <c r="B18" i="2"/>
  <c r="A18" i="2"/>
  <c r="H17" i="2"/>
  <c r="D17" i="2"/>
  <c r="B17" i="2"/>
  <c r="A17" i="2"/>
  <c r="H16" i="2"/>
  <c r="D16" i="2"/>
  <c r="B16" i="2"/>
  <c r="A16" i="2"/>
  <c r="H15" i="2"/>
  <c r="D15" i="2"/>
  <c r="B15" i="2"/>
  <c r="A15" i="2"/>
  <c r="H14" i="2"/>
  <c r="D14" i="2"/>
  <c r="B14" i="2"/>
  <c r="A14" i="2"/>
  <c r="H13" i="2"/>
  <c r="D13" i="2"/>
  <c r="B13" i="2"/>
  <c r="A13" i="2"/>
  <c r="H12" i="2"/>
  <c r="D12" i="2"/>
  <c r="B12" i="2"/>
  <c r="A12" i="2"/>
  <c r="G11" i="1"/>
  <c r="Q127" i="1"/>
  <c r="C17" i="1"/>
  <c r="Q65" i="1"/>
  <c r="F15" i="1" l="1"/>
  <c r="E30" i="2"/>
  <c r="E58" i="2"/>
  <c r="E50" i="2"/>
  <c r="E42" i="2"/>
  <c r="E64" i="2"/>
  <c r="E90" i="2"/>
  <c r="E76" i="2"/>
  <c r="E71" i="2"/>
  <c r="E23" i="2"/>
  <c r="E16" i="2"/>
  <c r="E40" i="2"/>
  <c r="E35" i="2"/>
  <c r="E83" i="2"/>
  <c r="E46" i="2"/>
  <c r="E54" i="2"/>
  <c r="E89" i="2"/>
  <c r="E106" i="2"/>
  <c r="E108" i="2"/>
  <c r="F122" i="1"/>
  <c r="G122" i="1" s="1"/>
  <c r="J122" i="1" s="1"/>
  <c r="F109" i="1"/>
  <c r="G109" i="1" s="1"/>
  <c r="J109" i="1" s="1"/>
  <c r="E114" i="2"/>
  <c r="F105" i="1"/>
  <c r="G105" i="1" s="1"/>
  <c r="L105" i="1" s="1"/>
  <c r="E84" i="2"/>
  <c r="F117" i="1"/>
  <c r="G117" i="1" s="1"/>
  <c r="C12" i="1"/>
  <c r="C11" i="1"/>
  <c r="O133" i="1" l="1"/>
  <c r="O132" i="1"/>
  <c r="O128" i="1"/>
  <c r="O32" i="1"/>
  <c r="O58" i="1"/>
  <c r="O108" i="1"/>
  <c r="O34" i="1"/>
  <c r="C15" i="1"/>
  <c r="O76" i="1"/>
  <c r="O30" i="1"/>
  <c r="O50" i="1"/>
  <c r="O95" i="1"/>
  <c r="O113" i="1"/>
  <c r="O84" i="1"/>
  <c r="O33" i="1"/>
  <c r="O122" i="1"/>
  <c r="O103" i="1"/>
  <c r="O43" i="1"/>
  <c r="O64" i="1"/>
  <c r="O116" i="1"/>
  <c r="O131" i="1"/>
  <c r="O66" i="1"/>
  <c r="O123" i="1"/>
  <c r="O57" i="1"/>
  <c r="O124" i="1"/>
  <c r="O63" i="1"/>
  <c r="O111" i="1"/>
  <c r="O118" i="1"/>
  <c r="O112" i="1"/>
  <c r="O120" i="1"/>
  <c r="O81" i="1"/>
  <c r="O61" i="1"/>
  <c r="O106" i="1"/>
  <c r="O117" i="1"/>
  <c r="O88" i="1"/>
  <c r="O94" i="1"/>
  <c r="O54" i="1"/>
  <c r="O82" i="1"/>
  <c r="O115" i="1"/>
  <c r="O72" i="1"/>
  <c r="O21" i="1"/>
  <c r="O97" i="1"/>
  <c r="O99" i="1"/>
  <c r="O74" i="1"/>
  <c r="O65" i="1"/>
  <c r="O109" i="1"/>
  <c r="O28" i="1"/>
  <c r="O79" i="1"/>
  <c r="O26" i="1"/>
  <c r="O80" i="1"/>
  <c r="O89" i="1"/>
  <c r="O71" i="1"/>
  <c r="O68" i="1"/>
  <c r="O87" i="1"/>
  <c r="O23" i="1"/>
  <c r="O44" i="1"/>
  <c r="O62" i="1"/>
  <c r="O53" i="1"/>
  <c r="O85" i="1"/>
  <c r="O37" i="1"/>
  <c r="O40" i="1"/>
  <c r="O91" i="1"/>
  <c r="O78" i="1"/>
  <c r="O25" i="1"/>
  <c r="O125" i="1"/>
  <c r="O90" i="1"/>
  <c r="O77" i="1"/>
  <c r="O45" i="1"/>
  <c r="O83" i="1"/>
  <c r="O70" i="1"/>
  <c r="O93" i="1"/>
  <c r="O73" i="1"/>
  <c r="O47" i="1"/>
  <c r="O96" i="1"/>
  <c r="O98" i="1"/>
  <c r="O129" i="1"/>
  <c r="O29" i="1"/>
  <c r="O107" i="1"/>
  <c r="O86" i="1"/>
  <c r="O100" i="1"/>
  <c r="O49" i="1"/>
  <c r="O130" i="1"/>
  <c r="O41" i="1"/>
  <c r="O52" i="1"/>
  <c r="O121" i="1"/>
  <c r="O110" i="1"/>
  <c r="O119" i="1"/>
  <c r="O127" i="1"/>
  <c r="O60" i="1"/>
  <c r="O31" i="1"/>
  <c r="O104" i="1"/>
  <c r="O69" i="1"/>
  <c r="O36" i="1"/>
  <c r="O38" i="1"/>
  <c r="O92" i="1"/>
  <c r="O24" i="1"/>
  <c r="O51" i="1"/>
  <c r="O102" i="1"/>
  <c r="O27" i="1"/>
  <c r="O46" i="1"/>
  <c r="O48" i="1"/>
  <c r="O22" i="1"/>
  <c r="O59" i="1"/>
  <c r="O35" i="1"/>
  <c r="O42" i="1"/>
  <c r="O55" i="1"/>
  <c r="O126" i="1"/>
  <c r="O114" i="1"/>
  <c r="O105" i="1"/>
  <c r="O101" i="1"/>
  <c r="O75" i="1"/>
  <c r="O39" i="1"/>
  <c r="O56" i="1"/>
  <c r="O67" i="1"/>
  <c r="C16" i="1"/>
  <c r="D18" i="1" s="1"/>
  <c r="J117" i="1"/>
  <c r="F16" i="1" l="1"/>
  <c r="F18" i="1" s="1"/>
  <c r="C18" i="1"/>
  <c r="F17" i="1" l="1"/>
</calcChain>
</file>

<file path=xl/sharedStrings.xml><?xml version="1.0" encoding="utf-8"?>
<sst xmlns="http://schemas.openxmlformats.org/spreadsheetml/2006/main" count="1026" uniqueCount="386">
  <si>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</si>
  <si>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</si>
  <si>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</si>
  <si>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</si>
  <si>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</si>
  <si>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</si>
  <si>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</si>
  <si>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</si>
  <si>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</si>
  <si>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</si>
  <si>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</si>
  <si>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</si>
  <si>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</si>
  <si>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</si>
  <si>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</si>
  <si>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</si>
  <si>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</si>
  <si>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</si>
  <si>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</si>
  <si>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</si>
  <si>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</si>
  <si>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</si>
  <si>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</si>
  <si>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</si>
  <si>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</si>
  <si>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</si>
  <si>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</si>
  <si>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</si>
  <si>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</si>
  <si>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</si>
  <si>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</si>
  <si>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</si>
  <si>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Start of linear fit &gt;&gt;&gt;&gt;&gt;&gt;&gt;&gt;&gt;&gt;&gt;&gt;&gt;&gt;&gt;&gt;&gt;&gt;&gt;&gt;&gt;</t>
  </si>
  <si>
    <t>GCVS</t>
  </si>
  <si>
    <t>BAD</t>
  </si>
  <si>
    <t>Add cycle</t>
  </si>
  <si>
    <t>Old Cycle</t>
  </si>
  <si>
    <t>GCVS 4</t>
  </si>
  <si>
    <t>FW Lib</t>
  </si>
  <si>
    <t>FW Lib / GSC 6181-0349</t>
  </si>
  <si>
    <t>EB:/KE</t>
  </si>
  <si>
    <t>Kreiner</t>
  </si>
  <si>
    <t>J.M. Kreiner, 2004, Acta Astronomica, vol. 54, pp 207-210.</t>
  </si>
  <si>
    <t>I</t>
  </si>
  <si>
    <t>G6181-0349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</si>
  <si>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</si>
  <si>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</si>
  <si>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</si>
  <si>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</si>
  <si>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</si>
  <si>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</si>
  <si>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</si>
  <si>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</si>
  <si>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</si>
  <si>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</si>
  <si>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</si>
  <si>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2415077.881 </t>
  </si>
  <si>
    <t> 27.02.1900 09:08 </t>
  </si>
  <si>
    <t> 0.179 </t>
  </si>
  <si>
    <t>P </t>
  </si>
  <si>
    <t> H.Bauernfeind </t>
  </si>
  <si>
    <t> VB 8.81 </t>
  </si>
  <si>
    <t>2415112.850 </t>
  </si>
  <si>
    <t> 03.04.1900 08:24 </t>
  </si>
  <si>
    <t> 0.013 </t>
  </si>
  <si>
    <t>2416909.850 </t>
  </si>
  <si>
    <t> 05.03.1905 08:24 </t>
  </si>
  <si>
    <t> -0.091 </t>
  </si>
  <si>
    <t>2416990.678 </t>
  </si>
  <si>
    <t> 25.05.1905 04:16 </t>
  </si>
  <si>
    <t> 0.001 </t>
  </si>
  <si>
    <t>2417017.669 </t>
  </si>
  <si>
    <t> 21.06.1905 04:03 </t>
  </si>
  <si>
    <t> 0.081 </t>
  </si>
  <si>
    <t>2417629.881 </t>
  </si>
  <si>
    <t> 23.02.1907 09:08 </t>
  </si>
  <si>
    <t> 0.051 </t>
  </si>
  <si>
    <t>2417728.671 </t>
  </si>
  <si>
    <t> 02.06.1907 04:06 </t>
  </si>
  <si>
    <t> 0.165 </t>
  </si>
  <si>
    <t>2417806.511 </t>
  </si>
  <si>
    <t> 19.08.1907 00:15 </t>
  </si>
  <si>
    <t> 0.260 </t>
  </si>
  <si>
    <t>2418071.754 </t>
  </si>
  <si>
    <t> 10.05.1908 06:05 </t>
  </si>
  <si>
    <t> 0.124 </t>
  </si>
  <si>
    <t>2418387.881 </t>
  </si>
  <si>
    <t> 22.03.1909 09:08 </t>
  </si>
  <si>
    <t> 0.038 </t>
  </si>
  <si>
    <t>2418414.773 </t>
  </si>
  <si>
    <t> 18.04.1909 06:33 </t>
  </si>
  <si>
    <t> 0.018 </t>
  </si>
  <si>
    <t>2418423.770 </t>
  </si>
  <si>
    <t> 27.04.1909 06:28 </t>
  </si>
  <si>
    <t> 0.045 </t>
  </si>
  <si>
    <t>2418477.607 </t>
  </si>
  <si>
    <t> 20.06.1909 02:34 </t>
  </si>
  <si>
    <t> 0.058 </t>
  </si>
  <si>
    <t>2418522.540 </t>
  </si>
  <si>
    <t> 04.08.1909 00:57 </t>
  </si>
  <si>
    <t> 0.139 </t>
  </si>
  <si>
    <t>2418531.517 </t>
  </si>
  <si>
    <t> 13.08.1909 00:24 </t>
  </si>
  <si>
    <t> 0.145 </t>
  </si>
  <si>
    <t>2418540.510 </t>
  </si>
  <si>
    <t> 22.08.1909 00:14 </t>
  </si>
  <si>
    <t> 0.167 </t>
  </si>
  <si>
    <t>2418791.767 </t>
  </si>
  <si>
    <t> 30.04.1910 06:24 </t>
  </si>
  <si>
    <t> 0.249 </t>
  </si>
  <si>
    <t>2418820.689 </t>
  </si>
  <si>
    <t> 29.05.1910 04:32 </t>
  </si>
  <si>
    <t> 0.016 </t>
  </si>
  <si>
    <t>2418883.532 </t>
  </si>
  <si>
    <t> 31.07.1910 00:46 </t>
  </si>
  <si>
    <t> 0.065 </t>
  </si>
  <si>
    <t>2419236.522 </t>
  </si>
  <si>
    <t> 19.07.1911 00:31 </t>
  </si>
  <si>
    <t> 0.213 </t>
  </si>
  <si>
    <t>2419511.732 </t>
  </si>
  <si>
    <t> 19.04.1912 05:34 </t>
  </si>
  <si>
    <t> 0.325 </t>
  </si>
  <si>
    <t>2419829.903 </t>
  </si>
  <si>
    <t> 03.03.1913 09:40 </t>
  </si>
  <si>
    <t> 0.041 </t>
  </si>
  <si>
    <t>2419865.831 </t>
  </si>
  <si>
    <t> 08.04.1913 07:56 </t>
  </si>
  <si>
    <t> 0.087 </t>
  </si>
  <si>
    <t>2420188.920 </t>
  </si>
  <si>
    <t> 25.02.1914 10:04 </t>
  </si>
  <si>
    <t> 0.235 </t>
  </si>
  <si>
    <t>2420280.736 </t>
  </si>
  <si>
    <t> 28.05.1914 05:39 </t>
  </si>
  <si>
    <t> 0.103 </t>
  </si>
  <si>
    <t>2420594.791 </t>
  </si>
  <si>
    <t> 07.04.1915 06:59 </t>
  </si>
  <si>
    <t> 0.188 </t>
  </si>
  <si>
    <t>2420922.824 </t>
  </si>
  <si>
    <t> 29.02.1916 07:46 </t>
  </si>
  <si>
    <t> 0.048 </t>
  </si>
  <si>
    <t>2420964.759 </t>
  </si>
  <si>
    <t> 11.04.1916 06:12 </t>
  </si>
  <si>
    <t> 0.120 </t>
  </si>
  <si>
    <t>2421011.671 </t>
  </si>
  <si>
    <t> 28.05.1916 04:06 </t>
  </si>
  <si>
    <t> -0.064 </t>
  </si>
  <si>
    <t>2421370.664 </t>
  </si>
  <si>
    <t> 22.05.1917 03:56 </t>
  </si>
  <si>
    <t> 0.107 </t>
  </si>
  <si>
    <t>2421991.902 </t>
  </si>
  <si>
    <t> 02.02.1919 09:38 </t>
  </si>
  <si>
    <t> -0.615 </t>
  </si>
  <si>
    <t>2423178.660 </t>
  </si>
  <si>
    <t> 04.05.1922 03:50 </t>
  </si>
  <si>
    <t> -0.215 </t>
  </si>
  <si>
    <t>2423740.356 </t>
  </si>
  <si>
    <t> 16.11.1923 20:32 </t>
  </si>
  <si>
    <t> 0.073 </t>
  </si>
  <si>
    <t>2424200.869 </t>
  </si>
  <si>
    <t> 19.02.1925 08:51 </t>
  </si>
  <si>
    <t> 0.097 </t>
  </si>
  <si>
    <t>2424209.886 </t>
  </si>
  <si>
    <t> 28.02.1925 09:15 </t>
  </si>
  <si>
    <t> 0.143 </t>
  </si>
  <si>
    <t>2424288.926 </t>
  </si>
  <si>
    <t> 18.05.1925 10:13 </t>
  </si>
  <si>
    <t> -0.057 </t>
  </si>
  <si>
    <t>2424373.506 </t>
  </si>
  <si>
    <t> 11.08.1925 00:08 </t>
  </si>
  <si>
    <t> 0.050 </t>
  </si>
  <si>
    <t>2424624.749 </t>
  </si>
  <si>
    <t> 19.04.1926 05:58 </t>
  </si>
  <si>
    <t> 0.117 </t>
  </si>
  <si>
    <t>2424696.569 </t>
  </si>
  <si>
    <t> 30.06.1926 01:39 </t>
  </si>
  <si>
    <t> 0.173 </t>
  </si>
  <si>
    <t>2425689.844 </t>
  </si>
  <si>
    <t> 19.03.1929 08:15 </t>
  </si>
  <si>
    <t> -0.043 </t>
  </si>
  <si>
    <t>2426095.744 </t>
  </si>
  <si>
    <t> 29.04.1930 05:51 </t>
  </si>
  <si>
    <t> -0.061 </t>
  </si>
  <si>
    <t>2426153.354 </t>
  </si>
  <si>
    <t> 25.06.1930 20:29 </t>
  </si>
  <si>
    <t> -0.012 </t>
  </si>
  <si>
    <t>2426183.282 </t>
  </si>
  <si>
    <t> 25.07.1930 18:46 </t>
  </si>
  <si>
    <t> 0.014 </t>
  </si>
  <si>
    <t>2426572.225 </t>
  </si>
  <si>
    <t> 18.08.1931 17:24 </t>
  </si>
  <si>
    <t> 0.232 </t>
  </si>
  <si>
    <t>2427156.592 </t>
  </si>
  <si>
    <t> 25.03.1933 02:12 </t>
  </si>
  <si>
    <t> 0.017 </t>
  </si>
  <si>
    <t> H.Gessner </t>
  </si>
  <si>
    <t>IBVS 237 </t>
  </si>
  <si>
    <t>2427183.485 </t>
  </si>
  <si>
    <t> 20.04.1933 23:38 </t>
  </si>
  <si>
    <t> -0.002 </t>
  </si>
  <si>
    <t>2427210.396 </t>
  </si>
  <si>
    <t> 17.05.1933 21:30 </t>
  </si>
  <si>
    <t>2427519.849 </t>
  </si>
  <si>
    <t> 23.03.1934 08:22 </t>
  </si>
  <si>
    <t> -0.034 </t>
  </si>
  <si>
    <t>2427537.782 </t>
  </si>
  <si>
    <t> 10.04.1934 06:46 </t>
  </si>
  <si>
    <t> -0.042 </t>
  </si>
  <si>
    <t>2427600.650 </t>
  </si>
  <si>
    <t> 12.06.1934 03:36 </t>
  </si>
  <si>
    <t> 0.032 </t>
  </si>
  <si>
    <t>2428246.607 </t>
  </si>
  <si>
    <t> 19.03.1936 02:34 </t>
  </si>
  <si>
    <t> 0.108 </t>
  </si>
  <si>
    <t>2428309.305 </t>
  </si>
  <si>
    <t> 20.05.1936 19:19 </t>
  </si>
  <si>
    <t> 0.012 </t>
  </si>
  <si>
    <t>2428329.629 </t>
  </si>
  <si>
    <t> 10.06.1936 03:05 </t>
  </si>
  <si>
    <t> 0.152 </t>
  </si>
  <si>
    <t>2428338.409 </t>
  </si>
  <si>
    <t> 18.06.1936 21:48 </t>
  </si>
  <si>
    <t> -0.039 </t>
  </si>
  <si>
    <t>2428636.788 </t>
  </si>
  <si>
    <t> 13.04.1937 06:54 </t>
  </si>
  <si>
    <t> 0.069 </t>
  </si>
  <si>
    <t>2428754.287 </t>
  </si>
  <si>
    <t> 08.08.1937 18:53 </t>
  </si>
  <si>
    <t> 0.203 </t>
  </si>
  <si>
    <t>2428995.571 </t>
  </si>
  <si>
    <t> 07.04.1938 01:42 </t>
  </si>
  <si>
    <t> 0.029 </t>
  </si>
  <si>
    <t>2429015.716 </t>
  </si>
  <si>
    <t> 27.04.1938 05:11 </t>
  </si>
  <si>
    <t> -0.010 </t>
  </si>
  <si>
    <t>2429022.442 </t>
  </si>
  <si>
    <t> 03.05.1938 22:36 </t>
  </si>
  <si>
    <t>2429365.556 </t>
  </si>
  <si>
    <t> 12.04.1939 01:20 </t>
  </si>
  <si>
    <t> -0.022 </t>
  </si>
  <si>
    <t>2429374.517 </t>
  </si>
  <si>
    <t> 21.04.1939 00:24 </t>
  </si>
  <si>
    <t> -0.031 </t>
  </si>
  <si>
    <t>2429428.416 </t>
  </si>
  <si>
    <t> 13.06.1939 21:59 </t>
  </si>
  <si>
    <t> 0.044 </t>
  </si>
  <si>
    <t>2429699.842 </t>
  </si>
  <si>
    <t> 11.03.1940 08:12 </t>
  </si>
  <si>
    <t> 0.110 </t>
  </si>
  <si>
    <t>2429708.805 </t>
  </si>
  <si>
    <t> 20.03.1940 07:19 </t>
  </si>
  <si>
    <t>2429807.386 </t>
  </si>
  <si>
    <t> 26.06.1940 21:15 </t>
  </si>
  <si>
    <t> 0.008 </t>
  </si>
  <si>
    <t>2429843.265 </t>
  </si>
  <si>
    <t> 01.08.1940 18:21 </t>
  </si>
  <si>
    <t> 0.004 </t>
  </si>
  <si>
    <t>2430050.897 </t>
  </si>
  <si>
    <t> 25.02.1941 09:31 </t>
  </si>
  <si>
    <t> -0.182 </t>
  </si>
  <si>
    <t>2430083.792 </t>
  </si>
  <si>
    <t> 30.03.1941 07:00 </t>
  </si>
  <si>
    <t> -0.179 </t>
  </si>
  <si>
    <t>2430085.465 </t>
  </si>
  <si>
    <t> 31.03.1941 23:09 </t>
  </si>
  <si>
    <t> -0.001 </t>
  </si>
  <si>
    <t>2430103.508 </t>
  </si>
  <si>
    <t> 19.04.1941 00:11 </t>
  </si>
  <si>
    <t> 0.101 </t>
  </si>
  <si>
    <t>2430473.392 </t>
  </si>
  <si>
    <t> 23.04.1942 21:24 </t>
  </si>
  <si>
    <t> -0.051 </t>
  </si>
  <si>
    <t>2430475.759 </t>
  </si>
  <si>
    <t> 26.04.1942 06:12 </t>
  </si>
  <si>
    <t>2430879.293 </t>
  </si>
  <si>
    <t> 03.06.1943 19:01 </t>
  </si>
  <si>
    <t> -0.069 </t>
  </si>
  <si>
    <t>2431168.806 </t>
  </si>
  <si>
    <t> 19.03.1944 07:20 </t>
  </si>
  <si>
    <t> 0.144 </t>
  </si>
  <si>
    <t>2431261.386 </t>
  </si>
  <si>
    <t> 19.06.1944 21:15 </t>
  </si>
  <si>
    <t> 0.028 </t>
  </si>
  <si>
    <t>2431312.287 </t>
  </si>
  <si>
    <t> 09.08.1944 18:53 </t>
  </si>
  <si>
    <t> 0.095 </t>
  </si>
  <si>
    <t>2431879.499 </t>
  </si>
  <si>
    <t> 27.02.1946 23:58 </t>
  </si>
  <si>
    <t> -0.081 </t>
  </si>
  <si>
    <t>2432041.226 </t>
  </si>
  <si>
    <t> 08.08.1946 17:25 </t>
  </si>
  <si>
    <t> 0.176 </t>
  </si>
  <si>
    <t>2432314.693 </t>
  </si>
  <si>
    <t> 09.05.1947 04:37 </t>
  </si>
  <si>
    <t> 0.040 </t>
  </si>
  <si>
    <t>2432332.643 </t>
  </si>
  <si>
    <t> 27.05.1947 03:25 </t>
  </si>
  <si>
    <t> 0.049 </t>
  </si>
  <si>
    <t>2432359.613 </t>
  </si>
  <si>
    <t> 23.06.1947 02:42 </t>
  </si>
  <si>
    <t>2432671.396 </t>
  </si>
  <si>
    <t> 29.04.1948 21:30 </t>
  </si>
  <si>
    <t> 0.163 </t>
  </si>
  <si>
    <t>2433095.217 </t>
  </si>
  <si>
    <t> 27.06.1949 17:12 </t>
  </si>
  <si>
    <t> 0.125 </t>
  </si>
  <si>
    <t>2433456.273 </t>
  </si>
  <si>
    <t> 23.06.1950 18:33 </t>
  </si>
  <si>
    <t> 0.115 </t>
  </si>
  <si>
    <t>2433718.592 </t>
  </si>
  <si>
    <t> 13.03.1951 02:12 </t>
  </si>
  <si>
    <t>2433736.532 </t>
  </si>
  <si>
    <t> 31.03.1951 00:46 </t>
  </si>
  <si>
    <t>2434133.522 </t>
  </si>
  <si>
    <t> 01.05.1952 00:31 </t>
  </si>
  <si>
    <t> 0.086 </t>
  </si>
  <si>
    <t>2434485.535 </t>
  </si>
  <si>
    <t> 18.04.1953 00:50 </t>
  </si>
  <si>
    <t>2438091.626 </t>
  </si>
  <si>
    <t> 03.03.1963 03:01 </t>
  </si>
  <si>
    <t> -0.074 </t>
  </si>
  <si>
    <t>2438199.312 </t>
  </si>
  <si>
    <t> 18.06.1963 19:29 </t>
  </si>
  <si>
    <t> -0.035 </t>
  </si>
  <si>
    <t> W.Strohmeier </t>
  </si>
  <si>
    <t>2438205.281 </t>
  </si>
  <si>
    <t> 24.06.1963 18:44 </t>
  </si>
  <si>
    <t> -0.046 </t>
  </si>
  <si>
    <t>2438474.533 </t>
  </si>
  <si>
    <t> 20.03.1964 00:47 </t>
  </si>
  <si>
    <t> 0.089 </t>
  </si>
  <si>
    <t>2438524.433 </t>
  </si>
  <si>
    <t> 08.05.1964 22:23 </t>
  </si>
  <si>
    <t> -0.097 </t>
  </si>
  <si>
    <t>2438551.332 </t>
  </si>
  <si>
    <t> 04.06.1964 19:58 </t>
  </si>
  <si>
    <t> -0.110 </t>
  </si>
  <si>
    <t>2438551.446 </t>
  </si>
  <si>
    <t> 04.06.1964 22:42 </t>
  </si>
  <si>
    <t>2438560.331 </t>
  </si>
  <si>
    <t> 13.06.1964 19:56 </t>
  </si>
  <si>
    <t>2438587.251 </t>
  </si>
  <si>
    <t> 10.07.1964 18:01 </t>
  </si>
  <si>
    <t> -0.073 </t>
  </si>
  <si>
    <t>2438590.249 </t>
  </si>
  <si>
    <t> 13.07.1964 17:58 </t>
  </si>
  <si>
    <t> -0.065 </t>
  </si>
  <si>
    <t>2438605.208 </t>
  </si>
  <si>
    <t> 28.07.1964 16:59 </t>
  </si>
  <si>
    <t>2438883.409 </t>
  </si>
  <si>
    <t> 02.05.1965 21:48 </t>
  </si>
  <si>
    <t> 0.056 </t>
  </si>
  <si>
    <t>2439232.462 </t>
  </si>
  <si>
    <t> 16.04.1966 23:05 </t>
  </si>
  <si>
    <t> 0.005 </t>
  </si>
  <si>
    <t>2439235.410 </t>
  </si>
  <si>
    <t> 19.04.1966 21:50 </t>
  </si>
  <si>
    <t> -0.038 </t>
  </si>
  <si>
    <t>2439298.278 </t>
  </si>
  <si>
    <t> 21.06.1966 18:40 </t>
  </si>
  <si>
    <t> 0.037 </t>
  </si>
  <si>
    <t>2439313.256 </t>
  </si>
  <si>
    <t> 06.07.1966 18:08 </t>
  </si>
  <si>
    <t> 0.064 </t>
  </si>
  <si>
    <t>2439319.219 </t>
  </si>
  <si>
    <t> 12.07.1966 17:15 </t>
  </si>
  <si>
    <t> 0.046 </t>
  </si>
  <si>
    <t>2453552.7437 </t>
  </si>
  <si>
    <t> 01.07.2005 05:50 </t>
  </si>
  <si>
    <t> 0.2665 </t>
  </si>
  <si>
    <t>E </t>
  </si>
  <si>
    <t>?</t>
  </si>
  <si>
    <t> T. Krajci </t>
  </si>
  <si>
    <t>IBVS 5690 </t>
  </si>
  <si>
    <t>II</t>
  </si>
  <si>
    <t>Checked by ToMcata 2016-10-04</t>
  </si>
  <si>
    <t>VSB 069</t>
  </si>
  <si>
    <t>Ic</t>
  </si>
  <si>
    <t>JAVSO 49, 108</t>
  </si>
  <si>
    <t>JBAV, 79</t>
  </si>
  <si>
    <t>VB</t>
  </si>
  <si>
    <t>VSX</t>
  </si>
  <si>
    <t>JAAVSO, 52, 243</t>
  </si>
  <si>
    <t>Next ToM-P</t>
  </si>
  <si>
    <t>Next ToM-S</t>
  </si>
  <si>
    <t>11.46 (2.40)</t>
  </si>
  <si>
    <t>Mag CV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</si>
</sst>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&quot;$&quot;#,##0_);\(&quot;$&quot;#,##0\)"/>
    <numFmt numFmtId="165" formatCode="0.00000"/>
  </numFmts>
  <fonts count="26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1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20" fillId="0" borderId="0"/>
    <xf numFmtId="0" fontId="6" fillId="0" borderId="2" applyNumberFormat="0" applyFont="0" applyFill="0" applyAlignment="0" applyProtection="0"/>
    <xf numFmtId="43" fontId="22" fillId="0" borderId="0" applyFont="0" applyFill="0" applyBorder="0" applyAlignment="0" applyProtection="0"/>
  </cellStyleXfs>
  <cellXfs count="69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0" fontId="0" fillId="0" borderId="4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14" fillId="0" borderId="0" xfId="0" applyFont="1" applyAlignment="1">
      <alignment vertical="center"/>
    </xf>
    <xf numFmtId="0" fontId="11" fillId="0" borderId="0" xfId="0" applyFont="1" applyAlignment="1"/>
    <xf numFmtId="0" fontId="0" fillId="0" borderId="1" xfId="0" applyBorder="1">
      <alignment vertical="top"/>
    </xf>
    <xf numFmtId="0" fontId="16" fillId="0" borderId="0" xfId="0" applyFont="1" applyAlignment="1">
      <alignment horizontal="left"/>
    </xf>
    <xf numFmtId="0" fontId="0" fillId="0" borderId="6" xfId="0" applyBorder="1" applyAlignment="1">
      <alignment horizontal="center"/>
    </xf>
    <xf numFmtId="0" fontId="0" fillId="0" borderId="7" xfId="0" applyBorder="1">
      <alignment vertical="top"/>
    </xf>
    <xf numFmtId="0" fontId="0" fillId="0" borderId="8" xfId="0" applyBorder="1" applyAlignment="1">
      <alignment horizontal="center"/>
    </xf>
    <xf numFmtId="0" fontId="0" fillId="0" borderId="9" xfId="0" applyBorder="1">
      <alignment vertical="top"/>
    </xf>
    <xf numFmtId="0" fontId="17" fillId="0" borderId="0" xfId="7" applyAlignment="1" applyProtection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>
      <alignment vertical="top"/>
    </xf>
    <xf numFmtId="0" fontId="0" fillId="0" borderId="0" xfId="0" quotePrefix="1">
      <alignment vertical="top"/>
    </xf>
    <xf numFmtId="0" fontId="5" fillId="2" borderId="12" xfId="0" applyFont="1" applyFill="1" applyBorder="1" applyAlignment="1">
      <alignment horizontal="left" vertical="top" wrapText="1" indent="1"/>
    </xf>
    <xf numFmtId="0" fontId="5" fillId="2" borderId="12" xfId="0" applyFont="1" applyFill="1" applyBorder="1" applyAlignment="1">
      <alignment horizontal="center" vertical="top" wrapText="1"/>
    </xf>
    <xf numFmtId="0" fontId="5" fillId="2" borderId="12" xfId="0" applyFont="1" applyFill="1" applyBorder="1" applyAlignment="1">
      <alignment horizontal="right" vertical="top" wrapText="1"/>
    </xf>
    <xf numFmtId="0" fontId="17" fillId="2" borderId="12" xfId="7" applyFill="1" applyBorder="1" applyAlignment="1" applyProtection="1">
      <alignment horizontal="right" vertical="top" wrapText="1"/>
    </xf>
    <xf numFmtId="0" fontId="18" fillId="0" borderId="0" xfId="0" applyFont="1" applyAlignment="1"/>
    <xf numFmtId="0" fontId="18" fillId="0" borderId="0" xfId="0" applyFont="1" applyAlignment="1">
      <alignment horizontal="left"/>
    </xf>
    <xf numFmtId="0" fontId="18" fillId="0" borderId="0" xfId="0" applyFont="1" applyAlignment="1">
      <alignment horizontal="center"/>
    </xf>
    <xf numFmtId="0" fontId="19" fillId="0" borderId="0" xfId="0" applyFont="1" applyAlignment="1"/>
    <xf numFmtId="0" fontId="21" fillId="0" borderId="0" xfId="8" applyFont="1"/>
    <xf numFmtId="0" fontId="21" fillId="0" borderId="0" xfId="8" applyFont="1" applyAlignment="1">
      <alignment horizontal="center"/>
    </xf>
    <xf numFmtId="0" fontId="21" fillId="0" borderId="0" xfId="8" applyFont="1" applyAlignment="1">
      <alignment horizontal="left"/>
    </xf>
    <xf numFmtId="0" fontId="21" fillId="0" borderId="0" xfId="0" applyFont="1" applyAlignment="1"/>
    <xf numFmtId="0" fontId="21" fillId="0" borderId="0" xfId="0" applyFont="1" applyAlignment="1">
      <alignment horizontal="center"/>
    </xf>
    <xf numFmtId="0" fontId="21" fillId="0" borderId="0" xfId="0" applyFont="1" applyAlignment="1">
      <alignment horizontal="left"/>
    </xf>
    <xf numFmtId="43" fontId="23" fillId="0" borderId="0" xfId="10" applyFont="1" applyBorder="1"/>
    <xf numFmtId="165" fontId="23" fillId="0" borderId="0" xfId="0" applyNumberFormat="1" applyFont="1" applyAlignment="1" applyProtection="1">
      <alignment horizontal="left" vertical="center" wrapText="1"/>
      <protection locked="0"/>
    </xf>
    <xf numFmtId="0" fontId="23" fillId="0" borderId="0" xfId="0" applyFont="1" applyAlignment="1">
      <alignment horizontal="left" vertical="center" wrapText="1"/>
    </xf>
    <xf numFmtId="43" fontId="23" fillId="0" borderId="0" xfId="10" applyFont="1" applyBorder="1" applyAlignment="1">
      <alignment horizontal="center"/>
    </xf>
    <xf numFmtId="0" fontId="23" fillId="0" borderId="0" xfId="0" applyFont="1" applyAlignment="1">
      <alignment vertical="center" wrapText="1"/>
    </xf>
    <xf numFmtId="0" fontId="23" fillId="0" borderId="0" xfId="0" applyFont="1" applyAlignment="1" applyProtection="1">
      <alignment horizontal="center"/>
      <protection locked="0"/>
    </xf>
    <xf numFmtId="165" fontId="23" fillId="0" borderId="0" xfId="0" applyNumberFormat="1" applyFont="1" applyAlignment="1" applyProtection="1">
      <alignment horizontal="left"/>
      <protection locked="0"/>
    </xf>
    <xf numFmtId="0" fontId="0" fillId="0" borderId="13" xfId="0" applyBorder="1">
      <alignment vertical="top"/>
    </xf>
    <xf numFmtId="0" fontId="24" fillId="0" borderId="16" xfId="0" applyFont="1" applyBorder="1" applyAlignment="1">
      <alignment horizontal="right" vertical="center"/>
    </xf>
    <xf numFmtId="22" fontId="24" fillId="0" borderId="16" xfId="0" applyNumberFormat="1" applyFont="1" applyBorder="1" applyAlignment="1">
      <alignment horizontal="right" vertical="center"/>
    </xf>
    <xf numFmtId="0" fontId="24" fillId="0" borderId="18" xfId="0" applyFont="1" applyBorder="1" applyAlignment="1">
      <alignment horizontal="right" vertical="center"/>
    </xf>
    <xf numFmtId="0" fontId="4" fillId="0" borderId="17" xfId="0" applyFont="1" applyBorder="1" applyAlignment="1">
      <alignment horizontal="right" vertical="center"/>
    </xf>
    <xf numFmtId="0" fontId="25" fillId="0" borderId="17" xfId="0" applyFont="1" applyBorder="1" applyAlignment="1">
      <alignment horizontal="right" vertical="center"/>
    </xf>
    <xf numFmtId="22" fontId="25" fillId="0" borderId="17" xfId="0" applyNumberFormat="1" applyFont="1" applyBorder="1" applyAlignment="1">
      <alignment horizontal="right" vertical="center"/>
    </xf>
    <xf numFmtId="22" fontId="25" fillId="0" borderId="19" xfId="0" applyNumberFormat="1" applyFont="1" applyBorder="1" applyAlignment="1">
      <alignment horizontal="right" vertical="center"/>
    </xf>
    <xf numFmtId="0" fontId="6" fillId="3" borderId="15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right" vertical="center"/>
    </xf>
  </cellXfs>
  <cellStyles count="11">
    <cellStyle name="Comma" xfId="10" builtinId="3"/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Normal_A" xfId="8" xr:uid="{00000000-0005-0000-0000-000008000000}"/>
    <cellStyle name="Total" xfId="9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FW Lib - O-C Diagr.</a:t>
            </a:r>
          </a:p>
        </c:rich>
      </c:tx>
      <c:layout>
        <c:manualLayout>
          <c:xMode val="edge"/>
          <c:yMode val="edge"/>
          <c:x val="0.38796992481203008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481203007518797"/>
          <c:y val="0.14076246334310852"/>
          <c:w val="0.82556390977443606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Active!$D$21:$D$238</c:f>
                <c:numCache>
                  <c:formatCode>General</c:formatCode>
                  <c:ptCount val="218"/>
                  <c:pt idx="44">
                    <c:v>0</c:v>
                  </c:pt>
                  <c:pt idx="108">
                    <c:v>0</c:v>
                  </c:pt>
                  <c:pt idx="109">
                    <c:v>5.0000000000000001E-4</c:v>
                  </c:pt>
                  <c:pt idx="110">
                    <c:v>5.0000000000000001E-3</c:v>
                  </c:pt>
                  <c:pt idx="111">
                    <c:v>5.9999999999999995E-4</c:v>
                  </c:pt>
                  <c:pt idx="112">
                    <c:v>1E-4</c:v>
                  </c:pt>
                </c:numCache>
              </c:numRef>
            </c:plus>
            <c:minus>
              <c:numRef>
                <c:f>Active!$D$21:$D$238</c:f>
                <c:numCache>
                  <c:formatCode>General</c:formatCode>
                  <c:ptCount val="218"/>
                  <c:pt idx="44">
                    <c:v>0</c:v>
                  </c:pt>
                  <c:pt idx="108">
                    <c:v>0</c:v>
                  </c:pt>
                  <c:pt idx="109">
                    <c:v>5.0000000000000001E-4</c:v>
                  </c:pt>
                  <c:pt idx="110">
                    <c:v>5.0000000000000001E-3</c:v>
                  </c:pt>
                  <c:pt idx="111">
                    <c:v>5.9999999999999995E-4</c:v>
                  </c:pt>
                  <c:pt idx="112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-17155</c:v>
                </c:pt>
                <c:pt idx="1">
                  <c:v>-17139.5</c:v>
                </c:pt>
                <c:pt idx="2">
                  <c:v>-16338</c:v>
                </c:pt>
                <c:pt idx="3">
                  <c:v>-16302</c:v>
                </c:pt>
                <c:pt idx="4">
                  <c:v>-16290</c:v>
                </c:pt>
                <c:pt idx="5">
                  <c:v>-16017</c:v>
                </c:pt>
                <c:pt idx="6">
                  <c:v>-15973</c:v>
                </c:pt>
                <c:pt idx="7">
                  <c:v>-15938.5</c:v>
                </c:pt>
                <c:pt idx="8">
                  <c:v>-15820</c:v>
                </c:pt>
                <c:pt idx="9">
                  <c:v>-15679</c:v>
                </c:pt>
                <c:pt idx="10">
                  <c:v>-15667</c:v>
                </c:pt>
                <c:pt idx="11">
                  <c:v>-15663</c:v>
                </c:pt>
                <c:pt idx="12">
                  <c:v>-15639</c:v>
                </c:pt>
                <c:pt idx="13">
                  <c:v>-15619</c:v>
                </c:pt>
                <c:pt idx="14">
                  <c:v>-15615</c:v>
                </c:pt>
                <c:pt idx="15">
                  <c:v>-15611</c:v>
                </c:pt>
                <c:pt idx="16">
                  <c:v>-15499</c:v>
                </c:pt>
                <c:pt idx="17">
                  <c:v>-15486</c:v>
                </c:pt>
                <c:pt idx="18">
                  <c:v>-15458</c:v>
                </c:pt>
                <c:pt idx="19">
                  <c:v>-15301</c:v>
                </c:pt>
                <c:pt idx="20">
                  <c:v>-15178</c:v>
                </c:pt>
                <c:pt idx="21">
                  <c:v>-15036</c:v>
                </c:pt>
                <c:pt idx="22">
                  <c:v>-15020</c:v>
                </c:pt>
                <c:pt idx="23">
                  <c:v>-14876</c:v>
                </c:pt>
                <c:pt idx="24">
                  <c:v>-14835</c:v>
                </c:pt>
                <c:pt idx="25">
                  <c:v>-14695</c:v>
                </c:pt>
                <c:pt idx="26">
                  <c:v>-14549</c:v>
                </c:pt>
                <c:pt idx="27">
                  <c:v>-14530</c:v>
                </c:pt>
                <c:pt idx="28">
                  <c:v>-14509.5</c:v>
                </c:pt>
                <c:pt idx="29">
                  <c:v>-14349</c:v>
                </c:pt>
                <c:pt idx="30">
                  <c:v>-14072</c:v>
                </c:pt>
                <c:pt idx="31">
                  <c:v>-13543</c:v>
                </c:pt>
                <c:pt idx="32">
                  <c:v>-13292.5</c:v>
                </c:pt>
                <c:pt idx="33">
                  <c:v>-13087.5</c:v>
                </c:pt>
                <c:pt idx="34">
                  <c:v>-13083.5</c:v>
                </c:pt>
                <c:pt idx="35">
                  <c:v>-13048</c:v>
                </c:pt>
                <c:pt idx="36">
                  <c:v>-13010.5</c:v>
                </c:pt>
                <c:pt idx="37">
                  <c:v>-12898.5</c:v>
                </c:pt>
                <c:pt idx="38">
                  <c:v>-12866.5</c:v>
                </c:pt>
                <c:pt idx="39">
                  <c:v>-12423.5</c:v>
                </c:pt>
                <c:pt idx="40">
                  <c:v>-12242.5</c:v>
                </c:pt>
                <c:pt idx="41">
                  <c:v>-12216.5</c:v>
                </c:pt>
                <c:pt idx="42">
                  <c:v>-12203.5</c:v>
                </c:pt>
                <c:pt idx="43">
                  <c:v>-12030</c:v>
                </c:pt>
                <c:pt idx="44">
                  <c:v>-11769.5</c:v>
                </c:pt>
                <c:pt idx="45">
                  <c:v>-11769.5</c:v>
                </c:pt>
                <c:pt idx="46">
                  <c:v>-11757.5</c:v>
                </c:pt>
                <c:pt idx="47">
                  <c:v>-11745.5</c:v>
                </c:pt>
                <c:pt idx="48">
                  <c:v>-11607.5</c:v>
                </c:pt>
                <c:pt idx="49">
                  <c:v>-11599.5</c:v>
                </c:pt>
                <c:pt idx="50">
                  <c:v>-11571.5</c:v>
                </c:pt>
                <c:pt idx="51">
                  <c:v>-11283.5</c:v>
                </c:pt>
                <c:pt idx="52">
                  <c:v>-11255.5</c:v>
                </c:pt>
                <c:pt idx="53">
                  <c:v>-11246.5</c:v>
                </c:pt>
                <c:pt idx="54">
                  <c:v>-11242.5</c:v>
                </c:pt>
                <c:pt idx="55">
                  <c:v>-11109.5</c:v>
                </c:pt>
                <c:pt idx="56">
                  <c:v>-11057</c:v>
                </c:pt>
                <c:pt idx="57">
                  <c:v>-10949.5</c:v>
                </c:pt>
                <c:pt idx="58">
                  <c:v>-10940.5</c:v>
                </c:pt>
                <c:pt idx="59">
                  <c:v>-10937.5</c:v>
                </c:pt>
                <c:pt idx="60">
                  <c:v>-10784.5</c:v>
                </c:pt>
                <c:pt idx="61">
                  <c:v>-10780.5</c:v>
                </c:pt>
                <c:pt idx="62">
                  <c:v>-10756.5</c:v>
                </c:pt>
                <c:pt idx="63">
                  <c:v>-10635.5</c:v>
                </c:pt>
                <c:pt idx="64">
                  <c:v>-10631.5</c:v>
                </c:pt>
                <c:pt idx="65">
                  <c:v>-10587.5</c:v>
                </c:pt>
                <c:pt idx="66">
                  <c:v>-10571.5</c:v>
                </c:pt>
                <c:pt idx="67">
                  <c:v>-10479</c:v>
                </c:pt>
                <c:pt idx="68">
                  <c:v>-10464</c:v>
                </c:pt>
                <c:pt idx="69">
                  <c:v>-10463.5</c:v>
                </c:pt>
                <c:pt idx="70">
                  <c:v>-10455.5</c:v>
                </c:pt>
                <c:pt idx="71">
                  <c:v>-10290.5</c:v>
                </c:pt>
                <c:pt idx="72">
                  <c:v>-10289.5</c:v>
                </c:pt>
                <c:pt idx="73">
                  <c:v>-10109.5</c:v>
                </c:pt>
                <c:pt idx="74">
                  <c:v>-9980.5</c:v>
                </c:pt>
                <c:pt idx="75">
                  <c:v>-9939</c:v>
                </c:pt>
                <c:pt idx="76">
                  <c:v>-9916.5</c:v>
                </c:pt>
                <c:pt idx="77">
                  <c:v>-9663.5</c:v>
                </c:pt>
                <c:pt idx="78">
                  <c:v>-9591.5</c:v>
                </c:pt>
                <c:pt idx="79">
                  <c:v>-9469.5</c:v>
                </c:pt>
                <c:pt idx="80">
                  <c:v>-9461.5</c:v>
                </c:pt>
                <c:pt idx="81">
                  <c:v>-9449.5</c:v>
                </c:pt>
                <c:pt idx="82">
                  <c:v>-9310.5</c:v>
                </c:pt>
                <c:pt idx="83">
                  <c:v>-9121.5</c:v>
                </c:pt>
                <c:pt idx="84">
                  <c:v>-8960.5</c:v>
                </c:pt>
                <c:pt idx="85">
                  <c:v>-8843.5</c:v>
                </c:pt>
                <c:pt idx="86">
                  <c:v>-8835.5</c:v>
                </c:pt>
                <c:pt idx="87">
                  <c:v>-8658.5</c:v>
                </c:pt>
                <c:pt idx="88">
                  <c:v>-8501.5</c:v>
                </c:pt>
                <c:pt idx="89">
                  <c:v>-6893.5</c:v>
                </c:pt>
                <c:pt idx="90">
                  <c:v>-6845.5</c:v>
                </c:pt>
                <c:pt idx="91">
                  <c:v>-6843</c:v>
                </c:pt>
                <c:pt idx="92">
                  <c:v>-6723</c:v>
                </c:pt>
                <c:pt idx="93">
                  <c:v>-6701</c:v>
                </c:pt>
                <c:pt idx="94">
                  <c:v>-6689</c:v>
                </c:pt>
                <c:pt idx="95">
                  <c:v>-6688.5</c:v>
                </c:pt>
                <c:pt idx="96">
                  <c:v>-6684.5</c:v>
                </c:pt>
                <c:pt idx="97">
                  <c:v>-6672.5</c:v>
                </c:pt>
                <c:pt idx="98">
                  <c:v>-6671.5</c:v>
                </c:pt>
                <c:pt idx="99">
                  <c:v>-6664.5</c:v>
                </c:pt>
                <c:pt idx="100">
                  <c:v>-6540.5</c:v>
                </c:pt>
                <c:pt idx="101">
                  <c:v>-6385</c:v>
                </c:pt>
                <c:pt idx="102">
                  <c:v>-6383.5</c:v>
                </c:pt>
                <c:pt idx="103">
                  <c:v>-6355.5</c:v>
                </c:pt>
                <c:pt idx="104">
                  <c:v>-6349</c:v>
                </c:pt>
                <c:pt idx="105">
                  <c:v>-6346.5</c:v>
                </c:pt>
                <c:pt idx="106">
                  <c:v>-469</c:v>
                </c:pt>
                <c:pt idx="107">
                  <c:v>0</c:v>
                </c:pt>
                <c:pt idx="108">
                  <c:v>2403</c:v>
                </c:pt>
                <c:pt idx="109">
                  <c:v>2447.5</c:v>
                </c:pt>
                <c:pt idx="110">
                  <c:v>2767</c:v>
                </c:pt>
                <c:pt idx="111">
                  <c:v>3080</c:v>
                </c:pt>
                <c:pt idx="112">
                  <c:v>3088</c:v>
                </c:pt>
              </c:numCache>
            </c:numRef>
          </c:xVal>
          <c:yVal>
            <c:numRef>
              <c:f>Active!$H$21:$H$998</c:f>
              <c:numCache>
                <c:formatCode>General</c:formatCode>
                <c:ptCount val="978"/>
                <c:pt idx="44">
                  <c:v>0.23051000000486965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D68-4E9E-9A3E-5126A892418F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Kreiner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44">
                    <c:v>0</c:v>
                  </c:pt>
                  <c:pt idx="108">
                    <c:v>0</c:v>
                  </c:pt>
                  <c:pt idx="109">
                    <c:v>5.0000000000000001E-4</c:v>
                  </c:pt>
                  <c:pt idx="110">
                    <c:v>5.0000000000000001E-3</c:v>
                  </c:pt>
                  <c:pt idx="111">
                    <c:v>5.9999999999999995E-4</c:v>
                  </c:pt>
                  <c:pt idx="112">
                    <c:v>1E-4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44">
                    <c:v>0</c:v>
                  </c:pt>
                  <c:pt idx="108">
                    <c:v>0</c:v>
                  </c:pt>
                  <c:pt idx="109">
                    <c:v>5.0000000000000001E-4</c:v>
                  </c:pt>
                  <c:pt idx="110">
                    <c:v>5.0000000000000001E-3</c:v>
                  </c:pt>
                  <c:pt idx="111">
                    <c:v>5.9999999999999995E-4</c:v>
                  </c:pt>
                  <c:pt idx="112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-17155</c:v>
                </c:pt>
                <c:pt idx="1">
                  <c:v>-17139.5</c:v>
                </c:pt>
                <c:pt idx="2">
                  <c:v>-16338</c:v>
                </c:pt>
                <c:pt idx="3">
                  <c:v>-16302</c:v>
                </c:pt>
                <c:pt idx="4">
                  <c:v>-16290</c:v>
                </c:pt>
                <c:pt idx="5">
                  <c:v>-16017</c:v>
                </c:pt>
                <c:pt idx="6">
                  <c:v>-15973</c:v>
                </c:pt>
                <c:pt idx="7">
                  <c:v>-15938.5</c:v>
                </c:pt>
                <c:pt idx="8">
                  <c:v>-15820</c:v>
                </c:pt>
                <c:pt idx="9">
                  <c:v>-15679</c:v>
                </c:pt>
                <c:pt idx="10">
                  <c:v>-15667</c:v>
                </c:pt>
                <c:pt idx="11">
                  <c:v>-15663</c:v>
                </c:pt>
                <c:pt idx="12">
                  <c:v>-15639</c:v>
                </c:pt>
                <c:pt idx="13">
                  <c:v>-15619</c:v>
                </c:pt>
                <c:pt idx="14">
                  <c:v>-15615</c:v>
                </c:pt>
                <c:pt idx="15">
                  <c:v>-15611</c:v>
                </c:pt>
                <c:pt idx="16">
                  <c:v>-15499</c:v>
                </c:pt>
                <c:pt idx="17">
                  <c:v>-15486</c:v>
                </c:pt>
                <c:pt idx="18">
                  <c:v>-15458</c:v>
                </c:pt>
                <c:pt idx="19">
                  <c:v>-15301</c:v>
                </c:pt>
                <c:pt idx="20">
                  <c:v>-15178</c:v>
                </c:pt>
                <c:pt idx="21">
                  <c:v>-15036</c:v>
                </c:pt>
                <c:pt idx="22">
                  <c:v>-15020</c:v>
                </c:pt>
                <c:pt idx="23">
                  <c:v>-14876</c:v>
                </c:pt>
                <c:pt idx="24">
                  <c:v>-14835</c:v>
                </c:pt>
                <c:pt idx="25">
                  <c:v>-14695</c:v>
                </c:pt>
                <c:pt idx="26">
                  <c:v>-14549</c:v>
                </c:pt>
                <c:pt idx="27">
                  <c:v>-14530</c:v>
                </c:pt>
                <c:pt idx="28">
                  <c:v>-14509.5</c:v>
                </c:pt>
                <c:pt idx="29">
                  <c:v>-14349</c:v>
                </c:pt>
                <c:pt idx="30">
                  <c:v>-14072</c:v>
                </c:pt>
                <c:pt idx="31">
                  <c:v>-13543</c:v>
                </c:pt>
                <c:pt idx="32">
                  <c:v>-13292.5</c:v>
                </c:pt>
                <c:pt idx="33">
                  <c:v>-13087.5</c:v>
                </c:pt>
                <c:pt idx="34">
                  <c:v>-13083.5</c:v>
                </c:pt>
                <c:pt idx="35">
                  <c:v>-13048</c:v>
                </c:pt>
                <c:pt idx="36">
                  <c:v>-13010.5</c:v>
                </c:pt>
                <c:pt idx="37">
                  <c:v>-12898.5</c:v>
                </c:pt>
                <c:pt idx="38">
                  <c:v>-12866.5</c:v>
                </c:pt>
                <c:pt idx="39">
                  <c:v>-12423.5</c:v>
                </c:pt>
                <c:pt idx="40">
                  <c:v>-12242.5</c:v>
                </c:pt>
                <c:pt idx="41">
                  <c:v>-12216.5</c:v>
                </c:pt>
                <c:pt idx="42">
                  <c:v>-12203.5</c:v>
                </c:pt>
                <c:pt idx="43">
                  <c:v>-12030</c:v>
                </c:pt>
                <c:pt idx="44">
                  <c:v>-11769.5</c:v>
                </c:pt>
                <c:pt idx="45">
                  <c:v>-11769.5</c:v>
                </c:pt>
                <c:pt idx="46">
                  <c:v>-11757.5</c:v>
                </c:pt>
                <c:pt idx="47">
                  <c:v>-11745.5</c:v>
                </c:pt>
                <c:pt idx="48">
                  <c:v>-11607.5</c:v>
                </c:pt>
                <c:pt idx="49">
                  <c:v>-11599.5</c:v>
                </c:pt>
                <c:pt idx="50">
                  <c:v>-11571.5</c:v>
                </c:pt>
                <c:pt idx="51">
                  <c:v>-11283.5</c:v>
                </c:pt>
                <c:pt idx="52">
                  <c:v>-11255.5</c:v>
                </c:pt>
                <c:pt idx="53">
                  <c:v>-11246.5</c:v>
                </c:pt>
                <c:pt idx="54">
                  <c:v>-11242.5</c:v>
                </c:pt>
                <c:pt idx="55">
                  <c:v>-11109.5</c:v>
                </c:pt>
                <c:pt idx="56">
                  <c:v>-11057</c:v>
                </c:pt>
                <c:pt idx="57">
                  <c:v>-10949.5</c:v>
                </c:pt>
                <c:pt idx="58">
                  <c:v>-10940.5</c:v>
                </c:pt>
                <c:pt idx="59">
                  <c:v>-10937.5</c:v>
                </c:pt>
                <c:pt idx="60">
                  <c:v>-10784.5</c:v>
                </c:pt>
                <c:pt idx="61">
                  <c:v>-10780.5</c:v>
                </c:pt>
                <c:pt idx="62">
                  <c:v>-10756.5</c:v>
                </c:pt>
                <c:pt idx="63">
                  <c:v>-10635.5</c:v>
                </c:pt>
                <c:pt idx="64">
                  <c:v>-10631.5</c:v>
                </c:pt>
                <c:pt idx="65">
                  <c:v>-10587.5</c:v>
                </c:pt>
                <c:pt idx="66">
                  <c:v>-10571.5</c:v>
                </c:pt>
                <c:pt idx="67">
                  <c:v>-10479</c:v>
                </c:pt>
                <c:pt idx="68">
                  <c:v>-10464</c:v>
                </c:pt>
                <c:pt idx="69">
                  <c:v>-10463.5</c:v>
                </c:pt>
                <c:pt idx="70">
                  <c:v>-10455.5</c:v>
                </c:pt>
                <c:pt idx="71">
                  <c:v>-10290.5</c:v>
                </c:pt>
                <c:pt idx="72">
                  <c:v>-10289.5</c:v>
                </c:pt>
                <c:pt idx="73">
                  <c:v>-10109.5</c:v>
                </c:pt>
                <c:pt idx="74">
                  <c:v>-9980.5</c:v>
                </c:pt>
                <c:pt idx="75">
                  <c:v>-9939</c:v>
                </c:pt>
                <c:pt idx="76">
                  <c:v>-9916.5</c:v>
                </c:pt>
                <c:pt idx="77">
                  <c:v>-9663.5</c:v>
                </c:pt>
                <c:pt idx="78">
                  <c:v>-9591.5</c:v>
                </c:pt>
                <c:pt idx="79">
                  <c:v>-9469.5</c:v>
                </c:pt>
                <c:pt idx="80">
                  <c:v>-9461.5</c:v>
                </c:pt>
                <c:pt idx="81">
                  <c:v>-9449.5</c:v>
                </c:pt>
                <c:pt idx="82">
                  <c:v>-9310.5</c:v>
                </c:pt>
                <c:pt idx="83">
                  <c:v>-9121.5</c:v>
                </c:pt>
                <c:pt idx="84">
                  <c:v>-8960.5</c:v>
                </c:pt>
                <c:pt idx="85">
                  <c:v>-8843.5</c:v>
                </c:pt>
                <c:pt idx="86">
                  <c:v>-8835.5</c:v>
                </c:pt>
                <c:pt idx="87">
                  <c:v>-8658.5</c:v>
                </c:pt>
                <c:pt idx="88">
                  <c:v>-8501.5</c:v>
                </c:pt>
                <c:pt idx="89">
                  <c:v>-6893.5</c:v>
                </c:pt>
                <c:pt idx="90">
                  <c:v>-6845.5</c:v>
                </c:pt>
                <c:pt idx="91">
                  <c:v>-6843</c:v>
                </c:pt>
                <c:pt idx="92">
                  <c:v>-6723</c:v>
                </c:pt>
                <c:pt idx="93">
                  <c:v>-6701</c:v>
                </c:pt>
                <c:pt idx="94">
                  <c:v>-6689</c:v>
                </c:pt>
                <c:pt idx="95">
                  <c:v>-6688.5</c:v>
                </c:pt>
                <c:pt idx="96">
                  <c:v>-6684.5</c:v>
                </c:pt>
                <c:pt idx="97">
                  <c:v>-6672.5</c:v>
                </c:pt>
                <c:pt idx="98">
                  <c:v>-6671.5</c:v>
                </c:pt>
                <c:pt idx="99">
                  <c:v>-6664.5</c:v>
                </c:pt>
                <c:pt idx="100">
                  <c:v>-6540.5</c:v>
                </c:pt>
                <c:pt idx="101">
                  <c:v>-6385</c:v>
                </c:pt>
                <c:pt idx="102">
                  <c:v>-6383.5</c:v>
                </c:pt>
                <c:pt idx="103">
                  <c:v>-6355.5</c:v>
                </c:pt>
                <c:pt idx="104">
                  <c:v>-6349</c:v>
                </c:pt>
                <c:pt idx="105">
                  <c:v>-6346.5</c:v>
                </c:pt>
                <c:pt idx="106">
                  <c:v>-469</c:v>
                </c:pt>
                <c:pt idx="107">
                  <c:v>0</c:v>
                </c:pt>
                <c:pt idx="108">
                  <c:v>2403</c:v>
                </c:pt>
                <c:pt idx="109">
                  <c:v>2447.5</c:v>
                </c:pt>
                <c:pt idx="110">
                  <c:v>2767</c:v>
                </c:pt>
                <c:pt idx="111">
                  <c:v>3080</c:v>
                </c:pt>
                <c:pt idx="112">
                  <c:v>3088</c:v>
                </c:pt>
              </c:numCache>
            </c:numRef>
          </c:xVal>
          <c:yVal>
            <c:numRef>
              <c:f>Active!$I$21:$I$998</c:f>
              <c:numCache>
                <c:formatCode>General</c:formatCode>
                <c:ptCount val="978"/>
                <c:pt idx="106">
                  <c:v>-3.988000000390457E-2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D68-4E9E-9A3E-5126A892418F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44">
                    <c:v>0</c:v>
                  </c:pt>
                  <c:pt idx="108">
                    <c:v>0</c:v>
                  </c:pt>
                  <c:pt idx="109">
                    <c:v>5.0000000000000001E-4</c:v>
                  </c:pt>
                  <c:pt idx="110">
                    <c:v>5.0000000000000001E-3</c:v>
                  </c:pt>
                  <c:pt idx="111">
                    <c:v>5.9999999999999995E-4</c:v>
                  </c:pt>
                  <c:pt idx="112">
                    <c:v>1E-4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44">
                    <c:v>0</c:v>
                  </c:pt>
                  <c:pt idx="108">
                    <c:v>0</c:v>
                  </c:pt>
                  <c:pt idx="109">
                    <c:v>5.0000000000000001E-4</c:v>
                  </c:pt>
                  <c:pt idx="110">
                    <c:v>5.0000000000000001E-3</c:v>
                  </c:pt>
                  <c:pt idx="111">
                    <c:v>5.9999999999999995E-4</c:v>
                  </c:pt>
                  <c:pt idx="112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-17155</c:v>
                </c:pt>
                <c:pt idx="1">
                  <c:v>-17139.5</c:v>
                </c:pt>
                <c:pt idx="2">
                  <c:v>-16338</c:v>
                </c:pt>
                <c:pt idx="3">
                  <c:v>-16302</c:v>
                </c:pt>
                <c:pt idx="4">
                  <c:v>-16290</c:v>
                </c:pt>
                <c:pt idx="5">
                  <c:v>-16017</c:v>
                </c:pt>
                <c:pt idx="6">
                  <c:v>-15973</c:v>
                </c:pt>
                <c:pt idx="7">
                  <c:v>-15938.5</c:v>
                </c:pt>
                <c:pt idx="8">
                  <c:v>-15820</c:v>
                </c:pt>
                <c:pt idx="9">
                  <c:v>-15679</c:v>
                </c:pt>
                <c:pt idx="10">
                  <c:v>-15667</c:v>
                </c:pt>
                <c:pt idx="11">
                  <c:v>-15663</c:v>
                </c:pt>
                <c:pt idx="12">
                  <c:v>-15639</c:v>
                </c:pt>
                <c:pt idx="13">
                  <c:v>-15619</c:v>
                </c:pt>
                <c:pt idx="14">
                  <c:v>-15615</c:v>
                </c:pt>
                <c:pt idx="15">
                  <c:v>-15611</c:v>
                </c:pt>
                <c:pt idx="16">
                  <c:v>-15499</c:v>
                </c:pt>
                <c:pt idx="17">
                  <c:v>-15486</c:v>
                </c:pt>
                <c:pt idx="18">
                  <c:v>-15458</c:v>
                </c:pt>
                <c:pt idx="19">
                  <c:v>-15301</c:v>
                </c:pt>
                <c:pt idx="20">
                  <c:v>-15178</c:v>
                </c:pt>
                <c:pt idx="21">
                  <c:v>-15036</c:v>
                </c:pt>
                <c:pt idx="22">
                  <c:v>-15020</c:v>
                </c:pt>
                <c:pt idx="23">
                  <c:v>-14876</c:v>
                </c:pt>
                <c:pt idx="24">
                  <c:v>-14835</c:v>
                </c:pt>
                <c:pt idx="25">
                  <c:v>-14695</c:v>
                </c:pt>
                <c:pt idx="26">
                  <c:v>-14549</c:v>
                </c:pt>
                <c:pt idx="27">
                  <c:v>-14530</c:v>
                </c:pt>
                <c:pt idx="28">
                  <c:v>-14509.5</c:v>
                </c:pt>
                <c:pt idx="29">
                  <c:v>-14349</c:v>
                </c:pt>
                <c:pt idx="30">
                  <c:v>-14072</c:v>
                </c:pt>
                <c:pt idx="31">
                  <c:v>-13543</c:v>
                </c:pt>
                <c:pt idx="32">
                  <c:v>-13292.5</c:v>
                </c:pt>
                <c:pt idx="33">
                  <c:v>-13087.5</c:v>
                </c:pt>
                <c:pt idx="34">
                  <c:v>-13083.5</c:v>
                </c:pt>
                <c:pt idx="35">
                  <c:v>-13048</c:v>
                </c:pt>
                <c:pt idx="36">
                  <c:v>-13010.5</c:v>
                </c:pt>
                <c:pt idx="37">
                  <c:v>-12898.5</c:v>
                </c:pt>
                <c:pt idx="38">
                  <c:v>-12866.5</c:v>
                </c:pt>
                <c:pt idx="39">
                  <c:v>-12423.5</c:v>
                </c:pt>
                <c:pt idx="40">
                  <c:v>-12242.5</c:v>
                </c:pt>
                <c:pt idx="41">
                  <c:v>-12216.5</c:v>
                </c:pt>
                <c:pt idx="42">
                  <c:v>-12203.5</c:v>
                </c:pt>
                <c:pt idx="43">
                  <c:v>-12030</c:v>
                </c:pt>
                <c:pt idx="44">
                  <c:v>-11769.5</c:v>
                </c:pt>
                <c:pt idx="45">
                  <c:v>-11769.5</c:v>
                </c:pt>
                <c:pt idx="46">
                  <c:v>-11757.5</c:v>
                </c:pt>
                <c:pt idx="47">
                  <c:v>-11745.5</c:v>
                </c:pt>
                <c:pt idx="48">
                  <c:v>-11607.5</c:v>
                </c:pt>
                <c:pt idx="49">
                  <c:v>-11599.5</c:v>
                </c:pt>
                <c:pt idx="50">
                  <c:v>-11571.5</c:v>
                </c:pt>
                <c:pt idx="51">
                  <c:v>-11283.5</c:v>
                </c:pt>
                <c:pt idx="52">
                  <c:v>-11255.5</c:v>
                </c:pt>
                <c:pt idx="53">
                  <c:v>-11246.5</c:v>
                </c:pt>
                <c:pt idx="54">
                  <c:v>-11242.5</c:v>
                </c:pt>
                <c:pt idx="55">
                  <c:v>-11109.5</c:v>
                </c:pt>
                <c:pt idx="56">
                  <c:v>-11057</c:v>
                </c:pt>
                <c:pt idx="57">
                  <c:v>-10949.5</c:v>
                </c:pt>
                <c:pt idx="58">
                  <c:v>-10940.5</c:v>
                </c:pt>
                <c:pt idx="59">
                  <c:v>-10937.5</c:v>
                </c:pt>
                <c:pt idx="60">
                  <c:v>-10784.5</c:v>
                </c:pt>
                <c:pt idx="61">
                  <c:v>-10780.5</c:v>
                </c:pt>
                <c:pt idx="62">
                  <c:v>-10756.5</c:v>
                </c:pt>
                <c:pt idx="63">
                  <c:v>-10635.5</c:v>
                </c:pt>
                <c:pt idx="64">
                  <c:v>-10631.5</c:v>
                </c:pt>
                <c:pt idx="65">
                  <c:v>-10587.5</c:v>
                </c:pt>
                <c:pt idx="66">
                  <c:v>-10571.5</c:v>
                </c:pt>
                <c:pt idx="67">
                  <c:v>-10479</c:v>
                </c:pt>
                <c:pt idx="68">
                  <c:v>-10464</c:v>
                </c:pt>
                <c:pt idx="69">
                  <c:v>-10463.5</c:v>
                </c:pt>
                <c:pt idx="70">
                  <c:v>-10455.5</c:v>
                </c:pt>
                <c:pt idx="71">
                  <c:v>-10290.5</c:v>
                </c:pt>
                <c:pt idx="72">
                  <c:v>-10289.5</c:v>
                </c:pt>
                <c:pt idx="73">
                  <c:v>-10109.5</c:v>
                </c:pt>
                <c:pt idx="74">
                  <c:v>-9980.5</c:v>
                </c:pt>
                <c:pt idx="75">
                  <c:v>-9939</c:v>
                </c:pt>
                <c:pt idx="76">
                  <c:v>-9916.5</c:v>
                </c:pt>
                <c:pt idx="77">
                  <c:v>-9663.5</c:v>
                </c:pt>
                <c:pt idx="78">
                  <c:v>-9591.5</c:v>
                </c:pt>
                <c:pt idx="79">
                  <c:v>-9469.5</c:v>
                </c:pt>
                <c:pt idx="80">
                  <c:v>-9461.5</c:v>
                </c:pt>
                <c:pt idx="81">
                  <c:v>-9449.5</c:v>
                </c:pt>
                <c:pt idx="82">
                  <c:v>-9310.5</c:v>
                </c:pt>
                <c:pt idx="83">
                  <c:v>-9121.5</c:v>
                </c:pt>
                <c:pt idx="84">
                  <c:v>-8960.5</c:v>
                </c:pt>
                <c:pt idx="85">
                  <c:v>-8843.5</c:v>
                </c:pt>
                <c:pt idx="86">
                  <c:v>-8835.5</c:v>
                </c:pt>
                <c:pt idx="87">
                  <c:v>-8658.5</c:v>
                </c:pt>
                <c:pt idx="88">
                  <c:v>-8501.5</c:v>
                </c:pt>
                <c:pt idx="89">
                  <c:v>-6893.5</c:v>
                </c:pt>
                <c:pt idx="90">
                  <c:v>-6845.5</c:v>
                </c:pt>
                <c:pt idx="91">
                  <c:v>-6843</c:v>
                </c:pt>
                <c:pt idx="92">
                  <c:v>-6723</c:v>
                </c:pt>
                <c:pt idx="93">
                  <c:v>-6701</c:v>
                </c:pt>
                <c:pt idx="94">
                  <c:v>-6689</c:v>
                </c:pt>
                <c:pt idx="95">
                  <c:v>-6688.5</c:v>
                </c:pt>
                <c:pt idx="96">
                  <c:v>-6684.5</c:v>
                </c:pt>
                <c:pt idx="97">
                  <c:v>-6672.5</c:v>
                </c:pt>
                <c:pt idx="98">
                  <c:v>-6671.5</c:v>
                </c:pt>
                <c:pt idx="99">
                  <c:v>-6664.5</c:v>
                </c:pt>
                <c:pt idx="100">
                  <c:v>-6540.5</c:v>
                </c:pt>
                <c:pt idx="101">
                  <c:v>-6385</c:v>
                </c:pt>
                <c:pt idx="102">
                  <c:v>-6383.5</c:v>
                </c:pt>
                <c:pt idx="103">
                  <c:v>-6355.5</c:v>
                </c:pt>
                <c:pt idx="104">
                  <c:v>-6349</c:v>
                </c:pt>
                <c:pt idx="105">
                  <c:v>-6346.5</c:v>
                </c:pt>
                <c:pt idx="106">
                  <c:v>-469</c:v>
                </c:pt>
                <c:pt idx="107">
                  <c:v>0</c:v>
                </c:pt>
                <c:pt idx="108">
                  <c:v>2403</c:v>
                </c:pt>
                <c:pt idx="109">
                  <c:v>2447.5</c:v>
                </c:pt>
                <c:pt idx="110">
                  <c:v>2767</c:v>
                </c:pt>
                <c:pt idx="111">
                  <c:v>3080</c:v>
                </c:pt>
                <c:pt idx="112">
                  <c:v>3088</c:v>
                </c:pt>
              </c:numCache>
            </c:numRef>
          </c:xVal>
          <c:yVal>
            <c:numRef>
              <c:f>Active!$J$21:$J$998</c:f>
              <c:numCache>
                <c:formatCode>General</c:formatCode>
                <c:ptCount val="978"/>
                <c:pt idx="45">
                  <c:v>0.24751000000469503</c:v>
                </c:pt>
                <c:pt idx="46">
                  <c:v>0.2271500000024389</c:v>
                </c:pt>
                <c:pt idx="47">
                  <c:v>0.22479000000384985</c:v>
                </c:pt>
                <c:pt idx="51">
                  <c:v>0.27143000000432949</c:v>
                </c:pt>
                <c:pt idx="59">
                  <c:v>0.10455000000365544</c:v>
                </c:pt>
                <c:pt idx="60">
                  <c:v>7.3210000002291054E-2</c:v>
                </c:pt>
                <c:pt idx="61">
                  <c:v>6.309000000328524E-2</c:v>
                </c:pt>
                <c:pt idx="70">
                  <c:v>0.15059000000474043</c:v>
                </c:pt>
                <c:pt idx="85">
                  <c:v>-0.12676999999530381</c:v>
                </c:pt>
                <c:pt idx="86">
                  <c:v>-0.12900999999692431</c:v>
                </c:pt>
                <c:pt idx="87">
                  <c:v>-0.11106999999901745</c:v>
                </c:pt>
                <c:pt idx="88">
                  <c:v>-0.2145299999974668</c:v>
                </c:pt>
                <c:pt idx="89">
                  <c:v>-0.51376999999774853</c:v>
                </c:pt>
                <c:pt idx="90">
                  <c:v>-0.4812099999981001</c:v>
                </c:pt>
                <c:pt idx="91">
                  <c:v>-0.1191599999947357</c:v>
                </c:pt>
                <c:pt idx="92">
                  <c:v>-7.5999999535270035E-4</c:v>
                </c:pt>
                <c:pt idx="93">
                  <c:v>0.55807999999524327</c:v>
                </c:pt>
                <c:pt idx="94">
                  <c:v>0.54372000000876142</c:v>
                </c:pt>
                <c:pt idx="95">
                  <c:v>-0.4636699999900884</c:v>
                </c:pt>
                <c:pt idx="96">
                  <c:v>-0.54978999999730149</c:v>
                </c:pt>
                <c:pt idx="97">
                  <c:v>-0.54315000000497093</c:v>
                </c:pt>
                <c:pt idx="98">
                  <c:v>0.21207000000140397</c:v>
                </c:pt>
                <c:pt idx="99">
                  <c:v>-0.5283899999994901</c:v>
                </c:pt>
                <c:pt idx="100">
                  <c:v>-0.43210999999428168</c:v>
                </c:pt>
                <c:pt idx="101">
                  <c:v>-0.13139999999839347</c:v>
                </c:pt>
                <c:pt idx="102">
                  <c:v>-0.54756999999517575</c:v>
                </c:pt>
                <c:pt idx="103">
                  <c:v>-0.47740999999950873</c:v>
                </c:pt>
                <c:pt idx="104">
                  <c:v>-7.7479999999923166E-2</c:v>
                </c:pt>
                <c:pt idx="105">
                  <c:v>0.27857000000221888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D68-4E9E-9A3E-5126A892418F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44">
                    <c:v>0</c:v>
                  </c:pt>
                  <c:pt idx="108">
                    <c:v>0</c:v>
                  </c:pt>
                  <c:pt idx="109">
                    <c:v>5.0000000000000001E-4</c:v>
                  </c:pt>
                  <c:pt idx="110">
                    <c:v>5.0000000000000001E-3</c:v>
                  </c:pt>
                  <c:pt idx="111">
                    <c:v>5.9999999999999995E-4</c:v>
                  </c:pt>
                  <c:pt idx="112">
                    <c:v>1E-4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44">
                    <c:v>0</c:v>
                  </c:pt>
                  <c:pt idx="108">
                    <c:v>0</c:v>
                  </c:pt>
                  <c:pt idx="109">
                    <c:v>5.0000000000000001E-4</c:v>
                  </c:pt>
                  <c:pt idx="110">
                    <c:v>5.0000000000000001E-3</c:v>
                  </c:pt>
                  <c:pt idx="111">
                    <c:v>5.9999999999999995E-4</c:v>
                  </c:pt>
                  <c:pt idx="112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-17155</c:v>
                </c:pt>
                <c:pt idx="1">
                  <c:v>-17139.5</c:v>
                </c:pt>
                <c:pt idx="2">
                  <c:v>-16338</c:v>
                </c:pt>
                <c:pt idx="3">
                  <c:v>-16302</c:v>
                </c:pt>
                <c:pt idx="4">
                  <c:v>-16290</c:v>
                </c:pt>
                <c:pt idx="5">
                  <c:v>-16017</c:v>
                </c:pt>
                <c:pt idx="6">
                  <c:v>-15973</c:v>
                </c:pt>
                <c:pt idx="7">
                  <c:v>-15938.5</c:v>
                </c:pt>
                <c:pt idx="8">
                  <c:v>-15820</c:v>
                </c:pt>
                <c:pt idx="9">
                  <c:v>-15679</c:v>
                </c:pt>
                <c:pt idx="10">
                  <c:v>-15667</c:v>
                </c:pt>
                <c:pt idx="11">
                  <c:v>-15663</c:v>
                </c:pt>
                <c:pt idx="12">
                  <c:v>-15639</c:v>
                </c:pt>
                <c:pt idx="13">
                  <c:v>-15619</c:v>
                </c:pt>
                <c:pt idx="14">
                  <c:v>-15615</c:v>
                </c:pt>
                <c:pt idx="15">
                  <c:v>-15611</c:v>
                </c:pt>
                <c:pt idx="16">
                  <c:v>-15499</c:v>
                </c:pt>
                <c:pt idx="17">
                  <c:v>-15486</c:v>
                </c:pt>
                <c:pt idx="18">
                  <c:v>-15458</c:v>
                </c:pt>
                <c:pt idx="19">
                  <c:v>-15301</c:v>
                </c:pt>
                <c:pt idx="20">
                  <c:v>-15178</c:v>
                </c:pt>
                <c:pt idx="21">
                  <c:v>-15036</c:v>
                </c:pt>
                <c:pt idx="22">
                  <c:v>-15020</c:v>
                </c:pt>
                <c:pt idx="23">
                  <c:v>-14876</c:v>
                </c:pt>
                <c:pt idx="24">
                  <c:v>-14835</c:v>
                </c:pt>
                <c:pt idx="25">
                  <c:v>-14695</c:v>
                </c:pt>
                <c:pt idx="26">
                  <c:v>-14549</c:v>
                </c:pt>
                <c:pt idx="27">
                  <c:v>-14530</c:v>
                </c:pt>
                <c:pt idx="28">
                  <c:v>-14509.5</c:v>
                </c:pt>
                <c:pt idx="29">
                  <c:v>-14349</c:v>
                </c:pt>
                <c:pt idx="30">
                  <c:v>-14072</c:v>
                </c:pt>
                <c:pt idx="31">
                  <c:v>-13543</c:v>
                </c:pt>
                <c:pt idx="32">
                  <c:v>-13292.5</c:v>
                </c:pt>
                <c:pt idx="33">
                  <c:v>-13087.5</c:v>
                </c:pt>
                <c:pt idx="34">
                  <c:v>-13083.5</c:v>
                </c:pt>
                <c:pt idx="35">
                  <c:v>-13048</c:v>
                </c:pt>
                <c:pt idx="36">
                  <c:v>-13010.5</c:v>
                </c:pt>
                <c:pt idx="37">
                  <c:v>-12898.5</c:v>
                </c:pt>
                <c:pt idx="38">
                  <c:v>-12866.5</c:v>
                </c:pt>
                <c:pt idx="39">
                  <c:v>-12423.5</c:v>
                </c:pt>
                <c:pt idx="40">
                  <c:v>-12242.5</c:v>
                </c:pt>
                <c:pt idx="41">
                  <c:v>-12216.5</c:v>
                </c:pt>
                <c:pt idx="42">
                  <c:v>-12203.5</c:v>
                </c:pt>
                <c:pt idx="43">
                  <c:v>-12030</c:v>
                </c:pt>
                <c:pt idx="44">
                  <c:v>-11769.5</c:v>
                </c:pt>
                <c:pt idx="45">
                  <c:v>-11769.5</c:v>
                </c:pt>
                <c:pt idx="46">
                  <c:v>-11757.5</c:v>
                </c:pt>
                <c:pt idx="47">
                  <c:v>-11745.5</c:v>
                </c:pt>
                <c:pt idx="48">
                  <c:v>-11607.5</c:v>
                </c:pt>
                <c:pt idx="49">
                  <c:v>-11599.5</c:v>
                </c:pt>
                <c:pt idx="50">
                  <c:v>-11571.5</c:v>
                </c:pt>
                <c:pt idx="51">
                  <c:v>-11283.5</c:v>
                </c:pt>
                <c:pt idx="52">
                  <c:v>-11255.5</c:v>
                </c:pt>
                <c:pt idx="53">
                  <c:v>-11246.5</c:v>
                </c:pt>
                <c:pt idx="54">
                  <c:v>-11242.5</c:v>
                </c:pt>
                <c:pt idx="55">
                  <c:v>-11109.5</c:v>
                </c:pt>
                <c:pt idx="56">
                  <c:v>-11057</c:v>
                </c:pt>
                <c:pt idx="57">
                  <c:v>-10949.5</c:v>
                </c:pt>
                <c:pt idx="58">
                  <c:v>-10940.5</c:v>
                </c:pt>
                <c:pt idx="59">
                  <c:v>-10937.5</c:v>
                </c:pt>
                <c:pt idx="60">
                  <c:v>-10784.5</c:v>
                </c:pt>
                <c:pt idx="61">
                  <c:v>-10780.5</c:v>
                </c:pt>
                <c:pt idx="62">
                  <c:v>-10756.5</c:v>
                </c:pt>
                <c:pt idx="63">
                  <c:v>-10635.5</c:v>
                </c:pt>
                <c:pt idx="64">
                  <c:v>-10631.5</c:v>
                </c:pt>
                <c:pt idx="65">
                  <c:v>-10587.5</c:v>
                </c:pt>
                <c:pt idx="66">
                  <c:v>-10571.5</c:v>
                </c:pt>
                <c:pt idx="67">
                  <c:v>-10479</c:v>
                </c:pt>
                <c:pt idx="68">
                  <c:v>-10464</c:v>
                </c:pt>
                <c:pt idx="69">
                  <c:v>-10463.5</c:v>
                </c:pt>
                <c:pt idx="70">
                  <c:v>-10455.5</c:v>
                </c:pt>
                <c:pt idx="71">
                  <c:v>-10290.5</c:v>
                </c:pt>
                <c:pt idx="72">
                  <c:v>-10289.5</c:v>
                </c:pt>
                <c:pt idx="73">
                  <c:v>-10109.5</c:v>
                </c:pt>
                <c:pt idx="74">
                  <c:v>-9980.5</c:v>
                </c:pt>
                <c:pt idx="75">
                  <c:v>-9939</c:v>
                </c:pt>
                <c:pt idx="76">
                  <c:v>-9916.5</c:v>
                </c:pt>
                <c:pt idx="77">
                  <c:v>-9663.5</c:v>
                </c:pt>
                <c:pt idx="78">
                  <c:v>-9591.5</c:v>
                </c:pt>
                <c:pt idx="79">
                  <c:v>-9469.5</c:v>
                </c:pt>
                <c:pt idx="80">
                  <c:v>-9461.5</c:v>
                </c:pt>
                <c:pt idx="81">
                  <c:v>-9449.5</c:v>
                </c:pt>
                <c:pt idx="82">
                  <c:v>-9310.5</c:v>
                </c:pt>
                <c:pt idx="83">
                  <c:v>-9121.5</c:v>
                </c:pt>
                <c:pt idx="84">
                  <c:v>-8960.5</c:v>
                </c:pt>
                <c:pt idx="85">
                  <c:v>-8843.5</c:v>
                </c:pt>
                <c:pt idx="86">
                  <c:v>-8835.5</c:v>
                </c:pt>
                <c:pt idx="87">
                  <c:v>-8658.5</c:v>
                </c:pt>
                <c:pt idx="88">
                  <c:v>-8501.5</c:v>
                </c:pt>
                <c:pt idx="89">
                  <c:v>-6893.5</c:v>
                </c:pt>
                <c:pt idx="90">
                  <c:v>-6845.5</c:v>
                </c:pt>
                <c:pt idx="91">
                  <c:v>-6843</c:v>
                </c:pt>
                <c:pt idx="92">
                  <c:v>-6723</c:v>
                </c:pt>
                <c:pt idx="93">
                  <c:v>-6701</c:v>
                </c:pt>
                <c:pt idx="94">
                  <c:v>-6689</c:v>
                </c:pt>
                <c:pt idx="95">
                  <c:v>-6688.5</c:v>
                </c:pt>
                <c:pt idx="96">
                  <c:v>-6684.5</c:v>
                </c:pt>
                <c:pt idx="97">
                  <c:v>-6672.5</c:v>
                </c:pt>
                <c:pt idx="98">
                  <c:v>-6671.5</c:v>
                </c:pt>
                <c:pt idx="99">
                  <c:v>-6664.5</c:v>
                </c:pt>
                <c:pt idx="100">
                  <c:v>-6540.5</c:v>
                </c:pt>
                <c:pt idx="101">
                  <c:v>-6385</c:v>
                </c:pt>
                <c:pt idx="102">
                  <c:v>-6383.5</c:v>
                </c:pt>
                <c:pt idx="103">
                  <c:v>-6355.5</c:v>
                </c:pt>
                <c:pt idx="104">
                  <c:v>-6349</c:v>
                </c:pt>
                <c:pt idx="105">
                  <c:v>-6346.5</c:v>
                </c:pt>
                <c:pt idx="106">
                  <c:v>-469</c:v>
                </c:pt>
                <c:pt idx="107">
                  <c:v>0</c:v>
                </c:pt>
                <c:pt idx="108">
                  <c:v>2403</c:v>
                </c:pt>
                <c:pt idx="109">
                  <c:v>2447.5</c:v>
                </c:pt>
                <c:pt idx="110">
                  <c:v>2767</c:v>
                </c:pt>
                <c:pt idx="111">
                  <c:v>3080</c:v>
                </c:pt>
                <c:pt idx="112">
                  <c:v>3088</c:v>
                </c:pt>
              </c:numCache>
            </c:numRef>
          </c:xVal>
          <c:yVal>
            <c:numRef>
              <c:f>Active!$K$21:$K$998</c:f>
              <c:numCache>
                <c:formatCode>General</c:formatCode>
                <c:ptCount val="978"/>
                <c:pt idx="107">
                  <c:v>0</c:v>
                </c:pt>
                <c:pt idx="108">
                  <c:v>2.5600000008125789E-3</c:v>
                </c:pt>
                <c:pt idx="109">
                  <c:v>-0.19395000000076834</c:v>
                </c:pt>
                <c:pt idx="110">
                  <c:v>-1.2959999970917124E-2</c:v>
                </c:pt>
                <c:pt idx="111">
                  <c:v>-3.4999999988940544E-3</c:v>
                </c:pt>
                <c:pt idx="112">
                  <c:v>-6.339999999909196E-3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D68-4E9E-9A3E-5126A892418F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VB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44">
                    <c:v>0</c:v>
                  </c:pt>
                  <c:pt idx="108">
                    <c:v>0</c:v>
                  </c:pt>
                  <c:pt idx="109">
                    <c:v>5.0000000000000001E-4</c:v>
                  </c:pt>
                  <c:pt idx="110">
                    <c:v>5.0000000000000001E-3</c:v>
                  </c:pt>
                  <c:pt idx="111">
                    <c:v>5.9999999999999995E-4</c:v>
                  </c:pt>
                  <c:pt idx="112">
                    <c:v>1E-4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44">
                    <c:v>0</c:v>
                  </c:pt>
                  <c:pt idx="108">
                    <c:v>0</c:v>
                  </c:pt>
                  <c:pt idx="109">
                    <c:v>5.0000000000000001E-4</c:v>
                  </c:pt>
                  <c:pt idx="110">
                    <c:v>5.0000000000000001E-3</c:v>
                  </c:pt>
                  <c:pt idx="111">
                    <c:v>5.9999999999999995E-4</c:v>
                  </c:pt>
                  <c:pt idx="112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-17155</c:v>
                </c:pt>
                <c:pt idx="1">
                  <c:v>-17139.5</c:v>
                </c:pt>
                <c:pt idx="2">
                  <c:v>-16338</c:v>
                </c:pt>
                <c:pt idx="3">
                  <c:v>-16302</c:v>
                </c:pt>
                <c:pt idx="4">
                  <c:v>-16290</c:v>
                </c:pt>
                <c:pt idx="5">
                  <c:v>-16017</c:v>
                </c:pt>
                <c:pt idx="6">
                  <c:v>-15973</c:v>
                </c:pt>
                <c:pt idx="7">
                  <c:v>-15938.5</c:v>
                </c:pt>
                <c:pt idx="8">
                  <c:v>-15820</c:v>
                </c:pt>
                <c:pt idx="9">
                  <c:v>-15679</c:v>
                </c:pt>
                <c:pt idx="10">
                  <c:v>-15667</c:v>
                </c:pt>
                <c:pt idx="11">
                  <c:v>-15663</c:v>
                </c:pt>
                <c:pt idx="12">
                  <c:v>-15639</c:v>
                </c:pt>
                <c:pt idx="13">
                  <c:v>-15619</c:v>
                </c:pt>
                <c:pt idx="14">
                  <c:v>-15615</c:v>
                </c:pt>
                <c:pt idx="15">
                  <c:v>-15611</c:v>
                </c:pt>
                <c:pt idx="16">
                  <c:v>-15499</c:v>
                </c:pt>
                <c:pt idx="17">
                  <c:v>-15486</c:v>
                </c:pt>
                <c:pt idx="18">
                  <c:v>-15458</c:v>
                </c:pt>
                <c:pt idx="19">
                  <c:v>-15301</c:v>
                </c:pt>
                <c:pt idx="20">
                  <c:v>-15178</c:v>
                </c:pt>
                <c:pt idx="21">
                  <c:v>-15036</c:v>
                </c:pt>
                <c:pt idx="22">
                  <c:v>-15020</c:v>
                </c:pt>
                <c:pt idx="23">
                  <c:v>-14876</c:v>
                </c:pt>
                <c:pt idx="24">
                  <c:v>-14835</c:v>
                </c:pt>
                <c:pt idx="25">
                  <c:v>-14695</c:v>
                </c:pt>
                <c:pt idx="26">
                  <c:v>-14549</c:v>
                </c:pt>
                <c:pt idx="27">
                  <c:v>-14530</c:v>
                </c:pt>
                <c:pt idx="28">
                  <c:v>-14509.5</c:v>
                </c:pt>
                <c:pt idx="29">
                  <c:v>-14349</c:v>
                </c:pt>
                <c:pt idx="30">
                  <c:v>-14072</c:v>
                </c:pt>
                <c:pt idx="31">
                  <c:v>-13543</c:v>
                </c:pt>
                <c:pt idx="32">
                  <c:v>-13292.5</c:v>
                </c:pt>
                <c:pt idx="33">
                  <c:v>-13087.5</c:v>
                </c:pt>
                <c:pt idx="34">
                  <c:v>-13083.5</c:v>
                </c:pt>
                <c:pt idx="35">
                  <c:v>-13048</c:v>
                </c:pt>
                <c:pt idx="36">
                  <c:v>-13010.5</c:v>
                </c:pt>
                <c:pt idx="37">
                  <c:v>-12898.5</c:v>
                </c:pt>
                <c:pt idx="38">
                  <c:v>-12866.5</c:v>
                </c:pt>
                <c:pt idx="39">
                  <c:v>-12423.5</c:v>
                </c:pt>
                <c:pt idx="40">
                  <c:v>-12242.5</c:v>
                </c:pt>
                <c:pt idx="41">
                  <c:v>-12216.5</c:v>
                </c:pt>
                <c:pt idx="42">
                  <c:v>-12203.5</c:v>
                </c:pt>
                <c:pt idx="43">
                  <c:v>-12030</c:v>
                </c:pt>
                <c:pt idx="44">
                  <c:v>-11769.5</c:v>
                </c:pt>
                <c:pt idx="45">
                  <c:v>-11769.5</c:v>
                </c:pt>
                <c:pt idx="46">
                  <c:v>-11757.5</c:v>
                </c:pt>
                <c:pt idx="47">
                  <c:v>-11745.5</c:v>
                </c:pt>
                <c:pt idx="48">
                  <c:v>-11607.5</c:v>
                </c:pt>
                <c:pt idx="49">
                  <c:v>-11599.5</c:v>
                </c:pt>
                <c:pt idx="50">
                  <c:v>-11571.5</c:v>
                </c:pt>
                <c:pt idx="51">
                  <c:v>-11283.5</c:v>
                </c:pt>
                <c:pt idx="52">
                  <c:v>-11255.5</c:v>
                </c:pt>
                <c:pt idx="53">
                  <c:v>-11246.5</c:v>
                </c:pt>
                <c:pt idx="54">
                  <c:v>-11242.5</c:v>
                </c:pt>
                <c:pt idx="55">
                  <c:v>-11109.5</c:v>
                </c:pt>
                <c:pt idx="56">
                  <c:v>-11057</c:v>
                </c:pt>
                <c:pt idx="57">
                  <c:v>-10949.5</c:v>
                </c:pt>
                <c:pt idx="58">
                  <c:v>-10940.5</c:v>
                </c:pt>
                <c:pt idx="59">
                  <c:v>-10937.5</c:v>
                </c:pt>
                <c:pt idx="60">
                  <c:v>-10784.5</c:v>
                </c:pt>
                <c:pt idx="61">
                  <c:v>-10780.5</c:v>
                </c:pt>
                <c:pt idx="62">
                  <c:v>-10756.5</c:v>
                </c:pt>
                <c:pt idx="63">
                  <c:v>-10635.5</c:v>
                </c:pt>
                <c:pt idx="64">
                  <c:v>-10631.5</c:v>
                </c:pt>
                <c:pt idx="65">
                  <c:v>-10587.5</c:v>
                </c:pt>
                <c:pt idx="66">
                  <c:v>-10571.5</c:v>
                </c:pt>
                <c:pt idx="67">
                  <c:v>-10479</c:v>
                </c:pt>
                <c:pt idx="68">
                  <c:v>-10464</c:v>
                </c:pt>
                <c:pt idx="69">
                  <c:v>-10463.5</c:v>
                </c:pt>
                <c:pt idx="70">
                  <c:v>-10455.5</c:v>
                </c:pt>
                <c:pt idx="71">
                  <c:v>-10290.5</c:v>
                </c:pt>
                <c:pt idx="72">
                  <c:v>-10289.5</c:v>
                </c:pt>
                <c:pt idx="73">
                  <c:v>-10109.5</c:v>
                </c:pt>
                <c:pt idx="74">
                  <c:v>-9980.5</c:v>
                </c:pt>
                <c:pt idx="75">
                  <c:v>-9939</c:v>
                </c:pt>
                <c:pt idx="76">
                  <c:v>-9916.5</c:v>
                </c:pt>
                <c:pt idx="77">
                  <c:v>-9663.5</c:v>
                </c:pt>
                <c:pt idx="78">
                  <c:v>-9591.5</c:v>
                </c:pt>
                <c:pt idx="79">
                  <c:v>-9469.5</c:v>
                </c:pt>
                <c:pt idx="80">
                  <c:v>-9461.5</c:v>
                </c:pt>
                <c:pt idx="81">
                  <c:v>-9449.5</c:v>
                </c:pt>
                <c:pt idx="82">
                  <c:v>-9310.5</c:v>
                </c:pt>
                <c:pt idx="83">
                  <c:v>-9121.5</c:v>
                </c:pt>
                <c:pt idx="84">
                  <c:v>-8960.5</c:v>
                </c:pt>
                <c:pt idx="85">
                  <c:v>-8843.5</c:v>
                </c:pt>
                <c:pt idx="86">
                  <c:v>-8835.5</c:v>
                </c:pt>
                <c:pt idx="87">
                  <c:v>-8658.5</c:v>
                </c:pt>
                <c:pt idx="88">
                  <c:v>-8501.5</c:v>
                </c:pt>
                <c:pt idx="89">
                  <c:v>-6893.5</c:v>
                </c:pt>
                <c:pt idx="90">
                  <c:v>-6845.5</c:v>
                </c:pt>
                <c:pt idx="91">
                  <c:v>-6843</c:v>
                </c:pt>
                <c:pt idx="92">
                  <c:v>-6723</c:v>
                </c:pt>
                <c:pt idx="93">
                  <c:v>-6701</c:v>
                </c:pt>
                <c:pt idx="94">
                  <c:v>-6689</c:v>
                </c:pt>
                <c:pt idx="95">
                  <c:v>-6688.5</c:v>
                </c:pt>
                <c:pt idx="96">
                  <c:v>-6684.5</c:v>
                </c:pt>
                <c:pt idx="97">
                  <c:v>-6672.5</c:v>
                </c:pt>
                <c:pt idx="98">
                  <c:v>-6671.5</c:v>
                </c:pt>
                <c:pt idx="99">
                  <c:v>-6664.5</c:v>
                </c:pt>
                <c:pt idx="100">
                  <c:v>-6540.5</c:v>
                </c:pt>
                <c:pt idx="101">
                  <c:v>-6385</c:v>
                </c:pt>
                <c:pt idx="102">
                  <c:v>-6383.5</c:v>
                </c:pt>
                <c:pt idx="103">
                  <c:v>-6355.5</c:v>
                </c:pt>
                <c:pt idx="104">
                  <c:v>-6349</c:v>
                </c:pt>
                <c:pt idx="105">
                  <c:v>-6346.5</c:v>
                </c:pt>
                <c:pt idx="106">
                  <c:v>-469</c:v>
                </c:pt>
                <c:pt idx="107">
                  <c:v>0</c:v>
                </c:pt>
                <c:pt idx="108">
                  <c:v>2403</c:v>
                </c:pt>
                <c:pt idx="109">
                  <c:v>2447.5</c:v>
                </c:pt>
                <c:pt idx="110">
                  <c:v>2767</c:v>
                </c:pt>
                <c:pt idx="111">
                  <c:v>3080</c:v>
                </c:pt>
                <c:pt idx="112">
                  <c:v>3088</c:v>
                </c:pt>
              </c:numCache>
            </c:numRef>
          </c:xVal>
          <c:yVal>
            <c:numRef>
              <c:f>Active!$L$21:$L$998</c:f>
              <c:numCache>
                <c:formatCode>General</c:formatCode>
                <c:ptCount val="978"/>
                <c:pt idx="0">
                  <c:v>2.8200000006108894E-2</c:v>
                </c:pt>
                <c:pt idx="1">
                  <c:v>0.23411000000669446</c:v>
                </c:pt>
                <c:pt idx="2">
                  <c:v>-0.35405999999784399</c:v>
                </c:pt>
                <c:pt idx="3">
                  <c:v>-0.26613999999244697</c:v>
                </c:pt>
                <c:pt idx="4">
                  <c:v>-0.18849999999656575</c:v>
                </c:pt>
                <c:pt idx="5">
                  <c:v>-0.25543999999354128</c:v>
                </c:pt>
                <c:pt idx="6">
                  <c:v>-0.14775999999619671</c:v>
                </c:pt>
                <c:pt idx="7">
                  <c:v>0.31633000000147149</c:v>
                </c:pt>
                <c:pt idx="8">
                  <c:v>-0.21009999999660067</c:v>
                </c:pt>
                <c:pt idx="9">
                  <c:v>-0.31507999999303138</c:v>
                </c:pt>
                <c:pt idx="10">
                  <c:v>-0.33643999999185326</c:v>
                </c:pt>
                <c:pt idx="11">
                  <c:v>-0.31055999999443884</c:v>
                </c:pt>
                <c:pt idx="12">
                  <c:v>-0.30027999999219901</c:v>
                </c:pt>
                <c:pt idx="13">
                  <c:v>-0.22287999999389285</c:v>
                </c:pt>
                <c:pt idx="14">
                  <c:v>-0.21699999999691499</c:v>
                </c:pt>
                <c:pt idx="15">
                  <c:v>-0.19512000000031549</c:v>
                </c:pt>
                <c:pt idx="16">
                  <c:v>-0.12947999999596504</c:v>
                </c:pt>
                <c:pt idx="17">
                  <c:v>-0.36361999999644468</c:v>
                </c:pt>
                <c:pt idx="18">
                  <c:v>-0.31845999999495689</c:v>
                </c:pt>
                <c:pt idx="19">
                  <c:v>0.55508000000190805</c:v>
                </c:pt>
                <c:pt idx="20">
                  <c:v>-9.6859999994194368E-2</c:v>
                </c:pt>
                <c:pt idx="21">
                  <c:v>-0.40062000000034459</c:v>
                </c:pt>
                <c:pt idx="22">
                  <c:v>-0.35710000000108266</c:v>
                </c:pt>
                <c:pt idx="23">
                  <c:v>-0.22841999999945983</c:v>
                </c:pt>
                <c:pt idx="24">
                  <c:v>-0.36639999999533757</c:v>
                </c:pt>
                <c:pt idx="25">
                  <c:v>-0.30059999999139109</c:v>
                </c:pt>
                <c:pt idx="26">
                  <c:v>0.2865200000051118</c:v>
                </c:pt>
                <c:pt idx="27">
                  <c:v>-0.39129999999931897</c:v>
                </c:pt>
                <c:pt idx="28">
                  <c:v>0.54371000000173808</c:v>
                </c:pt>
                <c:pt idx="29">
                  <c:v>-0.42947999999523745</c:v>
                </c:pt>
                <c:pt idx="30">
                  <c:v>-0.44153999999616644</c:v>
                </c:pt>
                <c:pt idx="31">
                  <c:v>-0.11415999999735504</c:v>
                </c:pt>
                <c:pt idx="32">
                  <c:v>-0.23454999999739812</c:v>
                </c:pt>
                <c:pt idx="33">
                  <c:v>0.50855000000228756</c:v>
                </c:pt>
                <c:pt idx="34">
                  <c:v>0.55443000000377651</c:v>
                </c:pt>
                <c:pt idx="35">
                  <c:v>-2.4259999998321291E-2</c:v>
                </c:pt>
                <c:pt idx="36">
                  <c:v>0.45149000000674278</c:v>
                </c:pt>
                <c:pt idx="37">
                  <c:v>0.50313000000460306</c:v>
                </c:pt>
                <c:pt idx="38">
                  <c:v>0.55417000000306871</c:v>
                </c:pt>
                <c:pt idx="39">
                  <c:v>0.2776300000041374</c:v>
                </c:pt>
                <c:pt idx="40">
                  <c:v>0.23445000000356231</c:v>
                </c:pt>
                <c:pt idx="41">
                  <c:v>-0.4678299999977753</c:v>
                </c:pt>
                <c:pt idx="42">
                  <c:v>0.30403000000296743</c:v>
                </c:pt>
                <c:pt idx="43">
                  <c:v>0.12470000000030268</c:v>
                </c:pt>
                <c:pt idx="48">
                  <c:v>0.17415000000255532</c:v>
                </c:pt>
                <c:pt idx="49">
                  <c:v>0.16491000000314671</c:v>
                </c:pt>
                <c:pt idx="50">
                  <c:v>0.23507000000608969</c:v>
                </c:pt>
                <c:pt idx="52">
                  <c:v>0.17159000000538072</c:v>
                </c:pt>
                <c:pt idx="53">
                  <c:v>0.31057000000510016</c:v>
                </c:pt>
                <c:pt idx="54">
                  <c:v>0.1194500000019616</c:v>
                </c:pt>
                <c:pt idx="55">
                  <c:v>0.2087100000026112</c:v>
                </c:pt>
                <c:pt idx="56">
                  <c:v>-3.823999999804073E-2</c:v>
                </c:pt>
                <c:pt idx="57">
                  <c:v>0.1469100000031176</c:v>
                </c:pt>
                <c:pt idx="58">
                  <c:v>0.10689000000274973</c:v>
                </c:pt>
                <c:pt idx="62">
                  <c:v>0.13537000000360422</c:v>
                </c:pt>
                <c:pt idx="63">
                  <c:v>0.18499000000520027</c:v>
                </c:pt>
                <c:pt idx="64">
                  <c:v>0.17687000000296393</c:v>
                </c:pt>
                <c:pt idx="65">
                  <c:v>7.5550000001385342E-2</c:v>
                </c:pt>
                <c:pt idx="66">
                  <c:v>7.0070000001578592E-2</c:v>
                </c:pt>
                <c:pt idx="67">
                  <c:v>0.24492000000464031</c:v>
                </c:pt>
                <c:pt idx="68">
                  <c:v>-0.50177999999505118</c:v>
                </c:pt>
                <c:pt idx="69">
                  <c:v>4.9830000003566965E-2</c:v>
                </c:pt>
                <c:pt idx="71">
                  <c:v>-2.4109999998472631E-2</c:v>
                </c:pt>
                <c:pt idx="72">
                  <c:v>0.10011000000304193</c:v>
                </c:pt>
                <c:pt idx="73">
                  <c:v>-6.6289999995206017E-2</c:v>
                </c:pt>
                <c:pt idx="74">
                  <c:v>0.12809000000197557</c:v>
                </c:pt>
                <c:pt idx="75">
                  <c:v>-0.36727999999857275</c:v>
                </c:pt>
                <c:pt idx="76">
                  <c:v>7.1170000002894085E-2</c:v>
                </c:pt>
                <c:pt idx="77">
                  <c:v>-0.14016999999876134</c:v>
                </c:pt>
                <c:pt idx="78">
                  <c:v>0.10667000000103144</c:v>
                </c:pt>
                <c:pt idx="79">
                  <c:v>-4.5489999996789265E-2</c:v>
                </c:pt>
                <c:pt idx="80">
                  <c:v>-3.7729999996372499E-2</c:v>
                </c:pt>
                <c:pt idx="81">
                  <c:v>1.8910000002506422E-2</c:v>
                </c:pt>
                <c:pt idx="82">
                  <c:v>5.5490000002464512E-2</c:v>
                </c:pt>
                <c:pt idx="83">
                  <c:v>-8.9300000036018901E-3</c:v>
                </c:pt>
                <c:pt idx="84">
                  <c:v>-4.050999999162741E-2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D68-4E9E-9A3E-5126A892418F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44">
                    <c:v>0</c:v>
                  </c:pt>
                  <c:pt idx="108">
                    <c:v>0</c:v>
                  </c:pt>
                  <c:pt idx="109">
                    <c:v>5.0000000000000001E-4</c:v>
                  </c:pt>
                  <c:pt idx="110">
                    <c:v>5.0000000000000001E-3</c:v>
                  </c:pt>
                  <c:pt idx="111">
                    <c:v>5.9999999999999995E-4</c:v>
                  </c:pt>
                  <c:pt idx="112">
                    <c:v>1E-4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44">
                    <c:v>0</c:v>
                  </c:pt>
                  <c:pt idx="108">
                    <c:v>0</c:v>
                  </c:pt>
                  <c:pt idx="109">
                    <c:v>5.0000000000000001E-4</c:v>
                  </c:pt>
                  <c:pt idx="110">
                    <c:v>5.0000000000000001E-3</c:v>
                  </c:pt>
                  <c:pt idx="111">
                    <c:v>5.9999999999999995E-4</c:v>
                  </c:pt>
                  <c:pt idx="112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-17155</c:v>
                </c:pt>
                <c:pt idx="1">
                  <c:v>-17139.5</c:v>
                </c:pt>
                <c:pt idx="2">
                  <c:v>-16338</c:v>
                </c:pt>
                <c:pt idx="3">
                  <c:v>-16302</c:v>
                </c:pt>
                <c:pt idx="4">
                  <c:v>-16290</c:v>
                </c:pt>
                <c:pt idx="5">
                  <c:v>-16017</c:v>
                </c:pt>
                <c:pt idx="6">
                  <c:v>-15973</c:v>
                </c:pt>
                <c:pt idx="7">
                  <c:v>-15938.5</c:v>
                </c:pt>
                <c:pt idx="8">
                  <c:v>-15820</c:v>
                </c:pt>
                <c:pt idx="9">
                  <c:v>-15679</c:v>
                </c:pt>
                <c:pt idx="10">
                  <c:v>-15667</c:v>
                </c:pt>
                <c:pt idx="11">
                  <c:v>-15663</c:v>
                </c:pt>
                <c:pt idx="12">
                  <c:v>-15639</c:v>
                </c:pt>
                <c:pt idx="13">
                  <c:v>-15619</c:v>
                </c:pt>
                <c:pt idx="14">
                  <c:v>-15615</c:v>
                </c:pt>
                <c:pt idx="15">
                  <c:v>-15611</c:v>
                </c:pt>
                <c:pt idx="16">
                  <c:v>-15499</c:v>
                </c:pt>
                <c:pt idx="17">
                  <c:v>-15486</c:v>
                </c:pt>
                <c:pt idx="18">
                  <c:v>-15458</c:v>
                </c:pt>
                <c:pt idx="19">
                  <c:v>-15301</c:v>
                </c:pt>
                <c:pt idx="20">
                  <c:v>-15178</c:v>
                </c:pt>
                <c:pt idx="21">
                  <c:v>-15036</c:v>
                </c:pt>
                <c:pt idx="22">
                  <c:v>-15020</c:v>
                </c:pt>
                <c:pt idx="23">
                  <c:v>-14876</c:v>
                </c:pt>
                <c:pt idx="24">
                  <c:v>-14835</c:v>
                </c:pt>
                <c:pt idx="25">
                  <c:v>-14695</c:v>
                </c:pt>
                <c:pt idx="26">
                  <c:v>-14549</c:v>
                </c:pt>
                <c:pt idx="27">
                  <c:v>-14530</c:v>
                </c:pt>
                <c:pt idx="28">
                  <c:v>-14509.5</c:v>
                </c:pt>
                <c:pt idx="29">
                  <c:v>-14349</c:v>
                </c:pt>
                <c:pt idx="30">
                  <c:v>-14072</c:v>
                </c:pt>
                <c:pt idx="31">
                  <c:v>-13543</c:v>
                </c:pt>
                <c:pt idx="32">
                  <c:v>-13292.5</c:v>
                </c:pt>
                <c:pt idx="33">
                  <c:v>-13087.5</c:v>
                </c:pt>
                <c:pt idx="34">
                  <c:v>-13083.5</c:v>
                </c:pt>
                <c:pt idx="35">
                  <c:v>-13048</c:v>
                </c:pt>
                <c:pt idx="36">
                  <c:v>-13010.5</c:v>
                </c:pt>
                <c:pt idx="37">
                  <c:v>-12898.5</c:v>
                </c:pt>
                <c:pt idx="38">
                  <c:v>-12866.5</c:v>
                </c:pt>
                <c:pt idx="39">
                  <c:v>-12423.5</c:v>
                </c:pt>
                <c:pt idx="40">
                  <c:v>-12242.5</c:v>
                </c:pt>
                <c:pt idx="41">
                  <c:v>-12216.5</c:v>
                </c:pt>
                <c:pt idx="42">
                  <c:v>-12203.5</c:v>
                </c:pt>
                <c:pt idx="43">
                  <c:v>-12030</c:v>
                </c:pt>
                <c:pt idx="44">
                  <c:v>-11769.5</c:v>
                </c:pt>
                <c:pt idx="45">
                  <c:v>-11769.5</c:v>
                </c:pt>
                <c:pt idx="46">
                  <c:v>-11757.5</c:v>
                </c:pt>
                <c:pt idx="47">
                  <c:v>-11745.5</c:v>
                </c:pt>
                <c:pt idx="48">
                  <c:v>-11607.5</c:v>
                </c:pt>
                <c:pt idx="49">
                  <c:v>-11599.5</c:v>
                </c:pt>
                <c:pt idx="50">
                  <c:v>-11571.5</c:v>
                </c:pt>
                <c:pt idx="51">
                  <c:v>-11283.5</c:v>
                </c:pt>
                <c:pt idx="52">
                  <c:v>-11255.5</c:v>
                </c:pt>
                <c:pt idx="53">
                  <c:v>-11246.5</c:v>
                </c:pt>
                <c:pt idx="54">
                  <c:v>-11242.5</c:v>
                </c:pt>
                <c:pt idx="55">
                  <c:v>-11109.5</c:v>
                </c:pt>
                <c:pt idx="56">
                  <c:v>-11057</c:v>
                </c:pt>
                <c:pt idx="57">
                  <c:v>-10949.5</c:v>
                </c:pt>
                <c:pt idx="58">
                  <c:v>-10940.5</c:v>
                </c:pt>
                <c:pt idx="59">
                  <c:v>-10937.5</c:v>
                </c:pt>
                <c:pt idx="60">
                  <c:v>-10784.5</c:v>
                </c:pt>
                <c:pt idx="61">
                  <c:v>-10780.5</c:v>
                </c:pt>
                <c:pt idx="62">
                  <c:v>-10756.5</c:v>
                </c:pt>
                <c:pt idx="63">
                  <c:v>-10635.5</c:v>
                </c:pt>
                <c:pt idx="64">
                  <c:v>-10631.5</c:v>
                </c:pt>
                <c:pt idx="65">
                  <c:v>-10587.5</c:v>
                </c:pt>
                <c:pt idx="66">
                  <c:v>-10571.5</c:v>
                </c:pt>
                <c:pt idx="67">
                  <c:v>-10479</c:v>
                </c:pt>
                <c:pt idx="68">
                  <c:v>-10464</c:v>
                </c:pt>
                <c:pt idx="69">
                  <c:v>-10463.5</c:v>
                </c:pt>
                <c:pt idx="70">
                  <c:v>-10455.5</c:v>
                </c:pt>
                <c:pt idx="71">
                  <c:v>-10290.5</c:v>
                </c:pt>
                <c:pt idx="72">
                  <c:v>-10289.5</c:v>
                </c:pt>
                <c:pt idx="73">
                  <c:v>-10109.5</c:v>
                </c:pt>
                <c:pt idx="74">
                  <c:v>-9980.5</c:v>
                </c:pt>
                <c:pt idx="75">
                  <c:v>-9939</c:v>
                </c:pt>
                <c:pt idx="76">
                  <c:v>-9916.5</c:v>
                </c:pt>
                <c:pt idx="77">
                  <c:v>-9663.5</c:v>
                </c:pt>
                <c:pt idx="78">
                  <c:v>-9591.5</c:v>
                </c:pt>
                <c:pt idx="79">
                  <c:v>-9469.5</c:v>
                </c:pt>
                <c:pt idx="80">
                  <c:v>-9461.5</c:v>
                </c:pt>
                <c:pt idx="81">
                  <c:v>-9449.5</c:v>
                </c:pt>
                <c:pt idx="82">
                  <c:v>-9310.5</c:v>
                </c:pt>
                <c:pt idx="83">
                  <c:v>-9121.5</c:v>
                </c:pt>
                <c:pt idx="84">
                  <c:v>-8960.5</c:v>
                </c:pt>
                <c:pt idx="85">
                  <c:v>-8843.5</c:v>
                </c:pt>
                <c:pt idx="86">
                  <c:v>-8835.5</c:v>
                </c:pt>
                <c:pt idx="87">
                  <c:v>-8658.5</c:v>
                </c:pt>
                <c:pt idx="88">
                  <c:v>-8501.5</c:v>
                </c:pt>
                <c:pt idx="89">
                  <c:v>-6893.5</c:v>
                </c:pt>
                <c:pt idx="90">
                  <c:v>-6845.5</c:v>
                </c:pt>
                <c:pt idx="91">
                  <c:v>-6843</c:v>
                </c:pt>
                <c:pt idx="92">
                  <c:v>-6723</c:v>
                </c:pt>
                <c:pt idx="93">
                  <c:v>-6701</c:v>
                </c:pt>
                <c:pt idx="94">
                  <c:v>-6689</c:v>
                </c:pt>
                <c:pt idx="95">
                  <c:v>-6688.5</c:v>
                </c:pt>
                <c:pt idx="96">
                  <c:v>-6684.5</c:v>
                </c:pt>
                <c:pt idx="97">
                  <c:v>-6672.5</c:v>
                </c:pt>
                <c:pt idx="98">
                  <c:v>-6671.5</c:v>
                </c:pt>
                <c:pt idx="99">
                  <c:v>-6664.5</c:v>
                </c:pt>
                <c:pt idx="100">
                  <c:v>-6540.5</c:v>
                </c:pt>
                <c:pt idx="101">
                  <c:v>-6385</c:v>
                </c:pt>
                <c:pt idx="102">
                  <c:v>-6383.5</c:v>
                </c:pt>
                <c:pt idx="103">
                  <c:v>-6355.5</c:v>
                </c:pt>
                <c:pt idx="104">
                  <c:v>-6349</c:v>
                </c:pt>
                <c:pt idx="105">
                  <c:v>-6346.5</c:v>
                </c:pt>
                <c:pt idx="106">
                  <c:v>-469</c:v>
                </c:pt>
                <c:pt idx="107">
                  <c:v>0</c:v>
                </c:pt>
                <c:pt idx="108">
                  <c:v>2403</c:v>
                </c:pt>
                <c:pt idx="109">
                  <c:v>2447.5</c:v>
                </c:pt>
                <c:pt idx="110">
                  <c:v>2767</c:v>
                </c:pt>
                <c:pt idx="111">
                  <c:v>3080</c:v>
                </c:pt>
                <c:pt idx="112">
                  <c:v>3088</c:v>
                </c:pt>
              </c:numCache>
            </c:numRef>
          </c:xVal>
          <c:yVal>
            <c:numRef>
              <c:f>Active!$M$21:$M$998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D68-4E9E-9A3E-5126A892418F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44">
                    <c:v>0</c:v>
                  </c:pt>
                  <c:pt idx="108">
                    <c:v>0</c:v>
                  </c:pt>
                  <c:pt idx="109">
                    <c:v>5.0000000000000001E-4</c:v>
                  </c:pt>
                  <c:pt idx="110">
                    <c:v>5.0000000000000001E-3</c:v>
                  </c:pt>
                  <c:pt idx="111">
                    <c:v>5.9999999999999995E-4</c:v>
                  </c:pt>
                  <c:pt idx="112">
                    <c:v>1E-4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44">
                    <c:v>0</c:v>
                  </c:pt>
                  <c:pt idx="108">
                    <c:v>0</c:v>
                  </c:pt>
                  <c:pt idx="109">
                    <c:v>5.0000000000000001E-4</c:v>
                  </c:pt>
                  <c:pt idx="110">
                    <c:v>5.0000000000000001E-3</c:v>
                  </c:pt>
                  <c:pt idx="111">
                    <c:v>5.9999999999999995E-4</c:v>
                  </c:pt>
                  <c:pt idx="112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-17155</c:v>
                </c:pt>
                <c:pt idx="1">
                  <c:v>-17139.5</c:v>
                </c:pt>
                <c:pt idx="2">
                  <c:v>-16338</c:v>
                </c:pt>
                <c:pt idx="3">
                  <c:v>-16302</c:v>
                </c:pt>
                <c:pt idx="4">
                  <c:v>-16290</c:v>
                </c:pt>
                <c:pt idx="5">
                  <c:v>-16017</c:v>
                </c:pt>
                <c:pt idx="6">
                  <c:v>-15973</c:v>
                </c:pt>
                <c:pt idx="7">
                  <c:v>-15938.5</c:v>
                </c:pt>
                <c:pt idx="8">
                  <c:v>-15820</c:v>
                </c:pt>
                <c:pt idx="9">
                  <c:v>-15679</c:v>
                </c:pt>
                <c:pt idx="10">
                  <c:v>-15667</c:v>
                </c:pt>
                <c:pt idx="11">
                  <c:v>-15663</c:v>
                </c:pt>
                <c:pt idx="12">
                  <c:v>-15639</c:v>
                </c:pt>
                <c:pt idx="13">
                  <c:v>-15619</c:v>
                </c:pt>
                <c:pt idx="14">
                  <c:v>-15615</c:v>
                </c:pt>
                <c:pt idx="15">
                  <c:v>-15611</c:v>
                </c:pt>
                <c:pt idx="16">
                  <c:v>-15499</c:v>
                </c:pt>
                <c:pt idx="17">
                  <c:v>-15486</c:v>
                </c:pt>
                <c:pt idx="18">
                  <c:v>-15458</c:v>
                </c:pt>
                <c:pt idx="19">
                  <c:v>-15301</c:v>
                </c:pt>
                <c:pt idx="20">
                  <c:v>-15178</c:v>
                </c:pt>
                <c:pt idx="21">
                  <c:v>-15036</c:v>
                </c:pt>
                <c:pt idx="22">
                  <c:v>-15020</c:v>
                </c:pt>
                <c:pt idx="23">
                  <c:v>-14876</c:v>
                </c:pt>
                <c:pt idx="24">
                  <c:v>-14835</c:v>
                </c:pt>
                <c:pt idx="25">
                  <c:v>-14695</c:v>
                </c:pt>
                <c:pt idx="26">
                  <c:v>-14549</c:v>
                </c:pt>
                <c:pt idx="27">
                  <c:v>-14530</c:v>
                </c:pt>
                <c:pt idx="28">
                  <c:v>-14509.5</c:v>
                </c:pt>
                <c:pt idx="29">
                  <c:v>-14349</c:v>
                </c:pt>
                <c:pt idx="30">
                  <c:v>-14072</c:v>
                </c:pt>
                <c:pt idx="31">
                  <c:v>-13543</c:v>
                </c:pt>
                <c:pt idx="32">
                  <c:v>-13292.5</c:v>
                </c:pt>
                <c:pt idx="33">
                  <c:v>-13087.5</c:v>
                </c:pt>
                <c:pt idx="34">
                  <c:v>-13083.5</c:v>
                </c:pt>
                <c:pt idx="35">
                  <c:v>-13048</c:v>
                </c:pt>
                <c:pt idx="36">
                  <c:v>-13010.5</c:v>
                </c:pt>
                <c:pt idx="37">
                  <c:v>-12898.5</c:v>
                </c:pt>
                <c:pt idx="38">
                  <c:v>-12866.5</c:v>
                </c:pt>
                <c:pt idx="39">
                  <c:v>-12423.5</c:v>
                </c:pt>
                <c:pt idx="40">
                  <c:v>-12242.5</c:v>
                </c:pt>
                <c:pt idx="41">
                  <c:v>-12216.5</c:v>
                </c:pt>
                <c:pt idx="42">
                  <c:v>-12203.5</c:v>
                </c:pt>
                <c:pt idx="43">
                  <c:v>-12030</c:v>
                </c:pt>
                <c:pt idx="44">
                  <c:v>-11769.5</c:v>
                </c:pt>
                <c:pt idx="45">
                  <c:v>-11769.5</c:v>
                </c:pt>
                <c:pt idx="46">
                  <c:v>-11757.5</c:v>
                </c:pt>
                <c:pt idx="47">
                  <c:v>-11745.5</c:v>
                </c:pt>
                <c:pt idx="48">
                  <c:v>-11607.5</c:v>
                </c:pt>
                <c:pt idx="49">
                  <c:v>-11599.5</c:v>
                </c:pt>
                <c:pt idx="50">
                  <c:v>-11571.5</c:v>
                </c:pt>
                <c:pt idx="51">
                  <c:v>-11283.5</c:v>
                </c:pt>
                <c:pt idx="52">
                  <c:v>-11255.5</c:v>
                </c:pt>
                <c:pt idx="53">
                  <c:v>-11246.5</c:v>
                </c:pt>
                <c:pt idx="54">
                  <c:v>-11242.5</c:v>
                </c:pt>
                <c:pt idx="55">
                  <c:v>-11109.5</c:v>
                </c:pt>
                <c:pt idx="56">
                  <c:v>-11057</c:v>
                </c:pt>
                <c:pt idx="57">
                  <c:v>-10949.5</c:v>
                </c:pt>
                <c:pt idx="58">
                  <c:v>-10940.5</c:v>
                </c:pt>
                <c:pt idx="59">
                  <c:v>-10937.5</c:v>
                </c:pt>
                <c:pt idx="60">
                  <c:v>-10784.5</c:v>
                </c:pt>
                <c:pt idx="61">
                  <c:v>-10780.5</c:v>
                </c:pt>
                <c:pt idx="62">
                  <c:v>-10756.5</c:v>
                </c:pt>
                <c:pt idx="63">
                  <c:v>-10635.5</c:v>
                </c:pt>
                <c:pt idx="64">
                  <c:v>-10631.5</c:v>
                </c:pt>
                <c:pt idx="65">
                  <c:v>-10587.5</c:v>
                </c:pt>
                <c:pt idx="66">
                  <c:v>-10571.5</c:v>
                </c:pt>
                <c:pt idx="67">
                  <c:v>-10479</c:v>
                </c:pt>
                <c:pt idx="68">
                  <c:v>-10464</c:v>
                </c:pt>
                <c:pt idx="69">
                  <c:v>-10463.5</c:v>
                </c:pt>
                <c:pt idx="70">
                  <c:v>-10455.5</c:v>
                </c:pt>
                <c:pt idx="71">
                  <c:v>-10290.5</c:v>
                </c:pt>
                <c:pt idx="72">
                  <c:v>-10289.5</c:v>
                </c:pt>
                <c:pt idx="73">
                  <c:v>-10109.5</c:v>
                </c:pt>
                <c:pt idx="74">
                  <c:v>-9980.5</c:v>
                </c:pt>
                <c:pt idx="75">
                  <c:v>-9939</c:v>
                </c:pt>
                <c:pt idx="76">
                  <c:v>-9916.5</c:v>
                </c:pt>
                <c:pt idx="77">
                  <c:v>-9663.5</c:v>
                </c:pt>
                <c:pt idx="78">
                  <c:v>-9591.5</c:v>
                </c:pt>
                <c:pt idx="79">
                  <c:v>-9469.5</c:v>
                </c:pt>
                <c:pt idx="80">
                  <c:v>-9461.5</c:v>
                </c:pt>
                <c:pt idx="81">
                  <c:v>-9449.5</c:v>
                </c:pt>
                <c:pt idx="82">
                  <c:v>-9310.5</c:v>
                </c:pt>
                <c:pt idx="83">
                  <c:v>-9121.5</c:v>
                </c:pt>
                <c:pt idx="84">
                  <c:v>-8960.5</c:v>
                </c:pt>
                <c:pt idx="85">
                  <c:v>-8843.5</c:v>
                </c:pt>
                <c:pt idx="86">
                  <c:v>-8835.5</c:v>
                </c:pt>
                <c:pt idx="87">
                  <c:v>-8658.5</c:v>
                </c:pt>
                <c:pt idx="88">
                  <c:v>-8501.5</c:v>
                </c:pt>
                <c:pt idx="89">
                  <c:v>-6893.5</c:v>
                </c:pt>
                <c:pt idx="90">
                  <c:v>-6845.5</c:v>
                </c:pt>
                <c:pt idx="91">
                  <c:v>-6843</c:v>
                </c:pt>
                <c:pt idx="92">
                  <c:v>-6723</c:v>
                </c:pt>
                <c:pt idx="93">
                  <c:v>-6701</c:v>
                </c:pt>
                <c:pt idx="94">
                  <c:v>-6689</c:v>
                </c:pt>
                <c:pt idx="95">
                  <c:v>-6688.5</c:v>
                </c:pt>
                <c:pt idx="96">
                  <c:v>-6684.5</c:v>
                </c:pt>
                <c:pt idx="97">
                  <c:v>-6672.5</c:v>
                </c:pt>
                <c:pt idx="98">
                  <c:v>-6671.5</c:v>
                </c:pt>
                <c:pt idx="99">
                  <c:v>-6664.5</c:v>
                </c:pt>
                <c:pt idx="100">
                  <c:v>-6540.5</c:v>
                </c:pt>
                <c:pt idx="101">
                  <c:v>-6385</c:v>
                </c:pt>
                <c:pt idx="102">
                  <c:v>-6383.5</c:v>
                </c:pt>
                <c:pt idx="103">
                  <c:v>-6355.5</c:v>
                </c:pt>
                <c:pt idx="104">
                  <c:v>-6349</c:v>
                </c:pt>
                <c:pt idx="105">
                  <c:v>-6346.5</c:v>
                </c:pt>
                <c:pt idx="106">
                  <c:v>-469</c:v>
                </c:pt>
                <c:pt idx="107">
                  <c:v>0</c:v>
                </c:pt>
                <c:pt idx="108">
                  <c:v>2403</c:v>
                </c:pt>
                <c:pt idx="109">
                  <c:v>2447.5</c:v>
                </c:pt>
                <c:pt idx="110">
                  <c:v>2767</c:v>
                </c:pt>
                <c:pt idx="111">
                  <c:v>3080</c:v>
                </c:pt>
                <c:pt idx="112">
                  <c:v>3088</c:v>
                </c:pt>
              </c:numCache>
            </c:numRef>
          </c:xVal>
          <c:yVal>
            <c:numRef>
              <c:f>Active!$N$21:$N$998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D68-4E9E-9A3E-5126A892418F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-17155</c:v>
                </c:pt>
                <c:pt idx="1">
                  <c:v>-17139.5</c:v>
                </c:pt>
                <c:pt idx="2">
                  <c:v>-16338</c:v>
                </c:pt>
                <c:pt idx="3">
                  <c:v>-16302</c:v>
                </c:pt>
                <c:pt idx="4">
                  <c:v>-16290</c:v>
                </c:pt>
                <c:pt idx="5">
                  <c:v>-16017</c:v>
                </c:pt>
                <c:pt idx="6">
                  <c:v>-15973</c:v>
                </c:pt>
                <c:pt idx="7">
                  <c:v>-15938.5</c:v>
                </c:pt>
                <c:pt idx="8">
                  <c:v>-15820</c:v>
                </c:pt>
                <c:pt idx="9">
                  <c:v>-15679</c:v>
                </c:pt>
                <c:pt idx="10">
                  <c:v>-15667</c:v>
                </c:pt>
                <c:pt idx="11">
                  <c:v>-15663</c:v>
                </c:pt>
                <c:pt idx="12">
                  <c:v>-15639</c:v>
                </c:pt>
                <c:pt idx="13">
                  <c:v>-15619</c:v>
                </c:pt>
                <c:pt idx="14">
                  <c:v>-15615</c:v>
                </c:pt>
                <c:pt idx="15">
                  <c:v>-15611</c:v>
                </c:pt>
                <c:pt idx="16">
                  <c:v>-15499</c:v>
                </c:pt>
                <c:pt idx="17">
                  <c:v>-15486</c:v>
                </c:pt>
                <c:pt idx="18">
                  <c:v>-15458</c:v>
                </c:pt>
                <c:pt idx="19">
                  <c:v>-15301</c:v>
                </c:pt>
                <c:pt idx="20">
                  <c:v>-15178</c:v>
                </c:pt>
                <c:pt idx="21">
                  <c:v>-15036</c:v>
                </c:pt>
                <c:pt idx="22">
                  <c:v>-15020</c:v>
                </c:pt>
                <c:pt idx="23">
                  <c:v>-14876</c:v>
                </c:pt>
                <c:pt idx="24">
                  <c:v>-14835</c:v>
                </c:pt>
                <c:pt idx="25">
                  <c:v>-14695</c:v>
                </c:pt>
                <c:pt idx="26">
                  <c:v>-14549</c:v>
                </c:pt>
                <c:pt idx="27">
                  <c:v>-14530</c:v>
                </c:pt>
                <c:pt idx="28">
                  <c:v>-14509.5</c:v>
                </c:pt>
                <c:pt idx="29">
                  <c:v>-14349</c:v>
                </c:pt>
                <c:pt idx="30">
                  <c:v>-14072</c:v>
                </c:pt>
                <c:pt idx="31">
                  <c:v>-13543</c:v>
                </c:pt>
                <c:pt idx="32">
                  <c:v>-13292.5</c:v>
                </c:pt>
                <c:pt idx="33">
                  <c:v>-13087.5</c:v>
                </c:pt>
                <c:pt idx="34">
                  <c:v>-13083.5</c:v>
                </c:pt>
                <c:pt idx="35">
                  <c:v>-13048</c:v>
                </c:pt>
                <c:pt idx="36">
                  <c:v>-13010.5</c:v>
                </c:pt>
                <c:pt idx="37">
                  <c:v>-12898.5</c:v>
                </c:pt>
                <c:pt idx="38">
                  <c:v>-12866.5</c:v>
                </c:pt>
                <c:pt idx="39">
                  <c:v>-12423.5</c:v>
                </c:pt>
                <c:pt idx="40">
                  <c:v>-12242.5</c:v>
                </c:pt>
                <c:pt idx="41">
                  <c:v>-12216.5</c:v>
                </c:pt>
                <c:pt idx="42">
                  <c:v>-12203.5</c:v>
                </c:pt>
                <c:pt idx="43">
                  <c:v>-12030</c:v>
                </c:pt>
                <c:pt idx="44">
                  <c:v>-11769.5</c:v>
                </c:pt>
                <c:pt idx="45">
                  <c:v>-11769.5</c:v>
                </c:pt>
                <c:pt idx="46">
                  <c:v>-11757.5</c:v>
                </c:pt>
                <c:pt idx="47">
                  <c:v>-11745.5</c:v>
                </c:pt>
                <c:pt idx="48">
                  <c:v>-11607.5</c:v>
                </c:pt>
                <c:pt idx="49">
                  <c:v>-11599.5</c:v>
                </c:pt>
                <c:pt idx="50">
                  <c:v>-11571.5</c:v>
                </c:pt>
                <c:pt idx="51">
                  <c:v>-11283.5</c:v>
                </c:pt>
                <c:pt idx="52">
                  <c:v>-11255.5</c:v>
                </c:pt>
                <c:pt idx="53">
                  <c:v>-11246.5</c:v>
                </c:pt>
                <c:pt idx="54">
                  <c:v>-11242.5</c:v>
                </c:pt>
                <c:pt idx="55">
                  <c:v>-11109.5</c:v>
                </c:pt>
                <c:pt idx="56">
                  <c:v>-11057</c:v>
                </c:pt>
                <c:pt idx="57">
                  <c:v>-10949.5</c:v>
                </c:pt>
                <c:pt idx="58">
                  <c:v>-10940.5</c:v>
                </c:pt>
                <c:pt idx="59">
                  <c:v>-10937.5</c:v>
                </c:pt>
                <c:pt idx="60">
                  <c:v>-10784.5</c:v>
                </c:pt>
                <c:pt idx="61">
                  <c:v>-10780.5</c:v>
                </c:pt>
                <c:pt idx="62">
                  <c:v>-10756.5</c:v>
                </c:pt>
                <c:pt idx="63">
                  <c:v>-10635.5</c:v>
                </c:pt>
                <c:pt idx="64">
                  <c:v>-10631.5</c:v>
                </c:pt>
                <c:pt idx="65">
                  <c:v>-10587.5</c:v>
                </c:pt>
                <c:pt idx="66">
                  <c:v>-10571.5</c:v>
                </c:pt>
                <c:pt idx="67">
                  <c:v>-10479</c:v>
                </c:pt>
                <c:pt idx="68">
                  <c:v>-10464</c:v>
                </c:pt>
                <c:pt idx="69">
                  <c:v>-10463.5</c:v>
                </c:pt>
                <c:pt idx="70">
                  <c:v>-10455.5</c:v>
                </c:pt>
                <c:pt idx="71">
                  <c:v>-10290.5</c:v>
                </c:pt>
                <c:pt idx="72">
                  <c:v>-10289.5</c:v>
                </c:pt>
                <c:pt idx="73">
                  <c:v>-10109.5</c:v>
                </c:pt>
                <c:pt idx="74">
                  <c:v>-9980.5</c:v>
                </c:pt>
                <c:pt idx="75">
                  <c:v>-9939</c:v>
                </c:pt>
                <c:pt idx="76">
                  <c:v>-9916.5</c:v>
                </c:pt>
                <c:pt idx="77">
                  <c:v>-9663.5</c:v>
                </c:pt>
                <c:pt idx="78">
                  <c:v>-9591.5</c:v>
                </c:pt>
                <c:pt idx="79">
                  <c:v>-9469.5</c:v>
                </c:pt>
                <c:pt idx="80">
                  <c:v>-9461.5</c:v>
                </c:pt>
                <c:pt idx="81">
                  <c:v>-9449.5</c:v>
                </c:pt>
                <c:pt idx="82">
                  <c:v>-9310.5</c:v>
                </c:pt>
                <c:pt idx="83">
                  <c:v>-9121.5</c:v>
                </c:pt>
                <c:pt idx="84">
                  <c:v>-8960.5</c:v>
                </c:pt>
                <c:pt idx="85">
                  <c:v>-8843.5</c:v>
                </c:pt>
                <c:pt idx="86">
                  <c:v>-8835.5</c:v>
                </c:pt>
                <c:pt idx="87">
                  <c:v>-8658.5</c:v>
                </c:pt>
                <c:pt idx="88">
                  <c:v>-8501.5</c:v>
                </c:pt>
                <c:pt idx="89">
                  <c:v>-6893.5</c:v>
                </c:pt>
                <c:pt idx="90">
                  <c:v>-6845.5</c:v>
                </c:pt>
                <c:pt idx="91">
                  <c:v>-6843</c:v>
                </c:pt>
                <c:pt idx="92">
                  <c:v>-6723</c:v>
                </c:pt>
                <c:pt idx="93">
                  <c:v>-6701</c:v>
                </c:pt>
                <c:pt idx="94">
                  <c:v>-6689</c:v>
                </c:pt>
                <c:pt idx="95">
                  <c:v>-6688.5</c:v>
                </c:pt>
                <c:pt idx="96">
                  <c:v>-6684.5</c:v>
                </c:pt>
                <c:pt idx="97">
                  <c:v>-6672.5</c:v>
                </c:pt>
                <c:pt idx="98">
                  <c:v>-6671.5</c:v>
                </c:pt>
                <c:pt idx="99">
                  <c:v>-6664.5</c:v>
                </c:pt>
                <c:pt idx="100">
                  <c:v>-6540.5</c:v>
                </c:pt>
                <c:pt idx="101">
                  <c:v>-6385</c:v>
                </c:pt>
                <c:pt idx="102">
                  <c:v>-6383.5</c:v>
                </c:pt>
                <c:pt idx="103">
                  <c:v>-6355.5</c:v>
                </c:pt>
                <c:pt idx="104">
                  <c:v>-6349</c:v>
                </c:pt>
                <c:pt idx="105">
                  <c:v>-6346.5</c:v>
                </c:pt>
                <c:pt idx="106">
                  <c:v>-469</c:v>
                </c:pt>
                <c:pt idx="107">
                  <c:v>0</c:v>
                </c:pt>
                <c:pt idx="108">
                  <c:v>2403</c:v>
                </c:pt>
                <c:pt idx="109">
                  <c:v>2447.5</c:v>
                </c:pt>
                <c:pt idx="110">
                  <c:v>2767</c:v>
                </c:pt>
                <c:pt idx="111">
                  <c:v>3080</c:v>
                </c:pt>
                <c:pt idx="112">
                  <c:v>3088</c:v>
                </c:pt>
              </c:numCache>
            </c:numRef>
          </c:xVal>
          <c:yVal>
            <c:numRef>
              <c:f>Active!$O$21:$O$998</c:f>
              <c:numCache>
                <c:formatCode>General</c:formatCode>
                <c:ptCount val="978"/>
                <c:pt idx="0">
                  <c:v>-2.4272503402072154E-2</c:v>
                </c:pt>
                <c:pt idx="1">
                  <c:v>-2.4284212257032471E-2</c:v>
                </c:pt>
                <c:pt idx="2">
                  <c:v>-2.4889673369980627E-2</c:v>
                </c:pt>
                <c:pt idx="3">
                  <c:v>-2.4916868129888466E-2</c:v>
                </c:pt>
                <c:pt idx="4">
                  <c:v>-2.4925933049857747E-2</c:v>
                </c:pt>
                <c:pt idx="5">
                  <c:v>-2.5132159979158866E-2</c:v>
                </c:pt>
                <c:pt idx="6">
                  <c:v>-2.5165398019046225E-2</c:v>
                </c:pt>
                <c:pt idx="7">
                  <c:v>-2.5191459663957905E-2</c:v>
                </c:pt>
                <c:pt idx="8">
                  <c:v>-2.5280975748654545E-2</c:v>
                </c:pt>
                <c:pt idx="9">
                  <c:v>-2.5387488558293585E-2</c:v>
                </c:pt>
                <c:pt idx="10">
                  <c:v>-2.5396553478262862E-2</c:v>
                </c:pt>
                <c:pt idx="11">
                  <c:v>-2.5399575118252624E-2</c:v>
                </c:pt>
                <c:pt idx="12">
                  <c:v>-2.5417704958191182E-2</c:v>
                </c:pt>
                <c:pt idx="13">
                  <c:v>-2.5432813158139982E-2</c:v>
                </c:pt>
                <c:pt idx="14">
                  <c:v>-2.543583479812974E-2</c:v>
                </c:pt>
                <c:pt idx="15">
                  <c:v>-2.5438856438119502E-2</c:v>
                </c:pt>
                <c:pt idx="16">
                  <c:v>-2.5523462357832781E-2</c:v>
                </c:pt>
                <c:pt idx="17">
                  <c:v>-2.5533282687799502E-2</c:v>
                </c:pt>
                <c:pt idx="18">
                  <c:v>-2.5554434167727822E-2</c:v>
                </c:pt>
                <c:pt idx="19">
                  <c:v>-2.56730335373259E-2</c:v>
                </c:pt>
                <c:pt idx="20">
                  <c:v>-2.5765948967011017E-2</c:v>
                </c:pt>
                <c:pt idx="21">
                  <c:v>-2.58732171866475E-2</c:v>
                </c:pt>
                <c:pt idx="22">
                  <c:v>-2.5885303746606539E-2</c:v>
                </c:pt>
                <c:pt idx="23">
                  <c:v>-2.5994082786237896E-2</c:v>
                </c:pt>
                <c:pt idx="24">
                  <c:v>-2.6025054596132937E-2</c:v>
                </c:pt>
                <c:pt idx="25">
                  <c:v>-2.6130811995774536E-2</c:v>
                </c:pt>
                <c:pt idx="26">
                  <c:v>-2.6241101855400774E-2</c:v>
                </c:pt>
                <c:pt idx="27">
                  <c:v>-2.6255454645352137E-2</c:v>
                </c:pt>
                <c:pt idx="28">
                  <c:v>-2.6270940550299653E-2</c:v>
                </c:pt>
                <c:pt idx="29">
                  <c:v>-2.6392183854888774E-2</c:v>
                </c:pt>
                <c:pt idx="30">
                  <c:v>-2.6601432424179651E-2</c:v>
                </c:pt>
                <c:pt idx="31">
                  <c:v>-2.7001044312825406E-2</c:v>
                </c:pt>
                <c:pt idx="32">
                  <c:v>-2.7190274517184126E-2</c:v>
                </c:pt>
                <c:pt idx="33">
                  <c:v>-2.7345133566659324E-2</c:v>
                </c:pt>
                <c:pt idx="34">
                  <c:v>-2.7348155206649086E-2</c:v>
                </c:pt>
                <c:pt idx="35">
                  <c:v>-2.7374972261558203E-2</c:v>
                </c:pt>
                <c:pt idx="36">
                  <c:v>-2.7403300136462205E-2</c:v>
                </c:pt>
                <c:pt idx="37">
                  <c:v>-2.7487906056175484E-2</c:v>
                </c:pt>
                <c:pt idx="38">
                  <c:v>-2.7512079176093565E-2</c:v>
                </c:pt>
                <c:pt idx="39">
                  <c:v>-2.784672580495948E-2</c:v>
                </c:pt>
                <c:pt idx="40">
                  <c:v>-2.7983455014496117E-2</c:v>
                </c:pt>
                <c:pt idx="41">
                  <c:v>-2.8003095674429559E-2</c:v>
                </c:pt>
                <c:pt idx="42">
                  <c:v>-2.8012916004396281E-2</c:v>
                </c:pt>
                <c:pt idx="43">
                  <c:v>-2.814397963895212E-2</c:v>
                </c:pt>
                <c:pt idx="44">
                  <c:v>-2.8340763943285236E-2</c:v>
                </c:pt>
                <c:pt idx="45">
                  <c:v>-2.8340763943285236E-2</c:v>
                </c:pt>
                <c:pt idx="46">
                  <c:v>-2.8349828863254517E-2</c:v>
                </c:pt>
                <c:pt idx="47">
                  <c:v>-2.8358893783223794E-2</c:v>
                </c:pt>
                <c:pt idx="48">
                  <c:v>-2.8463140362870516E-2</c:v>
                </c:pt>
                <c:pt idx="49">
                  <c:v>-2.8469183642850032E-2</c:v>
                </c:pt>
                <c:pt idx="50">
                  <c:v>-2.8490335122778356E-2</c:v>
                </c:pt>
                <c:pt idx="51">
                  <c:v>-2.8707893202041073E-2</c:v>
                </c:pt>
                <c:pt idx="52">
                  <c:v>-2.8729044681969393E-2</c:v>
                </c:pt>
                <c:pt idx="53">
                  <c:v>-2.8735843371946353E-2</c:v>
                </c:pt>
                <c:pt idx="54">
                  <c:v>-2.8738865011936114E-2</c:v>
                </c:pt>
                <c:pt idx="55">
                  <c:v>-2.8839334541595631E-2</c:v>
                </c:pt>
                <c:pt idx="56">
                  <c:v>-2.8878993566461231E-2</c:v>
                </c:pt>
                <c:pt idx="57">
                  <c:v>-2.896020014118603E-2</c:v>
                </c:pt>
                <c:pt idx="58">
                  <c:v>-2.896699883116299E-2</c:v>
                </c:pt>
                <c:pt idx="59">
                  <c:v>-2.8969265061155311E-2</c:v>
                </c:pt>
                <c:pt idx="60">
                  <c:v>-2.9084842790763628E-2</c:v>
                </c:pt>
                <c:pt idx="61">
                  <c:v>-2.9087864430753389E-2</c:v>
                </c:pt>
                <c:pt idx="62">
                  <c:v>-2.9105994270691951E-2</c:v>
                </c:pt>
                <c:pt idx="63">
                  <c:v>-2.919739888038219E-2</c:v>
                </c:pt>
                <c:pt idx="64">
                  <c:v>-2.9200420520371948E-2</c:v>
                </c:pt>
                <c:pt idx="65">
                  <c:v>-2.9233658560259307E-2</c:v>
                </c:pt>
                <c:pt idx="66">
                  <c:v>-2.9245745120218346E-2</c:v>
                </c:pt>
                <c:pt idx="67">
                  <c:v>-2.9315620544981547E-2</c:v>
                </c:pt>
                <c:pt idx="68">
                  <c:v>-2.9326951694943149E-2</c:v>
                </c:pt>
                <c:pt idx="69">
                  <c:v>-2.9327329399941867E-2</c:v>
                </c:pt>
                <c:pt idx="70">
                  <c:v>-2.9333372679921386E-2</c:v>
                </c:pt>
                <c:pt idx="71">
                  <c:v>-2.9458015329498988E-2</c:v>
                </c:pt>
                <c:pt idx="72">
                  <c:v>-2.9458770739496425E-2</c:v>
                </c:pt>
                <c:pt idx="73">
                  <c:v>-2.9594744539035624E-2</c:v>
                </c:pt>
                <c:pt idx="74">
                  <c:v>-2.9692192428705383E-2</c:v>
                </c:pt>
                <c:pt idx="75">
                  <c:v>-2.9723541943599142E-2</c:v>
                </c:pt>
                <c:pt idx="76">
                  <c:v>-2.9740538668541542E-2</c:v>
                </c:pt>
                <c:pt idx="77">
                  <c:v>-2.9931657397893861E-2</c:v>
                </c:pt>
                <c:pt idx="78">
                  <c:v>-2.9986046917709543E-2</c:v>
                </c:pt>
                <c:pt idx="79">
                  <c:v>-3.0078206937397219E-2</c:v>
                </c:pt>
                <c:pt idx="80">
                  <c:v>-3.0084250217376741E-2</c:v>
                </c:pt>
                <c:pt idx="81">
                  <c:v>-3.0093315137346019E-2</c:v>
                </c:pt>
                <c:pt idx="82">
                  <c:v>-3.0198317126990178E-2</c:v>
                </c:pt>
                <c:pt idx="83">
                  <c:v>-3.0341089616506337E-2</c:v>
                </c:pt>
                <c:pt idx="84">
                  <c:v>-3.0462710626094177E-2</c:v>
                </c:pt>
                <c:pt idx="85">
                  <c:v>-3.0551093595794655E-2</c:v>
                </c:pt>
                <c:pt idx="86">
                  <c:v>-3.0557136875774174E-2</c:v>
                </c:pt>
                <c:pt idx="87">
                  <c:v>-3.0690844445321053E-2</c:v>
                </c:pt>
                <c:pt idx="88">
                  <c:v>-3.0809443814919135E-2</c:v>
                </c:pt>
                <c:pt idx="89">
                  <c:v>-3.2024143090802641E-2</c:v>
                </c:pt>
                <c:pt idx="90">
                  <c:v>-3.2060402770679765E-2</c:v>
                </c:pt>
                <c:pt idx="91">
                  <c:v>-3.2062291295673361E-2</c:v>
                </c:pt>
                <c:pt idx="92">
                  <c:v>-3.2152940495366163E-2</c:v>
                </c:pt>
                <c:pt idx="93">
                  <c:v>-3.2169559515309844E-2</c:v>
                </c:pt>
                <c:pt idx="94">
                  <c:v>-3.2178624435279121E-2</c:v>
                </c:pt>
                <c:pt idx="95">
                  <c:v>-3.2179002140277843E-2</c:v>
                </c:pt>
                <c:pt idx="96">
                  <c:v>-3.2182023780267605E-2</c:v>
                </c:pt>
                <c:pt idx="97">
                  <c:v>-3.2191088700236882E-2</c:v>
                </c:pt>
                <c:pt idx="98">
                  <c:v>-3.2191844110234319E-2</c:v>
                </c:pt>
                <c:pt idx="99">
                  <c:v>-3.2197131980216398E-2</c:v>
                </c:pt>
                <c:pt idx="100">
                  <c:v>-3.2290802819898962E-2</c:v>
                </c:pt>
                <c:pt idx="101">
                  <c:v>-3.2408269074500881E-2</c:v>
                </c:pt>
                <c:pt idx="102">
                  <c:v>-3.240940218949704E-2</c:v>
                </c:pt>
                <c:pt idx="103">
                  <c:v>-3.2430553669425356E-2</c:v>
                </c:pt>
                <c:pt idx="104">
                  <c:v>-3.243546383440872E-2</c:v>
                </c:pt>
                <c:pt idx="105">
                  <c:v>-3.2437352359402316E-2</c:v>
                </c:pt>
                <c:pt idx="106">
                  <c:v>-3.6877274619355881E-2</c:v>
                </c:pt>
                <c:pt idx="107">
                  <c:v>-3.7231561908155235E-2</c:v>
                </c:pt>
                <c:pt idx="108">
                  <c:v>-3.904681213200354E-2</c:v>
                </c:pt>
                <c:pt idx="109">
                  <c:v>-3.9080427876889617E-2</c:v>
                </c:pt>
                <c:pt idx="110">
                  <c:v>-3.9321781371071694E-2</c:v>
                </c:pt>
                <c:pt idx="111">
                  <c:v>-3.9558224700270414E-2</c:v>
                </c:pt>
                <c:pt idx="112">
                  <c:v>-3.9564267980249937E-2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D68-4E9E-9A3E-5126A892418F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x"/>
            <c:size val="5"/>
            <c:spPr>
              <a:solidFill>
                <a:srgbClr val="CC9CCC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-17155</c:v>
                </c:pt>
                <c:pt idx="1">
                  <c:v>-17139.5</c:v>
                </c:pt>
                <c:pt idx="2">
                  <c:v>-16338</c:v>
                </c:pt>
                <c:pt idx="3">
                  <c:v>-16302</c:v>
                </c:pt>
                <c:pt idx="4">
                  <c:v>-16290</c:v>
                </c:pt>
                <c:pt idx="5">
                  <c:v>-16017</c:v>
                </c:pt>
                <c:pt idx="6">
                  <c:v>-15973</c:v>
                </c:pt>
                <c:pt idx="7">
                  <c:v>-15938.5</c:v>
                </c:pt>
                <c:pt idx="8">
                  <c:v>-15820</c:v>
                </c:pt>
                <c:pt idx="9">
                  <c:v>-15679</c:v>
                </c:pt>
                <c:pt idx="10">
                  <c:v>-15667</c:v>
                </c:pt>
                <c:pt idx="11">
                  <c:v>-15663</c:v>
                </c:pt>
                <c:pt idx="12">
                  <c:v>-15639</c:v>
                </c:pt>
                <c:pt idx="13">
                  <c:v>-15619</c:v>
                </c:pt>
                <c:pt idx="14">
                  <c:v>-15615</c:v>
                </c:pt>
                <c:pt idx="15">
                  <c:v>-15611</c:v>
                </c:pt>
                <c:pt idx="16">
                  <c:v>-15499</c:v>
                </c:pt>
                <c:pt idx="17">
                  <c:v>-15486</c:v>
                </c:pt>
                <c:pt idx="18">
                  <c:v>-15458</c:v>
                </c:pt>
                <c:pt idx="19">
                  <c:v>-15301</c:v>
                </c:pt>
                <c:pt idx="20">
                  <c:v>-15178</c:v>
                </c:pt>
                <c:pt idx="21">
                  <c:v>-15036</c:v>
                </c:pt>
                <c:pt idx="22">
                  <c:v>-15020</c:v>
                </c:pt>
                <c:pt idx="23">
                  <c:v>-14876</c:v>
                </c:pt>
                <c:pt idx="24">
                  <c:v>-14835</c:v>
                </c:pt>
                <c:pt idx="25">
                  <c:v>-14695</c:v>
                </c:pt>
                <c:pt idx="26">
                  <c:v>-14549</c:v>
                </c:pt>
                <c:pt idx="27">
                  <c:v>-14530</c:v>
                </c:pt>
                <c:pt idx="28">
                  <c:v>-14509.5</c:v>
                </c:pt>
                <c:pt idx="29">
                  <c:v>-14349</c:v>
                </c:pt>
                <c:pt idx="30">
                  <c:v>-14072</c:v>
                </c:pt>
                <c:pt idx="31">
                  <c:v>-13543</c:v>
                </c:pt>
                <c:pt idx="32">
                  <c:v>-13292.5</c:v>
                </c:pt>
                <c:pt idx="33">
                  <c:v>-13087.5</c:v>
                </c:pt>
                <c:pt idx="34">
                  <c:v>-13083.5</c:v>
                </c:pt>
                <c:pt idx="35">
                  <c:v>-13048</c:v>
                </c:pt>
                <c:pt idx="36">
                  <c:v>-13010.5</c:v>
                </c:pt>
                <c:pt idx="37">
                  <c:v>-12898.5</c:v>
                </c:pt>
                <c:pt idx="38">
                  <c:v>-12866.5</c:v>
                </c:pt>
                <c:pt idx="39">
                  <c:v>-12423.5</c:v>
                </c:pt>
                <c:pt idx="40">
                  <c:v>-12242.5</c:v>
                </c:pt>
                <c:pt idx="41">
                  <c:v>-12216.5</c:v>
                </c:pt>
                <c:pt idx="42">
                  <c:v>-12203.5</c:v>
                </c:pt>
                <c:pt idx="43">
                  <c:v>-12030</c:v>
                </c:pt>
                <c:pt idx="44">
                  <c:v>-11769.5</c:v>
                </c:pt>
                <c:pt idx="45">
                  <c:v>-11769.5</c:v>
                </c:pt>
                <c:pt idx="46">
                  <c:v>-11757.5</c:v>
                </c:pt>
                <c:pt idx="47">
                  <c:v>-11745.5</c:v>
                </c:pt>
                <c:pt idx="48">
                  <c:v>-11607.5</c:v>
                </c:pt>
                <c:pt idx="49">
                  <c:v>-11599.5</c:v>
                </c:pt>
                <c:pt idx="50">
                  <c:v>-11571.5</c:v>
                </c:pt>
                <c:pt idx="51">
                  <c:v>-11283.5</c:v>
                </c:pt>
                <c:pt idx="52">
                  <c:v>-11255.5</c:v>
                </c:pt>
                <c:pt idx="53">
                  <c:v>-11246.5</c:v>
                </c:pt>
                <c:pt idx="54">
                  <c:v>-11242.5</c:v>
                </c:pt>
                <c:pt idx="55">
                  <c:v>-11109.5</c:v>
                </c:pt>
                <c:pt idx="56">
                  <c:v>-11057</c:v>
                </c:pt>
                <c:pt idx="57">
                  <c:v>-10949.5</c:v>
                </c:pt>
                <c:pt idx="58">
                  <c:v>-10940.5</c:v>
                </c:pt>
                <c:pt idx="59">
                  <c:v>-10937.5</c:v>
                </c:pt>
                <c:pt idx="60">
                  <c:v>-10784.5</c:v>
                </c:pt>
                <c:pt idx="61">
                  <c:v>-10780.5</c:v>
                </c:pt>
                <c:pt idx="62">
                  <c:v>-10756.5</c:v>
                </c:pt>
                <c:pt idx="63">
                  <c:v>-10635.5</c:v>
                </c:pt>
                <c:pt idx="64">
                  <c:v>-10631.5</c:v>
                </c:pt>
                <c:pt idx="65">
                  <c:v>-10587.5</c:v>
                </c:pt>
                <c:pt idx="66">
                  <c:v>-10571.5</c:v>
                </c:pt>
                <c:pt idx="67">
                  <c:v>-10479</c:v>
                </c:pt>
                <c:pt idx="68">
                  <c:v>-10464</c:v>
                </c:pt>
                <c:pt idx="69">
                  <c:v>-10463.5</c:v>
                </c:pt>
                <c:pt idx="70">
                  <c:v>-10455.5</c:v>
                </c:pt>
                <c:pt idx="71">
                  <c:v>-10290.5</c:v>
                </c:pt>
                <c:pt idx="72">
                  <c:v>-10289.5</c:v>
                </c:pt>
                <c:pt idx="73">
                  <c:v>-10109.5</c:v>
                </c:pt>
                <c:pt idx="74">
                  <c:v>-9980.5</c:v>
                </c:pt>
                <c:pt idx="75">
                  <c:v>-9939</c:v>
                </c:pt>
                <c:pt idx="76">
                  <c:v>-9916.5</c:v>
                </c:pt>
                <c:pt idx="77">
                  <c:v>-9663.5</c:v>
                </c:pt>
                <c:pt idx="78">
                  <c:v>-9591.5</c:v>
                </c:pt>
                <c:pt idx="79">
                  <c:v>-9469.5</c:v>
                </c:pt>
                <c:pt idx="80">
                  <c:v>-9461.5</c:v>
                </c:pt>
                <c:pt idx="81">
                  <c:v>-9449.5</c:v>
                </c:pt>
                <c:pt idx="82">
                  <c:v>-9310.5</c:v>
                </c:pt>
                <c:pt idx="83">
                  <c:v>-9121.5</c:v>
                </c:pt>
                <c:pt idx="84">
                  <c:v>-8960.5</c:v>
                </c:pt>
                <c:pt idx="85">
                  <c:v>-8843.5</c:v>
                </c:pt>
                <c:pt idx="86">
                  <c:v>-8835.5</c:v>
                </c:pt>
                <c:pt idx="87">
                  <c:v>-8658.5</c:v>
                </c:pt>
                <c:pt idx="88">
                  <c:v>-8501.5</c:v>
                </c:pt>
                <c:pt idx="89">
                  <c:v>-6893.5</c:v>
                </c:pt>
                <c:pt idx="90">
                  <c:v>-6845.5</c:v>
                </c:pt>
                <c:pt idx="91">
                  <c:v>-6843</c:v>
                </c:pt>
                <c:pt idx="92">
                  <c:v>-6723</c:v>
                </c:pt>
                <c:pt idx="93">
                  <c:v>-6701</c:v>
                </c:pt>
                <c:pt idx="94">
                  <c:v>-6689</c:v>
                </c:pt>
                <c:pt idx="95">
                  <c:v>-6688.5</c:v>
                </c:pt>
                <c:pt idx="96">
                  <c:v>-6684.5</c:v>
                </c:pt>
                <c:pt idx="97">
                  <c:v>-6672.5</c:v>
                </c:pt>
                <c:pt idx="98">
                  <c:v>-6671.5</c:v>
                </c:pt>
                <c:pt idx="99">
                  <c:v>-6664.5</c:v>
                </c:pt>
                <c:pt idx="100">
                  <c:v>-6540.5</c:v>
                </c:pt>
                <c:pt idx="101">
                  <c:v>-6385</c:v>
                </c:pt>
                <c:pt idx="102">
                  <c:v>-6383.5</c:v>
                </c:pt>
                <c:pt idx="103">
                  <c:v>-6355.5</c:v>
                </c:pt>
                <c:pt idx="104">
                  <c:v>-6349</c:v>
                </c:pt>
                <c:pt idx="105">
                  <c:v>-6346.5</c:v>
                </c:pt>
                <c:pt idx="106">
                  <c:v>-469</c:v>
                </c:pt>
                <c:pt idx="107">
                  <c:v>0</c:v>
                </c:pt>
                <c:pt idx="108">
                  <c:v>2403</c:v>
                </c:pt>
                <c:pt idx="109">
                  <c:v>2447.5</c:v>
                </c:pt>
                <c:pt idx="110">
                  <c:v>2767</c:v>
                </c:pt>
                <c:pt idx="111">
                  <c:v>3080</c:v>
                </c:pt>
                <c:pt idx="112">
                  <c:v>3088</c:v>
                </c:pt>
              </c:numCache>
            </c:numRef>
          </c:xVal>
          <c:yVal>
            <c:numRef>
              <c:f>Active!$R$21:$R$998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4D68-4E9E-9A3E-5126A89241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67291744"/>
        <c:axId val="1"/>
      </c:scatterChart>
      <c:valAx>
        <c:axId val="36729174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7293233082706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6729174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egendEntry>
        <c:idx val="8"/>
        <c:txPr>
          <a:bodyPr/>
          <a:lstStyle/>
          <a:p>
            <a:pPr>
              <a:defRPr sz="675" b="0" i="0" u="none" strike="noStrike" baseline="0">
                <a:solidFill>
                  <a:srgbClr val="FF00FF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ayout>
        <c:manualLayout>
          <c:xMode val="edge"/>
          <c:yMode val="edge"/>
          <c:x val="0.1699248120300752"/>
          <c:y val="0.92375366568914952"/>
          <c:w val="0.77894736842105261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0</xdr:row>
      <xdr:rowOff>0</xdr:rowOff>
    </xdr:from>
    <xdr:to>
      <xdr:col>17</xdr:col>
      <xdr:colOff>133350</xdr:colOff>
      <xdr:row>19</xdr:row>
      <xdr:rowOff>0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307B5FE7-9A52-AA31-CDBB-F659C95AEA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konkoly.hu/cgi-bin/IBVS?237" TargetMode="External"/><Relationship Id="rId13" Type="http://schemas.openxmlformats.org/officeDocument/2006/relationships/hyperlink" Target="http://www.konkoly.hu/cgi-bin/IBVS?237" TargetMode="External"/><Relationship Id="rId18" Type="http://schemas.openxmlformats.org/officeDocument/2006/relationships/hyperlink" Target="http://www.konkoly.hu/cgi-bin/IBVS?237" TargetMode="External"/><Relationship Id="rId26" Type="http://schemas.openxmlformats.org/officeDocument/2006/relationships/hyperlink" Target="http://www.konkoly.hu/cgi-bin/IBVS?237" TargetMode="External"/><Relationship Id="rId3" Type="http://schemas.openxmlformats.org/officeDocument/2006/relationships/hyperlink" Target="http://www.konkoly.hu/cgi-bin/IBVS?237" TargetMode="External"/><Relationship Id="rId21" Type="http://schemas.openxmlformats.org/officeDocument/2006/relationships/hyperlink" Target="http://www.konkoly.hu/cgi-bin/IBVS?237" TargetMode="External"/><Relationship Id="rId7" Type="http://schemas.openxmlformats.org/officeDocument/2006/relationships/hyperlink" Target="http://www.konkoly.hu/cgi-bin/IBVS?237" TargetMode="External"/><Relationship Id="rId12" Type="http://schemas.openxmlformats.org/officeDocument/2006/relationships/hyperlink" Target="http://www.konkoly.hu/cgi-bin/IBVS?237" TargetMode="External"/><Relationship Id="rId17" Type="http://schemas.openxmlformats.org/officeDocument/2006/relationships/hyperlink" Target="http://www.konkoly.hu/cgi-bin/IBVS?237" TargetMode="External"/><Relationship Id="rId25" Type="http://schemas.openxmlformats.org/officeDocument/2006/relationships/hyperlink" Target="http://www.konkoly.hu/cgi-bin/IBVS?237" TargetMode="External"/><Relationship Id="rId2" Type="http://schemas.openxmlformats.org/officeDocument/2006/relationships/hyperlink" Target="http://www.konkoly.hu/cgi-bin/IBVS?237" TargetMode="External"/><Relationship Id="rId16" Type="http://schemas.openxmlformats.org/officeDocument/2006/relationships/hyperlink" Target="http://www.konkoly.hu/cgi-bin/IBVS?237" TargetMode="External"/><Relationship Id="rId20" Type="http://schemas.openxmlformats.org/officeDocument/2006/relationships/hyperlink" Target="http://www.konkoly.hu/cgi-bin/IBVS?237" TargetMode="External"/><Relationship Id="rId29" Type="http://schemas.openxmlformats.org/officeDocument/2006/relationships/hyperlink" Target="http://www.konkoly.hu/cgi-bin/IBVS?237" TargetMode="External"/><Relationship Id="rId1" Type="http://schemas.openxmlformats.org/officeDocument/2006/relationships/hyperlink" Target="http://www.konkoly.hu/cgi-bin/IBVS?237" TargetMode="External"/><Relationship Id="rId6" Type="http://schemas.openxmlformats.org/officeDocument/2006/relationships/hyperlink" Target="http://www.konkoly.hu/cgi-bin/IBVS?237" TargetMode="External"/><Relationship Id="rId11" Type="http://schemas.openxmlformats.org/officeDocument/2006/relationships/hyperlink" Target="http://www.konkoly.hu/cgi-bin/IBVS?237" TargetMode="External"/><Relationship Id="rId24" Type="http://schemas.openxmlformats.org/officeDocument/2006/relationships/hyperlink" Target="http://www.konkoly.hu/cgi-bin/IBVS?237" TargetMode="External"/><Relationship Id="rId5" Type="http://schemas.openxmlformats.org/officeDocument/2006/relationships/hyperlink" Target="http://www.konkoly.hu/cgi-bin/IBVS?237" TargetMode="External"/><Relationship Id="rId15" Type="http://schemas.openxmlformats.org/officeDocument/2006/relationships/hyperlink" Target="http://www.konkoly.hu/cgi-bin/IBVS?237" TargetMode="External"/><Relationship Id="rId23" Type="http://schemas.openxmlformats.org/officeDocument/2006/relationships/hyperlink" Target="http://www.konkoly.hu/cgi-bin/IBVS?237" TargetMode="External"/><Relationship Id="rId28" Type="http://schemas.openxmlformats.org/officeDocument/2006/relationships/hyperlink" Target="http://www.konkoly.hu/cgi-bin/IBVS?237" TargetMode="External"/><Relationship Id="rId10" Type="http://schemas.openxmlformats.org/officeDocument/2006/relationships/hyperlink" Target="http://www.konkoly.hu/cgi-bin/IBVS?237" TargetMode="External"/><Relationship Id="rId19" Type="http://schemas.openxmlformats.org/officeDocument/2006/relationships/hyperlink" Target="http://www.konkoly.hu/cgi-bin/IBVS?237" TargetMode="External"/><Relationship Id="rId4" Type="http://schemas.openxmlformats.org/officeDocument/2006/relationships/hyperlink" Target="http://www.konkoly.hu/cgi-bin/IBVS?237" TargetMode="External"/><Relationship Id="rId9" Type="http://schemas.openxmlformats.org/officeDocument/2006/relationships/hyperlink" Target="http://www.konkoly.hu/cgi-bin/IBVS?237" TargetMode="External"/><Relationship Id="rId14" Type="http://schemas.openxmlformats.org/officeDocument/2006/relationships/hyperlink" Target="http://www.konkoly.hu/cgi-bin/IBVS?237" TargetMode="External"/><Relationship Id="rId22" Type="http://schemas.openxmlformats.org/officeDocument/2006/relationships/hyperlink" Target="http://www.konkoly.hu/cgi-bin/IBVS?237" TargetMode="External"/><Relationship Id="rId27" Type="http://schemas.openxmlformats.org/officeDocument/2006/relationships/hyperlink" Target="http://www.konkoly.hu/cgi-bin/IBVS?237" TargetMode="External"/><Relationship Id="rId30" Type="http://schemas.openxmlformats.org/officeDocument/2006/relationships/hyperlink" Target="http://www.konkoly.hu/cgi-bin/IBVS?569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939"/>
  <sheetViews>
    <sheetView tabSelected="1" workbookViewId="0">
      <pane xSplit="14" ySplit="22" topLeftCell="O122" activePane="bottomRight" state="frozen"/>
      <selection pane="topRight" activeCell="O1" sqref="O1"/>
      <selection pane="bottomLeft" activeCell="A23" sqref="A23"/>
      <selection pane="bottomRight" activeCell="F7" sqref="F7"/>
    </sheetView>
  </sheetViews>
  <sheetFormatPr defaultColWidth="10.28515625" defaultRowHeight="12.75" x14ac:dyDescent="0.2"/>
  <cols>
    <col min="1" max="1" width="16.5703125" customWidth="1"/>
    <col min="2" max="2" width="3.85546875" customWidth="1"/>
    <col min="3" max="3" width="11.85546875" customWidth="1"/>
    <col min="4" max="4" width="9.42578125" customWidth="1"/>
    <col min="5" max="5" width="9.85546875" customWidth="1"/>
    <col min="6" max="6" width="15.425781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39</v>
      </c>
      <c r="E1" s="26" t="s">
        <v>38</v>
      </c>
      <c r="F1" t="s">
        <v>44</v>
      </c>
    </row>
    <row r="2" spans="1:7" x14ac:dyDescent="0.2">
      <c r="A2" t="s">
        <v>23</v>
      </c>
      <c r="B2" t="s">
        <v>40</v>
      </c>
      <c r="C2" s="3"/>
      <c r="D2" s="3"/>
      <c r="E2">
        <v>0</v>
      </c>
    </row>
    <row r="3" spans="1:7" ht="13.5" thickBot="1" x14ac:dyDescent="0.25"/>
    <row r="4" spans="1:7" ht="14.25" thickTop="1" thickBot="1" x14ac:dyDescent="0.25">
      <c r="A4" s="5" t="s">
        <v>0</v>
      </c>
      <c r="C4" s="8">
        <v>27156.575000000001</v>
      </c>
      <c r="D4" s="9">
        <v>1.4950950000000001</v>
      </c>
    </row>
    <row r="5" spans="1:7" x14ac:dyDescent="0.2">
      <c r="D5" s="45" t="s">
        <v>374</v>
      </c>
    </row>
    <row r="6" spans="1:7" x14ac:dyDescent="0.2">
      <c r="A6" s="5" t="s">
        <v>1</v>
      </c>
      <c r="C6" s="28" t="s">
        <v>42</v>
      </c>
    </row>
    <row r="7" spans="1:7" x14ac:dyDescent="0.2">
      <c r="A7" t="s">
        <v>2</v>
      </c>
      <c r="C7">
        <v>53552.743699999999</v>
      </c>
      <c r="D7" s="27" t="s">
        <v>380</v>
      </c>
    </row>
    <row r="8" spans="1:7" x14ac:dyDescent="0.2">
      <c r="A8" t="s">
        <v>3</v>
      </c>
      <c r="C8">
        <v>2.2427800000000002</v>
      </c>
      <c r="D8" s="27" t="s">
        <v>380</v>
      </c>
    </row>
    <row r="9" spans="1:7" x14ac:dyDescent="0.2">
      <c r="A9" s="11" t="s">
        <v>28</v>
      </c>
      <c r="B9" s="12"/>
      <c r="C9" s="13">
        <v>-9.5</v>
      </c>
      <c r="D9" s="12" t="s">
        <v>29</v>
      </c>
      <c r="E9" s="12"/>
    </row>
    <row r="10" spans="1:7" ht="13.5" thickBot="1" x14ac:dyDescent="0.25">
      <c r="A10" s="12"/>
      <c r="B10" s="12"/>
      <c r="C10" s="4" t="s">
        <v>19</v>
      </c>
      <c r="D10" s="4" t="s">
        <v>20</v>
      </c>
      <c r="E10" s="12"/>
    </row>
    <row r="11" spans="1:7" x14ac:dyDescent="0.2">
      <c r="A11" s="12" t="s">
        <v>15</v>
      </c>
      <c r="B11" s="12"/>
      <c r="C11" s="20">
        <f ca="1">INTERCEPT(INDIRECT($G$11):G991,INDIRECT($F$11):F991)</f>
        <v>-3.7231561908155235E-2</v>
      </c>
      <c r="D11" s="3"/>
      <c r="E11" s="12"/>
      <c r="F11" s="21" t="str">
        <f>"F"&amp;E19</f>
        <v>F22</v>
      </c>
      <c r="G11" s="22" t="str">
        <f>"G"&amp;E19</f>
        <v>G22</v>
      </c>
    </row>
    <row r="12" spans="1:7" x14ac:dyDescent="0.2">
      <c r="A12" s="12" t="s">
        <v>16</v>
      </c>
      <c r="B12" s="12"/>
      <c r="C12" s="20">
        <f ca="1">SLOPE(INDIRECT($G$11):G991,INDIRECT($F$11):F991)</f>
        <v>-7.5540999743999312E-7</v>
      </c>
      <c r="D12" s="3"/>
      <c r="E12" s="68" t="s">
        <v>385</v>
      </c>
      <c r="F12" s="67" t="s">
        <v>384</v>
      </c>
    </row>
    <row r="13" spans="1:7" x14ac:dyDescent="0.2">
      <c r="A13" s="12" t="s">
        <v>18</v>
      </c>
      <c r="B13" s="12"/>
      <c r="C13" s="3" t="s">
        <v>13</v>
      </c>
      <c r="D13" s="16"/>
      <c r="E13" s="60" t="s">
        <v>35</v>
      </c>
      <c r="F13" s="63">
        <v>1</v>
      </c>
    </row>
    <row r="14" spans="1:7" x14ac:dyDescent="0.2">
      <c r="A14" s="12"/>
      <c r="B14" s="12"/>
      <c r="C14" s="12"/>
      <c r="D14" s="16"/>
      <c r="E14" s="60" t="s">
        <v>30</v>
      </c>
      <c r="F14" s="64">
        <f ca="1">NOW()+15018.5+$C$9/24</f>
        <v>60681.655573958327</v>
      </c>
    </row>
    <row r="15" spans="1:7" x14ac:dyDescent="0.2">
      <c r="A15" s="14" t="s">
        <v>17</v>
      </c>
      <c r="B15" s="12"/>
      <c r="C15" s="15">
        <f ca="1">(C7+C11)+(C8+C12)*INT(MAX(F21:F3532))</f>
        <v>60478.408775732016</v>
      </c>
      <c r="D15" s="16"/>
      <c r="E15" s="60" t="s">
        <v>36</v>
      </c>
      <c r="F15" s="64">
        <f ca="1">ROUND(2*($F$14-$C$7)/$C$8,0)/2+$F$13</f>
        <v>3179.5</v>
      </c>
    </row>
    <row r="16" spans="1:7" x14ac:dyDescent="0.2">
      <c r="A16" s="17" t="s">
        <v>4</v>
      </c>
      <c r="B16" s="12"/>
      <c r="C16" s="18">
        <f ca="1">+C8+C12</f>
        <v>2.242779244590003</v>
      </c>
      <c r="D16" s="16"/>
      <c r="E16" s="60" t="s">
        <v>31</v>
      </c>
      <c r="F16" s="64">
        <f ca="1">ROUND(2*($F$14-$C$15)/$C$16,0)/2+$F$13</f>
        <v>91.5</v>
      </c>
    </row>
    <row r="17" spans="1:18" ht="13.5" thickBot="1" x14ac:dyDescent="0.25">
      <c r="A17" s="16" t="s">
        <v>27</v>
      </c>
      <c r="B17" s="12"/>
      <c r="C17" s="12">
        <f>COUNT(C21:C2190)</f>
        <v>113</v>
      </c>
      <c r="D17" s="16"/>
      <c r="E17" s="61" t="s">
        <v>382</v>
      </c>
      <c r="F17" s="65">
        <f ca="1">+$C$15+$C$16*$F$16-15018.5-$C$9/24</f>
        <v>45665.518909945335</v>
      </c>
    </row>
    <row r="18" spans="1:18" ht="14.25" thickTop="1" thickBot="1" x14ac:dyDescent="0.25">
      <c r="A18" s="17" t="s">
        <v>5</v>
      </c>
      <c r="B18" s="12"/>
      <c r="C18" s="19">
        <f ca="1">+C15</f>
        <v>60478.408775732016</v>
      </c>
      <c r="D18" s="59">
        <f ca="1">+C16</f>
        <v>2.242779244590003</v>
      </c>
      <c r="E18" s="62" t="s">
        <v>383</v>
      </c>
      <c r="F18" s="66">
        <f ca="1">+($C$15+$C$16*$F$16)-($C$16/2)-15018.5-$C$9/24</f>
        <v>45664.397520323037</v>
      </c>
    </row>
    <row r="19" spans="1:18" ht="13.5" thickTop="1" x14ac:dyDescent="0.2">
      <c r="A19" s="23" t="s">
        <v>32</v>
      </c>
      <c r="E19" s="24">
        <v>22</v>
      </c>
    </row>
    <row r="20" spans="1:18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33</v>
      </c>
      <c r="I20" s="7" t="s">
        <v>41</v>
      </c>
      <c r="J20" s="7" t="s">
        <v>26</v>
      </c>
      <c r="K20" s="7" t="s">
        <v>47</v>
      </c>
      <c r="L20" s="7" t="s">
        <v>379</v>
      </c>
      <c r="M20" s="7" t="s">
        <v>24</v>
      </c>
      <c r="N20" s="7" t="s">
        <v>25</v>
      </c>
      <c r="O20" s="7" t="s">
        <v>22</v>
      </c>
      <c r="P20" s="6" t="s">
        <v>21</v>
      </c>
      <c r="Q20" s="4" t="s">
        <v>14</v>
      </c>
      <c r="R20" s="25" t="s">
        <v>34</v>
      </c>
    </row>
    <row r="21" spans="1:18" x14ac:dyDescent="0.2">
      <c r="A21" s="42" t="s">
        <v>61</v>
      </c>
      <c r="B21" s="44" t="s">
        <v>43</v>
      </c>
      <c r="C21" s="43">
        <v>15077.880999999999</v>
      </c>
      <c r="D21" s="10"/>
      <c r="E21">
        <f t="shared" ref="E21:E52" si="0">+(C21-C$7)/C$8</f>
        <v>-17154.98742631912</v>
      </c>
      <c r="F21">
        <f t="shared" ref="F21:F52" si="1">ROUND(2*E21,0)/2</f>
        <v>-17155</v>
      </c>
      <c r="G21">
        <f t="shared" ref="G21:G52" si="2">+C21-(C$7+F21*C$8)</f>
        <v>2.8200000006108894E-2</v>
      </c>
      <c r="L21">
        <f t="shared" ref="L21:L64" si="3">+G21</f>
        <v>2.8200000006108894E-2</v>
      </c>
      <c r="O21">
        <f t="shared" ref="O21:O52" ca="1" si="4">+C$11+C$12*$F21</f>
        <v>-2.4272503402072154E-2</v>
      </c>
      <c r="Q21" s="2">
        <f t="shared" ref="Q21:Q52" si="5">+C21-15018.5</f>
        <v>59.380999999999403</v>
      </c>
    </row>
    <row r="22" spans="1:18" x14ac:dyDescent="0.2">
      <c r="A22" s="42" t="s">
        <v>61</v>
      </c>
      <c r="B22" s="44" t="s">
        <v>373</v>
      </c>
      <c r="C22" s="43">
        <v>15112.85</v>
      </c>
      <c r="D22" s="10"/>
      <c r="E22">
        <f t="shared" si="0"/>
        <v>-17139.39561615495</v>
      </c>
      <c r="F22">
        <f t="shared" si="1"/>
        <v>-17139.5</v>
      </c>
      <c r="G22">
        <f t="shared" si="2"/>
        <v>0.23411000000669446</v>
      </c>
      <c r="L22">
        <f t="shared" si="3"/>
        <v>0.23411000000669446</v>
      </c>
      <c r="O22">
        <f t="shared" ca="1" si="4"/>
        <v>-2.4284212257032471E-2</v>
      </c>
      <c r="Q22" s="2">
        <f t="shared" si="5"/>
        <v>94.350000000000364</v>
      </c>
    </row>
    <row r="23" spans="1:18" x14ac:dyDescent="0.2">
      <c r="A23" s="42" t="s">
        <v>61</v>
      </c>
      <c r="B23" s="44" t="s">
        <v>373</v>
      </c>
      <c r="C23" s="43">
        <v>16909.849999999999</v>
      </c>
      <c r="D23" s="10"/>
      <c r="E23">
        <f t="shared" si="0"/>
        <v>-16338.157866576301</v>
      </c>
      <c r="F23">
        <f t="shared" si="1"/>
        <v>-16338</v>
      </c>
      <c r="G23">
        <f t="shared" si="2"/>
        <v>-0.35405999999784399</v>
      </c>
      <c r="L23">
        <f t="shared" si="3"/>
        <v>-0.35405999999784399</v>
      </c>
      <c r="O23">
        <f t="shared" ca="1" si="4"/>
        <v>-2.4889673369980627E-2</v>
      </c>
      <c r="Q23" s="2">
        <f t="shared" si="5"/>
        <v>1891.3499999999985</v>
      </c>
    </row>
    <row r="24" spans="1:18" x14ac:dyDescent="0.2">
      <c r="A24" s="42" t="s">
        <v>61</v>
      </c>
      <c r="B24" s="44" t="s">
        <v>373</v>
      </c>
      <c r="C24" s="43">
        <v>16990.678</v>
      </c>
      <c r="D24" s="10"/>
      <c r="E24">
        <f t="shared" si="0"/>
        <v>-16302.118665227974</v>
      </c>
      <c r="F24">
        <f t="shared" si="1"/>
        <v>-16302</v>
      </c>
      <c r="G24">
        <f t="shared" si="2"/>
        <v>-0.26613999999244697</v>
      </c>
      <c r="L24">
        <f t="shared" si="3"/>
        <v>-0.26613999999244697</v>
      </c>
      <c r="O24">
        <f t="shared" ca="1" si="4"/>
        <v>-2.4916868129888466E-2</v>
      </c>
      <c r="Q24" s="2">
        <f t="shared" si="5"/>
        <v>1972.1779999999999</v>
      </c>
    </row>
    <row r="25" spans="1:18" x14ac:dyDescent="0.2">
      <c r="A25" s="42" t="s">
        <v>61</v>
      </c>
      <c r="B25" s="44" t="s">
        <v>373</v>
      </c>
      <c r="C25" s="43">
        <v>17017.669000000002</v>
      </c>
      <c r="D25" s="10"/>
      <c r="E25">
        <f t="shared" si="0"/>
        <v>-16290.08404747679</v>
      </c>
      <c r="F25">
        <f t="shared" si="1"/>
        <v>-16290</v>
      </c>
      <c r="G25">
        <f t="shared" si="2"/>
        <v>-0.18849999999656575</v>
      </c>
      <c r="L25">
        <f t="shared" si="3"/>
        <v>-0.18849999999656575</v>
      </c>
      <c r="O25">
        <f t="shared" ca="1" si="4"/>
        <v>-2.4925933049857747E-2</v>
      </c>
      <c r="Q25" s="2">
        <f t="shared" si="5"/>
        <v>1999.1690000000017</v>
      </c>
    </row>
    <row r="26" spans="1:18" x14ac:dyDescent="0.2">
      <c r="A26" s="42" t="s">
        <v>61</v>
      </c>
      <c r="B26" s="44" t="s">
        <v>43</v>
      </c>
      <c r="C26" s="43">
        <v>17629.881000000001</v>
      </c>
      <c r="D26" s="10"/>
      <c r="E26">
        <f t="shared" si="0"/>
        <v>-16017.113894363243</v>
      </c>
      <c r="F26">
        <f t="shared" si="1"/>
        <v>-16017</v>
      </c>
      <c r="G26">
        <f t="shared" si="2"/>
        <v>-0.25543999999354128</v>
      </c>
      <c r="L26">
        <f t="shared" si="3"/>
        <v>-0.25543999999354128</v>
      </c>
      <c r="O26">
        <f t="shared" ca="1" si="4"/>
        <v>-2.5132159979158866E-2</v>
      </c>
      <c r="Q26" s="2">
        <f t="shared" si="5"/>
        <v>2611.3810000000012</v>
      </c>
    </row>
    <row r="27" spans="1:18" x14ac:dyDescent="0.2">
      <c r="A27" s="42" t="s">
        <v>61</v>
      </c>
      <c r="B27" s="44" t="s">
        <v>43</v>
      </c>
      <c r="C27" s="43">
        <v>17728.670999999998</v>
      </c>
      <c r="D27" s="10"/>
      <c r="E27">
        <f t="shared" si="0"/>
        <v>-15973.065882520801</v>
      </c>
      <c r="F27">
        <f t="shared" si="1"/>
        <v>-15973</v>
      </c>
      <c r="G27">
        <f t="shared" si="2"/>
        <v>-0.14775999999619671</v>
      </c>
      <c r="L27">
        <f t="shared" si="3"/>
        <v>-0.14775999999619671</v>
      </c>
      <c r="O27">
        <f t="shared" ca="1" si="4"/>
        <v>-2.5165398019046225E-2</v>
      </c>
      <c r="Q27" s="2">
        <f t="shared" si="5"/>
        <v>2710.1709999999985</v>
      </c>
    </row>
    <row r="28" spans="1:18" x14ac:dyDescent="0.2">
      <c r="A28" s="42" t="s">
        <v>61</v>
      </c>
      <c r="B28" s="44" t="s">
        <v>43</v>
      </c>
      <c r="C28" s="43">
        <v>17806.510999999999</v>
      </c>
      <c r="D28" s="10"/>
      <c r="E28">
        <f t="shared" si="0"/>
        <v>-15938.358956295311</v>
      </c>
      <c r="F28">
        <f t="shared" si="1"/>
        <v>-15938.5</v>
      </c>
      <c r="G28">
        <f t="shared" si="2"/>
        <v>0.31633000000147149</v>
      </c>
      <c r="L28">
        <f t="shared" si="3"/>
        <v>0.31633000000147149</v>
      </c>
      <c r="O28">
        <f t="shared" ca="1" si="4"/>
        <v>-2.5191459663957905E-2</v>
      </c>
      <c r="Q28" s="2">
        <f t="shared" si="5"/>
        <v>2788.0109999999986</v>
      </c>
    </row>
    <row r="29" spans="1:18" x14ac:dyDescent="0.2">
      <c r="A29" s="42" t="s">
        <v>61</v>
      </c>
      <c r="B29" s="44" t="s">
        <v>373</v>
      </c>
      <c r="C29" s="43">
        <v>18071.754000000001</v>
      </c>
      <c r="D29" s="10"/>
      <c r="E29">
        <f t="shared" si="0"/>
        <v>-15820.093678381292</v>
      </c>
      <c r="F29">
        <f t="shared" si="1"/>
        <v>-15820</v>
      </c>
      <c r="G29">
        <f t="shared" si="2"/>
        <v>-0.21009999999660067</v>
      </c>
      <c r="L29">
        <f t="shared" si="3"/>
        <v>-0.21009999999660067</v>
      </c>
      <c r="O29">
        <f t="shared" ca="1" si="4"/>
        <v>-2.5280975748654545E-2</v>
      </c>
      <c r="Q29" s="2">
        <f t="shared" si="5"/>
        <v>3053.2540000000008</v>
      </c>
    </row>
    <row r="30" spans="1:18" x14ac:dyDescent="0.2">
      <c r="A30" s="42" t="s">
        <v>61</v>
      </c>
      <c r="B30" s="44" t="s">
        <v>43</v>
      </c>
      <c r="C30" s="43">
        <v>18387.881000000001</v>
      </c>
      <c r="D30" s="10"/>
      <c r="E30">
        <f t="shared" si="0"/>
        <v>-15679.140486360675</v>
      </c>
      <c r="F30">
        <f t="shared" si="1"/>
        <v>-15679</v>
      </c>
      <c r="G30">
        <f t="shared" si="2"/>
        <v>-0.31507999999303138</v>
      </c>
      <c r="L30">
        <f t="shared" si="3"/>
        <v>-0.31507999999303138</v>
      </c>
      <c r="O30">
        <f t="shared" ca="1" si="4"/>
        <v>-2.5387488558293585E-2</v>
      </c>
      <c r="Q30" s="2">
        <f t="shared" si="5"/>
        <v>3369.3810000000012</v>
      </c>
    </row>
    <row r="31" spans="1:18" x14ac:dyDescent="0.2">
      <c r="A31" s="42" t="s">
        <v>61</v>
      </c>
      <c r="B31" s="44" t="s">
        <v>43</v>
      </c>
      <c r="C31" s="43">
        <v>18414.773000000001</v>
      </c>
      <c r="D31" s="10"/>
      <c r="E31">
        <f t="shared" si="0"/>
        <v>-15667.150010255127</v>
      </c>
      <c r="F31">
        <f t="shared" si="1"/>
        <v>-15667</v>
      </c>
      <c r="G31">
        <f t="shared" si="2"/>
        <v>-0.33643999999185326</v>
      </c>
      <c r="L31">
        <f t="shared" si="3"/>
        <v>-0.33643999999185326</v>
      </c>
      <c r="O31">
        <f t="shared" ca="1" si="4"/>
        <v>-2.5396553478262862E-2</v>
      </c>
      <c r="Q31" s="2">
        <f t="shared" si="5"/>
        <v>3396.273000000001</v>
      </c>
    </row>
    <row r="32" spans="1:18" x14ac:dyDescent="0.2">
      <c r="A32" s="42" t="s">
        <v>61</v>
      </c>
      <c r="B32" s="44" t="s">
        <v>43</v>
      </c>
      <c r="C32" s="43">
        <v>18423.77</v>
      </c>
      <c r="D32" s="10"/>
      <c r="E32">
        <f t="shared" si="0"/>
        <v>-15663.138471004735</v>
      </c>
      <c r="F32">
        <f t="shared" si="1"/>
        <v>-15663</v>
      </c>
      <c r="G32">
        <f t="shared" si="2"/>
        <v>-0.31055999999443884</v>
      </c>
      <c r="L32">
        <f t="shared" si="3"/>
        <v>-0.31055999999443884</v>
      </c>
      <c r="O32">
        <f t="shared" ca="1" si="4"/>
        <v>-2.5399575118252624E-2</v>
      </c>
      <c r="Q32" s="2">
        <f t="shared" si="5"/>
        <v>3405.2700000000004</v>
      </c>
    </row>
    <row r="33" spans="1:17" x14ac:dyDescent="0.2">
      <c r="A33" s="42" t="s">
        <v>61</v>
      </c>
      <c r="B33" s="44" t="s">
        <v>43</v>
      </c>
      <c r="C33" s="43">
        <v>18477.607</v>
      </c>
      <c r="D33" s="10"/>
      <c r="E33">
        <f t="shared" si="0"/>
        <v>-15639.133887407592</v>
      </c>
      <c r="F33">
        <f t="shared" si="1"/>
        <v>-15639</v>
      </c>
      <c r="G33">
        <f t="shared" si="2"/>
        <v>-0.30027999999219901</v>
      </c>
      <c r="L33">
        <f t="shared" si="3"/>
        <v>-0.30027999999219901</v>
      </c>
      <c r="O33">
        <f t="shared" ca="1" si="4"/>
        <v>-2.5417704958191182E-2</v>
      </c>
      <c r="Q33" s="2">
        <f t="shared" si="5"/>
        <v>3459.107</v>
      </c>
    </row>
    <row r="34" spans="1:17" x14ac:dyDescent="0.2">
      <c r="A34" s="42" t="s">
        <v>61</v>
      </c>
      <c r="B34" s="44" t="s">
        <v>43</v>
      </c>
      <c r="C34" s="43">
        <v>18522.54</v>
      </c>
      <c r="D34" s="10"/>
      <c r="E34">
        <f t="shared" si="0"/>
        <v>-15619.099376666456</v>
      </c>
      <c r="F34">
        <f t="shared" si="1"/>
        <v>-15619</v>
      </c>
      <c r="G34">
        <f t="shared" si="2"/>
        <v>-0.22287999999389285</v>
      </c>
      <c r="L34">
        <f t="shared" si="3"/>
        <v>-0.22287999999389285</v>
      </c>
      <c r="O34">
        <f t="shared" ca="1" si="4"/>
        <v>-2.5432813158139982E-2</v>
      </c>
      <c r="Q34" s="2">
        <f t="shared" si="5"/>
        <v>3504.0400000000009</v>
      </c>
    </row>
    <row r="35" spans="1:17" x14ac:dyDescent="0.2">
      <c r="A35" s="42" t="s">
        <v>61</v>
      </c>
      <c r="B35" s="44" t="s">
        <v>43</v>
      </c>
      <c r="C35" s="43">
        <v>18531.517</v>
      </c>
      <c r="D35" s="10"/>
      <c r="E35">
        <f t="shared" si="0"/>
        <v>-15615.096754920231</v>
      </c>
      <c r="F35">
        <f t="shared" si="1"/>
        <v>-15615</v>
      </c>
      <c r="G35">
        <f t="shared" si="2"/>
        <v>-0.21699999999691499</v>
      </c>
      <c r="L35">
        <f t="shared" si="3"/>
        <v>-0.21699999999691499</v>
      </c>
      <c r="O35">
        <f t="shared" ca="1" si="4"/>
        <v>-2.543583479812974E-2</v>
      </c>
      <c r="Q35" s="2">
        <f t="shared" si="5"/>
        <v>3513.0169999999998</v>
      </c>
    </row>
    <row r="36" spans="1:17" x14ac:dyDescent="0.2">
      <c r="A36" s="42" t="s">
        <v>61</v>
      </c>
      <c r="B36" s="44" t="s">
        <v>43</v>
      </c>
      <c r="C36" s="43">
        <v>18540.509999999998</v>
      </c>
      <c r="D36" s="10"/>
      <c r="E36">
        <f t="shared" si="0"/>
        <v>-15611.08699917067</v>
      </c>
      <c r="F36">
        <f t="shared" si="1"/>
        <v>-15611</v>
      </c>
      <c r="G36">
        <f t="shared" si="2"/>
        <v>-0.19512000000031549</v>
      </c>
      <c r="L36">
        <f t="shared" si="3"/>
        <v>-0.19512000000031549</v>
      </c>
      <c r="O36">
        <f t="shared" ca="1" si="4"/>
        <v>-2.5438856438119502E-2</v>
      </c>
      <c r="Q36" s="2">
        <f t="shared" si="5"/>
        <v>3522.0099999999984</v>
      </c>
    </row>
    <row r="37" spans="1:17" x14ac:dyDescent="0.2">
      <c r="A37" s="42" t="s">
        <v>61</v>
      </c>
      <c r="B37" s="44" t="s">
        <v>43</v>
      </c>
      <c r="C37" s="43">
        <v>18791.767</v>
      </c>
      <c r="D37" s="10"/>
      <c r="E37">
        <f t="shared" si="0"/>
        <v>-15499.057731921988</v>
      </c>
      <c r="F37">
        <f t="shared" si="1"/>
        <v>-15499</v>
      </c>
      <c r="G37">
        <f t="shared" si="2"/>
        <v>-0.12947999999596504</v>
      </c>
      <c r="L37">
        <f t="shared" si="3"/>
        <v>-0.12947999999596504</v>
      </c>
      <c r="O37">
        <f t="shared" ca="1" si="4"/>
        <v>-2.5523462357832781E-2</v>
      </c>
      <c r="Q37" s="2">
        <f t="shared" si="5"/>
        <v>3773.2669999999998</v>
      </c>
    </row>
    <row r="38" spans="1:17" x14ac:dyDescent="0.2">
      <c r="A38" s="42" t="s">
        <v>61</v>
      </c>
      <c r="B38" s="44" t="s">
        <v>373</v>
      </c>
      <c r="C38" s="43">
        <v>18820.688999999998</v>
      </c>
      <c r="D38" s="10"/>
      <c r="E38">
        <f t="shared" si="0"/>
        <v>-15486.162129143295</v>
      </c>
      <c r="F38">
        <f t="shared" si="1"/>
        <v>-15486</v>
      </c>
      <c r="G38">
        <f t="shared" si="2"/>
        <v>-0.36361999999644468</v>
      </c>
      <c r="L38">
        <f t="shared" si="3"/>
        <v>-0.36361999999644468</v>
      </c>
      <c r="O38">
        <f t="shared" ca="1" si="4"/>
        <v>-2.5533282687799502E-2</v>
      </c>
      <c r="Q38" s="2">
        <f t="shared" si="5"/>
        <v>3802.1889999999985</v>
      </c>
    </row>
    <row r="39" spans="1:17" x14ac:dyDescent="0.2">
      <c r="A39" s="42" t="s">
        <v>61</v>
      </c>
      <c r="B39" s="44" t="s">
        <v>373</v>
      </c>
      <c r="C39" s="43">
        <v>18883.531999999999</v>
      </c>
      <c r="D39" s="10"/>
      <c r="E39">
        <f t="shared" si="0"/>
        <v>-15458.14199341888</v>
      </c>
      <c r="F39">
        <f t="shared" si="1"/>
        <v>-15458</v>
      </c>
      <c r="G39">
        <f t="shared" si="2"/>
        <v>-0.31845999999495689</v>
      </c>
      <c r="L39">
        <f t="shared" si="3"/>
        <v>-0.31845999999495689</v>
      </c>
      <c r="O39">
        <f t="shared" ca="1" si="4"/>
        <v>-2.5554434167727822E-2</v>
      </c>
      <c r="Q39" s="2">
        <f t="shared" si="5"/>
        <v>3865.0319999999992</v>
      </c>
    </row>
    <row r="40" spans="1:17" x14ac:dyDescent="0.2">
      <c r="A40" s="42" t="s">
        <v>61</v>
      </c>
      <c r="B40" s="44" t="s">
        <v>373</v>
      </c>
      <c r="C40" s="43">
        <v>19236.522000000001</v>
      </c>
      <c r="D40" s="10"/>
      <c r="E40">
        <f t="shared" si="0"/>
        <v>-15300.752503589292</v>
      </c>
      <c r="F40">
        <f t="shared" si="1"/>
        <v>-15301</v>
      </c>
      <c r="G40">
        <f t="shared" si="2"/>
        <v>0.55508000000190805</v>
      </c>
      <c r="L40">
        <f t="shared" si="3"/>
        <v>0.55508000000190805</v>
      </c>
      <c r="O40">
        <f t="shared" ca="1" si="4"/>
        <v>-2.56730335373259E-2</v>
      </c>
      <c r="Q40" s="2">
        <f t="shared" si="5"/>
        <v>4218.0220000000008</v>
      </c>
    </row>
    <row r="41" spans="1:17" x14ac:dyDescent="0.2">
      <c r="A41" s="42" t="s">
        <v>61</v>
      </c>
      <c r="B41" s="44" t="s">
        <v>373</v>
      </c>
      <c r="C41" s="43">
        <v>19511.732</v>
      </c>
      <c r="D41" s="10"/>
      <c r="E41">
        <f t="shared" si="0"/>
        <v>-15178.043187472689</v>
      </c>
      <c r="F41">
        <f t="shared" si="1"/>
        <v>-15178</v>
      </c>
      <c r="G41">
        <f t="shared" si="2"/>
        <v>-9.6859999994194368E-2</v>
      </c>
      <c r="L41">
        <f t="shared" si="3"/>
        <v>-9.6859999994194368E-2</v>
      </c>
      <c r="O41">
        <f t="shared" ca="1" si="4"/>
        <v>-2.5765948967011017E-2</v>
      </c>
      <c r="Q41" s="2">
        <f t="shared" si="5"/>
        <v>4493.232</v>
      </c>
    </row>
    <row r="42" spans="1:17" x14ac:dyDescent="0.2">
      <c r="A42" s="42" t="s">
        <v>61</v>
      </c>
      <c r="B42" s="44" t="s">
        <v>373</v>
      </c>
      <c r="C42" s="43">
        <v>19829.902999999998</v>
      </c>
      <c r="D42" s="10"/>
      <c r="E42">
        <f t="shared" si="0"/>
        <v>-15036.178626526007</v>
      </c>
      <c r="F42">
        <f t="shared" si="1"/>
        <v>-15036</v>
      </c>
      <c r="G42">
        <f t="shared" si="2"/>
        <v>-0.40062000000034459</v>
      </c>
      <c r="L42">
        <f t="shared" si="3"/>
        <v>-0.40062000000034459</v>
      </c>
      <c r="O42">
        <f t="shared" ca="1" si="4"/>
        <v>-2.58732171866475E-2</v>
      </c>
      <c r="Q42" s="2">
        <f t="shared" si="5"/>
        <v>4811.4029999999984</v>
      </c>
    </row>
    <row r="43" spans="1:17" x14ac:dyDescent="0.2">
      <c r="A43" s="42" t="s">
        <v>61</v>
      </c>
      <c r="B43" s="44" t="s">
        <v>373</v>
      </c>
      <c r="C43" s="43">
        <v>19865.830999999998</v>
      </c>
      <c r="D43" s="10"/>
      <c r="E43">
        <f t="shared" si="0"/>
        <v>-15020.159222036935</v>
      </c>
      <c r="F43">
        <f t="shared" si="1"/>
        <v>-15020</v>
      </c>
      <c r="G43">
        <f t="shared" si="2"/>
        <v>-0.35710000000108266</v>
      </c>
      <c r="L43">
        <f t="shared" si="3"/>
        <v>-0.35710000000108266</v>
      </c>
      <c r="O43">
        <f t="shared" ca="1" si="4"/>
        <v>-2.5885303746606539E-2</v>
      </c>
      <c r="Q43" s="2">
        <f t="shared" si="5"/>
        <v>4847.3309999999983</v>
      </c>
    </row>
    <row r="44" spans="1:17" x14ac:dyDescent="0.2">
      <c r="A44" s="42" t="s">
        <v>61</v>
      </c>
      <c r="B44" s="44" t="s">
        <v>373</v>
      </c>
      <c r="C44" s="43">
        <v>20188.919999999998</v>
      </c>
      <c r="D44" s="10"/>
      <c r="E44">
        <f t="shared" si="0"/>
        <v>-14876.101846815112</v>
      </c>
      <c r="F44">
        <f t="shared" si="1"/>
        <v>-14876</v>
      </c>
      <c r="G44">
        <f t="shared" si="2"/>
        <v>-0.22841999999945983</v>
      </c>
      <c r="L44">
        <f t="shared" si="3"/>
        <v>-0.22841999999945983</v>
      </c>
      <c r="O44">
        <f t="shared" ca="1" si="4"/>
        <v>-2.5994082786237896E-2</v>
      </c>
      <c r="Q44" s="2">
        <f t="shared" si="5"/>
        <v>5170.4199999999983</v>
      </c>
    </row>
    <row r="45" spans="1:17" x14ac:dyDescent="0.2">
      <c r="A45" s="42" t="s">
        <v>61</v>
      </c>
      <c r="B45" s="44" t="s">
        <v>43</v>
      </c>
      <c r="C45" s="43">
        <v>20280.736000000001</v>
      </c>
      <c r="D45" s="10"/>
      <c r="E45">
        <f t="shared" si="0"/>
        <v>-14835.163368676374</v>
      </c>
      <c r="F45">
        <f t="shared" si="1"/>
        <v>-14835</v>
      </c>
      <c r="G45">
        <f t="shared" si="2"/>
        <v>-0.36639999999533757</v>
      </c>
      <c r="L45">
        <f t="shared" si="3"/>
        <v>-0.36639999999533757</v>
      </c>
      <c r="O45">
        <f t="shared" ca="1" si="4"/>
        <v>-2.6025054596132937E-2</v>
      </c>
      <c r="Q45" s="2">
        <f t="shared" si="5"/>
        <v>5262.2360000000008</v>
      </c>
    </row>
    <row r="46" spans="1:17" x14ac:dyDescent="0.2">
      <c r="A46" s="42" t="s">
        <v>61</v>
      </c>
      <c r="B46" s="44" t="s">
        <v>43</v>
      </c>
      <c r="C46" s="43">
        <v>20594.791000000001</v>
      </c>
      <c r="D46" s="10"/>
      <c r="E46">
        <f t="shared" si="0"/>
        <v>-14695.134030087655</v>
      </c>
      <c r="F46">
        <f t="shared" si="1"/>
        <v>-14695</v>
      </c>
      <c r="G46">
        <f t="shared" si="2"/>
        <v>-0.30059999999139109</v>
      </c>
      <c r="L46">
        <f t="shared" si="3"/>
        <v>-0.30059999999139109</v>
      </c>
      <c r="O46">
        <f t="shared" ca="1" si="4"/>
        <v>-2.6130811995774536E-2</v>
      </c>
      <c r="Q46" s="2">
        <f t="shared" si="5"/>
        <v>5576.2910000000011</v>
      </c>
    </row>
    <row r="47" spans="1:17" x14ac:dyDescent="0.2">
      <c r="A47" s="42" t="s">
        <v>61</v>
      </c>
      <c r="B47" s="44" t="s">
        <v>373</v>
      </c>
      <c r="C47" s="43">
        <v>20922.824000000001</v>
      </c>
      <c r="D47" s="10"/>
      <c r="E47">
        <f t="shared" si="0"/>
        <v>-14548.872247835274</v>
      </c>
      <c r="F47">
        <f t="shared" si="1"/>
        <v>-14549</v>
      </c>
      <c r="G47">
        <f t="shared" si="2"/>
        <v>0.2865200000051118</v>
      </c>
      <c r="L47">
        <f t="shared" si="3"/>
        <v>0.2865200000051118</v>
      </c>
      <c r="O47">
        <f t="shared" ca="1" si="4"/>
        <v>-2.6241101855400774E-2</v>
      </c>
      <c r="Q47" s="2">
        <f t="shared" si="5"/>
        <v>5904.3240000000005</v>
      </c>
    </row>
    <row r="48" spans="1:17" x14ac:dyDescent="0.2">
      <c r="A48" s="42" t="s">
        <v>61</v>
      </c>
      <c r="B48" s="44" t="s">
        <v>373</v>
      </c>
      <c r="C48" s="43">
        <v>20964.758999999998</v>
      </c>
      <c r="D48" s="10"/>
      <c r="E48">
        <f t="shared" si="0"/>
        <v>-14530.174470969065</v>
      </c>
      <c r="F48">
        <f t="shared" si="1"/>
        <v>-14530</v>
      </c>
      <c r="G48">
        <f t="shared" si="2"/>
        <v>-0.39129999999931897</v>
      </c>
      <c r="L48">
        <f t="shared" si="3"/>
        <v>-0.39129999999931897</v>
      </c>
      <c r="O48">
        <f t="shared" ca="1" si="4"/>
        <v>-2.6255454645352137E-2</v>
      </c>
      <c r="Q48" s="2">
        <f t="shared" si="5"/>
        <v>5946.2589999999982</v>
      </c>
    </row>
    <row r="49" spans="1:17" x14ac:dyDescent="0.2">
      <c r="A49" s="42" t="s">
        <v>61</v>
      </c>
      <c r="B49" s="44" t="s">
        <v>43</v>
      </c>
      <c r="C49" s="43">
        <v>21011.670999999998</v>
      </c>
      <c r="D49" s="10"/>
      <c r="E49">
        <f t="shared" si="0"/>
        <v>-14509.257573190414</v>
      </c>
      <c r="F49">
        <f t="shared" si="1"/>
        <v>-14509.5</v>
      </c>
      <c r="G49">
        <f t="shared" si="2"/>
        <v>0.54371000000173808</v>
      </c>
      <c r="L49">
        <f t="shared" si="3"/>
        <v>0.54371000000173808</v>
      </c>
      <c r="O49">
        <f t="shared" ca="1" si="4"/>
        <v>-2.6270940550299653E-2</v>
      </c>
      <c r="Q49" s="2">
        <f t="shared" si="5"/>
        <v>5993.1709999999985</v>
      </c>
    </row>
    <row r="50" spans="1:17" x14ac:dyDescent="0.2">
      <c r="A50" s="42" t="s">
        <v>61</v>
      </c>
      <c r="B50" s="44" t="s">
        <v>43</v>
      </c>
      <c r="C50" s="43">
        <v>21370.664000000001</v>
      </c>
      <c r="D50" s="10"/>
      <c r="E50">
        <f t="shared" si="0"/>
        <v>-14349.191494484521</v>
      </c>
      <c r="F50">
        <f t="shared" si="1"/>
        <v>-14349</v>
      </c>
      <c r="G50">
        <f t="shared" si="2"/>
        <v>-0.42947999999523745</v>
      </c>
      <c r="L50">
        <f t="shared" si="3"/>
        <v>-0.42947999999523745</v>
      </c>
      <c r="O50">
        <f t="shared" ca="1" si="4"/>
        <v>-2.6392183854888774E-2</v>
      </c>
      <c r="Q50" s="2">
        <f t="shared" si="5"/>
        <v>6352.1640000000007</v>
      </c>
    </row>
    <row r="51" spans="1:17" x14ac:dyDescent="0.2">
      <c r="A51" s="42" t="s">
        <v>61</v>
      </c>
      <c r="B51" s="44" t="s">
        <v>43</v>
      </c>
      <c r="C51" s="43">
        <v>21991.901999999998</v>
      </c>
      <c r="D51" s="10"/>
      <c r="E51">
        <f t="shared" si="0"/>
        <v>-14072.196871739536</v>
      </c>
      <c r="F51">
        <f t="shared" si="1"/>
        <v>-14072</v>
      </c>
      <c r="G51">
        <f t="shared" si="2"/>
        <v>-0.44153999999616644</v>
      </c>
      <c r="L51">
        <f t="shared" si="3"/>
        <v>-0.44153999999616644</v>
      </c>
      <c r="O51">
        <f t="shared" ca="1" si="4"/>
        <v>-2.6601432424179651E-2</v>
      </c>
      <c r="Q51" s="2">
        <f t="shared" si="5"/>
        <v>6973.4019999999982</v>
      </c>
    </row>
    <row r="52" spans="1:17" x14ac:dyDescent="0.2">
      <c r="A52" s="42" t="s">
        <v>61</v>
      </c>
      <c r="B52" s="44" t="s">
        <v>373</v>
      </c>
      <c r="C52" s="43">
        <v>23178.66</v>
      </c>
      <c r="D52" s="10"/>
      <c r="E52">
        <f t="shared" si="0"/>
        <v>-13543.050901113795</v>
      </c>
      <c r="F52">
        <f t="shared" si="1"/>
        <v>-13543</v>
      </c>
      <c r="G52">
        <f t="shared" si="2"/>
        <v>-0.11415999999735504</v>
      </c>
      <c r="L52">
        <f t="shared" si="3"/>
        <v>-0.11415999999735504</v>
      </c>
      <c r="O52">
        <f t="shared" ca="1" si="4"/>
        <v>-2.7001044312825406E-2</v>
      </c>
      <c r="Q52" s="2">
        <f t="shared" si="5"/>
        <v>8160.16</v>
      </c>
    </row>
    <row r="53" spans="1:17" x14ac:dyDescent="0.2">
      <c r="A53" s="42" t="s">
        <v>61</v>
      </c>
      <c r="B53" s="44" t="s">
        <v>43</v>
      </c>
      <c r="C53" s="43">
        <v>23740.356</v>
      </c>
      <c r="D53" s="10"/>
      <c r="E53">
        <f t="shared" ref="E53:E84" si="6">+(C53-C$7)/C$8</f>
        <v>-13292.60458003014</v>
      </c>
      <c r="F53">
        <f t="shared" ref="F53:F84" si="7">ROUND(2*E53,0)/2</f>
        <v>-13292.5</v>
      </c>
      <c r="G53">
        <f t="shared" ref="G53:G84" si="8">+C53-(C$7+F53*C$8)</f>
        <v>-0.23454999999739812</v>
      </c>
      <c r="L53">
        <f t="shared" si="3"/>
        <v>-0.23454999999739812</v>
      </c>
      <c r="O53">
        <f t="shared" ref="O53:O84" ca="1" si="9">+C$11+C$12*$F53</f>
        <v>-2.7190274517184126E-2</v>
      </c>
      <c r="Q53" s="2">
        <f t="shared" ref="Q53:Q84" si="10">+C53-15018.5</f>
        <v>8721.8559999999998</v>
      </c>
    </row>
    <row r="54" spans="1:17" x14ac:dyDescent="0.2">
      <c r="A54" s="42" t="s">
        <v>61</v>
      </c>
      <c r="B54" s="44" t="s">
        <v>43</v>
      </c>
      <c r="C54" s="43">
        <v>24200.868999999999</v>
      </c>
      <c r="D54" s="10"/>
      <c r="E54">
        <f t="shared" si="6"/>
        <v>-13087.273250162743</v>
      </c>
      <c r="F54">
        <f t="shared" si="7"/>
        <v>-13087.5</v>
      </c>
      <c r="G54">
        <f t="shared" si="8"/>
        <v>0.50855000000228756</v>
      </c>
      <c r="L54">
        <f t="shared" si="3"/>
        <v>0.50855000000228756</v>
      </c>
      <c r="O54">
        <f t="shared" ca="1" si="9"/>
        <v>-2.7345133566659324E-2</v>
      </c>
      <c r="Q54" s="2">
        <f t="shared" si="10"/>
        <v>9182.3689999999988</v>
      </c>
    </row>
    <row r="55" spans="1:17" x14ac:dyDescent="0.2">
      <c r="A55" s="42" t="s">
        <v>61</v>
      </c>
      <c r="B55" s="44" t="s">
        <v>43</v>
      </c>
      <c r="C55" s="43">
        <v>24209.885999999999</v>
      </c>
      <c r="D55" s="10"/>
      <c r="E55">
        <f t="shared" si="6"/>
        <v>-13083.252793408179</v>
      </c>
      <c r="F55">
        <f t="shared" si="7"/>
        <v>-13083.5</v>
      </c>
      <c r="G55">
        <f t="shared" si="8"/>
        <v>0.55443000000377651</v>
      </c>
      <c r="L55">
        <f t="shared" si="3"/>
        <v>0.55443000000377651</v>
      </c>
      <c r="O55">
        <f t="shared" ca="1" si="9"/>
        <v>-2.7348155206649086E-2</v>
      </c>
      <c r="Q55" s="2">
        <f t="shared" si="10"/>
        <v>9191.3859999999986</v>
      </c>
    </row>
    <row r="56" spans="1:17" x14ac:dyDescent="0.2">
      <c r="A56" s="42" t="s">
        <v>61</v>
      </c>
      <c r="B56" s="44" t="s">
        <v>43</v>
      </c>
      <c r="C56" s="43">
        <v>24288.925999999999</v>
      </c>
      <c r="D56" s="10"/>
      <c r="E56">
        <f t="shared" si="6"/>
        <v>-13048.010816932556</v>
      </c>
      <c r="F56">
        <f t="shared" si="7"/>
        <v>-13048</v>
      </c>
      <c r="G56">
        <f t="shared" si="8"/>
        <v>-2.4259999998321291E-2</v>
      </c>
      <c r="L56">
        <f t="shared" si="3"/>
        <v>-2.4259999998321291E-2</v>
      </c>
      <c r="O56">
        <f t="shared" ca="1" si="9"/>
        <v>-2.7374972261558203E-2</v>
      </c>
      <c r="Q56" s="2">
        <f t="shared" si="10"/>
        <v>9270.4259999999995</v>
      </c>
    </row>
    <row r="57" spans="1:17" x14ac:dyDescent="0.2">
      <c r="A57" s="42" t="s">
        <v>61</v>
      </c>
      <c r="B57" s="44" t="s">
        <v>373</v>
      </c>
      <c r="C57" s="43">
        <v>24373.506000000001</v>
      </c>
      <c r="D57" s="10"/>
      <c r="E57">
        <f t="shared" si="6"/>
        <v>-13010.298691802136</v>
      </c>
      <c r="F57">
        <f t="shared" si="7"/>
        <v>-13010.5</v>
      </c>
      <c r="G57">
        <f t="shared" si="8"/>
        <v>0.45149000000674278</v>
      </c>
      <c r="L57">
        <f t="shared" si="3"/>
        <v>0.45149000000674278</v>
      </c>
      <c r="O57">
        <f t="shared" ca="1" si="9"/>
        <v>-2.7403300136462205E-2</v>
      </c>
      <c r="Q57" s="2">
        <f t="shared" si="10"/>
        <v>9355.0060000000012</v>
      </c>
    </row>
    <row r="58" spans="1:17" x14ac:dyDescent="0.2">
      <c r="A58" s="42" t="s">
        <v>61</v>
      </c>
      <c r="B58" s="44" t="s">
        <v>373</v>
      </c>
      <c r="C58" s="43">
        <v>24624.749</v>
      </c>
      <c r="D58" s="10"/>
      <c r="E58">
        <f t="shared" si="6"/>
        <v>-12898.275666806372</v>
      </c>
      <c r="F58">
        <f t="shared" si="7"/>
        <v>-12898.5</v>
      </c>
      <c r="G58">
        <f t="shared" si="8"/>
        <v>0.50313000000460306</v>
      </c>
      <c r="L58">
        <f t="shared" si="3"/>
        <v>0.50313000000460306</v>
      </c>
      <c r="O58">
        <f t="shared" ca="1" si="9"/>
        <v>-2.7487906056175484E-2</v>
      </c>
      <c r="Q58" s="2">
        <f t="shared" si="10"/>
        <v>9606.2489999999998</v>
      </c>
    </row>
    <row r="59" spans="1:17" x14ac:dyDescent="0.2">
      <c r="A59" s="42" t="s">
        <v>61</v>
      </c>
      <c r="B59" s="44" t="s">
        <v>373</v>
      </c>
      <c r="C59" s="43">
        <v>24696.569</v>
      </c>
      <c r="D59" s="10"/>
      <c r="E59">
        <f t="shared" si="6"/>
        <v>-12866.252909335733</v>
      </c>
      <c r="F59">
        <f t="shared" si="7"/>
        <v>-12866.5</v>
      </c>
      <c r="G59">
        <f t="shared" si="8"/>
        <v>0.55417000000306871</v>
      </c>
      <c r="L59">
        <f t="shared" si="3"/>
        <v>0.55417000000306871</v>
      </c>
      <c r="O59">
        <f t="shared" ca="1" si="9"/>
        <v>-2.7512079176093565E-2</v>
      </c>
      <c r="Q59" s="2">
        <f t="shared" si="10"/>
        <v>9678.0689999999995</v>
      </c>
    </row>
    <row r="60" spans="1:17" x14ac:dyDescent="0.2">
      <c r="A60" s="42" t="s">
        <v>61</v>
      </c>
      <c r="B60" s="44" t="s">
        <v>43</v>
      </c>
      <c r="C60" s="43">
        <v>25689.844000000001</v>
      </c>
      <c r="D60" s="10"/>
      <c r="E60">
        <f t="shared" si="6"/>
        <v>-12423.376211665876</v>
      </c>
      <c r="F60">
        <f t="shared" si="7"/>
        <v>-12423.5</v>
      </c>
      <c r="G60">
        <f t="shared" si="8"/>
        <v>0.2776300000041374</v>
      </c>
      <c r="L60">
        <f t="shared" si="3"/>
        <v>0.2776300000041374</v>
      </c>
      <c r="O60">
        <f t="shared" ca="1" si="9"/>
        <v>-2.784672580495948E-2</v>
      </c>
      <c r="Q60" s="2">
        <f t="shared" si="10"/>
        <v>10671.344000000001</v>
      </c>
    </row>
    <row r="61" spans="1:17" x14ac:dyDescent="0.2">
      <c r="A61" s="42" t="s">
        <v>61</v>
      </c>
      <c r="B61" s="44" t="s">
        <v>373</v>
      </c>
      <c r="C61" s="43">
        <v>26095.743999999999</v>
      </c>
      <c r="D61" s="10"/>
      <c r="E61">
        <f t="shared" si="6"/>
        <v>-12242.395464557379</v>
      </c>
      <c r="F61">
        <f t="shared" si="7"/>
        <v>-12242.5</v>
      </c>
      <c r="G61">
        <f t="shared" si="8"/>
        <v>0.23445000000356231</v>
      </c>
      <c r="L61">
        <f t="shared" si="3"/>
        <v>0.23445000000356231</v>
      </c>
      <c r="O61">
        <f t="shared" ca="1" si="9"/>
        <v>-2.7983455014496117E-2</v>
      </c>
      <c r="Q61" s="2">
        <f t="shared" si="10"/>
        <v>11077.243999999999</v>
      </c>
    </row>
    <row r="62" spans="1:17" x14ac:dyDescent="0.2">
      <c r="A62" s="42" t="s">
        <v>61</v>
      </c>
      <c r="B62" s="44" t="s">
        <v>43</v>
      </c>
      <c r="C62" s="43">
        <v>26153.353999999999</v>
      </c>
      <c r="D62" s="10"/>
      <c r="E62">
        <f t="shared" si="6"/>
        <v>-12216.708593798767</v>
      </c>
      <c r="F62">
        <f t="shared" si="7"/>
        <v>-12216.5</v>
      </c>
      <c r="G62">
        <f t="shared" si="8"/>
        <v>-0.4678299999977753</v>
      </c>
      <c r="L62">
        <f t="shared" si="3"/>
        <v>-0.4678299999977753</v>
      </c>
      <c r="O62">
        <f t="shared" ca="1" si="9"/>
        <v>-2.8003095674429559E-2</v>
      </c>
      <c r="Q62" s="2">
        <f t="shared" si="10"/>
        <v>11134.853999999999</v>
      </c>
    </row>
    <row r="63" spans="1:17" x14ac:dyDescent="0.2">
      <c r="A63" s="42" t="s">
        <v>61</v>
      </c>
      <c r="B63" s="44" t="s">
        <v>43</v>
      </c>
      <c r="C63" s="43">
        <v>26183.281999999999</v>
      </c>
      <c r="D63" s="10"/>
      <c r="E63">
        <f t="shared" si="6"/>
        <v>-12203.364440560375</v>
      </c>
      <c r="F63">
        <f t="shared" si="7"/>
        <v>-12203.5</v>
      </c>
      <c r="G63">
        <f t="shared" si="8"/>
        <v>0.30403000000296743</v>
      </c>
      <c r="L63">
        <f t="shared" si="3"/>
        <v>0.30403000000296743</v>
      </c>
      <c r="O63">
        <f t="shared" ca="1" si="9"/>
        <v>-2.8012916004396281E-2</v>
      </c>
      <c r="Q63" s="2">
        <f t="shared" si="10"/>
        <v>11164.781999999999</v>
      </c>
    </row>
    <row r="64" spans="1:17" x14ac:dyDescent="0.2">
      <c r="A64" s="42" t="s">
        <v>61</v>
      </c>
      <c r="B64" s="44" t="s">
        <v>43</v>
      </c>
      <c r="C64" s="43">
        <v>26572.224999999999</v>
      </c>
      <c r="D64" s="10"/>
      <c r="E64">
        <f t="shared" si="6"/>
        <v>-12029.944399361506</v>
      </c>
      <c r="F64">
        <f t="shared" si="7"/>
        <v>-12030</v>
      </c>
      <c r="G64">
        <f t="shared" si="8"/>
        <v>0.12470000000030268</v>
      </c>
      <c r="L64">
        <f t="shared" si="3"/>
        <v>0.12470000000030268</v>
      </c>
      <c r="O64">
        <f t="shared" ca="1" si="9"/>
        <v>-2.814397963895212E-2</v>
      </c>
      <c r="Q64" s="2">
        <f t="shared" si="10"/>
        <v>11553.724999999999</v>
      </c>
    </row>
    <row r="65" spans="1:17" x14ac:dyDescent="0.2">
      <c r="A65" s="27" t="s">
        <v>37</v>
      </c>
      <c r="B65" s="3"/>
      <c r="C65" s="10">
        <v>27156.575000000001</v>
      </c>
      <c r="D65" s="10" t="s">
        <v>13</v>
      </c>
      <c r="E65">
        <f t="shared" si="6"/>
        <v>-11769.397221305699</v>
      </c>
      <c r="F65">
        <f t="shared" si="7"/>
        <v>-11769.5</v>
      </c>
      <c r="G65">
        <f t="shared" si="8"/>
        <v>0.23051000000486965</v>
      </c>
      <c r="H65">
        <f>+G65</f>
        <v>0.23051000000486965</v>
      </c>
      <c r="O65">
        <f t="shared" ca="1" si="9"/>
        <v>-2.8340763943285236E-2</v>
      </c>
      <c r="Q65" s="2">
        <f t="shared" si="10"/>
        <v>12138.075000000001</v>
      </c>
    </row>
    <row r="66" spans="1:17" x14ac:dyDescent="0.2">
      <c r="A66" s="42" t="s">
        <v>195</v>
      </c>
      <c r="B66" s="44" t="s">
        <v>43</v>
      </c>
      <c r="C66" s="43">
        <v>27156.592000000001</v>
      </c>
      <c r="D66" s="10"/>
      <c r="E66">
        <f t="shared" si="6"/>
        <v>-11769.389641427155</v>
      </c>
      <c r="F66">
        <f t="shared" si="7"/>
        <v>-11769.5</v>
      </c>
      <c r="G66">
        <f t="shared" si="8"/>
        <v>0.24751000000469503</v>
      </c>
      <c r="J66">
        <f>+G66</f>
        <v>0.24751000000469503</v>
      </c>
      <c r="O66">
        <f t="shared" ca="1" si="9"/>
        <v>-2.8340763943285236E-2</v>
      </c>
      <c r="Q66" s="2">
        <f t="shared" si="10"/>
        <v>12138.092000000001</v>
      </c>
    </row>
    <row r="67" spans="1:17" x14ac:dyDescent="0.2">
      <c r="A67" s="42" t="s">
        <v>195</v>
      </c>
      <c r="B67" s="44" t="s">
        <v>43</v>
      </c>
      <c r="C67" s="43">
        <v>27183.485000000001</v>
      </c>
      <c r="D67" s="10"/>
      <c r="E67">
        <f t="shared" si="6"/>
        <v>-11757.398719446399</v>
      </c>
      <c r="F67">
        <f t="shared" si="7"/>
        <v>-11757.5</v>
      </c>
      <c r="G67">
        <f t="shared" si="8"/>
        <v>0.2271500000024389</v>
      </c>
      <c r="J67">
        <f>+G67</f>
        <v>0.2271500000024389</v>
      </c>
      <c r="O67">
        <f t="shared" ca="1" si="9"/>
        <v>-2.8349828863254517E-2</v>
      </c>
      <c r="Q67" s="2">
        <f t="shared" si="10"/>
        <v>12164.985000000001</v>
      </c>
    </row>
    <row r="68" spans="1:17" x14ac:dyDescent="0.2">
      <c r="A68" s="42" t="s">
        <v>195</v>
      </c>
      <c r="B68" s="44" t="s">
        <v>43</v>
      </c>
      <c r="C68" s="43">
        <v>27210.396000000001</v>
      </c>
      <c r="D68" s="10"/>
      <c r="E68">
        <f t="shared" si="6"/>
        <v>-11745.399771711891</v>
      </c>
      <c r="F68">
        <f t="shared" si="7"/>
        <v>-11745.5</v>
      </c>
      <c r="G68">
        <f t="shared" si="8"/>
        <v>0.22479000000384985</v>
      </c>
      <c r="J68">
        <f>+G68</f>
        <v>0.22479000000384985</v>
      </c>
      <c r="O68">
        <f t="shared" ca="1" si="9"/>
        <v>-2.8358893783223794E-2</v>
      </c>
      <c r="Q68" s="2">
        <f t="shared" si="10"/>
        <v>12191.896000000001</v>
      </c>
    </row>
    <row r="69" spans="1:17" x14ac:dyDescent="0.2">
      <c r="A69" s="42" t="s">
        <v>61</v>
      </c>
      <c r="B69" s="44" t="s">
        <v>43</v>
      </c>
      <c r="C69" s="43">
        <v>27519.848999999998</v>
      </c>
      <c r="D69" s="10"/>
      <c r="E69">
        <f t="shared" si="6"/>
        <v>-11607.422350832449</v>
      </c>
      <c r="F69">
        <f t="shared" si="7"/>
        <v>-11607.5</v>
      </c>
      <c r="G69">
        <f t="shared" si="8"/>
        <v>0.17415000000255532</v>
      </c>
      <c r="L69">
        <f>+G69</f>
        <v>0.17415000000255532</v>
      </c>
      <c r="O69">
        <f t="shared" ca="1" si="9"/>
        <v>-2.8463140362870516E-2</v>
      </c>
      <c r="Q69" s="2">
        <f t="shared" si="10"/>
        <v>12501.348999999998</v>
      </c>
    </row>
    <row r="70" spans="1:17" x14ac:dyDescent="0.2">
      <c r="A70" s="42" t="s">
        <v>61</v>
      </c>
      <c r="B70" s="44" t="s">
        <v>43</v>
      </c>
      <c r="C70" s="43">
        <v>27537.781999999999</v>
      </c>
      <c r="D70" s="10"/>
      <c r="E70">
        <f t="shared" si="6"/>
        <v>-11599.426470719374</v>
      </c>
      <c r="F70">
        <f t="shared" si="7"/>
        <v>-11599.5</v>
      </c>
      <c r="G70">
        <f t="shared" si="8"/>
        <v>0.16491000000314671</v>
      </c>
      <c r="L70">
        <f>+G70</f>
        <v>0.16491000000314671</v>
      </c>
      <c r="O70">
        <f t="shared" ca="1" si="9"/>
        <v>-2.8469183642850032E-2</v>
      </c>
      <c r="Q70" s="2">
        <f t="shared" si="10"/>
        <v>12519.281999999999</v>
      </c>
    </row>
    <row r="71" spans="1:17" x14ac:dyDescent="0.2">
      <c r="A71" s="42" t="s">
        <v>61</v>
      </c>
      <c r="B71" s="44" t="s">
        <v>43</v>
      </c>
      <c r="C71" s="43">
        <v>27600.65</v>
      </c>
      <c r="D71" s="10"/>
      <c r="E71">
        <f t="shared" si="6"/>
        <v>-11571.395188114748</v>
      </c>
      <c r="F71">
        <f t="shared" si="7"/>
        <v>-11571.5</v>
      </c>
      <c r="G71">
        <f t="shared" si="8"/>
        <v>0.23507000000608969</v>
      </c>
      <c r="L71">
        <f>+G71</f>
        <v>0.23507000000608969</v>
      </c>
      <c r="O71">
        <f t="shared" ca="1" si="9"/>
        <v>-2.8490335122778356E-2</v>
      </c>
      <c r="Q71" s="2">
        <f t="shared" si="10"/>
        <v>12582.150000000001</v>
      </c>
    </row>
    <row r="72" spans="1:17" x14ac:dyDescent="0.2">
      <c r="A72" s="42" t="s">
        <v>195</v>
      </c>
      <c r="B72" s="44" t="s">
        <v>43</v>
      </c>
      <c r="C72" s="43">
        <v>28246.607</v>
      </c>
      <c r="D72" s="10"/>
      <c r="E72">
        <f t="shared" si="6"/>
        <v>-11283.37897609217</v>
      </c>
      <c r="F72">
        <f t="shared" si="7"/>
        <v>-11283.5</v>
      </c>
      <c r="G72">
        <f t="shared" si="8"/>
        <v>0.27143000000432949</v>
      </c>
      <c r="J72">
        <f>+G72</f>
        <v>0.27143000000432949</v>
      </c>
      <c r="O72">
        <f t="shared" ca="1" si="9"/>
        <v>-2.8707893202041073E-2</v>
      </c>
      <c r="Q72" s="2">
        <f t="shared" si="10"/>
        <v>13228.107</v>
      </c>
    </row>
    <row r="73" spans="1:17" x14ac:dyDescent="0.2">
      <c r="A73" s="42" t="s">
        <v>61</v>
      </c>
      <c r="B73" s="44" t="s">
        <v>43</v>
      </c>
      <c r="C73" s="43">
        <v>28309.305</v>
      </c>
      <c r="D73" s="10"/>
      <c r="E73">
        <f t="shared" si="6"/>
        <v>-11255.423492272981</v>
      </c>
      <c r="F73">
        <f t="shared" si="7"/>
        <v>-11255.5</v>
      </c>
      <c r="G73">
        <f t="shared" si="8"/>
        <v>0.17159000000538072</v>
      </c>
      <c r="L73">
        <f t="shared" ref="L73:L79" si="11">+G73</f>
        <v>0.17159000000538072</v>
      </c>
      <c r="O73">
        <f t="shared" ca="1" si="9"/>
        <v>-2.8729044681969393E-2</v>
      </c>
      <c r="Q73" s="2">
        <f t="shared" si="10"/>
        <v>13290.805</v>
      </c>
    </row>
    <row r="74" spans="1:17" x14ac:dyDescent="0.2">
      <c r="A74" s="42" t="s">
        <v>61</v>
      </c>
      <c r="B74" s="44" t="s">
        <v>373</v>
      </c>
      <c r="C74" s="43">
        <v>28329.629000000001</v>
      </c>
      <c r="D74" s="10"/>
      <c r="E74">
        <f t="shared" si="6"/>
        <v>-11246.361524536511</v>
      </c>
      <c r="F74">
        <f t="shared" si="7"/>
        <v>-11246.5</v>
      </c>
      <c r="G74">
        <f t="shared" si="8"/>
        <v>0.31057000000510016</v>
      </c>
      <c r="L74">
        <f t="shared" si="11"/>
        <v>0.31057000000510016</v>
      </c>
      <c r="O74">
        <f t="shared" ca="1" si="9"/>
        <v>-2.8735843371946353E-2</v>
      </c>
      <c r="Q74" s="2">
        <f t="shared" si="10"/>
        <v>13311.129000000001</v>
      </c>
    </row>
    <row r="75" spans="1:17" x14ac:dyDescent="0.2">
      <c r="A75" s="42" t="s">
        <v>61</v>
      </c>
      <c r="B75" s="44" t="s">
        <v>373</v>
      </c>
      <c r="C75" s="43">
        <v>28338.409</v>
      </c>
      <c r="D75" s="10"/>
      <c r="E75">
        <f t="shared" si="6"/>
        <v>-11242.446740206349</v>
      </c>
      <c r="F75">
        <f t="shared" si="7"/>
        <v>-11242.5</v>
      </c>
      <c r="G75">
        <f t="shared" si="8"/>
        <v>0.1194500000019616</v>
      </c>
      <c r="L75">
        <f t="shared" si="11"/>
        <v>0.1194500000019616</v>
      </c>
      <c r="O75">
        <f t="shared" ca="1" si="9"/>
        <v>-2.8738865011936114E-2</v>
      </c>
      <c r="Q75" s="2">
        <f t="shared" si="10"/>
        <v>13319.909</v>
      </c>
    </row>
    <row r="76" spans="1:17" x14ac:dyDescent="0.2">
      <c r="A76" s="42" t="s">
        <v>61</v>
      </c>
      <c r="B76" s="44" t="s">
        <v>43</v>
      </c>
      <c r="C76" s="43">
        <v>28636.788</v>
      </c>
      <c r="D76" s="10"/>
      <c r="E76">
        <f t="shared" si="6"/>
        <v>-11109.406941385243</v>
      </c>
      <c r="F76">
        <f t="shared" si="7"/>
        <v>-11109.5</v>
      </c>
      <c r="G76">
        <f t="shared" si="8"/>
        <v>0.2087100000026112</v>
      </c>
      <c r="L76">
        <f t="shared" si="11"/>
        <v>0.2087100000026112</v>
      </c>
      <c r="O76">
        <f t="shared" ca="1" si="9"/>
        <v>-2.8839334541595631E-2</v>
      </c>
      <c r="Q76" s="2">
        <f t="shared" si="10"/>
        <v>13618.288</v>
      </c>
    </row>
    <row r="77" spans="1:17" x14ac:dyDescent="0.2">
      <c r="A77" s="42" t="s">
        <v>61</v>
      </c>
      <c r="B77" s="44" t="s">
        <v>373</v>
      </c>
      <c r="C77" s="43">
        <v>28754.287</v>
      </c>
      <c r="D77" s="10"/>
      <c r="E77">
        <f t="shared" si="6"/>
        <v>-11057.01705026797</v>
      </c>
      <c r="F77">
        <f t="shared" si="7"/>
        <v>-11057</v>
      </c>
      <c r="G77">
        <f t="shared" si="8"/>
        <v>-3.823999999804073E-2</v>
      </c>
      <c r="L77">
        <f t="shared" si="11"/>
        <v>-3.823999999804073E-2</v>
      </c>
      <c r="O77">
        <f t="shared" ca="1" si="9"/>
        <v>-2.8878993566461231E-2</v>
      </c>
      <c r="Q77" s="2">
        <f t="shared" si="10"/>
        <v>13735.787</v>
      </c>
    </row>
    <row r="78" spans="1:17" x14ac:dyDescent="0.2">
      <c r="A78" s="42" t="s">
        <v>61</v>
      </c>
      <c r="B78" s="44" t="s">
        <v>43</v>
      </c>
      <c r="C78" s="43">
        <v>28995.571</v>
      </c>
      <c r="D78" s="10"/>
      <c r="E78">
        <f t="shared" si="6"/>
        <v>-10949.434496473126</v>
      </c>
      <c r="F78">
        <f t="shared" si="7"/>
        <v>-10949.5</v>
      </c>
      <c r="G78">
        <f t="shared" si="8"/>
        <v>0.1469100000031176</v>
      </c>
      <c r="L78">
        <f t="shared" si="11"/>
        <v>0.1469100000031176</v>
      </c>
      <c r="O78">
        <f t="shared" ca="1" si="9"/>
        <v>-2.896020014118603E-2</v>
      </c>
      <c r="Q78" s="2">
        <f t="shared" si="10"/>
        <v>13977.071</v>
      </c>
    </row>
    <row r="79" spans="1:17" x14ac:dyDescent="0.2">
      <c r="A79" s="42" t="s">
        <v>61</v>
      </c>
      <c r="B79" s="44" t="s">
        <v>373</v>
      </c>
      <c r="C79" s="43">
        <v>29015.716</v>
      </c>
      <c r="D79" s="10"/>
      <c r="E79">
        <f t="shared" si="6"/>
        <v>-10940.452340398968</v>
      </c>
      <c r="F79">
        <f t="shared" si="7"/>
        <v>-10940.5</v>
      </c>
      <c r="G79">
        <f t="shared" si="8"/>
        <v>0.10689000000274973</v>
      </c>
      <c r="L79">
        <f t="shared" si="11"/>
        <v>0.10689000000274973</v>
      </c>
      <c r="O79">
        <f t="shared" ca="1" si="9"/>
        <v>-2.896699883116299E-2</v>
      </c>
      <c r="Q79" s="2">
        <f t="shared" si="10"/>
        <v>13997.216</v>
      </c>
    </row>
    <row r="80" spans="1:17" x14ac:dyDescent="0.2">
      <c r="A80" s="42" t="s">
        <v>195</v>
      </c>
      <c r="B80" s="44" t="s">
        <v>43</v>
      </c>
      <c r="C80" s="43">
        <v>29022.441999999999</v>
      </c>
      <c r="D80" s="10"/>
      <c r="E80">
        <f t="shared" si="6"/>
        <v>-10937.453383746955</v>
      </c>
      <c r="F80">
        <f t="shared" si="7"/>
        <v>-10937.5</v>
      </c>
      <c r="G80">
        <f t="shared" si="8"/>
        <v>0.10455000000365544</v>
      </c>
      <c r="J80">
        <f>+G80</f>
        <v>0.10455000000365544</v>
      </c>
      <c r="O80">
        <f t="shared" ca="1" si="9"/>
        <v>-2.8969265061155311E-2</v>
      </c>
      <c r="Q80" s="2">
        <f t="shared" si="10"/>
        <v>14003.941999999999</v>
      </c>
    </row>
    <row r="81" spans="1:17" x14ac:dyDescent="0.2">
      <c r="A81" s="42" t="s">
        <v>195</v>
      </c>
      <c r="B81" s="44" t="s">
        <v>373</v>
      </c>
      <c r="C81" s="43">
        <v>29365.556</v>
      </c>
      <c r="D81" s="10"/>
      <c r="E81">
        <f t="shared" si="6"/>
        <v>-10784.467357475987</v>
      </c>
      <c r="F81">
        <f t="shared" si="7"/>
        <v>-10784.5</v>
      </c>
      <c r="G81">
        <f t="shared" si="8"/>
        <v>7.3210000002291054E-2</v>
      </c>
      <c r="J81">
        <f>+G81</f>
        <v>7.3210000002291054E-2</v>
      </c>
      <c r="O81">
        <f t="shared" ca="1" si="9"/>
        <v>-2.9084842790763628E-2</v>
      </c>
      <c r="Q81" s="2">
        <f t="shared" si="10"/>
        <v>14347.056</v>
      </c>
    </row>
    <row r="82" spans="1:17" x14ac:dyDescent="0.2">
      <c r="A82" s="42" t="s">
        <v>195</v>
      </c>
      <c r="B82" s="44" t="s">
        <v>373</v>
      </c>
      <c r="C82" s="43">
        <v>29374.517</v>
      </c>
      <c r="D82" s="10"/>
      <c r="E82">
        <f t="shared" si="6"/>
        <v>-10780.471869733097</v>
      </c>
      <c r="F82">
        <f t="shared" si="7"/>
        <v>-10780.5</v>
      </c>
      <c r="G82">
        <f t="shared" si="8"/>
        <v>6.309000000328524E-2</v>
      </c>
      <c r="J82">
        <f>+G82</f>
        <v>6.309000000328524E-2</v>
      </c>
      <c r="O82">
        <f t="shared" ca="1" si="9"/>
        <v>-2.9087864430753389E-2</v>
      </c>
      <c r="Q82" s="2">
        <f t="shared" si="10"/>
        <v>14356.017</v>
      </c>
    </row>
    <row r="83" spans="1:17" x14ac:dyDescent="0.2">
      <c r="A83" s="42" t="s">
        <v>61</v>
      </c>
      <c r="B83" s="44" t="s">
        <v>373</v>
      </c>
      <c r="C83" s="43">
        <v>29428.416000000001</v>
      </c>
      <c r="D83" s="10"/>
      <c r="E83">
        <f t="shared" si="6"/>
        <v>-10756.43964187303</v>
      </c>
      <c r="F83">
        <f t="shared" si="7"/>
        <v>-10756.5</v>
      </c>
      <c r="G83">
        <f t="shared" si="8"/>
        <v>0.13537000000360422</v>
      </c>
      <c r="L83">
        <f t="shared" ref="L83:L90" si="12">+G83</f>
        <v>0.13537000000360422</v>
      </c>
      <c r="O83">
        <f t="shared" ca="1" si="9"/>
        <v>-2.9105994270691951E-2</v>
      </c>
      <c r="Q83" s="2">
        <f t="shared" si="10"/>
        <v>14409.916000000001</v>
      </c>
    </row>
    <row r="84" spans="1:17" x14ac:dyDescent="0.2">
      <c r="A84" s="42" t="s">
        <v>61</v>
      </c>
      <c r="B84" s="44" t="s">
        <v>43</v>
      </c>
      <c r="C84" s="43">
        <v>29699.842000000001</v>
      </c>
      <c r="D84" s="10"/>
      <c r="E84">
        <f t="shared" si="6"/>
        <v>-10635.417517545187</v>
      </c>
      <c r="F84">
        <f t="shared" si="7"/>
        <v>-10635.5</v>
      </c>
      <c r="G84">
        <f t="shared" si="8"/>
        <v>0.18499000000520027</v>
      </c>
      <c r="L84">
        <f t="shared" si="12"/>
        <v>0.18499000000520027</v>
      </c>
      <c r="O84">
        <f t="shared" ca="1" si="9"/>
        <v>-2.919739888038219E-2</v>
      </c>
      <c r="Q84" s="2">
        <f t="shared" si="10"/>
        <v>14681.342000000001</v>
      </c>
    </row>
    <row r="85" spans="1:17" x14ac:dyDescent="0.2">
      <c r="A85" s="42" t="s">
        <v>61</v>
      </c>
      <c r="B85" s="44" t="s">
        <v>43</v>
      </c>
      <c r="C85" s="43">
        <v>29708.805</v>
      </c>
      <c r="D85" s="10"/>
      <c r="E85">
        <f t="shared" ref="E85:E116" si="13">+(C85-C$7)/C$8</f>
        <v>-10631.421138051881</v>
      </c>
      <c r="F85">
        <f t="shared" ref="F85:F116" si="14">ROUND(2*E85,0)/2</f>
        <v>-10631.5</v>
      </c>
      <c r="G85">
        <f t="shared" ref="G85:G116" si="15">+C85-(C$7+F85*C$8)</f>
        <v>0.17687000000296393</v>
      </c>
      <c r="L85">
        <f t="shared" si="12"/>
        <v>0.17687000000296393</v>
      </c>
      <c r="O85">
        <f t="shared" ref="O85:O116" ca="1" si="16">+C$11+C$12*$F85</f>
        <v>-2.9200420520371948E-2</v>
      </c>
      <c r="Q85" s="2">
        <f t="shared" ref="Q85:Q116" si="17">+C85-15018.5</f>
        <v>14690.305</v>
      </c>
    </row>
    <row r="86" spans="1:17" x14ac:dyDescent="0.2">
      <c r="A86" s="42" t="s">
        <v>61</v>
      </c>
      <c r="B86" s="44" t="s">
        <v>43</v>
      </c>
      <c r="C86" s="43">
        <v>29807.385999999999</v>
      </c>
      <c r="D86" s="10"/>
      <c r="E86">
        <f t="shared" si="13"/>
        <v>-10587.466314128002</v>
      </c>
      <c r="F86">
        <f t="shared" si="14"/>
        <v>-10587.5</v>
      </c>
      <c r="G86">
        <f t="shared" si="15"/>
        <v>7.5550000001385342E-2</v>
      </c>
      <c r="L86">
        <f t="shared" si="12"/>
        <v>7.5550000001385342E-2</v>
      </c>
      <c r="O86">
        <f t="shared" ca="1" si="16"/>
        <v>-2.9233658560259307E-2</v>
      </c>
      <c r="Q86" s="2">
        <f t="shared" si="17"/>
        <v>14788.885999999999</v>
      </c>
    </row>
    <row r="87" spans="1:17" x14ac:dyDescent="0.2">
      <c r="A87" s="42" t="s">
        <v>61</v>
      </c>
      <c r="B87" s="44" t="s">
        <v>43</v>
      </c>
      <c r="C87" s="43">
        <v>29843.264999999999</v>
      </c>
      <c r="D87" s="10"/>
      <c r="E87">
        <f t="shared" si="13"/>
        <v>-10571.468757524142</v>
      </c>
      <c r="F87">
        <f t="shared" si="14"/>
        <v>-10571.5</v>
      </c>
      <c r="G87">
        <f t="shared" si="15"/>
        <v>7.0070000001578592E-2</v>
      </c>
      <c r="L87">
        <f t="shared" si="12"/>
        <v>7.0070000001578592E-2</v>
      </c>
      <c r="O87">
        <f t="shared" ca="1" si="16"/>
        <v>-2.9245745120218346E-2</v>
      </c>
      <c r="Q87" s="2">
        <f t="shared" si="17"/>
        <v>14824.764999999999</v>
      </c>
    </row>
    <row r="88" spans="1:17" x14ac:dyDescent="0.2">
      <c r="A88" s="42" t="s">
        <v>61</v>
      </c>
      <c r="B88" s="44" t="s">
        <v>43</v>
      </c>
      <c r="C88" s="43">
        <v>30050.897000000001</v>
      </c>
      <c r="D88" s="10"/>
      <c r="E88">
        <f t="shared" si="13"/>
        <v>-10478.890796243946</v>
      </c>
      <c r="F88">
        <f t="shared" si="14"/>
        <v>-10479</v>
      </c>
      <c r="G88">
        <f t="shared" si="15"/>
        <v>0.24492000000464031</v>
      </c>
      <c r="L88">
        <f t="shared" si="12"/>
        <v>0.24492000000464031</v>
      </c>
      <c r="O88">
        <f t="shared" ca="1" si="16"/>
        <v>-2.9315620544981547E-2</v>
      </c>
      <c r="Q88" s="2">
        <f t="shared" si="17"/>
        <v>15032.397000000001</v>
      </c>
    </row>
    <row r="89" spans="1:17" x14ac:dyDescent="0.2">
      <c r="A89" s="42" t="s">
        <v>61</v>
      </c>
      <c r="B89" s="44" t="s">
        <v>43</v>
      </c>
      <c r="C89" s="43">
        <v>30083.792000000001</v>
      </c>
      <c r="D89" s="10"/>
      <c r="E89">
        <f t="shared" si="13"/>
        <v>-10464.223731262093</v>
      </c>
      <c r="F89">
        <f t="shared" si="14"/>
        <v>-10464</v>
      </c>
      <c r="G89">
        <f t="shared" si="15"/>
        <v>-0.50177999999505118</v>
      </c>
      <c r="L89">
        <f t="shared" si="12"/>
        <v>-0.50177999999505118</v>
      </c>
      <c r="O89">
        <f t="shared" ca="1" si="16"/>
        <v>-2.9326951694943149E-2</v>
      </c>
      <c r="Q89" s="2">
        <f t="shared" si="17"/>
        <v>15065.292000000001</v>
      </c>
    </row>
    <row r="90" spans="1:17" x14ac:dyDescent="0.2">
      <c r="A90" s="42" t="s">
        <v>61</v>
      </c>
      <c r="B90" s="44" t="s">
        <v>43</v>
      </c>
      <c r="C90" s="43">
        <v>30085.465</v>
      </c>
      <c r="D90" s="10"/>
      <c r="E90">
        <f t="shared" si="13"/>
        <v>-10463.477782038362</v>
      </c>
      <c r="F90">
        <f t="shared" si="14"/>
        <v>-10463.5</v>
      </c>
      <c r="G90">
        <f t="shared" si="15"/>
        <v>4.9830000003566965E-2</v>
      </c>
      <c r="L90">
        <f t="shared" si="12"/>
        <v>4.9830000003566965E-2</v>
      </c>
      <c r="O90">
        <f t="shared" ca="1" si="16"/>
        <v>-2.9327329399941867E-2</v>
      </c>
      <c r="Q90" s="2">
        <f t="shared" si="17"/>
        <v>15066.965</v>
      </c>
    </row>
    <row r="91" spans="1:17" x14ac:dyDescent="0.2">
      <c r="A91" s="42" t="s">
        <v>195</v>
      </c>
      <c r="B91" s="44" t="s">
        <v>43</v>
      </c>
      <c r="C91" s="43">
        <v>30103.508000000002</v>
      </c>
      <c r="D91" s="10"/>
      <c r="E91">
        <f t="shared" si="13"/>
        <v>-10455.432855652358</v>
      </c>
      <c r="F91">
        <f t="shared" si="14"/>
        <v>-10455.5</v>
      </c>
      <c r="G91">
        <f t="shared" si="15"/>
        <v>0.15059000000474043</v>
      </c>
      <c r="J91">
        <f>+G91</f>
        <v>0.15059000000474043</v>
      </c>
      <c r="O91">
        <f t="shared" ca="1" si="16"/>
        <v>-2.9333372679921386E-2</v>
      </c>
      <c r="Q91" s="2">
        <f t="shared" si="17"/>
        <v>15085.008000000002</v>
      </c>
    </row>
    <row r="92" spans="1:17" x14ac:dyDescent="0.2">
      <c r="A92" s="42" t="s">
        <v>61</v>
      </c>
      <c r="B92" s="44" t="s">
        <v>373</v>
      </c>
      <c r="C92" s="43">
        <v>30473.392</v>
      </c>
      <c r="D92" s="10"/>
      <c r="E92">
        <f t="shared" si="13"/>
        <v>-10290.510750051275</v>
      </c>
      <c r="F92">
        <f t="shared" si="14"/>
        <v>-10290.5</v>
      </c>
      <c r="G92">
        <f t="shared" si="15"/>
        <v>-2.4109999998472631E-2</v>
      </c>
      <c r="L92">
        <f t="shared" ref="L92:L105" si="18">+G92</f>
        <v>-2.4109999998472631E-2</v>
      </c>
      <c r="O92">
        <f t="shared" ca="1" si="16"/>
        <v>-2.9458015329498988E-2</v>
      </c>
      <c r="Q92" s="2">
        <f t="shared" si="17"/>
        <v>15454.892</v>
      </c>
    </row>
    <row r="93" spans="1:17" x14ac:dyDescent="0.2">
      <c r="A93" s="42" t="s">
        <v>61</v>
      </c>
      <c r="B93" s="44" t="s">
        <v>43</v>
      </c>
      <c r="C93" s="43">
        <v>30475.758999999998</v>
      </c>
      <c r="D93" s="10"/>
      <c r="E93">
        <f t="shared" si="13"/>
        <v>-10289.455363432882</v>
      </c>
      <c r="F93">
        <f t="shared" si="14"/>
        <v>-10289.5</v>
      </c>
      <c r="G93">
        <f t="shared" si="15"/>
        <v>0.10011000000304193</v>
      </c>
      <c r="L93">
        <f t="shared" si="18"/>
        <v>0.10011000000304193</v>
      </c>
      <c r="O93">
        <f t="shared" ca="1" si="16"/>
        <v>-2.9458770739496425E-2</v>
      </c>
      <c r="Q93" s="2">
        <f t="shared" si="17"/>
        <v>15457.258999999998</v>
      </c>
    </row>
    <row r="94" spans="1:17" x14ac:dyDescent="0.2">
      <c r="A94" s="42" t="s">
        <v>61</v>
      </c>
      <c r="B94" s="44" t="s">
        <v>43</v>
      </c>
      <c r="C94" s="43">
        <v>30879.293000000001</v>
      </c>
      <c r="D94" s="10"/>
      <c r="E94">
        <f t="shared" si="13"/>
        <v>-10109.529557067566</v>
      </c>
      <c r="F94">
        <f t="shared" si="14"/>
        <v>-10109.5</v>
      </c>
      <c r="G94">
        <f t="shared" si="15"/>
        <v>-6.6289999995206017E-2</v>
      </c>
      <c r="L94">
        <f t="shared" si="18"/>
        <v>-6.6289999995206017E-2</v>
      </c>
      <c r="O94">
        <f t="shared" ca="1" si="16"/>
        <v>-2.9594744539035624E-2</v>
      </c>
      <c r="Q94" s="2">
        <f t="shared" si="17"/>
        <v>15860.793000000001</v>
      </c>
    </row>
    <row r="95" spans="1:17" x14ac:dyDescent="0.2">
      <c r="A95" s="42" t="s">
        <v>61</v>
      </c>
      <c r="B95" s="44" t="s">
        <v>373</v>
      </c>
      <c r="C95" s="43">
        <v>31168.806</v>
      </c>
      <c r="D95" s="10"/>
      <c r="E95">
        <f t="shared" si="13"/>
        <v>-9980.4428878445487</v>
      </c>
      <c r="F95">
        <f t="shared" si="14"/>
        <v>-9980.5</v>
      </c>
      <c r="G95">
        <f t="shared" si="15"/>
        <v>0.12809000000197557</v>
      </c>
      <c r="L95">
        <f t="shared" si="18"/>
        <v>0.12809000000197557</v>
      </c>
      <c r="O95">
        <f t="shared" ca="1" si="16"/>
        <v>-2.9692192428705383E-2</v>
      </c>
      <c r="Q95" s="2">
        <f t="shared" si="17"/>
        <v>16150.306</v>
      </c>
    </row>
    <row r="96" spans="1:17" x14ac:dyDescent="0.2">
      <c r="A96" s="42" t="s">
        <v>61</v>
      </c>
      <c r="B96" s="44" t="s">
        <v>373</v>
      </c>
      <c r="C96" s="43">
        <v>31261.385999999999</v>
      </c>
      <c r="D96" s="10"/>
      <c r="E96">
        <f t="shared" si="13"/>
        <v>-9939.1637610465568</v>
      </c>
      <c r="F96">
        <f t="shared" si="14"/>
        <v>-9939</v>
      </c>
      <c r="G96">
        <f t="shared" si="15"/>
        <v>-0.36727999999857275</v>
      </c>
      <c r="L96">
        <f t="shared" si="18"/>
        <v>-0.36727999999857275</v>
      </c>
      <c r="O96">
        <f t="shared" ca="1" si="16"/>
        <v>-2.9723541943599142E-2</v>
      </c>
      <c r="Q96" s="2">
        <f t="shared" si="17"/>
        <v>16242.885999999999</v>
      </c>
    </row>
    <row r="97" spans="1:17" x14ac:dyDescent="0.2">
      <c r="A97" s="42" t="s">
        <v>61</v>
      </c>
      <c r="B97" s="44" t="s">
        <v>373</v>
      </c>
      <c r="C97" s="43">
        <v>31312.287</v>
      </c>
      <c r="D97" s="10"/>
      <c r="E97">
        <f t="shared" si="13"/>
        <v>-9916.4682670614129</v>
      </c>
      <c r="F97">
        <f t="shared" si="14"/>
        <v>-9916.5</v>
      </c>
      <c r="G97">
        <f t="shared" si="15"/>
        <v>7.1170000002894085E-2</v>
      </c>
      <c r="L97">
        <f t="shared" si="18"/>
        <v>7.1170000002894085E-2</v>
      </c>
      <c r="O97">
        <f t="shared" ca="1" si="16"/>
        <v>-2.9740538668541542E-2</v>
      </c>
      <c r="Q97" s="2">
        <f t="shared" si="17"/>
        <v>16293.787</v>
      </c>
    </row>
    <row r="98" spans="1:17" x14ac:dyDescent="0.2">
      <c r="A98" s="42" t="s">
        <v>61</v>
      </c>
      <c r="B98" s="44" t="s">
        <v>43</v>
      </c>
      <c r="C98" s="43">
        <v>31879.499</v>
      </c>
      <c r="D98" s="10"/>
      <c r="E98">
        <f t="shared" si="13"/>
        <v>-9663.5624983279668</v>
      </c>
      <c r="F98">
        <f t="shared" si="14"/>
        <v>-9663.5</v>
      </c>
      <c r="G98">
        <f t="shared" si="15"/>
        <v>-0.14016999999876134</v>
      </c>
      <c r="L98">
        <f t="shared" si="18"/>
        <v>-0.14016999999876134</v>
      </c>
      <c r="O98">
        <f t="shared" ca="1" si="16"/>
        <v>-2.9931657397893861E-2</v>
      </c>
      <c r="Q98" s="2">
        <f t="shared" si="17"/>
        <v>16860.999</v>
      </c>
    </row>
    <row r="99" spans="1:17" x14ac:dyDescent="0.2">
      <c r="A99" s="42" t="s">
        <v>61</v>
      </c>
      <c r="B99" s="44" t="s">
        <v>43</v>
      </c>
      <c r="C99" s="43">
        <v>32041.225999999999</v>
      </c>
      <c r="D99" s="10"/>
      <c r="E99">
        <f t="shared" si="13"/>
        <v>-9591.4524384915148</v>
      </c>
      <c r="F99">
        <f t="shared" si="14"/>
        <v>-9591.5</v>
      </c>
      <c r="G99">
        <f t="shared" si="15"/>
        <v>0.10667000000103144</v>
      </c>
      <c r="L99">
        <f t="shared" si="18"/>
        <v>0.10667000000103144</v>
      </c>
      <c r="O99">
        <f t="shared" ca="1" si="16"/>
        <v>-2.9986046917709543E-2</v>
      </c>
      <c r="Q99" s="2">
        <f t="shared" si="17"/>
        <v>17022.725999999999</v>
      </c>
    </row>
    <row r="100" spans="1:17" x14ac:dyDescent="0.2">
      <c r="A100" s="42" t="s">
        <v>61</v>
      </c>
      <c r="B100" s="44" t="s">
        <v>43</v>
      </c>
      <c r="C100" s="43">
        <v>32314.692999999999</v>
      </c>
      <c r="D100" s="10"/>
      <c r="E100">
        <f t="shared" si="13"/>
        <v>-9469.5202828632318</v>
      </c>
      <c r="F100">
        <f t="shared" si="14"/>
        <v>-9469.5</v>
      </c>
      <c r="G100">
        <f t="shared" si="15"/>
        <v>-4.5489999996789265E-2</v>
      </c>
      <c r="L100">
        <f t="shared" si="18"/>
        <v>-4.5489999996789265E-2</v>
      </c>
      <c r="O100">
        <f t="shared" ca="1" si="16"/>
        <v>-3.0078206937397219E-2</v>
      </c>
      <c r="Q100" s="2">
        <f t="shared" si="17"/>
        <v>17296.192999999999</v>
      </c>
    </row>
    <row r="101" spans="1:17" x14ac:dyDescent="0.2">
      <c r="A101" s="42" t="s">
        <v>61</v>
      </c>
      <c r="B101" s="44" t="s">
        <v>43</v>
      </c>
      <c r="C101" s="43">
        <v>32332.643</v>
      </c>
      <c r="D101" s="10"/>
      <c r="E101">
        <f t="shared" si="13"/>
        <v>-9461.5168228716138</v>
      </c>
      <c r="F101">
        <f t="shared" si="14"/>
        <v>-9461.5</v>
      </c>
      <c r="G101">
        <f t="shared" si="15"/>
        <v>-3.7729999996372499E-2</v>
      </c>
      <c r="L101">
        <f t="shared" si="18"/>
        <v>-3.7729999996372499E-2</v>
      </c>
      <c r="O101">
        <f t="shared" ca="1" si="16"/>
        <v>-3.0084250217376741E-2</v>
      </c>
      <c r="Q101" s="2">
        <f t="shared" si="17"/>
        <v>17314.143</v>
      </c>
    </row>
    <row r="102" spans="1:17" x14ac:dyDescent="0.2">
      <c r="A102" s="42" t="s">
        <v>61</v>
      </c>
      <c r="B102" s="44" t="s">
        <v>43</v>
      </c>
      <c r="C102" s="43">
        <v>32359.613000000001</v>
      </c>
      <c r="D102" s="10"/>
      <c r="E102">
        <f t="shared" si="13"/>
        <v>-9449.4915684998068</v>
      </c>
      <c r="F102">
        <f t="shared" si="14"/>
        <v>-9449.5</v>
      </c>
      <c r="G102">
        <f t="shared" si="15"/>
        <v>1.8910000002506422E-2</v>
      </c>
      <c r="L102">
        <f t="shared" si="18"/>
        <v>1.8910000002506422E-2</v>
      </c>
      <c r="O102">
        <f t="shared" ca="1" si="16"/>
        <v>-3.0093315137346019E-2</v>
      </c>
      <c r="Q102" s="2">
        <f t="shared" si="17"/>
        <v>17341.113000000001</v>
      </c>
    </row>
    <row r="103" spans="1:17" x14ac:dyDescent="0.2">
      <c r="A103" s="42" t="s">
        <v>61</v>
      </c>
      <c r="B103" s="44" t="s">
        <v>373</v>
      </c>
      <c r="C103" s="43">
        <v>32671.396000000001</v>
      </c>
      <c r="D103" s="10"/>
      <c r="E103">
        <f t="shared" si="13"/>
        <v>-9310.4752583846821</v>
      </c>
      <c r="F103">
        <f t="shared" si="14"/>
        <v>-9310.5</v>
      </c>
      <c r="G103">
        <f t="shared" si="15"/>
        <v>5.5490000002464512E-2</v>
      </c>
      <c r="L103">
        <f t="shared" si="18"/>
        <v>5.5490000002464512E-2</v>
      </c>
      <c r="O103">
        <f t="shared" ca="1" si="16"/>
        <v>-3.0198317126990178E-2</v>
      </c>
      <c r="Q103" s="2">
        <f t="shared" si="17"/>
        <v>17652.896000000001</v>
      </c>
    </row>
    <row r="104" spans="1:17" x14ac:dyDescent="0.2">
      <c r="A104" s="42" t="s">
        <v>61</v>
      </c>
      <c r="B104" s="44" t="s">
        <v>43</v>
      </c>
      <c r="C104" s="43">
        <v>33095.216999999997</v>
      </c>
      <c r="D104" s="10"/>
      <c r="E104">
        <f t="shared" si="13"/>
        <v>-9121.5039816656117</v>
      </c>
      <c r="F104">
        <f t="shared" si="14"/>
        <v>-9121.5</v>
      </c>
      <c r="G104">
        <f t="shared" si="15"/>
        <v>-8.9300000036018901E-3</v>
      </c>
      <c r="L104">
        <f t="shared" si="18"/>
        <v>-8.9300000036018901E-3</v>
      </c>
      <c r="O104">
        <f t="shared" ca="1" si="16"/>
        <v>-3.0341089616506337E-2</v>
      </c>
      <c r="Q104" s="2">
        <f t="shared" si="17"/>
        <v>18076.716999999997</v>
      </c>
    </row>
    <row r="105" spans="1:17" x14ac:dyDescent="0.2">
      <c r="A105" s="42" t="s">
        <v>61</v>
      </c>
      <c r="B105" s="44" t="s">
        <v>373</v>
      </c>
      <c r="C105" s="43">
        <v>33456.273000000001</v>
      </c>
      <c r="D105" s="10"/>
      <c r="E105">
        <f t="shared" si="13"/>
        <v>-8960.5180624046916</v>
      </c>
      <c r="F105">
        <f t="shared" si="14"/>
        <v>-8960.5</v>
      </c>
      <c r="G105">
        <f t="shared" si="15"/>
        <v>-4.050999999162741E-2</v>
      </c>
      <c r="L105">
        <f t="shared" si="18"/>
        <v>-4.050999999162741E-2</v>
      </c>
      <c r="O105">
        <f t="shared" ca="1" si="16"/>
        <v>-3.0462710626094177E-2</v>
      </c>
      <c r="Q105" s="2">
        <f t="shared" si="17"/>
        <v>18437.773000000001</v>
      </c>
    </row>
    <row r="106" spans="1:17" x14ac:dyDescent="0.2">
      <c r="A106" s="42" t="s">
        <v>195</v>
      </c>
      <c r="B106" s="44" t="s">
        <v>43</v>
      </c>
      <c r="C106" s="43">
        <v>33718.591999999997</v>
      </c>
      <c r="D106" s="10"/>
      <c r="E106">
        <f t="shared" si="13"/>
        <v>-8843.5565236001748</v>
      </c>
      <c r="F106">
        <f t="shared" si="14"/>
        <v>-8843.5</v>
      </c>
      <c r="G106">
        <f t="shared" si="15"/>
        <v>-0.12676999999530381</v>
      </c>
      <c r="J106">
        <f t="shared" ref="J106:J126" si="19">+G106</f>
        <v>-0.12676999999530381</v>
      </c>
      <c r="O106">
        <f t="shared" ca="1" si="16"/>
        <v>-3.0551093595794655E-2</v>
      </c>
      <c r="Q106" s="2">
        <f t="shared" si="17"/>
        <v>18700.091999999997</v>
      </c>
    </row>
    <row r="107" spans="1:17" x14ac:dyDescent="0.2">
      <c r="A107" s="42" t="s">
        <v>195</v>
      </c>
      <c r="B107" s="44" t="s">
        <v>43</v>
      </c>
      <c r="C107" s="43">
        <v>33736.531999999999</v>
      </c>
      <c r="D107" s="10"/>
      <c r="E107">
        <f t="shared" si="13"/>
        <v>-8835.5575223606411</v>
      </c>
      <c r="F107">
        <f t="shared" si="14"/>
        <v>-8835.5</v>
      </c>
      <c r="G107">
        <f t="shared" si="15"/>
        <v>-0.12900999999692431</v>
      </c>
      <c r="J107">
        <f t="shared" si="19"/>
        <v>-0.12900999999692431</v>
      </c>
      <c r="O107">
        <f t="shared" ca="1" si="16"/>
        <v>-3.0557136875774174E-2</v>
      </c>
      <c r="Q107" s="2">
        <f t="shared" si="17"/>
        <v>18718.031999999999</v>
      </c>
    </row>
    <row r="108" spans="1:17" x14ac:dyDescent="0.2">
      <c r="A108" s="42" t="s">
        <v>195</v>
      </c>
      <c r="B108" s="44" t="s">
        <v>373</v>
      </c>
      <c r="C108" s="43">
        <v>34133.521999999997</v>
      </c>
      <c r="D108" s="10"/>
      <c r="E108">
        <f t="shared" si="13"/>
        <v>-8658.5495233594029</v>
      </c>
      <c r="F108">
        <f t="shared" si="14"/>
        <v>-8658.5</v>
      </c>
      <c r="G108">
        <f t="shared" si="15"/>
        <v>-0.11106999999901745</v>
      </c>
      <c r="J108">
        <f t="shared" si="19"/>
        <v>-0.11106999999901745</v>
      </c>
      <c r="O108">
        <f t="shared" ca="1" si="16"/>
        <v>-3.0690844445321053E-2</v>
      </c>
      <c r="Q108" s="2">
        <f t="shared" si="17"/>
        <v>19115.021999999997</v>
      </c>
    </row>
    <row r="109" spans="1:17" x14ac:dyDescent="0.2">
      <c r="A109" s="42" t="s">
        <v>195</v>
      </c>
      <c r="B109" s="44" t="s">
        <v>43</v>
      </c>
      <c r="C109" s="43">
        <v>34485.535000000003</v>
      </c>
      <c r="D109" s="10"/>
      <c r="E109">
        <f t="shared" si="13"/>
        <v>-8501.595653608465</v>
      </c>
      <c r="F109">
        <f t="shared" si="14"/>
        <v>-8501.5</v>
      </c>
      <c r="G109">
        <f t="shared" si="15"/>
        <v>-0.2145299999974668</v>
      </c>
      <c r="J109">
        <f t="shared" si="19"/>
        <v>-0.2145299999974668</v>
      </c>
      <c r="O109">
        <f t="shared" ca="1" si="16"/>
        <v>-3.0809443814919135E-2</v>
      </c>
      <c r="Q109" s="2">
        <f t="shared" si="17"/>
        <v>19467.035000000003</v>
      </c>
    </row>
    <row r="110" spans="1:17" x14ac:dyDescent="0.2">
      <c r="A110" s="42" t="s">
        <v>195</v>
      </c>
      <c r="B110" s="44" t="s">
        <v>43</v>
      </c>
      <c r="C110" s="43">
        <v>38091.625999999997</v>
      </c>
      <c r="D110" s="10"/>
      <c r="E110">
        <f t="shared" si="13"/>
        <v>-6893.7290773058439</v>
      </c>
      <c r="F110">
        <f t="shared" si="14"/>
        <v>-6893.5</v>
      </c>
      <c r="G110">
        <f t="shared" si="15"/>
        <v>-0.51376999999774853</v>
      </c>
      <c r="J110">
        <f t="shared" si="19"/>
        <v>-0.51376999999774853</v>
      </c>
      <c r="O110">
        <f t="shared" ca="1" si="16"/>
        <v>-3.2024143090802641E-2</v>
      </c>
      <c r="Q110" s="2">
        <f t="shared" si="17"/>
        <v>23073.125999999997</v>
      </c>
    </row>
    <row r="111" spans="1:17" x14ac:dyDescent="0.2">
      <c r="A111" s="42" t="s">
        <v>195</v>
      </c>
      <c r="B111" s="44" t="s">
        <v>43</v>
      </c>
      <c r="C111" s="43">
        <v>38199.311999999998</v>
      </c>
      <c r="D111" s="10"/>
      <c r="E111">
        <f t="shared" si="13"/>
        <v>-6845.7145596090568</v>
      </c>
      <c r="F111">
        <f t="shared" si="14"/>
        <v>-6845.5</v>
      </c>
      <c r="G111">
        <f t="shared" si="15"/>
        <v>-0.4812099999981001</v>
      </c>
      <c r="J111">
        <f t="shared" si="19"/>
        <v>-0.4812099999981001</v>
      </c>
      <c r="O111">
        <f t="shared" ca="1" si="16"/>
        <v>-3.2060402770679765E-2</v>
      </c>
      <c r="Q111" s="2">
        <f t="shared" si="17"/>
        <v>23180.811999999998</v>
      </c>
    </row>
    <row r="112" spans="1:17" x14ac:dyDescent="0.2">
      <c r="A112" s="42" t="s">
        <v>195</v>
      </c>
      <c r="B112" s="44" t="s">
        <v>43</v>
      </c>
      <c r="C112" s="43">
        <v>38205.281000000003</v>
      </c>
      <c r="D112" s="10"/>
      <c r="E112">
        <f t="shared" si="13"/>
        <v>-6843.0531304898359</v>
      </c>
      <c r="F112">
        <f t="shared" si="14"/>
        <v>-6843</v>
      </c>
      <c r="G112">
        <f t="shared" si="15"/>
        <v>-0.1191599999947357</v>
      </c>
      <c r="J112">
        <f t="shared" si="19"/>
        <v>-0.1191599999947357</v>
      </c>
      <c r="O112">
        <f t="shared" ca="1" si="16"/>
        <v>-3.2062291295673361E-2</v>
      </c>
      <c r="Q112" s="2">
        <f t="shared" si="17"/>
        <v>23186.781000000003</v>
      </c>
    </row>
    <row r="113" spans="1:17" x14ac:dyDescent="0.2">
      <c r="A113" s="42" t="s">
        <v>195</v>
      </c>
      <c r="B113" s="44" t="s">
        <v>43</v>
      </c>
      <c r="C113" s="43">
        <v>38474.533000000003</v>
      </c>
      <c r="D113" s="10"/>
      <c r="E113">
        <f t="shared" si="13"/>
        <v>-6723.0003388651558</v>
      </c>
      <c r="F113">
        <f t="shared" si="14"/>
        <v>-6723</v>
      </c>
      <c r="G113">
        <f t="shared" si="15"/>
        <v>-7.5999999535270035E-4</v>
      </c>
      <c r="J113">
        <f t="shared" si="19"/>
        <v>-7.5999999535270035E-4</v>
      </c>
      <c r="O113">
        <f t="shared" ca="1" si="16"/>
        <v>-3.2152940495366163E-2</v>
      </c>
      <c r="Q113" s="2">
        <f t="shared" si="17"/>
        <v>23456.033000000003</v>
      </c>
    </row>
    <row r="114" spans="1:17" x14ac:dyDescent="0.2">
      <c r="A114" s="42" t="s">
        <v>195</v>
      </c>
      <c r="B114" s="44" t="s">
        <v>373</v>
      </c>
      <c r="C114" s="43">
        <v>38524.432999999997</v>
      </c>
      <c r="D114" s="10"/>
      <c r="E114">
        <f t="shared" si="13"/>
        <v>-6700.7511659636702</v>
      </c>
      <c r="F114">
        <f t="shared" si="14"/>
        <v>-6701</v>
      </c>
      <c r="G114">
        <f t="shared" si="15"/>
        <v>0.55807999999524327</v>
      </c>
      <c r="J114">
        <f t="shared" si="19"/>
        <v>0.55807999999524327</v>
      </c>
      <c r="O114">
        <f t="shared" ca="1" si="16"/>
        <v>-3.2169559515309844E-2</v>
      </c>
      <c r="Q114" s="2">
        <f t="shared" si="17"/>
        <v>23505.932999999997</v>
      </c>
    </row>
    <row r="115" spans="1:17" x14ac:dyDescent="0.2">
      <c r="A115" s="42" t="s">
        <v>195</v>
      </c>
      <c r="B115" s="44" t="s">
        <v>373</v>
      </c>
      <c r="C115" s="43">
        <v>38551.332000000002</v>
      </c>
      <c r="D115" s="10"/>
      <c r="E115">
        <f t="shared" si="13"/>
        <v>-6688.7575687316612</v>
      </c>
      <c r="F115">
        <f t="shared" si="14"/>
        <v>-6689</v>
      </c>
      <c r="G115">
        <f t="shared" si="15"/>
        <v>0.54372000000876142</v>
      </c>
      <c r="J115">
        <f t="shared" si="19"/>
        <v>0.54372000000876142</v>
      </c>
      <c r="O115">
        <f t="shared" ca="1" si="16"/>
        <v>-3.2178624435279121E-2</v>
      </c>
      <c r="Q115" s="2">
        <f t="shared" si="17"/>
        <v>23532.832000000002</v>
      </c>
    </row>
    <row r="116" spans="1:17" x14ac:dyDescent="0.2">
      <c r="A116" s="42" t="s">
        <v>195</v>
      </c>
      <c r="B116" s="44" t="s">
        <v>373</v>
      </c>
      <c r="C116" s="43">
        <v>38551.446000000004</v>
      </c>
      <c r="D116" s="10"/>
      <c r="E116">
        <f t="shared" si="13"/>
        <v>-6688.7067389578979</v>
      </c>
      <c r="F116">
        <f t="shared" si="14"/>
        <v>-6688.5</v>
      </c>
      <c r="G116">
        <f t="shared" si="15"/>
        <v>-0.4636699999900884</v>
      </c>
      <c r="J116">
        <f t="shared" si="19"/>
        <v>-0.4636699999900884</v>
      </c>
      <c r="O116">
        <f t="shared" ca="1" si="16"/>
        <v>-3.2179002140277843E-2</v>
      </c>
      <c r="Q116" s="2">
        <f t="shared" si="17"/>
        <v>23532.946000000004</v>
      </c>
    </row>
    <row r="117" spans="1:17" x14ac:dyDescent="0.2">
      <c r="A117" s="42" t="s">
        <v>195</v>
      </c>
      <c r="B117" s="44" t="s">
        <v>373</v>
      </c>
      <c r="C117" s="43">
        <v>38560.330999999998</v>
      </c>
      <c r="D117" s="10"/>
      <c r="E117">
        <f t="shared" ref="E117:E131" si="20">+(C117-C$7)/C$8</f>
        <v>-6684.7451377308516</v>
      </c>
      <c r="F117">
        <f t="shared" ref="F117:F148" si="21">ROUND(2*E117,0)/2</f>
        <v>-6684.5</v>
      </c>
      <c r="G117">
        <f t="shared" ref="G117:G148" si="22">+C117-(C$7+F117*C$8)</f>
        <v>-0.54978999999730149</v>
      </c>
      <c r="J117">
        <f t="shared" si="19"/>
        <v>-0.54978999999730149</v>
      </c>
      <c r="O117">
        <f t="shared" ref="O117:O131" ca="1" si="23">+C$11+C$12*$F117</f>
        <v>-3.2182023780267605E-2</v>
      </c>
      <c r="Q117" s="2">
        <f t="shared" ref="Q117:Q131" si="24">+C117-15018.5</f>
        <v>23541.830999999998</v>
      </c>
    </row>
    <row r="118" spans="1:17" x14ac:dyDescent="0.2">
      <c r="A118" s="42" t="s">
        <v>195</v>
      </c>
      <c r="B118" s="44" t="s">
        <v>373</v>
      </c>
      <c r="C118" s="43">
        <v>38587.250999999997</v>
      </c>
      <c r="D118" s="10"/>
      <c r="E118">
        <f t="shared" si="20"/>
        <v>-6672.7421771194686</v>
      </c>
      <c r="F118">
        <f t="shared" si="21"/>
        <v>-6672.5</v>
      </c>
      <c r="G118">
        <f t="shared" si="22"/>
        <v>-0.54315000000497093</v>
      </c>
      <c r="J118">
        <f t="shared" si="19"/>
        <v>-0.54315000000497093</v>
      </c>
      <c r="O118">
        <f t="shared" ca="1" si="23"/>
        <v>-3.2191088700236882E-2</v>
      </c>
      <c r="Q118" s="2">
        <f t="shared" si="24"/>
        <v>23568.750999999997</v>
      </c>
    </row>
    <row r="119" spans="1:17" x14ac:dyDescent="0.2">
      <c r="A119" s="42" t="s">
        <v>195</v>
      </c>
      <c r="B119" s="44" t="s">
        <v>373</v>
      </c>
      <c r="C119" s="43">
        <v>38590.249000000003</v>
      </c>
      <c r="D119" s="10"/>
      <c r="E119">
        <f t="shared" si="20"/>
        <v>-6671.4054432445419</v>
      </c>
      <c r="F119">
        <f t="shared" si="21"/>
        <v>-6671.5</v>
      </c>
      <c r="G119">
        <f t="shared" si="22"/>
        <v>0.21207000000140397</v>
      </c>
      <c r="J119">
        <f t="shared" si="19"/>
        <v>0.21207000000140397</v>
      </c>
      <c r="O119">
        <f t="shared" ca="1" si="23"/>
        <v>-3.2191844110234319E-2</v>
      </c>
      <c r="Q119" s="2">
        <f t="shared" si="24"/>
        <v>23571.749000000003</v>
      </c>
    </row>
    <row r="120" spans="1:17" x14ac:dyDescent="0.2">
      <c r="A120" s="42" t="s">
        <v>195</v>
      </c>
      <c r="B120" s="44" t="s">
        <v>373</v>
      </c>
      <c r="C120" s="43">
        <v>38605.207999999999</v>
      </c>
      <c r="D120" s="10"/>
      <c r="E120">
        <f t="shared" si="20"/>
        <v>-6664.7355960013911</v>
      </c>
      <c r="F120">
        <f t="shared" si="21"/>
        <v>-6664.5</v>
      </c>
      <c r="G120">
        <f t="shared" si="22"/>
        <v>-0.5283899999994901</v>
      </c>
      <c r="J120">
        <f t="shared" si="19"/>
        <v>-0.5283899999994901</v>
      </c>
      <c r="O120">
        <f t="shared" ca="1" si="23"/>
        <v>-3.2197131980216398E-2</v>
      </c>
      <c r="Q120" s="2">
        <f t="shared" si="24"/>
        <v>23586.707999999999</v>
      </c>
    </row>
    <row r="121" spans="1:17" x14ac:dyDescent="0.2">
      <c r="A121" s="42" t="s">
        <v>195</v>
      </c>
      <c r="B121" s="44" t="s">
        <v>373</v>
      </c>
      <c r="C121" s="43">
        <v>38883.409</v>
      </c>
      <c r="D121" s="10"/>
      <c r="E121">
        <f t="shared" si="20"/>
        <v>-6540.6926671363208</v>
      </c>
      <c r="F121">
        <f t="shared" si="21"/>
        <v>-6540.5</v>
      </c>
      <c r="G121">
        <f t="shared" si="22"/>
        <v>-0.43210999999428168</v>
      </c>
      <c r="J121">
        <f t="shared" si="19"/>
        <v>-0.43210999999428168</v>
      </c>
      <c r="O121">
        <f t="shared" ca="1" si="23"/>
        <v>-3.2290802819898962E-2</v>
      </c>
      <c r="Q121" s="2">
        <f t="shared" si="24"/>
        <v>23864.909</v>
      </c>
    </row>
    <row r="122" spans="1:17" x14ac:dyDescent="0.2">
      <c r="A122" s="42" t="s">
        <v>195</v>
      </c>
      <c r="B122" s="44" t="s">
        <v>43</v>
      </c>
      <c r="C122" s="43">
        <v>39232.462</v>
      </c>
      <c r="D122" s="10"/>
      <c r="E122">
        <f t="shared" si="20"/>
        <v>-6385.0585880023891</v>
      </c>
      <c r="F122">
        <f t="shared" si="21"/>
        <v>-6385</v>
      </c>
      <c r="G122">
        <f t="shared" si="22"/>
        <v>-0.13139999999839347</v>
      </c>
      <c r="J122">
        <f t="shared" si="19"/>
        <v>-0.13139999999839347</v>
      </c>
      <c r="O122">
        <f t="shared" ca="1" si="23"/>
        <v>-3.2408269074500881E-2</v>
      </c>
      <c r="Q122" s="2">
        <f t="shared" si="24"/>
        <v>24213.962</v>
      </c>
    </row>
    <row r="123" spans="1:17" x14ac:dyDescent="0.2">
      <c r="A123" s="42" t="s">
        <v>195</v>
      </c>
      <c r="B123" s="44" t="s">
        <v>43</v>
      </c>
      <c r="C123" s="43">
        <v>39235.410000000003</v>
      </c>
      <c r="D123" s="10"/>
      <c r="E123">
        <f t="shared" si="20"/>
        <v>-6383.7441478878864</v>
      </c>
      <c r="F123">
        <f t="shared" si="21"/>
        <v>-6383.5</v>
      </c>
      <c r="G123">
        <f t="shared" si="22"/>
        <v>-0.54756999999517575</v>
      </c>
      <c r="J123">
        <f t="shared" si="19"/>
        <v>-0.54756999999517575</v>
      </c>
      <c r="O123">
        <f t="shared" ca="1" si="23"/>
        <v>-3.240940218949704E-2</v>
      </c>
      <c r="Q123" s="2">
        <f t="shared" si="24"/>
        <v>24216.910000000003</v>
      </c>
    </row>
    <row r="124" spans="1:17" x14ac:dyDescent="0.2">
      <c r="A124" s="42" t="s">
        <v>195</v>
      </c>
      <c r="B124" s="44" t="s">
        <v>43</v>
      </c>
      <c r="C124" s="43">
        <v>39298.277999999998</v>
      </c>
      <c r="D124" s="10"/>
      <c r="E124">
        <f t="shared" si="20"/>
        <v>-6355.7128652832644</v>
      </c>
      <c r="F124">
        <f t="shared" si="21"/>
        <v>-6355.5</v>
      </c>
      <c r="G124">
        <f t="shared" si="22"/>
        <v>-0.47740999999950873</v>
      </c>
      <c r="J124">
        <f t="shared" si="19"/>
        <v>-0.47740999999950873</v>
      </c>
      <c r="O124">
        <f t="shared" ca="1" si="23"/>
        <v>-3.2430553669425356E-2</v>
      </c>
      <c r="Q124" s="2">
        <f t="shared" si="24"/>
        <v>24279.777999999998</v>
      </c>
    </row>
    <row r="125" spans="1:17" x14ac:dyDescent="0.2">
      <c r="A125" s="42" t="s">
        <v>195</v>
      </c>
      <c r="B125" s="44" t="s">
        <v>43</v>
      </c>
      <c r="C125" s="43">
        <v>39313.256000000001</v>
      </c>
      <c r="D125" s="10"/>
      <c r="E125">
        <f t="shared" si="20"/>
        <v>-6349.0345464111488</v>
      </c>
      <c r="F125">
        <f t="shared" si="21"/>
        <v>-6349</v>
      </c>
      <c r="G125">
        <f t="shared" si="22"/>
        <v>-7.7479999999923166E-2</v>
      </c>
      <c r="J125">
        <f t="shared" si="19"/>
        <v>-7.7479999999923166E-2</v>
      </c>
      <c r="O125">
        <f t="shared" ca="1" si="23"/>
        <v>-3.243546383440872E-2</v>
      </c>
      <c r="Q125" s="2">
        <f t="shared" si="24"/>
        <v>24294.756000000001</v>
      </c>
    </row>
    <row r="126" spans="1:17" x14ac:dyDescent="0.2">
      <c r="A126" s="42" t="s">
        <v>195</v>
      </c>
      <c r="B126" s="44" t="s">
        <v>43</v>
      </c>
      <c r="C126" s="43">
        <v>39319.218999999997</v>
      </c>
      <c r="D126" s="10"/>
      <c r="E126">
        <f t="shared" si="20"/>
        <v>-6346.3757925431828</v>
      </c>
      <c r="F126">
        <f t="shared" si="21"/>
        <v>-6346.5</v>
      </c>
      <c r="G126">
        <f t="shared" si="22"/>
        <v>0.27857000000221888</v>
      </c>
      <c r="J126">
        <f t="shared" si="19"/>
        <v>0.27857000000221888</v>
      </c>
      <c r="O126">
        <f t="shared" ca="1" si="23"/>
        <v>-3.2437352359402316E-2</v>
      </c>
      <c r="Q126" s="2">
        <f t="shared" si="24"/>
        <v>24300.718999999997</v>
      </c>
    </row>
    <row r="127" spans="1:17" x14ac:dyDescent="0.2">
      <c r="A127" s="27" t="s">
        <v>41</v>
      </c>
      <c r="B127" s="3"/>
      <c r="C127" s="10">
        <v>52500.84</v>
      </c>
      <c r="D127" s="10"/>
      <c r="E127">
        <f t="shared" si="20"/>
        <v>-469.01778150331393</v>
      </c>
      <c r="F127">
        <f t="shared" si="21"/>
        <v>-469</v>
      </c>
      <c r="G127">
        <f t="shared" si="22"/>
        <v>-3.988000000390457E-2</v>
      </c>
      <c r="I127">
        <f>+G127</f>
        <v>-3.988000000390457E-2</v>
      </c>
      <c r="O127">
        <f t="shared" ca="1" si="23"/>
        <v>-3.6877274619355881E-2</v>
      </c>
      <c r="Q127" s="2">
        <f t="shared" si="24"/>
        <v>37482.339999999997</v>
      </c>
    </row>
    <row r="128" spans="1:17" x14ac:dyDescent="0.2">
      <c r="A128" t="str">
        <f>$D$7</f>
        <v>VSX</v>
      </c>
      <c r="B128" s="3"/>
      <c r="C128" s="10">
        <f>$C$7</f>
        <v>53552.743699999999</v>
      </c>
      <c r="D128" s="10"/>
      <c r="E128">
        <f t="shared" si="20"/>
        <v>0</v>
      </c>
      <c r="F128">
        <f t="shared" si="21"/>
        <v>0</v>
      </c>
      <c r="G128">
        <f t="shared" si="22"/>
        <v>0</v>
      </c>
      <c r="K128">
        <f>+G128</f>
        <v>0</v>
      </c>
      <c r="O128">
        <f t="shared" ca="1" si="23"/>
        <v>-3.7231561908155235E-2</v>
      </c>
      <c r="Q128" s="2">
        <f t="shared" si="24"/>
        <v>38534.243699999999</v>
      </c>
    </row>
    <row r="129" spans="1:17" x14ac:dyDescent="0.2">
      <c r="A129" s="46" t="s">
        <v>375</v>
      </c>
      <c r="B129" s="47" t="s">
        <v>43</v>
      </c>
      <c r="C129" s="48">
        <v>58942.1466</v>
      </c>
      <c r="D129" s="48" t="s">
        <v>376</v>
      </c>
      <c r="E129">
        <f t="shared" si="20"/>
        <v>2403.001141440534</v>
      </c>
      <c r="F129">
        <f t="shared" si="21"/>
        <v>2403</v>
      </c>
      <c r="G129">
        <f t="shared" si="22"/>
        <v>2.5600000008125789E-3</v>
      </c>
      <c r="K129">
        <f>+G129</f>
        <v>2.5600000008125789E-3</v>
      </c>
      <c r="O129">
        <f t="shared" ca="1" si="23"/>
        <v>-3.904681213200354E-2</v>
      </c>
      <c r="Q129" s="2">
        <f t="shared" si="24"/>
        <v>43923.6466</v>
      </c>
    </row>
    <row r="130" spans="1:17" x14ac:dyDescent="0.2">
      <c r="A130" s="49" t="s">
        <v>377</v>
      </c>
      <c r="B130" s="50" t="s">
        <v>43</v>
      </c>
      <c r="C130" s="51">
        <v>59041.753799999999</v>
      </c>
      <c r="D130" s="51">
        <v>5.0000000000000001E-4</v>
      </c>
      <c r="E130">
        <f t="shared" si="20"/>
        <v>2447.4135225033215</v>
      </c>
      <c r="F130">
        <f t="shared" si="21"/>
        <v>2447.5</v>
      </c>
      <c r="G130">
        <f t="shared" si="22"/>
        <v>-0.19395000000076834</v>
      </c>
      <c r="K130">
        <f>+G130</f>
        <v>-0.19395000000076834</v>
      </c>
      <c r="O130">
        <f t="shared" ca="1" si="23"/>
        <v>-3.9080427876889617E-2</v>
      </c>
      <c r="Q130" s="2">
        <f t="shared" si="24"/>
        <v>44023.253799999999</v>
      </c>
    </row>
    <row r="131" spans="1:17" x14ac:dyDescent="0.2">
      <c r="A131" s="52" t="s">
        <v>378</v>
      </c>
      <c r="B131" s="55" t="s">
        <v>43</v>
      </c>
      <c r="C131" s="53">
        <v>59758.503000000026</v>
      </c>
      <c r="D131" s="54">
        <v>5.0000000000000001E-3</v>
      </c>
      <c r="E131">
        <f t="shared" si="20"/>
        <v>2766.9942214573102</v>
      </c>
      <c r="F131">
        <f t="shared" si="21"/>
        <v>2767</v>
      </c>
      <c r="G131">
        <f t="shared" si="22"/>
        <v>-1.2959999970917124E-2</v>
      </c>
      <c r="K131">
        <f>+G131</f>
        <v>-1.2959999970917124E-2</v>
      </c>
      <c r="O131">
        <f t="shared" ca="1" si="23"/>
        <v>-3.9321781371071694E-2</v>
      </c>
      <c r="Q131" s="2">
        <f t="shared" si="24"/>
        <v>44740.003000000026</v>
      </c>
    </row>
    <row r="132" spans="1:17" x14ac:dyDescent="0.2">
      <c r="A132" s="56" t="s">
        <v>381</v>
      </c>
      <c r="B132" s="57" t="s">
        <v>43</v>
      </c>
      <c r="C132" s="53">
        <v>60460.5026</v>
      </c>
      <c r="D132" s="58">
        <v>5.9999999999999995E-4</v>
      </c>
      <c r="E132">
        <f t="shared" ref="E132:E133" si="25">+(C132-C$7)/C$8</f>
        <v>3079.9984394367702</v>
      </c>
      <c r="F132">
        <f t="shared" si="21"/>
        <v>3080</v>
      </c>
      <c r="G132">
        <f t="shared" ref="G132:G133" si="26">+C132-(C$7+F132*C$8)</f>
        <v>-3.4999999988940544E-3</v>
      </c>
      <c r="K132">
        <f t="shared" ref="K132:K133" si="27">+G132</f>
        <v>-3.4999999988940544E-3</v>
      </c>
      <c r="O132">
        <f t="shared" ref="O132:O133" ca="1" si="28">+C$11+C$12*$F132</f>
        <v>-3.9558224700270414E-2</v>
      </c>
      <c r="Q132" s="2">
        <f t="shared" ref="Q132:Q133" si="29">+C132-15018.5</f>
        <v>45442.0026</v>
      </c>
    </row>
    <row r="133" spans="1:17" x14ac:dyDescent="0.2">
      <c r="A133" s="56" t="s">
        <v>381</v>
      </c>
      <c r="B133" s="57" t="s">
        <v>43</v>
      </c>
      <c r="C133" s="53">
        <v>60478.442000000003</v>
      </c>
      <c r="D133" s="58">
        <v>1E-4</v>
      </c>
      <c r="E133">
        <f t="shared" si="25"/>
        <v>3087.9971731511796</v>
      </c>
      <c r="F133">
        <f t="shared" si="21"/>
        <v>3088</v>
      </c>
      <c r="G133">
        <f t="shared" si="26"/>
        <v>-6.339999999909196E-3</v>
      </c>
      <c r="K133">
        <f t="shared" si="27"/>
        <v>-6.339999999909196E-3</v>
      </c>
      <c r="O133">
        <f t="shared" ca="1" si="28"/>
        <v>-3.9564267980249937E-2</v>
      </c>
      <c r="Q133" s="2">
        <f t="shared" si="29"/>
        <v>45459.942000000003</v>
      </c>
    </row>
    <row r="134" spans="1:17" x14ac:dyDescent="0.2">
      <c r="B134" s="3"/>
      <c r="C134" s="10"/>
      <c r="D134" s="10"/>
    </row>
    <row r="135" spans="1:17" x14ac:dyDescent="0.2">
      <c r="B135" s="3"/>
      <c r="C135" s="10"/>
      <c r="D135" s="10"/>
    </row>
    <row r="136" spans="1:17" x14ac:dyDescent="0.2">
      <c r="B136" s="3"/>
      <c r="C136" s="10"/>
      <c r="D136" s="10"/>
    </row>
    <row r="137" spans="1:17" x14ac:dyDescent="0.2">
      <c r="B137" s="3"/>
      <c r="C137" s="10"/>
      <c r="D137" s="10"/>
    </row>
    <row r="138" spans="1:17" x14ac:dyDescent="0.2">
      <c r="B138" s="3"/>
      <c r="C138" s="10"/>
      <c r="D138" s="10"/>
    </row>
    <row r="139" spans="1:17" x14ac:dyDescent="0.2">
      <c r="B139" s="3"/>
      <c r="C139" s="10"/>
      <c r="D139" s="10"/>
    </row>
    <row r="140" spans="1:17" x14ac:dyDescent="0.2">
      <c r="B140" s="3"/>
      <c r="C140" s="10"/>
      <c r="D140" s="10"/>
    </row>
    <row r="141" spans="1:17" x14ac:dyDescent="0.2">
      <c r="B141" s="3"/>
      <c r="C141" s="10"/>
      <c r="D141" s="10"/>
    </row>
    <row r="142" spans="1:17" x14ac:dyDescent="0.2">
      <c r="B142" s="3"/>
      <c r="C142" s="10"/>
      <c r="D142" s="10"/>
    </row>
    <row r="143" spans="1:17" x14ac:dyDescent="0.2">
      <c r="B143" s="3"/>
      <c r="C143" s="10"/>
      <c r="D143" s="10"/>
    </row>
    <row r="144" spans="1:17" x14ac:dyDescent="0.2">
      <c r="B144" s="3"/>
      <c r="C144" s="10"/>
      <c r="D144" s="10"/>
    </row>
    <row r="145" spans="2:4" x14ac:dyDescent="0.2">
      <c r="B145" s="3"/>
      <c r="C145" s="10"/>
      <c r="D145" s="10"/>
    </row>
    <row r="146" spans="2:4" x14ac:dyDescent="0.2">
      <c r="B146" s="3"/>
      <c r="C146" s="10"/>
      <c r="D146" s="10"/>
    </row>
    <row r="147" spans="2:4" x14ac:dyDescent="0.2">
      <c r="B147" s="3"/>
      <c r="C147" s="10"/>
      <c r="D147" s="10"/>
    </row>
    <row r="148" spans="2:4" x14ac:dyDescent="0.2">
      <c r="B148" s="3"/>
      <c r="C148" s="10"/>
      <c r="D148" s="10"/>
    </row>
    <row r="149" spans="2:4" x14ac:dyDescent="0.2">
      <c r="B149" s="3"/>
      <c r="C149" s="10"/>
      <c r="D149" s="10"/>
    </row>
    <row r="150" spans="2:4" x14ac:dyDescent="0.2">
      <c r="B150" s="3"/>
      <c r="C150" s="10"/>
      <c r="D150" s="10"/>
    </row>
    <row r="151" spans="2:4" x14ac:dyDescent="0.2">
      <c r="B151" s="3"/>
      <c r="C151" s="10"/>
      <c r="D151" s="10"/>
    </row>
    <row r="152" spans="2:4" x14ac:dyDescent="0.2">
      <c r="B152" s="3"/>
      <c r="C152" s="10"/>
      <c r="D152" s="10"/>
    </row>
    <row r="153" spans="2:4" x14ac:dyDescent="0.2">
      <c r="B153" s="3"/>
      <c r="C153" s="10"/>
      <c r="D153" s="10"/>
    </row>
    <row r="154" spans="2:4" x14ac:dyDescent="0.2">
      <c r="B154" s="3"/>
      <c r="C154" s="10"/>
      <c r="D154" s="10"/>
    </row>
    <row r="155" spans="2:4" x14ac:dyDescent="0.2">
      <c r="B155" s="3"/>
      <c r="C155" s="10"/>
      <c r="D155" s="10"/>
    </row>
    <row r="156" spans="2:4" x14ac:dyDescent="0.2">
      <c r="B156" s="3"/>
      <c r="C156" s="10"/>
      <c r="D156" s="10"/>
    </row>
    <row r="157" spans="2:4" x14ac:dyDescent="0.2">
      <c r="B157" s="3"/>
      <c r="C157" s="10"/>
      <c r="D157" s="10"/>
    </row>
    <row r="158" spans="2:4" x14ac:dyDescent="0.2">
      <c r="B158" s="3"/>
      <c r="C158" s="10"/>
      <c r="D158" s="10"/>
    </row>
    <row r="159" spans="2:4" x14ac:dyDescent="0.2">
      <c r="B159" s="3"/>
      <c r="C159" s="10"/>
      <c r="D159" s="10"/>
    </row>
    <row r="160" spans="2:4" x14ac:dyDescent="0.2">
      <c r="B160" s="3"/>
      <c r="C160" s="10"/>
      <c r="D160" s="10"/>
    </row>
    <row r="161" spans="2:4" x14ac:dyDescent="0.2">
      <c r="B161" s="3"/>
      <c r="C161" s="10"/>
      <c r="D161" s="10"/>
    </row>
    <row r="162" spans="2:4" x14ac:dyDescent="0.2">
      <c r="B162" s="3"/>
      <c r="C162" s="10"/>
      <c r="D162" s="10"/>
    </row>
    <row r="163" spans="2:4" x14ac:dyDescent="0.2">
      <c r="B163" s="3"/>
      <c r="C163" s="10"/>
      <c r="D163" s="10"/>
    </row>
    <row r="164" spans="2:4" x14ac:dyDescent="0.2">
      <c r="B164" s="3"/>
      <c r="C164" s="10"/>
      <c r="D164" s="10"/>
    </row>
    <row r="165" spans="2:4" x14ac:dyDescent="0.2">
      <c r="B165" s="3"/>
      <c r="C165" s="10"/>
      <c r="D165" s="10"/>
    </row>
    <row r="166" spans="2:4" x14ac:dyDescent="0.2">
      <c r="B166" s="3"/>
      <c r="C166" s="10"/>
      <c r="D166" s="10"/>
    </row>
    <row r="167" spans="2:4" x14ac:dyDescent="0.2">
      <c r="B167" s="3"/>
      <c r="C167" s="10"/>
      <c r="D167" s="10"/>
    </row>
    <row r="168" spans="2:4" x14ac:dyDescent="0.2">
      <c r="B168" s="3"/>
      <c r="C168" s="10"/>
      <c r="D168" s="10"/>
    </row>
    <row r="169" spans="2:4" x14ac:dyDescent="0.2">
      <c r="B169" s="3"/>
      <c r="C169" s="10"/>
      <c r="D169" s="10"/>
    </row>
    <row r="170" spans="2:4" x14ac:dyDescent="0.2">
      <c r="B170" s="3"/>
      <c r="C170" s="10"/>
      <c r="D170" s="10"/>
    </row>
    <row r="171" spans="2:4" x14ac:dyDescent="0.2">
      <c r="B171" s="3"/>
      <c r="C171" s="10"/>
      <c r="D171" s="10"/>
    </row>
    <row r="172" spans="2:4" x14ac:dyDescent="0.2">
      <c r="B172" s="3"/>
      <c r="C172" s="10"/>
      <c r="D172" s="10"/>
    </row>
    <row r="173" spans="2:4" x14ac:dyDescent="0.2">
      <c r="B173" s="3"/>
      <c r="C173" s="10"/>
      <c r="D173" s="10"/>
    </row>
    <row r="174" spans="2:4" x14ac:dyDescent="0.2">
      <c r="B174" s="3"/>
      <c r="C174" s="10"/>
      <c r="D174" s="10"/>
    </row>
    <row r="175" spans="2:4" x14ac:dyDescent="0.2">
      <c r="B175" s="3"/>
      <c r="C175" s="10"/>
      <c r="D175" s="10"/>
    </row>
    <row r="176" spans="2:4" x14ac:dyDescent="0.2">
      <c r="B176" s="3"/>
      <c r="C176" s="10"/>
      <c r="D176" s="10"/>
    </row>
    <row r="177" spans="2:4" x14ac:dyDescent="0.2">
      <c r="B177" s="3"/>
      <c r="C177" s="10"/>
      <c r="D177" s="10"/>
    </row>
    <row r="178" spans="2:4" x14ac:dyDescent="0.2">
      <c r="B178" s="3"/>
      <c r="C178" s="10"/>
      <c r="D178" s="10"/>
    </row>
    <row r="179" spans="2:4" x14ac:dyDescent="0.2">
      <c r="B179" s="3"/>
      <c r="C179" s="10"/>
      <c r="D179" s="10"/>
    </row>
    <row r="180" spans="2:4" x14ac:dyDescent="0.2">
      <c r="B180" s="3"/>
      <c r="C180" s="10"/>
      <c r="D180" s="10"/>
    </row>
    <row r="181" spans="2:4" x14ac:dyDescent="0.2">
      <c r="B181" s="3"/>
      <c r="C181" s="10"/>
      <c r="D181" s="10"/>
    </row>
    <row r="182" spans="2:4" x14ac:dyDescent="0.2">
      <c r="B182" s="3"/>
      <c r="C182" s="10"/>
      <c r="D182" s="10"/>
    </row>
    <row r="183" spans="2:4" x14ac:dyDescent="0.2">
      <c r="B183" s="3"/>
      <c r="C183" s="10"/>
      <c r="D183" s="10"/>
    </row>
    <row r="184" spans="2:4" x14ac:dyDescent="0.2">
      <c r="B184" s="3"/>
      <c r="C184" s="10"/>
      <c r="D184" s="10"/>
    </row>
    <row r="185" spans="2:4" x14ac:dyDescent="0.2">
      <c r="B185" s="3"/>
      <c r="C185" s="10"/>
      <c r="D185" s="10"/>
    </row>
    <row r="186" spans="2:4" x14ac:dyDescent="0.2">
      <c r="B186" s="3"/>
      <c r="C186" s="10"/>
      <c r="D186" s="10"/>
    </row>
    <row r="187" spans="2:4" x14ac:dyDescent="0.2">
      <c r="B187" s="3"/>
      <c r="C187" s="10"/>
      <c r="D187" s="10"/>
    </row>
    <row r="188" spans="2:4" x14ac:dyDescent="0.2">
      <c r="B188" s="3"/>
      <c r="C188" s="10"/>
      <c r="D188" s="10"/>
    </row>
    <row r="189" spans="2:4" x14ac:dyDescent="0.2">
      <c r="B189" s="3"/>
      <c r="C189" s="10"/>
      <c r="D189" s="10"/>
    </row>
    <row r="190" spans="2:4" x14ac:dyDescent="0.2">
      <c r="B190" s="3"/>
      <c r="C190" s="10"/>
      <c r="D190" s="10"/>
    </row>
    <row r="191" spans="2:4" x14ac:dyDescent="0.2">
      <c r="B191" s="3"/>
      <c r="C191" s="10"/>
      <c r="D191" s="10"/>
    </row>
    <row r="192" spans="2:4" x14ac:dyDescent="0.2">
      <c r="B192" s="3"/>
      <c r="C192" s="10"/>
      <c r="D192" s="10"/>
    </row>
    <row r="193" spans="2:4" x14ac:dyDescent="0.2">
      <c r="B193" s="3"/>
      <c r="C193" s="10"/>
      <c r="D193" s="10"/>
    </row>
    <row r="194" spans="2:4" x14ac:dyDescent="0.2">
      <c r="B194" s="3"/>
      <c r="C194" s="10"/>
      <c r="D194" s="10"/>
    </row>
    <row r="195" spans="2:4" x14ac:dyDescent="0.2">
      <c r="B195" s="3"/>
      <c r="C195" s="10"/>
      <c r="D195" s="10"/>
    </row>
    <row r="196" spans="2:4" x14ac:dyDescent="0.2">
      <c r="B196" s="3"/>
      <c r="C196" s="10"/>
      <c r="D196" s="10"/>
    </row>
    <row r="197" spans="2:4" x14ac:dyDescent="0.2">
      <c r="B197" s="3"/>
      <c r="C197" s="10"/>
      <c r="D197" s="10"/>
    </row>
    <row r="198" spans="2:4" x14ac:dyDescent="0.2">
      <c r="B198" s="3"/>
      <c r="C198" s="10"/>
      <c r="D198" s="10"/>
    </row>
    <row r="199" spans="2:4" x14ac:dyDescent="0.2">
      <c r="B199" s="3"/>
      <c r="C199" s="10"/>
      <c r="D199" s="10"/>
    </row>
    <row r="200" spans="2:4" x14ac:dyDescent="0.2">
      <c r="B200" s="3"/>
      <c r="C200" s="10"/>
      <c r="D200" s="10"/>
    </row>
    <row r="201" spans="2:4" x14ac:dyDescent="0.2">
      <c r="B201" s="3"/>
      <c r="C201" s="10"/>
      <c r="D201" s="10"/>
    </row>
    <row r="202" spans="2:4" x14ac:dyDescent="0.2">
      <c r="B202" s="3"/>
      <c r="C202" s="10"/>
      <c r="D202" s="10"/>
    </row>
    <row r="203" spans="2:4" x14ac:dyDescent="0.2">
      <c r="B203" s="3"/>
      <c r="C203" s="10"/>
      <c r="D203" s="10"/>
    </row>
    <row r="204" spans="2:4" x14ac:dyDescent="0.2">
      <c r="B204" s="3"/>
      <c r="C204" s="10"/>
      <c r="D204" s="10"/>
    </row>
    <row r="205" spans="2:4" x14ac:dyDescent="0.2">
      <c r="B205" s="3"/>
      <c r="C205" s="10"/>
      <c r="D205" s="10"/>
    </row>
    <row r="206" spans="2:4" x14ac:dyDescent="0.2">
      <c r="B206" s="3"/>
      <c r="C206" s="10"/>
      <c r="D206" s="10"/>
    </row>
    <row r="207" spans="2:4" x14ac:dyDescent="0.2">
      <c r="B207" s="3"/>
      <c r="C207" s="10"/>
      <c r="D207" s="10"/>
    </row>
    <row r="208" spans="2:4" x14ac:dyDescent="0.2">
      <c r="B208" s="3"/>
      <c r="C208" s="10"/>
      <c r="D208" s="10"/>
    </row>
    <row r="209" spans="2:4" x14ac:dyDescent="0.2">
      <c r="B209" s="3"/>
      <c r="C209" s="10"/>
      <c r="D209" s="10"/>
    </row>
    <row r="210" spans="2:4" x14ac:dyDescent="0.2">
      <c r="B210" s="3"/>
      <c r="C210" s="10"/>
      <c r="D210" s="10"/>
    </row>
    <row r="211" spans="2:4" x14ac:dyDescent="0.2">
      <c r="B211" s="3"/>
      <c r="C211" s="10"/>
      <c r="D211" s="10"/>
    </row>
    <row r="212" spans="2:4" x14ac:dyDescent="0.2">
      <c r="B212" s="3"/>
      <c r="C212" s="10"/>
      <c r="D212" s="10"/>
    </row>
    <row r="213" spans="2:4" x14ac:dyDescent="0.2">
      <c r="B213" s="3"/>
      <c r="C213" s="10"/>
      <c r="D213" s="10"/>
    </row>
    <row r="214" spans="2:4" x14ac:dyDescent="0.2">
      <c r="B214" s="3"/>
      <c r="C214" s="10"/>
      <c r="D214" s="10"/>
    </row>
    <row r="215" spans="2:4" x14ac:dyDescent="0.2">
      <c r="B215" s="3"/>
      <c r="C215" s="10"/>
      <c r="D215" s="10"/>
    </row>
    <row r="216" spans="2:4" x14ac:dyDescent="0.2">
      <c r="B216" s="3"/>
      <c r="C216" s="10"/>
      <c r="D216" s="10"/>
    </row>
    <row r="217" spans="2:4" x14ac:dyDescent="0.2">
      <c r="B217" s="3"/>
      <c r="C217" s="10"/>
      <c r="D217" s="10"/>
    </row>
    <row r="218" spans="2:4" x14ac:dyDescent="0.2">
      <c r="B218" s="3"/>
      <c r="C218" s="10"/>
      <c r="D218" s="10"/>
    </row>
    <row r="219" spans="2:4" x14ac:dyDescent="0.2">
      <c r="B219" s="3"/>
      <c r="C219" s="10"/>
      <c r="D219" s="10"/>
    </row>
    <row r="220" spans="2:4" x14ac:dyDescent="0.2">
      <c r="B220" s="3"/>
      <c r="C220" s="10"/>
      <c r="D220" s="10"/>
    </row>
    <row r="221" spans="2:4" x14ac:dyDescent="0.2">
      <c r="B221" s="3"/>
      <c r="C221" s="10"/>
      <c r="D221" s="10"/>
    </row>
    <row r="222" spans="2:4" x14ac:dyDescent="0.2">
      <c r="B222" s="3"/>
      <c r="C222" s="10"/>
      <c r="D222" s="10"/>
    </row>
    <row r="223" spans="2:4" x14ac:dyDescent="0.2">
      <c r="B223" s="3"/>
      <c r="C223" s="10"/>
      <c r="D223" s="10"/>
    </row>
    <row r="224" spans="2:4" x14ac:dyDescent="0.2">
      <c r="B224" s="3"/>
      <c r="C224" s="10"/>
      <c r="D224" s="10"/>
    </row>
    <row r="225" spans="2:4" x14ac:dyDescent="0.2">
      <c r="B225" s="3"/>
      <c r="C225" s="10"/>
      <c r="D225" s="10"/>
    </row>
    <row r="226" spans="2:4" x14ac:dyDescent="0.2">
      <c r="B226" s="3"/>
      <c r="C226" s="10"/>
      <c r="D226" s="10"/>
    </row>
    <row r="227" spans="2:4" x14ac:dyDescent="0.2">
      <c r="B227" s="3"/>
      <c r="C227" s="10"/>
      <c r="D227" s="10"/>
    </row>
    <row r="228" spans="2:4" x14ac:dyDescent="0.2">
      <c r="B228" s="3"/>
      <c r="C228" s="10"/>
      <c r="D228" s="10"/>
    </row>
    <row r="229" spans="2:4" x14ac:dyDescent="0.2">
      <c r="B229" s="3"/>
      <c r="C229" s="10"/>
      <c r="D229" s="10"/>
    </row>
    <row r="230" spans="2:4" x14ac:dyDescent="0.2">
      <c r="B230" s="3"/>
      <c r="C230" s="10"/>
      <c r="D230" s="10"/>
    </row>
    <row r="231" spans="2:4" x14ac:dyDescent="0.2">
      <c r="B231" s="3"/>
      <c r="C231" s="10"/>
      <c r="D231" s="10"/>
    </row>
    <row r="232" spans="2:4" x14ac:dyDescent="0.2">
      <c r="B232" s="3"/>
      <c r="C232" s="10"/>
      <c r="D232" s="10"/>
    </row>
    <row r="233" spans="2:4" x14ac:dyDescent="0.2">
      <c r="B233" s="3"/>
      <c r="C233" s="10"/>
      <c r="D233" s="10"/>
    </row>
    <row r="234" spans="2:4" x14ac:dyDescent="0.2">
      <c r="B234" s="3"/>
      <c r="C234" s="10"/>
      <c r="D234" s="10"/>
    </row>
    <row r="235" spans="2:4" x14ac:dyDescent="0.2">
      <c r="B235" s="3"/>
      <c r="C235" s="10"/>
      <c r="D235" s="10"/>
    </row>
    <row r="236" spans="2:4" x14ac:dyDescent="0.2">
      <c r="B236" s="3"/>
      <c r="C236" s="10"/>
      <c r="D236" s="10"/>
    </row>
    <row r="237" spans="2:4" x14ac:dyDescent="0.2">
      <c r="B237" s="3"/>
      <c r="C237" s="10"/>
      <c r="D237" s="10"/>
    </row>
    <row r="238" spans="2:4" x14ac:dyDescent="0.2">
      <c r="B238" s="3"/>
      <c r="C238" s="10"/>
      <c r="D238" s="10"/>
    </row>
    <row r="239" spans="2:4" x14ac:dyDescent="0.2">
      <c r="B239" s="3"/>
      <c r="C239" s="10"/>
      <c r="D239" s="10"/>
    </row>
    <row r="240" spans="2:4" x14ac:dyDescent="0.2">
      <c r="B240" s="3"/>
      <c r="C240" s="10"/>
      <c r="D240" s="10"/>
    </row>
    <row r="241" spans="2:4" x14ac:dyDescent="0.2">
      <c r="B241" s="3"/>
      <c r="C241" s="10"/>
      <c r="D241" s="10"/>
    </row>
    <row r="242" spans="2:4" x14ac:dyDescent="0.2">
      <c r="B242" s="3"/>
      <c r="C242" s="10"/>
      <c r="D242" s="10"/>
    </row>
    <row r="243" spans="2:4" x14ac:dyDescent="0.2">
      <c r="B243" s="3"/>
      <c r="C243" s="10"/>
      <c r="D243" s="10"/>
    </row>
    <row r="244" spans="2:4" x14ac:dyDescent="0.2">
      <c r="B244" s="3"/>
      <c r="C244" s="10"/>
      <c r="D244" s="10"/>
    </row>
    <row r="245" spans="2:4" x14ac:dyDescent="0.2">
      <c r="B245" s="3"/>
      <c r="C245" s="10"/>
      <c r="D245" s="10"/>
    </row>
    <row r="246" spans="2:4" x14ac:dyDescent="0.2">
      <c r="B246" s="3"/>
      <c r="C246" s="10"/>
      <c r="D246" s="10"/>
    </row>
    <row r="247" spans="2:4" x14ac:dyDescent="0.2">
      <c r="B247" s="3"/>
      <c r="C247" s="10"/>
      <c r="D247" s="10"/>
    </row>
    <row r="248" spans="2:4" x14ac:dyDescent="0.2">
      <c r="B248" s="3"/>
      <c r="C248" s="10"/>
      <c r="D248" s="10"/>
    </row>
    <row r="249" spans="2:4" x14ac:dyDescent="0.2">
      <c r="B249" s="3"/>
      <c r="C249" s="10"/>
      <c r="D249" s="10"/>
    </row>
    <row r="250" spans="2:4" x14ac:dyDescent="0.2">
      <c r="B250" s="3"/>
      <c r="C250" s="10"/>
      <c r="D250" s="10"/>
    </row>
    <row r="251" spans="2:4" x14ac:dyDescent="0.2">
      <c r="B251" s="3"/>
      <c r="C251" s="10"/>
      <c r="D251" s="10"/>
    </row>
    <row r="252" spans="2:4" x14ac:dyDescent="0.2">
      <c r="B252" s="3"/>
      <c r="C252" s="10"/>
      <c r="D252" s="10"/>
    </row>
    <row r="253" spans="2:4" x14ac:dyDescent="0.2">
      <c r="B253" s="3"/>
      <c r="C253" s="10"/>
      <c r="D253" s="10"/>
    </row>
    <row r="254" spans="2:4" x14ac:dyDescent="0.2">
      <c r="B254" s="3"/>
      <c r="C254" s="10"/>
      <c r="D254" s="10"/>
    </row>
    <row r="255" spans="2:4" x14ac:dyDescent="0.2">
      <c r="B255" s="3"/>
      <c r="C255" s="10"/>
      <c r="D255" s="10"/>
    </row>
    <row r="256" spans="2:4" x14ac:dyDescent="0.2">
      <c r="B256" s="3"/>
      <c r="C256" s="10"/>
      <c r="D256" s="10"/>
    </row>
    <row r="257" spans="2:4" x14ac:dyDescent="0.2">
      <c r="B257" s="3"/>
      <c r="C257" s="10"/>
      <c r="D257" s="10"/>
    </row>
    <row r="258" spans="2:4" x14ac:dyDescent="0.2">
      <c r="B258" s="3"/>
      <c r="C258" s="10"/>
      <c r="D258" s="10"/>
    </row>
    <row r="259" spans="2:4" x14ac:dyDescent="0.2">
      <c r="B259" s="3"/>
      <c r="C259" s="10"/>
      <c r="D259" s="10"/>
    </row>
    <row r="260" spans="2:4" x14ac:dyDescent="0.2">
      <c r="B260" s="3"/>
      <c r="C260" s="10"/>
      <c r="D260" s="10"/>
    </row>
    <row r="261" spans="2:4" x14ac:dyDescent="0.2">
      <c r="B261" s="3"/>
      <c r="C261" s="10"/>
      <c r="D261" s="10"/>
    </row>
    <row r="262" spans="2:4" x14ac:dyDescent="0.2">
      <c r="B262" s="3"/>
      <c r="C262" s="10"/>
      <c r="D262" s="10"/>
    </row>
    <row r="263" spans="2:4" x14ac:dyDescent="0.2">
      <c r="B263" s="3"/>
      <c r="C263" s="10"/>
      <c r="D263" s="10"/>
    </row>
    <row r="264" spans="2:4" x14ac:dyDescent="0.2">
      <c r="B264" s="3"/>
      <c r="C264" s="10"/>
      <c r="D264" s="10"/>
    </row>
    <row r="265" spans="2:4" x14ac:dyDescent="0.2">
      <c r="B265" s="3"/>
      <c r="C265" s="10"/>
      <c r="D265" s="10"/>
    </row>
    <row r="266" spans="2:4" x14ac:dyDescent="0.2">
      <c r="B266" s="3"/>
      <c r="C266" s="10"/>
      <c r="D266" s="10"/>
    </row>
    <row r="267" spans="2:4" x14ac:dyDescent="0.2">
      <c r="B267" s="3"/>
      <c r="C267" s="10"/>
      <c r="D267" s="10"/>
    </row>
    <row r="268" spans="2:4" x14ac:dyDescent="0.2">
      <c r="B268" s="3"/>
      <c r="C268" s="10"/>
      <c r="D268" s="10"/>
    </row>
    <row r="269" spans="2:4" x14ac:dyDescent="0.2">
      <c r="B269" s="3"/>
      <c r="C269" s="10"/>
      <c r="D269" s="10"/>
    </row>
    <row r="270" spans="2:4" x14ac:dyDescent="0.2">
      <c r="B270" s="3"/>
      <c r="C270" s="10"/>
      <c r="D270" s="10"/>
    </row>
    <row r="271" spans="2:4" x14ac:dyDescent="0.2">
      <c r="B271" s="3"/>
      <c r="C271" s="10"/>
      <c r="D271" s="10"/>
    </row>
    <row r="272" spans="2:4" x14ac:dyDescent="0.2">
      <c r="B272" s="3"/>
      <c r="C272" s="10"/>
      <c r="D272" s="10"/>
    </row>
    <row r="273" spans="2:4" x14ac:dyDescent="0.2">
      <c r="B273" s="3"/>
      <c r="C273" s="10"/>
      <c r="D273" s="10"/>
    </row>
    <row r="274" spans="2:4" x14ac:dyDescent="0.2">
      <c r="B274" s="3"/>
      <c r="C274" s="10"/>
      <c r="D274" s="10"/>
    </row>
    <row r="275" spans="2:4" x14ac:dyDescent="0.2">
      <c r="B275" s="3"/>
      <c r="C275" s="10"/>
      <c r="D275" s="10"/>
    </row>
    <row r="276" spans="2:4" x14ac:dyDescent="0.2">
      <c r="B276" s="3"/>
      <c r="C276" s="10"/>
      <c r="D276" s="10"/>
    </row>
    <row r="277" spans="2:4" x14ac:dyDescent="0.2">
      <c r="B277" s="3"/>
      <c r="C277" s="10"/>
      <c r="D277" s="10"/>
    </row>
    <row r="278" spans="2:4" x14ac:dyDescent="0.2">
      <c r="B278" s="3"/>
      <c r="C278" s="10"/>
      <c r="D278" s="10"/>
    </row>
    <row r="279" spans="2:4" x14ac:dyDescent="0.2">
      <c r="B279" s="3"/>
      <c r="C279" s="10"/>
      <c r="D279" s="10"/>
    </row>
    <row r="280" spans="2:4" x14ac:dyDescent="0.2">
      <c r="B280" s="3"/>
      <c r="C280" s="10"/>
      <c r="D280" s="10"/>
    </row>
    <row r="281" spans="2:4" x14ac:dyDescent="0.2">
      <c r="B281" s="3"/>
      <c r="C281" s="10"/>
      <c r="D281" s="10"/>
    </row>
    <row r="282" spans="2:4" x14ac:dyDescent="0.2">
      <c r="B282" s="3"/>
      <c r="C282" s="10"/>
      <c r="D282" s="10"/>
    </row>
    <row r="283" spans="2:4" x14ac:dyDescent="0.2">
      <c r="B283" s="3"/>
      <c r="C283" s="10"/>
      <c r="D283" s="10"/>
    </row>
    <row r="284" spans="2:4" x14ac:dyDescent="0.2">
      <c r="B284" s="3"/>
      <c r="C284" s="10"/>
      <c r="D284" s="10"/>
    </row>
    <row r="285" spans="2:4" x14ac:dyDescent="0.2">
      <c r="B285" s="3"/>
      <c r="C285" s="10"/>
      <c r="D285" s="10"/>
    </row>
    <row r="286" spans="2:4" x14ac:dyDescent="0.2">
      <c r="B286" s="3"/>
      <c r="C286" s="10"/>
      <c r="D286" s="10"/>
    </row>
    <row r="287" spans="2:4" x14ac:dyDescent="0.2">
      <c r="B287" s="3"/>
      <c r="C287" s="10"/>
      <c r="D287" s="10"/>
    </row>
    <row r="288" spans="2:4" x14ac:dyDescent="0.2">
      <c r="B288" s="3"/>
      <c r="C288" s="10"/>
      <c r="D288" s="10"/>
    </row>
    <row r="289" spans="2:4" x14ac:dyDescent="0.2">
      <c r="B289" s="3"/>
      <c r="C289" s="10"/>
      <c r="D289" s="10"/>
    </row>
    <row r="290" spans="2:4" x14ac:dyDescent="0.2">
      <c r="B290" s="3"/>
      <c r="C290" s="10"/>
      <c r="D290" s="10"/>
    </row>
    <row r="291" spans="2:4" x14ac:dyDescent="0.2">
      <c r="B291" s="3"/>
      <c r="C291" s="10"/>
      <c r="D291" s="10"/>
    </row>
    <row r="292" spans="2:4" x14ac:dyDescent="0.2">
      <c r="B292" s="3"/>
      <c r="C292" s="10"/>
      <c r="D292" s="10"/>
    </row>
    <row r="293" spans="2:4" x14ac:dyDescent="0.2">
      <c r="B293" s="3"/>
      <c r="C293" s="10"/>
      <c r="D293" s="10"/>
    </row>
    <row r="294" spans="2:4" x14ac:dyDescent="0.2">
      <c r="B294" s="3"/>
      <c r="C294" s="10"/>
      <c r="D294" s="10"/>
    </row>
    <row r="295" spans="2:4" x14ac:dyDescent="0.2">
      <c r="B295" s="3"/>
      <c r="C295" s="10"/>
      <c r="D295" s="10"/>
    </row>
    <row r="296" spans="2:4" x14ac:dyDescent="0.2">
      <c r="B296" s="3"/>
      <c r="C296" s="10"/>
      <c r="D296" s="10"/>
    </row>
    <row r="297" spans="2:4" x14ac:dyDescent="0.2">
      <c r="B297" s="3"/>
      <c r="C297" s="10"/>
      <c r="D297" s="10"/>
    </row>
    <row r="298" spans="2:4" x14ac:dyDescent="0.2">
      <c r="B298" s="3"/>
      <c r="C298" s="10"/>
      <c r="D298" s="10"/>
    </row>
    <row r="299" spans="2:4" x14ac:dyDescent="0.2">
      <c r="B299" s="3"/>
      <c r="C299" s="10"/>
      <c r="D299" s="10"/>
    </row>
    <row r="300" spans="2:4" x14ac:dyDescent="0.2">
      <c r="B300" s="3"/>
      <c r="C300" s="10"/>
      <c r="D300" s="10"/>
    </row>
    <row r="301" spans="2:4" x14ac:dyDescent="0.2">
      <c r="B301" s="3"/>
      <c r="C301" s="10"/>
      <c r="D301" s="10"/>
    </row>
    <row r="302" spans="2:4" x14ac:dyDescent="0.2">
      <c r="B302" s="3"/>
      <c r="C302" s="10"/>
      <c r="D302" s="10"/>
    </row>
    <row r="303" spans="2:4" x14ac:dyDescent="0.2">
      <c r="B303" s="3"/>
      <c r="C303" s="10"/>
      <c r="D303" s="10"/>
    </row>
    <row r="304" spans="2:4" x14ac:dyDescent="0.2">
      <c r="B304" s="3"/>
      <c r="C304" s="10"/>
      <c r="D304" s="10"/>
    </row>
    <row r="305" spans="2:4" x14ac:dyDescent="0.2">
      <c r="B305" s="3"/>
      <c r="C305" s="10"/>
      <c r="D305" s="10"/>
    </row>
    <row r="306" spans="2:4" x14ac:dyDescent="0.2">
      <c r="B306" s="3"/>
      <c r="C306" s="10"/>
      <c r="D306" s="10"/>
    </row>
    <row r="307" spans="2:4" x14ac:dyDescent="0.2">
      <c r="B307" s="3"/>
      <c r="C307" s="10"/>
      <c r="D307" s="10"/>
    </row>
    <row r="308" spans="2:4" x14ac:dyDescent="0.2">
      <c r="B308" s="3"/>
      <c r="C308" s="10"/>
      <c r="D308" s="10"/>
    </row>
    <row r="309" spans="2:4" x14ac:dyDescent="0.2">
      <c r="B309" s="3"/>
      <c r="C309" s="10"/>
      <c r="D309" s="10"/>
    </row>
    <row r="310" spans="2:4" x14ac:dyDescent="0.2">
      <c r="B310" s="3"/>
      <c r="C310" s="10"/>
      <c r="D310" s="10"/>
    </row>
    <row r="311" spans="2:4" x14ac:dyDescent="0.2">
      <c r="B311" s="3"/>
      <c r="C311" s="10"/>
      <c r="D311" s="10"/>
    </row>
    <row r="312" spans="2:4" x14ac:dyDescent="0.2">
      <c r="B312" s="3"/>
      <c r="C312" s="10"/>
      <c r="D312" s="10"/>
    </row>
    <row r="313" spans="2:4" x14ac:dyDescent="0.2">
      <c r="B313" s="3"/>
      <c r="C313" s="10"/>
      <c r="D313" s="10"/>
    </row>
    <row r="314" spans="2:4" x14ac:dyDescent="0.2">
      <c r="B314" s="3"/>
      <c r="C314" s="10"/>
      <c r="D314" s="10"/>
    </row>
    <row r="315" spans="2:4" x14ac:dyDescent="0.2">
      <c r="B315" s="3"/>
      <c r="C315" s="10"/>
      <c r="D315" s="10"/>
    </row>
    <row r="316" spans="2:4" x14ac:dyDescent="0.2">
      <c r="B316" s="3"/>
      <c r="C316" s="10"/>
      <c r="D316" s="10"/>
    </row>
    <row r="317" spans="2:4" x14ac:dyDescent="0.2">
      <c r="B317" s="3"/>
      <c r="C317" s="10"/>
      <c r="D317" s="10"/>
    </row>
    <row r="318" spans="2:4" x14ac:dyDescent="0.2">
      <c r="B318" s="3"/>
      <c r="C318" s="10"/>
      <c r="D318" s="10"/>
    </row>
    <row r="319" spans="2:4" x14ac:dyDescent="0.2">
      <c r="B319" s="3"/>
      <c r="C319" s="10"/>
      <c r="D319" s="10"/>
    </row>
    <row r="320" spans="2:4" x14ac:dyDescent="0.2">
      <c r="B320" s="3"/>
      <c r="C320" s="10"/>
      <c r="D320" s="10"/>
    </row>
    <row r="321" spans="2:4" x14ac:dyDescent="0.2">
      <c r="B321" s="3"/>
      <c r="C321" s="10"/>
      <c r="D321" s="10"/>
    </row>
    <row r="322" spans="2:4" x14ac:dyDescent="0.2">
      <c r="B322" s="3"/>
      <c r="C322" s="10"/>
      <c r="D322" s="10"/>
    </row>
    <row r="323" spans="2:4" x14ac:dyDescent="0.2">
      <c r="B323" s="3"/>
      <c r="C323" s="10"/>
      <c r="D323" s="10"/>
    </row>
    <row r="324" spans="2:4" x14ac:dyDescent="0.2">
      <c r="B324" s="3"/>
      <c r="C324" s="10"/>
      <c r="D324" s="10"/>
    </row>
    <row r="325" spans="2:4" x14ac:dyDescent="0.2">
      <c r="B325" s="3"/>
      <c r="C325" s="10"/>
      <c r="D325" s="10"/>
    </row>
    <row r="326" spans="2:4" x14ac:dyDescent="0.2">
      <c r="B326" s="3"/>
      <c r="C326" s="10"/>
      <c r="D326" s="10"/>
    </row>
    <row r="327" spans="2:4" x14ac:dyDescent="0.2">
      <c r="B327" s="3"/>
      <c r="C327" s="10"/>
      <c r="D327" s="10"/>
    </row>
    <row r="328" spans="2:4" x14ac:dyDescent="0.2">
      <c r="B328" s="3"/>
      <c r="C328" s="10"/>
      <c r="D328" s="10"/>
    </row>
    <row r="329" spans="2:4" x14ac:dyDescent="0.2">
      <c r="B329" s="3"/>
      <c r="C329" s="10"/>
      <c r="D329" s="10"/>
    </row>
    <row r="330" spans="2:4" x14ac:dyDescent="0.2">
      <c r="B330" s="3"/>
      <c r="C330" s="10"/>
      <c r="D330" s="10"/>
    </row>
    <row r="331" spans="2:4" x14ac:dyDescent="0.2">
      <c r="B331" s="3"/>
      <c r="C331" s="10"/>
      <c r="D331" s="10"/>
    </row>
    <row r="332" spans="2:4" x14ac:dyDescent="0.2">
      <c r="B332" s="3"/>
      <c r="C332" s="10"/>
      <c r="D332" s="10"/>
    </row>
    <row r="333" spans="2:4" x14ac:dyDescent="0.2">
      <c r="B333" s="3"/>
      <c r="C333" s="10"/>
      <c r="D333" s="10"/>
    </row>
    <row r="334" spans="2:4" x14ac:dyDescent="0.2">
      <c r="B334" s="3"/>
      <c r="C334" s="10"/>
      <c r="D334" s="10"/>
    </row>
    <row r="335" spans="2:4" x14ac:dyDescent="0.2">
      <c r="B335" s="3"/>
      <c r="C335" s="10"/>
      <c r="D335" s="10"/>
    </row>
    <row r="336" spans="2:4" x14ac:dyDescent="0.2">
      <c r="B336" s="3"/>
      <c r="C336" s="10"/>
      <c r="D336" s="10"/>
    </row>
    <row r="337" spans="2:4" x14ac:dyDescent="0.2">
      <c r="B337" s="3"/>
      <c r="C337" s="10"/>
      <c r="D337" s="10"/>
    </row>
    <row r="338" spans="2:4" x14ac:dyDescent="0.2">
      <c r="B338" s="3"/>
      <c r="C338" s="10"/>
      <c r="D338" s="10"/>
    </row>
    <row r="339" spans="2:4" x14ac:dyDescent="0.2">
      <c r="B339" s="3"/>
      <c r="C339" s="10"/>
      <c r="D339" s="10"/>
    </row>
    <row r="340" spans="2:4" x14ac:dyDescent="0.2">
      <c r="B340" s="3"/>
      <c r="C340" s="10"/>
      <c r="D340" s="10"/>
    </row>
    <row r="341" spans="2:4" x14ac:dyDescent="0.2">
      <c r="B341" s="3"/>
      <c r="C341" s="10"/>
      <c r="D341" s="10"/>
    </row>
    <row r="342" spans="2:4" x14ac:dyDescent="0.2">
      <c r="B342" s="3"/>
      <c r="C342" s="10"/>
      <c r="D342" s="10"/>
    </row>
    <row r="343" spans="2:4" x14ac:dyDescent="0.2">
      <c r="B343" s="3"/>
      <c r="C343" s="10"/>
      <c r="D343" s="10"/>
    </row>
    <row r="344" spans="2:4" x14ac:dyDescent="0.2">
      <c r="B344" s="3"/>
      <c r="C344" s="10"/>
      <c r="D344" s="10"/>
    </row>
    <row r="345" spans="2:4" x14ac:dyDescent="0.2">
      <c r="B345" s="3"/>
      <c r="C345" s="10"/>
      <c r="D345" s="10"/>
    </row>
    <row r="346" spans="2:4" x14ac:dyDescent="0.2">
      <c r="B346" s="3"/>
      <c r="C346" s="10"/>
      <c r="D346" s="10"/>
    </row>
    <row r="347" spans="2:4" x14ac:dyDescent="0.2">
      <c r="B347" s="3"/>
      <c r="C347" s="10"/>
      <c r="D347" s="10"/>
    </row>
    <row r="348" spans="2:4" x14ac:dyDescent="0.2">
      <c r="B348" s="3"/>
      <c r="C348" s="10"/>
      <c r="D348" s="10"/>
    </row>
    <row r="349" spans="2:4" x14ac:dyDescent="0.2">
      <c r="B349" s="3"/>
      <c r="C349" s="10"/>
      <c r="D349" s="10"/>
    </row>
    <row r="350" spans="2:4" x14ac:dyDescent="0.2">
      <c r="B350" s="3"/>
      <c r="C350" s="10"/>
      <c r="D350" s="10"/>
    </row>
    <row r="351" spans="2:4" x14ac:dyDescent="0.2">
      <c r="B351" s="3"/>
      <c r="C351" s="10"/>
      <c r="D351" s="10"/>
    </row>
    <row r="352" spans="2:4" x14ac:dyDescent="0.2">
      <c r="B352" s="3"/>
      <c r="C352" s="10"/>
      <c r="D352" s="10"/>
    </row>
    <row r="353" spans="2:4" x14ac:dyDescent="0.2">
      <c r="B353" s="3"/>
      <c r="C353" s="10"/>
      <c r="D353" s="10"/>
    </row>
    <row r="354" spans="2:4" x14ac:dyDescent="0.2">
      <c r="B354" s="3"/>
      <c r="C354" s="10"/>
      <c r="D354" s="10"/>
    </row>
    <row r="355" spans="2:4" x14ac:dyDescent="0.2">
      <c r="B355" s="3"/>
      <c r="C355" s="10"/>
      <c r="D355" s="10"/>
    </row>
    <row r="356" spans="2:4" x14ac:dyDescent="0.2">
      <c r="B356" s="3"/>
      <c r="C356" s="10"/>
      <c r="D356" s="10"/>
    </row>
    <row r="357" spans="2:4" x14ac:dyDescent="0.2">
      <c r="B357" s="3"/>
      <c r="C357" s="10"/>
      <c r="D357" s="10"/>
    </row>
    <row r="358" spans="2:4" x14ac:dyDescent="0.2">
      <c r="B358" s="3"/>
      <c r="C358" s="10"/>
      <c r="D358" s="10"/>
    </row>
    <row r="359" spans="2:4" x14ac:dyDescent="0.2">
      <c r="B359" s="3"/>
      <c r="C359" s="10"/>
      <c r="D359" s="10"/>
    </row>
    <row r="360" spans="2:4" x14ac:dyDescent="0.2">
      <c r="B360" s="3"/>
      <c r="C360" s="10"/>
      <c r="D360" s="10"/>
    </row>
    <row r="361" spans="2:4" x14ac:dyDescent="0.2">
      <c r="B361" s="3"/>
      <c r="C361" s="10"/>
      <c r="D361" s="10"/>
    </row>
    <row r="362" spans="2:4" x14ac:dyDescent="0.2">
      <c r="B362" s="3"/>
      <c r="C362" s="10"/>
      <c r="D362" s="10"/>
    </row>
    <row r="363" spans="2:4" x14ac:dyDescent="0.2">
      <c r="B363" s="3"/>
      <c r="C363" s="10"/>
      <c r="D363" s="10"/>
    </row>
    <row r="364" spans="2:4" x14ac:dyDescent="0.2">
      <c r="B364" s="3"/>
      <c r="C364" s="10"/>
      <c r="D364" s="10"/>
    </row>
    <row r="365" spans="2:4" x14ac:dyDescent="0.2">
      <c r="B365" s="3"/>
      <c r="C365" s="10"/>
      <c r="D365" s="10"/>
    </row>
    <row r="366" spans="2:4" x14ac:dyDescent="0.2">
      <c r="B366" s="3"/>
      <c r="C366" s="10"/>
      <c r="D366" s="10"/>
    </row>
    <row r="367" spans="2:4" x14ac:dyDescent="0.2">
      <c r="B367" s="3"/>
      <c r="C367" s="10"/>
      <c r="D367" s="10"/>
    </row>
    <row r="368" spans="2:4" x14ac:dyDescent="0.2">
      <c r="B368" s="3"/>
      <c r="C368" s="10"/>
      <c r="D368" s="10"/>
    </row>
    <row r="369" spans="2:4" x14ac:dyDescent="0.2">
      <c r="B369" s="3"/>
      <c r="C369" s="10"/>
      <c r="D369" s="10"/>
    </row>
    <row r="370" spans="2:4" x14ac:dyDescent="0.2">
      <c r="B370" s="3"/>
      <c r="C370" s="10"/>
      <c r="D370" s="10"/>
    </row>
    <row r="371" spans="2:4" x14ac:dyDescent="0.2">
      <c r="B371" s="3"/>
      <c r="C371" s="10"/>
      <c r="D371" s="10"/>
    </row>
    <row r="372" spans="2:4" x14ac:dyDescent="0.2">
      <c r="B372" s="3"/>
      <c r="C372" s="10"/>
      <c r="D372" s="10"/>
    </row>
    <row r="373" spans="2:4" x14ac:dyDescent="0.2">
      <c r="B373" s="3"/>
      <c r="C373" s="10"/>
      <c r="D373" s="10"/>
    </row>
    <row r="374" spans="2:4" x14ac:dyDescent="0.2">
      <c r="B374" s="3"/>
      <c r="C374" s="10"/>
      <c r="D374" s="10"/>
    </row>
    <row r="375" spans="2:4" x14ac:dyDescent="0.2">
      <c r="B375" s="3"/>
      <c r="C375" s="10"/>
      <c r="D375" s="10"/>
    </row>
    <row r="376" spans="2:4" x14ac:dyDescent="0.2">
      <c r="B376" s="3"/>
      <c r="C376" s="10"/>
      <c r="D376" s="10"/>
    </row>
    <row r="377" spans="2:4" x14ac:dyDescent="0.2">
      <c r="B377" s="3"/>
      <c r="C377" s="10"/>
      <c r="D377" s="10"/>
    </row>
    <row r="378" spans="2:4" x14ac:dyDescent="0.2">
      <c r="B378" s="3"/>
      <c r="C378" s="10"/>
      <c r="D378" s="10"/>
    </row>
    <row r="379" spans="2:4" x14ac:dyDescent="0.2">
      <c r="B379" s="3"/>
      <c r="C379" s="10"/>
      <c r="D379" s="10"/>
    </row>
    <row r="380" spans="2:4" x14ac:dyDescent="0.2">
      <c r="B380" s="3"/>
      <c r="C380" s="10"/>
      <c r="D380" s="10"/>
    </row>
    <row r="381" spans="2:4" x14ac:dyDescent="0.2">
      <c r="B381" s="3"/>
      <c r="C381" s="10"/>
      <c r="D381" s="10"/>
    </row>
    <row r="382" spans="2:4" x14ac:dyDescent="0.2">
      <c r="B382" s="3"/>
      <c r="C382" s="10"/>
      <c r="D382" s="10"/>
    </row>
    <row r="383" spans="2:4" x14ac:dyDescent="0.2">
      <c r="B383" s="3"/>
      <c r="C383" s="10"/>
      <c r="D383" s="10"/>
    </row>
    <row r="384" spans="2:4" x14ac:dyDescent="0.2">
      <c r="B384" s="3"/>
      <c r="C384" s="10"/>
      <c r="D384" s="10"/>
    </row>
    <row r="385" spans="2:4" x14ac:dyDescent="0.2">
      <c r="B385" s="3"/>
      <c r="C385" s="10"/>
      <c r="D385" s="10"/>
    </row>
    <row r="386" spans="2:4" x14ac:dyDescent="0.2">
      <c r="B386" s="3"/>
      <c r="C386" s="10"/>
      <c r="D386" s="10"/>
    </row>
    <row r="387" spans="2:4" x14ac:dyDescent="0.2">
      <c r="B387" s="3"/>
      <c r="C387" s="10"/>
      <c r="D387" s="10"/>
    </row>
    <row r="388" spans="2:4" x14ac:dyDescent="0.2">
      <c r="B388" s="3"/>
      <c r="C388" s="10"/>
      <c r="D388" s="10"/>
    </row>
    <row r="389" spans="2:4" x14ac:dyDescent="0.2">
      <c r="B389" s="3"/>
      <c r="C389" s="10"/>
      <c r="D389" s="10"/>
    </row>
    <row r="390" spans="2:4" x14ac:dyDescent="0.2">
      <c r="B390" s="3"/>
      <c r="C390" s="10"/>
      <c r="D390" s="10"/>
    </row>
    <row r="391" spans="2:4" x14ac:dyDescent="0.2">
      <c r="B391" s="3"/>
      <c r="C391" s="10"/>
      <c r="D391" s="10"/>
    </row>
    <row r="392" spans="2:4" x14ac:dyDescent="0.2">
      <c r="B392" s="3"/>
      <c r="C392" s="10"/>
      <c r="D392" s="10"/>
    </row>
    <row r="393" spans="2:4" x14ac:dyDescent="0.2">
      <c r="B393" s="3"/>
      <c r="C393" s="10"/>
      <c r="D393" s="10"/>
    </row>
    <row r="394" spans="2:4" x14ac:dyDescent="0.2">
      <c r="B394" s="3"/>
      <c r="C394" s="10"/>
      <c r="D394" s="10"/>
    </row>
    <row r="395" spans="2:4" x14ac:dyDescent="0.2">
      <c r="B395" s="3"/>
      <c r="C395" s="10"/>
      <c r="D395" s="10"/>
    </row>
    <row r="396" spans="2:4" x14ac:dyDescent="0.2">
      <c r="B396" s="3"/>
      <c r="C396" s="10"/>
      <c r="D396" s="10"/>
    </row>
    <row r="397" spans="2:4" x14ac:dyDescent="0.2">
      <c r="B397" s="3"/>
      <c r="C397" s="10"/>
      <c r="D397" s="10"/>
    </row>
    <row r="398" spans="2:4" x14ac:dyDescent="0.2">
      <c r="B398" s="3"/>
      <c r="C398" s="10"/>
      <c r="D398" s="10"/>
    </row>
    <row r="399" spans="2:4" x14ac:dyDescent="0.2">
      <c r="B399" s="3"/>
      <c r="C399" s="10"/>
      <c r="D399" s="10"/>
    </row>
    <row r="400" spans="2:4" x14ac:dyDescent="0.2">
      <c r="B400" s="3"/>
      <c r="C400" s="10"/>
      <c r="D400" s="10"/>
    </row>
    <row r="401" spans="2:4" x14ac:dyDescent="0.2">
      <c r="B401" s="3"/>
      <c r="C401" s="10"/>
      <c r="D401" s="10"/>
    </row>
    <row r="402" spans="2:4" x14ac:dyDescent="0.2">
      <c r="B402" s="3"/>
      <c r="C402" s="10"/>
      <c r="D402" s="10"/>
    </row>
    <row r="403" spans="2:4" x14ac:dyDescent="0.2">
      <c r="B403" s="3"/>
      <c r="C403" s="10"/>
      <c r="D403" s="10"/>
    </row>
    <row r="404" spans="2:4" x14ac:dyDescent="0.2">
      <c r="B404" s="3"/>
      <c r="C404" s="10"/>
      <c r="D404" s="10"/>
    </row>
    <row r="405" spans="2:4" x14ac:dyDescent="0.2">
      <c r="B405" s="3"/>
      <c r="C405" s="10"/>
      <c r="D405" s="10"/>
    </row>
    <row r="406" spans="2:4" x14ac:dyDescent="0.2">
      <c r="B406" s="3"/>
      <c r="C406" s="10"/>
      <c r="D406" s="10"/>
    </row>
    <row r="407" spans="2:4" x14ac:dyDescent="0.2">
      <c r="B407" s="3"/>
      <c r="C407" s="10"/>
      <c r="D407" s="10"/>
    </row>
    <row r="408" spans="2:4" x14ac:dyDescent="0.2">
      <c r="B408" s="3"/>
      <c r="C408" s="10"/>
      <c r="D408" s="10"/>
    </row>
    <row r="409" spans="2:4" x14ac:dyDescent="0.2">
      <c r="B409" s="3"/>
      <c r="C409" s="10"/>
      <c r="D409" s="10"/>
    </row>
    <row r="410" spans="2:4" x14ac:dyDescent="0.2">
      <c r="B410" s="3"/>
      <c r="C410" s="10"/>
      <c r="D410" s="10"/>
    </row>
    <row r="411" spans="2:4" x14ac:dyDescent="0.2">
      <c r="B411" s="3"/>
      <c r="C411" s="10"/>
      <c r="D411" s="10"/>
    </row>
    <row r="412" spans="2:4" x14ac:dyDescent="0.2">
      <c r="B412" s="3"/>
      <c r="C412" s="10"/>
      <c r="D412" s="10"/>
    </row>
    <row r="413" spans="2:4" x14ac:dyDescent="0.2">
      <c r="B413" s="3"/>
      <c r="C413" s="10"/>
      <c r="D413" s="10"/>
    </row>
    <row r="414" spans="2:4" x14ac:dyDescent="0.2">
      <c r="B414" s="3"/>
      <c r="C414" s="10"/>
      <c r="D414" s="10"/>
    </row>
    <row r="415" spans="2:4" x14ac:dyDescent="0.2">
      <c r="B415" s="3"/>
      <c r="C415" s="10"/>
      <c r="D415" s="10"/>
    </row>
    <row r="416" spans="2:4" x14ac:dyDescent="0.2">
      <c r="B416" s="3"/>
      <c r="C416" s="10"/>
      <c r="D416" s="10"/>
    </row>
    <row r="417" spans="2:4" x14ac:dyDescent="0.2">
      <c r="B417" s="3"/>
      <c r="C417" s="10"/>
      <c r="D417" s="10"/>
    </row>
    <row r="418" spans="2:4" x14ac:dyDescent="0.2">
      <c r="B418" s="3"/>
      <c r="C418" s="10"/>
      <c r="D418" s="10"/>
    </row>
    <row r="419" spans="2:4" x14ac:dyDescent="0.2">
      <c r="B419" s="3"/>
      <c r="C419" s="10"/>
      <c r="D419" s="10"/>
    </row>
    <row r="420" spans="2:4" x14ac:dyDescent="0.2">
      <c r="B420" s="3"/>
      <c r="C420" s="10"/>
      <c r="D420" s="10"/>
    </row>
    <row r="421" spans="2:4" x14ac:dyDescent="0.2">
      <c r="B421" s="3"/>
      <c r="C421" s="10"/>
      <c r="D421" s="10"/>
    </row>
    <row r="422" spans="2:4" x14ac:dyDescent="0.2">
      <c r="B422" s="3"/>
      <c r="C422" s="10"/>
      <c r="D422" s="10"/>
    </row>
    <row r="423" spans="2:4" x14ac:dyDescent="0.2">
      <c r="B423" s="3"/>
      <c r="C423" s="10"/>
      <c r="D423" s="10"/>
    </row>
    <row r="424" spans="2:4" x14ac:dyDescent="0.2">
      <c r="B424" s="3"/>
      <c r="C424" s="10"/>
      <c r="D424" s="10"/>
    </row>
    <row r="425" spans="2:4" x14ac:dyDescent="0.2">
      <c r="B425" s="3"/>
      <c r="C425" s="10"/>
      <c r="D425" s="10"/>
    </row>
    <row r="426" spans="2:4" x14ac:dyDescent="0.2">
      <c r="B426" s="3"/>
      <c r="C426" s="10"/>
      <c r="D426" s="10"/>
    </row>
    <row r="427" spans="2:4" x14ac:dyDescent="0.2">
      <c r="B427" s="3"/>
      <c r="C427" s="10"/>
      <c r="D427" s="10"/>
    </row>
    <row r="428" spans="2:4" x14ac:dyDescent="0.2">
      <c r="B428" s="3"/>
      <c r="C428" s="10"/>
      <c r="D428" s="10"/>
    </row>
    <row r="429" spans="2:4" x14ac:dyDescent="0.2">
      <c r="B429" s="3"/>
      <c r="C429" s="10"/>
      <c r="D429" s="10"/>
    </row>
    <row r="430" spans="2:4" x14ac:dyDescent="0.2">
      <c r="B430" s="3"/>
      <c r="C430" s="10"/>
      <c r="D430" s="10"/>
    </row>
    <row r="431" spans="2:4" x14ac:dyDescent="0.2">
      <c r="B431" s="3"/>
      <c r="C431" s="10"/>
      <c r="D431" s="10"/>
    </row>
    <row r="432" spans="2:4" x14ac:dyDescent="0.2">
      <c r="B432" s="3"/>
      <c r="C432" s="10"/>
      <c r="D432" s="10"/>
    </row>
    <row r="433" spans="2:4" x14ac:dyDescent="0.2">
      <c r="B433" s="3"/>
      <c r="C433" s="10"/>
      <c r="D433" s="10"/>
    </row>
    <row r="434" spans="2:4" x14ac:dyDescent="0.2">
      <c r="B434" s="3"/>
      <c r="C434" s="10"/>
      <c r="D434" s="10"/>
    </row>
    <row r="435" spans="2:4" x14ac:dyDescent="0.2">
      <c r="B435" s="3"/>
      <c r="C435" s="10"/>
      <c r="D435" s="10"/>
    </row>
    <row r="436" spans="2:4" x14ac:dyDescent="0.2">
      <c r="B436" s="3"/>
      <c r="C436" s="10"/>
      <c r="D436" s="10"/>
    </row>
    <row r="437" spans="2:4" x14ac:dyDescent="0.2">
      <c r="B437" s="3"/>
      <c r="C437" s="10"/>
      <c r="D437" s="10"/>
    </row>
    <row r="438" spans="2:4" x14ac:dyDescent="0.2">
      <c r="B438" s="3"/>
      <c r="C438" s="10"/>
      <c r="D438" s="10"/>
    </row>
    <row r="439" spans="2:4" x14ac:dyDescent="0.2">
      <c r="B439" s="3"/>
      <c r="C439" s="10"/>
      <c r="D439" s="10"/>
    </row>
    <row r="440" spans="2:4" x14ac:dyDescent="0.2">
      <c r="B440" s="3"/>
      <c r="C440" s="10"/>
      <c r="D440" s="10"/>
    </row>
    <row r="441" spans="2:4" x14ac:dyDescent="0.2">
      <c r="B441" s="3"/>
      <c r="C441" s="10"/>
      <c r="D441" s="10"/>
    </row>
    <row r="442" spans="2:4" x14ac:dyDescent="0.2">
      <c r="B442" s="3"/>
      <c r="C442" s="10"/>
      <c r="D442" s="10"/>
    </row>
    <row r="443" spans="2:4" x14ac:dyDescent="0.2">
      <c r="B443" s="3"/>
      <c r="C443" s="10"/>
      <c r="D443" s="10"/>
    </row>
    <row r="444" spans="2:4" x14ac:dyDescent="0.2">
      <c r="B444" s="3"/>
      <c r="C444" s="10"/>
      <c r="D444" s="10"/>
    </row>
    <row r="445" spans="2:4" x14ac:dyDescent="0.2">
      <c r="B445" s="3"/>
      <c r="C445" s="10"/>
      <c r="D445" s="10"/>
    </row>
    <row r="446" spans="2:4" x14ac:dyDescent="0.2">
      <c r="B446" s="3"/>
      <c r="C446" s="10"/>
      <c r="D446" s="10"/>
    </row>
    <row r="447" spans="2:4" x14ac:dyDescent="0.2">
      <c r="B447" s="3"/>
      <c r="C447" s="10"/>
      <c r="D447" s="10"/>
    </row>
    <row r="448" spans="2:4" x14ac:dyDescent="0.2">
      <c r="B448" s="3"/>
      <c r="C448" s="10"/>
      <c r="D448" s="10"/>
    </row>
    <row r="449" spans="2:4" x14ac:dyDescent="0.2">
      <c r="B449" s="3"/>
      <c r="C449" s="10"/>
      <c r="D449" s="10"/>
    </row>
    <row r="450" spans="2:4" x14ac:dyDescent="0.2">
      <c r="B450" s="3"/>
      <c r="C450" s="10"/>
      <c r="D450" s="10"/>
    </row>
    <row r="451" spans="2:4" x14ac:dyDescent="0.2">
      <c r="B451" s="3"/>
      <c r="C451" s="10"/>
      <c r="D451" s="10"/>
    </row>
    <row r="452" spans="2:4" x14ac:dyDescent="0.2">
      <c r="B452" s="3"/>
      <c r="C452" s="10"/>
      <c r="D452" s="10"/>
    </row>
    <row r="453" spans="2:4" x14ac:dyDescent="0.2">
      <c r="B453" s="3"/>
      <c r="C453" s="10"/>
      <c r="D453" s="10"/>
    </row>
    <row r="454" spans="2:4" x14ac:dyDescent="0.2">
      <c r="B454" s="3"/>
      <c r="C454" s="10"/>
      <c r="D454" s="10"/>
    </row>
    <row r="455" spans="2:4" x14ac:dyDescent="0.2">
      <c r="B455" s="3"/>
      <c r="C455" s="10"/>
      <c r="D455" s="10"/>
    </row>
    <row r="456" spans="2:4" x14ac:dyDescent="0.2">
      <c r="B456" s="3"/>
      <c r="C456" s="10"/>
      <c r="D456" s="10"/>
    </row>
    <row r="457" spans="2:4" x14ac:dyDescent="0.2">
      <c r="B457" s="3"/>
      <c r="C457" s="10"/>
      <c r="D457" s="10"/>
    </row>
    <row r="458" spans="2:4" x14ac:dyDescent="0.2">
      <c r="B458" s="3"/>
      <c r="C458" s="10"/>
      <c r="D458" s="10"/>
    </row>
    <row r="459" spans="2:4" x14ac:dyDescent="0.2">
      <c r="B459" s="3"/>
      <c r="C459" s="10"/>
      <c r="D459" s="10"/>
    </row>
    <row r="460" spans="2:4" x14ac:dyDescent="0.2">
      <c r="B460" s="3"/>
      <c r="C460" s="10"/>
      <c r="D460" s="10"/>
    </row>
    <row r="461" spans="2:4" x14ac:dyDescent="0.2">
      <c r="B461" s="3"/>
      <c r="C461" s="10"/>
      <c r="D461" s="10"/>
    </row>
    <row r="462" spans="2:4" x14ac:dyDescent="0.2">
      <c r="B462" s="3"/>
      <c r="C462" s="10"/>
      <c r="D462" s="10"/>
    </row>
    <row r="463" spans="2:4" x14ac:dyDescent="0.2">
      <c r="B463" s="3"/>
      <c r="C463" s="10"/>
      <c r="D463" s="10"/>
    </row>
    <row r="464" spans="2:4" x14ac:dyDescent="0.2">
      <c r="B464" s="3"/>
      <c r="C464" s="10"/>
      <c r="D464" s="10"/>
    </row>
    <row r="465" spans="2:4" x14ac:dyDescent="0.2">
      <c r="B465" s="3"/>
      <c r="C465" s="10"/>
      <c r="D465" s="10"/>
    </row>
    <row r="466" spans="2:4" x14ac:dyDescent="0.2">
      <c r="B466" s="3"/>
      <c r="C466" s="10"/>
      <c r="D466" s="10"/>
    </row>
    <row r="467" spans="2:4" x14ac:dyDescent="0.2">
      <c r="B467" s="3"/>
      <c r="C467" s="10"/>
      <c r="D467" s="10"/>
    </row>
    <row r="468" spans="2:4" x14ac:dyDescent="0.2">
      <c r="B468" s="3"/>
      <c r="C468" s="10"/>
      <c r="D468" s="10"/>
    </row>
    <row r="469" spans="2:4" x14ac:dyDescent="0.2">
      <c r="B469" s="3"/>
      <c r="C469" s="10"/>
      <c r="D469" s="10"/>
    </row>
    <row r="470" spans="2:4" x14ac:dyDescent="0.2">
      <c r="B470" s="3"/>
      <c r="C470" s="10"/>
      <c r="D470" s="10"/>
    </row>
    <row r="471" spans="2:4" x14ac:dyDescent="0.2">
      <c r="B471" s="3"/>
      <c r="C471" s="10"/>
      <c r="D471" s="10"/>
    </row>
    <row r="472" spans="2:4" x14ac:dyDescent="0.2">
      <c r="B472" s="3"/>
      <c r="C472" s="10"/>
      <c r="D472" s="10"/>
    </row>
    <row r="473" spans="2:4" x14ac:dyDescent="0.2">
      <c r="B473" s="3"/>
      <c r="C473" s="10"/>
      <c r="D473" s="10"/>
    </row>
    <row r="474" spans="2:4" x14ac:dyDescent="0.2">
      <c r="B474" s="3"/>
      <c r="C474" s="10"/>
      <c r="D474" s="10"/>
    </row>
    <row r="475" spans="2:4" x14ac:dyDescent="0.2">
      <c r="B475" s="3"/>
      <c r="C475" s="10"/>
      <c r="D475" s="10"/>
    </row>
    <row r="476" spans="2:4" x14ac:dyDescent="0.2">
      <c r="B476" s="3"/>
      <c r="C476" s="10"/>
      <c r="D476" s="10"/>
    </row>
    <row r="477" spans="2:4" x14ac:dyDescent="0.2">
      <c r="B477" s="3"/>
      <c r="C477" s="10"/>
      <c r="D477" s="10"/>
    </row>
    <row r="478" spans="2:4" x14ac:dyDescent="0.2">
      <c r="B478" s="3"/>
      <c r="C478" s="10"/>
      <c r="D478" s="10"/>
    </row>
    <row r="479" spans="2:4" x14ac:dyDescent="0.2">
      <c r="B479" s="3"/>
      <c r="C479" s="10"/>
      <c r="D479" s="10"/>
    </row>
    <row r="480" spans="2:4" x14ac:dyDescent="0.2">
      <c r="B480" s="3"/>
      <c r="C480" s="10"/>
      <c r="D480" s="10"/>
    </row>
    <row r="481" spans="2:4" x14ac:dyDescent="0.2">
      <c r="B481" s="3"/>
      <c r="C481" s="10"/>
      <c r="D481" s="10"/>
    </row>
    <row r="482" spans="2:4" x14ac:dyDescent="0.2">
      <c r="B482" s="3"/>
      <c r="C482" s="10"/>
      <c r="D482" s="10"/>
    </row>
    <row r="483" spans="2:4" x14ac:dyDescent="0.2">
      <c r="B483" s="3"/>
      <c r="C483" s="10"/>
      <c r="D483" s="10"/>
    </row>
    <row r="484" spans="2:4" x14ac:dyDescent="0.2">
      <c r="B484" s="3"/>
      <c r="C484" s="10"/>
      <c r="D484" s="10"/>
    </row>
    <row r="485" spans="2:4" x14ac:dyDescent="0.2">
      <c r="B485" s="3"/>
      <c r="C485" s="10"/>
      <c r="D485" s="10"/>
    </row>
    <row r="486" spans="2:4" x14ac:dyDescent="0.2">
      <c r="B486" s="3"/>
      <c r="C486" s="10"/>
      <c r="D486" s="10"/>
    </row>
    <row r="487" spans="2:4" x14ac:dyDescent="0.2">
      <c r="B487" s="3"/>
      <c r="C487" s="10"/>
      <c r="D487" s="10"/>
    </row>
    <row r="488" spans="2:4" x14ac:dyDescent="0.2">
      <c r="B488" s="3"/>
      <c r="C488" s="10"/>
      <c r="D488" s="10"/>
    </row>
    <row r="489" spans="2:4" x14ac:dyDescent="0.2">
      <c r="B489" s="3"/>
      <c r="C489" s="10"/>
      <c r="D489" s="10"/>
    </row>
    <row r="490" spans="2:4" x14ac:dyDescent="0.2">
      <c r="B490" s="3"/>
      <c r="C490" s="10"/>
      <c r="D490" s="10"/>
    </row>
    <row r="491" spans="2:4" x14ac:dyDescent="0.2">
      <c r="B491" s="3"/>
      <c r="C491" s="10"/>
      <c r="D491" s="10"/>
    </row>
    <row r="492" spans="2:4" x14ac:dyDescent="0.2">
      <c r="B492" s="3"/>
      <c r="C492" s="10"/>
      <c r="D492" s="10"/>
    </row>
    <row r="493" spans="2:4" x14ac:dyDescent="0.2">
      <c r="B493" s="3"/>
      <c r="C493" s="10"/>
      <c r="D493" s="10"/>
    </row>
    <row r="494" spans="2:4" x14ac:dyDescent="0.2">
      <c r="C494" s="10"/>
      <c r="D494" s="10"/>
    </row>
    <row r="495" spans="2:4" x14ac:dyDescent="0.2">
      <c r="C495" s="10"/>
      <c r="D495" s="10"/>
    </row>
    <row r="496" spans="2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  <row r="6924" spans="3:4" x14ac:dyDescent="0.2">
      <c r="C6924" s="10"/>
      <c r="D6924" s="10"/>
    </row>
    <row r="6925" spans="3:4" x14ac:dyDescent="0.2">
      <c r="C6925" s="10"/>
      <c r="D6925" s="10"/>
    </row>
    <row r="6926" spans="3:4" x14ac:dyDescent="0.2">
      <c r="C6926" s="10"/>
      <c r="D6926" s="10"/>
    </row>
    <row r="6927" spans="3:4" x14ac:dyDescent="0.2">
      <c r="C6927" s="10"/>
      <c r="D6927" s="10"/>
    </row>
    <row r="6928" spans="3:4" x14ac:dyDescent="0.2">
      <c r="C6928" s="10"/>
      <c r="D6928" s="10"/>
    </row>
    <row r="6929" spans="3:4" x14ac:dyDescent="0.2">
      <c r="C6929" s="10"/>
      <c r="D6929" s="10"/>
    </row>
    <row r="6930" spans="3:4" x14ac:dyDescent="0.2">
      <c r="C6930" s="10"/>
      <c r="D6930" s="10"/>
    </row>
    <row r="6931" spans="3:4" x14ac:dyDescent="0.2">
      <c r="C6931" s="10"/>
      <c r="D6931" s="10"/>
    </row>
    <row r="6932" spans="3:4" x14ac:dyDescent="0.2">
      <c r="C6932" s="10"/>
      <c r="D6932" s="10"/>
    </row>
    <row r="6933" spans="3:4" x14ac:dyDescent="0.2">
      <c r="C6933" s="10"/>
      <c r="D6933" s="10"/>
    </row>
    <row r="6934" spans="3:4" x14ac:dyDescent="0.2">
      <c r="C6934" s="10"/>
      <c r="D6934" s="10"/>
    </row>
    <row r="6935" spans="3:4" x14ac:dyDescent="0.2">
      <c r="C6935" s="10"/>
      <c r="D6935" s="10"/>
    </row>
    <row r="6936" spans="3:4" x14ac:dyDescent="0.2">
      <c r="C6936" s="10"/>
      <c r="D6936" s="10"/>
    </row>
    <row r="6937" spans="3:4" x14ac:dyDescent="0.2">
      <c r="C6937" s="10"/>
      <c r="D6937" s="10"/>
    </row>
    <row r="6938" spans="3:4" x14ac:dyDescent="0.2">
      <c r="C6938" s="10"/>
      <c r="D6938" s="10"/>
    </row>
    <row r="6939" spans="3:4" x14ac:dyDescent="0.2">
      <c r="C6939" s="10"/>
      <c r="D6939" s="10"/>
    </row>
  </sheetData>
  <protectedRanges>
    <protectedRange sqref="A128:D128" name="Range1"/>
  </protectedRanges>
  <sortState xmlns:xlrd2="http://schemas.microsoft.com/office/spreadsheetml/2017/richdata2" ref="A21:W136">
    <sortCondition ref="C21:C136"/>
  </sortState>
  <phoneticPr fontId="8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896"/>
  <sheetViews>
    <sheetView workbookViewId="0"/>
  </sheetViews>
  <sheetFormatPr defaultRowHeight="12.75" x14ac:dyDescent="0.2"/>
  <cols>
    <col min="1" max="1" width="19.7109375" style="10" customWidth="1"/>
    <col min="2" max="2" width="4.42578125" style="12" customWidth="1"/>
    <col min="3" max="3" width="12.7109375" style="10" customWidth="1"/>
    <col min="4" max="4" width="5.42578125" style="12" customWidth="1"/>
    <col min="5" max="5" width="14.85546875" style="12" customWidth="1"/>
    <col min="6" max="6" width="9.140625" style="12"/>
    <col min="7" max="7" width="12" style="12" customWidth="1"/>
    <col min="8" max="8" width="14.140625" style="10" customWidth="1"/>
    <col min="9" max="9" width="22.5703125" style="12" customWidth="1"/>
    <col min="10" max="10" width="25.140625" style="12" customWidth="1"/>
    <col min="11" max="11" width="15.7109375" style="12" customWidth="1"/>
    <col min="12" max="12" width="14.140625" style="12" customWidth="1"/>
    <col min="13" max="13" width="9.5703125" style="12" customWidth="1"/>
    <col min="14" max="14" width="14.140625" style="12" customWidth="1"/>
    <col min="15" max="15" width="23.42578125" style="12" customWidth="1"/>
    <col min="16" max="16" width="16.5703125" style="12" customWidth="1"/>
    <col min="17" max="17" width="41" style="12" customWidth="1"/>
    <col min="18" max="16384" width="9.140625" style="12"/>
  </cols>
  <sheetData>
    <row r="1" spans="1:16" ht="15.75" x14ac:dyDescent="0.25">
      <c r="A1" s="29" t="s">
        <v>45</v>
      </c>
      <c r="I1" s="30" t="s">
        <v>46</v>
      </c>
      <c r="J1" s="31" t="s">
        <v>47</v>
      </c>
    </row>
    <row r="2" spans="1:16" x14ac:dyDescent="0.2">
      <c r="I2" s="32" t="s">
        <v>48</v>
      </c>
      <c r="J2" s="33" t="s">
        <v>49</v>
      </c>
    </row>
    <row r="3" spans="1:16" x14ac:dyDescent="0.2">
      <c r="A3" s="34" t="s">
        <v>50</v>
      </c>
      <c r="I3" s="32" t="s">
        <v>51</v>
      </c>
      <c r="J3" s="33" t="s">
        <v>52</v>
      </c>
    </row>
    <row r="4" spans="1:16" x14ac:dyDescent="0.2">
      <c r="I4" s="32" t="s">
        <v>53</v>
      </c>
      <c r="J4" s="33" t="s">
        <v>52</v>
      </c>
    </row>
    <row r="5" spans="1:16" ht="13.5" thickBot="1" x14ac:dyDescent="0.25">
      <c r="I5" s="35" t="s">
        <v>54</v>
      </c>
      <c r="J5" s="36" t="s">
        <v>55</v>
      </c>
    </row>
    <row r="10" spans="1:16" ht="13.5" thickBot="1" x14ac:dyDescent="0.25"/>
    <row r="11" spans="1:16" ht="12.75" customHeight="1" thickBot="1" x14ac:dyDescent="0.25">
      <c r="A11" s="10" t="str">
        <f t="shared" ref="A11:A42" si="0">P11</f>
        <v>IBVS 5690 </v>
      </c>
      <c r="B11" s="3" t="str">
        <f t="shared" ref="B11:B42" si="1">IF(H11=INT(H11),"I","II")</f>
        <v>I</v>
      </c>
      <c r="C11" s="10">
        <f t="shared" ref="C11:C42" si="2">1*G11</f>
        <v>53552.743699999999</v>
      </c>
      <c r="D11" s="12" t="str">
        <f t="shared" ref="D11:D42" si="3">VLOOKUP(F11,I$1:J$5,2,FALSE)</f>
        <v>vis</v>
      </c>
      <c r="E11" s="37">
        <f>VLOOKUP(C11,Active!C$21:E$972,3,FALSE)</f>
        <v>0</v>
      </c>
      <c r="F11" s="3" t="s">
        <v>54</v>
      </c>
      <c r="G11" s="12" t="str">
        <f t="shared" ref="G11:G42" si="4">MID(I11,3,LEN(I11)-3)</f>
        <v>53552.7437</v>
      </c>
      <c r="H11" s="10">
        <f t="shared" ref="H11:H42" si="5">1*K11</f>
        <v>17655</v>
      </c>
      <c r="I11" s="38" t="s">
        <v>366</v>
      </c>
      <c r="J11" s="39" t="s">
        <v>367</v>
      </c>
      <c r="K11" s="38">
        <v>17655</v>
      </c>
      <c r="L11" s="38" t="s">
        <v>368</v>
      </c>
      <c r="M11" s="39" t="s">
        <v>369</v>
      </c>
      <c r="N11" s="39" t="s">
        <v>370</v>
      </c>
      <c r="O11" s="40" t="s">
        <v>371</v>
      </c>
      <c r="P11" s="41" t="s">
        <v>372</v>
      </c>
    </row>
    <row r="12" spans="1:16" ht="12.75" customHeight="1" thickBot="1" x14ac:dyDescent="0.25">
      <c r="A12" s="10" t="str">
        <f t="shared" si="0"/>
        <v> VB 8.81 </v>
      </c>
      <c r="B12" s="3" t="str">
        <f t="shared" si="1"/>
        <v>I</v>
      </c>
      <c r="C12" s="10">
        <f t="shared" si="2"/>
        <v>15077.880999999999</v>
      </c>
      <c r="D12" s="12" t="str">
        <f t="shared" si="3"/>
        <v>vis</v>
      </c>
      <c r="E12" s="37">
        <f>VLOOKUP(C12,Active!C$21:E$972,3,FALSE)</f>
        <v>-17154.98742631912</v>
      </c>
      <c r="F12" s="3" t="s">
        <v>54</v>
      </c>
      <c r="G12" s="12" t="str">
        <f t="shared" si="4"/>
        <v>15077.881</v>
      </c>
      <c r="H12" s="10">
        <f t="shared" si="5"/>
        <v>-8079</v>
      </c>
      <c r="I12" s="38" t="s">
        <v>56</v>
      </c>
      <c r="J12" s="39" t="s">
        <v>57</v>
      </c>
      <c r="K12" s="38">
        <v>-8079</v>
      </c>
      <c r="L12" s="38" t="s">
        <v>58</v>
      </c>
      <c r="M12" s="39" t="s">
        <v>59</v>
      </c>
      <c r="N12" s="39"/>
      <c r="O12" s="40" t="s">
        <v>60</v>
      </c>
      <c r="P12" s="40" t="s">
        <v>61</v>
      </c>
    </row>
    <row r="13" spans="1:16" ht="12.75" customHeight="1" thickBot="1" x14ac:dyDescent="0.25">
      <c r="A13" s="10" t="str">
        <f t="shared" si="0"/>
        <v> VB 8.81 </v>
      </c>
      <c r="B13" s="3" t="str">
        <f t="shared" si="1"/>
        <v>II</v>
      </c>
      <c r="C13" s="10">
        <f t="shared" si="2"/>
        <v>15112.85</v>
      </c>
      <c r="D13" s="12" t="str">
        <f t="shared" si="3"/>
        <v>vis</v>
      </c>
      <c r="E13" s="37">
        <f>VLOOKUP(C13,Active!C$21:E$972,3,FALSE)</f>
        <v>-17139.39561615495</v>
      </c>
      <c r="F13" s="3" t="s">
        <v>54</v>
      </c>
      <c r="G13" s="12" t="str">
        <f t="shared" si="4"/>
        <v>15112.850</v>
      </c>
      <c r="H13" s="10">
        <f t="shared" si="5"/>
        <v>-8055.5</v>
      </c>
      <c r="I13" s="38" t="s">
        <v>62</v>
      </c>
      <c r="J13" s="39" t="s">
        <v>63</v>
      </c>
      <c r="K13" s="38">
        <v>-8055.5</v>
      </c>
      <c r="L13" s="38" t="s">
        <v>64</v>
      </c>
      <c r="M13" s="39" t="s">
        <v>59</v>
      </c>
      <c r="N13" s="39"/>
      <c r="O13" s="40" t="s">
        <v>60</v>
      </c>
      <c r="P13" s="40" t="s">
        <v>61</v>
      </c>
    </row>
    <row r="14" spans="1:16" ht="12.75" customHeight="1" thickBot="1" x14ac:dyDescent="0.25">
      <c r="A14" s="10" t="str">
        <f t="shared" si="0"/>
        <v> VB 8.81 </v>
      </c>
      <c r="B14" s="3" t="str">
        <f t="shared" si="1"/>
        <v>II</v>
      </c>
      <c r="C14" s="10">
        <f t="shared" si="2"/>
        <v>16909.849999999999</v>
      </c>
      <c r="D14" s="12" t="str">
        <f t="shared" si="3"/>
        <v>vis</v>
      </c>
      <c r="E14" s="37">
        <f>VLOOKUP(C14,Active!C$21:E$972,3,FALSE)</f>
        <v>-16338.157866576301</v>
      </c>
      <c r="F14" s="3" t="s">
        <v>54</v>
      </c>
      <c r="G14" s="12" t="str">
        <f t="shared" si="4"/>
        <v>16909.850</v>
      </c>
      <c r="H14" s="10">
        <f t="shared" si="5"/>
        <v>-6853.5</v>
      </c>
      <c r="I14" s="38" t="s">
        <v>65</v>
      </c>
      <c r="J14" s="39" t="s">
        <v>66</v>
      </c>
      <c r="K14" s="38">
        <v>-6853.5</v>
      </c>
      <c r="L14" s="38" t="s">
        <v>67</v>
      </c>
      <c r="M14" s="39" t="s">
        <v>59</v>
      </c>
      <c r="N14" s="39"/>
      <c r="O14" s="40" t="s">
        <v>60</v>
      </c>
      <c r="P14" s="40" t="s">
        <v>61</v>
      </c>
    </row>
    <row r="15" spans="1:16" ht="12.75" customHeight="1" thickBot="1" x14ac:dyDescent="0.25">
      <c r="A15" s="10" t="str">
        <f t="shared" si="0"/>
        <v> VB 8.81 </v>
      </c>
      <c r="B15" s="3" t="str">
        <f t="shared" si="1"/>
        <v>II</v>
      </c>
      <c r="C15" s="10">
        <f t="shared" si="2"/>
        <v>16990.678</v>
      </c>
      <c r="D15" s="12" t="str">
        <f t="shared" si="3"/>
        <v>vis</v>
      </c>
      <c r="E15" s="37">
        <f>VLOOKUP(C15,Active!C$21:E$972,3,FALSE)</f>
        <v>-16302.118665227974</v>
      </c>
      <c r="F15" s="3" t="s">
        <v>54</v>
      </c>
      <c r="G15" s="12" t="str">
        <f t="shared" si="4"/>
        <v>16990.678</v>
      </c>
      <c r="H15" s="10">
        <f t="shared" si="5"/>
        <v>-6799.5</v>
      </c>
      <c r="I15" s="38" t="s">
        <v>68</v>
      </c>
      <c r="J15" s="39" t="s">
        <v>69</v>
      </c>
      <c r="K15" s="38">
        <v>-6799.5</v>
      </c>
      <c r="L15" s="38" t="s">
        <v>70</v>
      </c>
      <c r="M15" s="39" t="s">
        <v>59</v>
      </c>
      <c r="N15" s="39"/>
      <c r="O15" s="40" t="s">
        <v>60</v>
      </c>
      <c r="P15" s="40" t="s">
        <v>61</v>
      </c>
    </row>
    <row r="16" spans="1:16" ht="12.75" customHeight="1" thickBot="1" x14ac:dyDescent="0.25">
      <c r="A16" s="10" t="str">
        <f t="shared" si="0"/>
        <v> VB 8.81 </v>
      </c>
      <c r="B16" s="3" t="str">
        <f t="shared" si="1"/>
        <v>II</v>
      </c>
      <c r="C16" s="10">
        <f t="shared" si="2"/>
        <v>17017.669000000002</v>
      </c>
      <c r="D16" s="12" t="str">
        <f t="shared" si="3"/>
        <v>vis</v>
      </c>
      <c r="E16" s="37">
        <f>VLOOKUP(C16,Active!C$21:E$972,3,FALSE)</f>
        <v>-16290.08404747679</v>
      </c>
      <c r="F16" s="3" t="s">
        <v>54</v>
      </c>
      <c r="G16" s="12" t="str">
        <f t="shared" si="4"/>
        <v>17017.669</v>
      </c>
      <c r="H16" s="10">
        <f t="shared" si="5"/>
        <v>-6781.5</v>
      </c>
      <c r="I16" s="38" t="s">
        <v>71</v>
      </c>
      <c r="J16" s="39" t="s">
        <v>72</v>
      </c>
      <c r="K16" s="38">
        <v>-6781.5</v>
      </c>
      <c r="L16" s="38" t="s">
        <v>73</v>
      </c>
      <c r="M16" s="39" t="s">
        <v>59</v>
      </c>
      <c r="N16" s="39"/>
      <c r="O16" s="40" t="s">
        <v>60</v>
      </c>
      <c r="P16" s="40" t="s">
        <v>61</v>
      </c>
    </row>
    <row r="17" spans="1:16" ht="12.75" customHeight="1" thickBot="1" x14ac:dyDescent="0.25">
      <c r="A17" s="10" t="str">
        <f t="shared" si="0"/>
        <v> VB 8.81 </v>
      </c>
      <c r="B17" s="3" t="str">
        <f t="shared" si="1"/>
        <v>I</v>
      </c>
      <c r="C17" s="10">
        <f t="shared" si="2"/>
        <v>17629.881000000001</v>
      </c>
      <c r="D17" s="12" t="str">
        <f t="shared" si="3"/>
        <v>vis</v>
      </c>
      <c r="E17" s="37">
        <f>VLOOKUP(C17,Active!C$21:E$972,3,FALSE)</f>
        <v>-16017.113894363243</v>
      </c>
      <c r="F17" s="3" t="s">
        <v>54</v>
      </c>
      <c r="G17" s="12" t="str">
        <f t="shared" si="4"/>
        <v>17629.881</v>
      </c>
      <c r="H17" s="10">
        <f t="shared" si="5"/>
        <v>-6372</v>
      </c>
      <c r="I17" s="38" t="s">
        <v>74</v>
      </c>
      <c r="J17" s="39" t="s">
        <v>75</v>
      </c>
      <c r="K17" s="38">
        <v>-6372</v>
      </c>
      <c r="L17" s="38" t="s">
        <v>76</v>
      </c>
      <c r="M17" s="39" t="s">
        <v>59</v>
      </c>
      <c r="N17" s="39"/>
      <c r="O17" s="40" t="s">
        <v>60</v>
      </c>
      <c r="P17" s="40" t="s">
        <v>61</v>
      </c>
    </row>
    <row r="18" spans="1:16" ht="12.75" customHeight="1" thickBot="1" x14ac:dyDescent="0.25">
      <c r="A18" s="10" t="str">
        <f t="shared" si="0"/>
        <v> VB 8.81 </v>
      </c>
      <c r="B18" s="3" t="str">
        <f t="shared" si="1"/>
        <v>I</v>
      </c>
      <c r="C18" s="10">
        <f t="shared" si="2"/>
        <v>17728.670999999998</v>
      </c>
      <c r="D18" s="12" t="str">
        <f t="shared" si="3"/>
        <v>vis</v>
      </c>
      <c r="E18" s="37">
        <f>VLOOKUP(C18,Active!C$21:E$972,3,FALSE)</f>
        <v>-15973.065882520801</v>
      </c>
      <c r="F18" s="3" t="s">
        <v>54</v>
      </c>
      <c r="G18" s="12" t="str">
        <f t="shared" si="4"/>
        <v>17728.671</v>
      </c>
      <c r="H18" s="10">
        <f t="shared" si="5"/>
        <v>-6306</v>
      </c>
      <c r="I18" s="38" t="s">
        <v>77</v>
      </c>
      <c r="J18" s="39" t="s">
        <v>78</v>
      </c>
      <c r="K18" s="38">
        <v>-6306</v>
      </c>
      <c r="L18" s="38" t="s">
        <v>79</v>
      </c>
      <c r="M18" s="39" t="s">
        <v>59</v>
      </c>
      <c r="N18" s="39"/>
      <c r="O18" s="40" t="s">
        <v>60</v>
      </c>
      <c r="P18" s="40" t="s">
        <v>61</v>
      </c>
    </row>
    <row r="19" spans="1:16" ht="12.75" customHeight="1" thickBot="1" x14ac:dyDescent="0.25">
      <c r="A19" s="10" t="str">
        <f t="shared" si="0"/>
        <v> VB 8.81 </v>
      </c>
      <c r="B19" s="3" t="str">
        <f t="shared" si="1"/>
        <v>I</v>
      </c>
      <c r="C19" s="10">
        <f t="shared" si="2"/>
        <v>17806.510999999999</v>
      </c>
      <c r="D19" s="12" t="str">
        <f t="shared" si="3"/>
        <v>vis</v>
      </c>
      <c r="E19" s="37">
        <f>VLOOKUP(C19,Active!C$21:E$972,3,FALSE)</f>
        <v>-15938.358956295311</v>
      </c>
      <c r="F19" s="3" t="s">
        <v>54</v>
      </c>
      <c r="G19" s="12" t="str">
        <f t="shared" si="4"/>
        <v>17806.511</v>
      </c>
      <c r="H19" s="10">
        <f t="shared" si="5"/>
        <v>-6254</v>
      </c>
      <c r="I19" s="38" t="s">
        <v>80</v>
      </c>
      <c r="J19" s="39" t="s">
        <v>81</v>
      </c>
      <c r="K19" s="38">
        <v>-6254</v>
      </c>
      <c r="L19" s="38" t="s">
        <v>82</v>
      </c>
      <c r="M19" s="39" t="s">
        <v>59</v>
      </c>
      <c r="N19" s="39"/>
      <c r="O19" s="40" t="s">
        <v>60</v>
      </c>
      <c r="P19" s="40" t="s">
        <v>61</v>
      </c>
    </row>
    <row r="20" spans="1:16" ht="12.75" customHeight="1" thickBot="1" x14ac:dyDescent="0.25">
      <c r="A20" s="10" t="str">
        <f t="shared" si="0"/>
        <v> VB 8.81 </v>
      </c>
      <c r="B20" s="3" t="str">
        <f t="shared" si="1"/>
        <v>II</v>
      </c>
      <c r="C20" s="10">
        <f t="shared" si="2"/>
        <v>18071.754000000001</v>
      </c>
      <c r="D20" s="12" t="str">
        <f t="shared" si="3"/>
        <v>vis</v>
      </c>
      <c r="E20" s="37">
        <f>VLOOKUP(C20,Active!C$21:E$972,3,FALSE)</f>
        <v>-15820.093678381292</v>
      </c>
      <c r="F20" s="3" t="s">
        <v>54</v>
      </c>
      <c r="G20" s="12" t="str">
        <f t="shared" si="4"/>
        <v>18071.754</v>
      </c>
      <c r="H20" s="10">
        <f t="shared" si="5"/>
        <v>-6076.5</v>
      </c>
      <c r="I20" s="38" t="s">
        <v>83</v>
      </c>
      <c r="J20" s="39" t="s">
        <v>84</v>
      </c>
      <c r="K20" s="38">
        <v>-6076.5</v>
      </c>
      <c r="L20" s="38" t="s">
        <v>85</v>
      </c>
      <c r="M20" s="39" t="s">
        <v>59</v>
      </c>
      <c r="N20" s="39"/>
      <c r="O20" s="40" t="s">
        <v>60</v>
      </c>
      <c r="P20" s="40" t="s">
        <v>61</v>
      </c>
    </row>
    <row r="21" spans="1:16" ht="12.75" customHeight="1" thickBot="1" x14ac:dyDescent="0.25">
      <c r="A21" s="10" t="str">
        <f t="shared" si="0"/>
        <v> VB 8.81 </v>
      </c>
      <c r="B21" s="3" t="str">
        <f t="shared" si="1"/>
        <v>I</v>
      </c>
      <c r="C21" s="10">
        <f t="shared" si="2"/>
        <v>18387.881000000001</v>
      </c>
      <c r="D21" s="12" t="str">
        <f t="shared" si="3"/>
        <v>vis</v>
      </c>
      <c r="E21" s="37">
        <f>VLOOKUP(C21,Active!C$21:E$972,3,FALSE)</f>
        <v>-15679.140486360675</v>
      </c>
      <c r="F21" s="3" t="s">
        <v>54</v>
      </c>
      <c r="G21" s="12" t="str">
        <f t="shared" si="4"/>
        <v>18387.881</v>
      </c>
      <c r="H21" s="10">
        <f t="shared" si="5"/>
        <v>-5865</v>
      </c>
      <c r="I21" s="38" t="s">
        <v>86</v>
      </c>
      <c r="J21" s="39" t="s">
        <v>87</v>
      </c>
      <c r="K21" s="38">
        <v>-5865</v>
      </c>
      <c r="L21" s="38" t="s">
        <v>88</v>
      </c>
      <c r="M21" s="39" t="s">
        <v>59</v>
      </c>
      <c r="N21" s="39"/>
      <c r="O21" s="40" t="s">
        <v>60</v>
      </c>
      <c r="P21" s="40" t="s">
        <v>61</v>
      </c>
    </row>
    <row r="22" spans="1:16" ht="12.75" customHeight="1" thickBot="1" x14ac:dyDescent="0.25">
      <c r="A22" s="10" t="str">
        <f t="shared" si="0"/>
        <v> VB 8.81 </v>
      </c>
      <c r="B22" s="3" t="str">
        <f t="shared" si="1"/>
        <v>I</v>
      </c>
      <c r="C22" s="10">
        <f t="shared" si="2"/>
        <v>18414.773000000001</v>
      </c>
      <c r="D22" s="12" t="str">
        <f t="shared" si="3"/>
        <v>vis</v>
      </c>
      <c r="E22" s="37">
        <f>VLOOKUP(C22,Active!C$21:E$972,3,FALSE)</f>
        <v>-15667.150010255127</v>
      </c>
      <c r="F22" s="3" t="s">
        <v>54</v>
      </c>
      <c r="G22" s="12" t="str">
        <f t="shared" si="4"/>
        <v>18414.773</v>
      </c>
      <c r="H22" s="10">
        <f t="shared" si="5"/>
        <v>-5847</v>
      </c>
      <c r="I22" s="38" t="s">
        <v>89</v>
      </c>
      <c r="J22" s="39" t="s">
        <v>90</v>
      </c>
      <c r="K22" s="38">
        <v>-5847</v>
      </c>
      <c r="L22" s="38" t="s">
        <v>91</v>
      </c>
      <c r="M22" s="39" t="s">
        <v>59</v>
      </c>
      <c r="N22" s="39"/>
      <c r="O22" s="40" t="s">
        <v>60</v>
      </c>
      <c r="P22" s="40" t="s">
        <v>61</v>
      </c>
    </row>
    <row r="23" spans="1:16" ht="12.75" customHeight="1" thickBot="1" x14ac:dyDescent="0.25">
      <c r="A23" s="10" t="str">
        <f t="shared" si="0"/>
        <v> VB 8.81 </v>
      </c>
      <c r="B23" s="3" t="str">
        <f t="shared" si="1"/>
        <v>I</v>
      </c>
      <c r="C23" s="10">
        <f t="shared" si="2"/>
        <v>18423.77</v>
      </c>
      <c r="D23" s="12" t="str">
        <f t="shared" si="3"/>
        <v>vis</v>
      </c>
      <c r="E23" s="37">
        <f>VLOOKUP(C23,Active!C$21:E$972,3,FALSE)</f>
        <v>-15663.138471004735</v>
      </c>
      <c r="F23" s="3" t="s">
        <v>54</v>
      </c>
      <c r="G23" s="12" t="str">
        <f t="shared" si="4"/>
        <v>18423.770</v>
      </c>
      <c r="H23" s="10">
        <f t="shared" si="5"/>
        <v>-5841</v>
      </c>
      <c r="I23" s="38" t="s">
        <v>92</v>
      </c>
      <c r="J23" s="39" t="s">
        <v>93</v>
      </c>
      <c r="K23" s="38">
        <v>-5841</v>
      </c>
      <c r="L23" s="38" t="s">
        <v>94</v>
      </c>
      <c r="M23" s="39" t="s">
        <v>59</v>
      </c>
      <c r="N23" s="39"/>
      <c r="O23" s="40" t="s">
        <v>60</v>
      </c>
      <c r="P23" s="40" t="s">
        <v>61</v>
      </c>
    </row>
    <row r="24" spans="1:16" ht="12.75" customHeight="1" thickBot="1" x14ac:dyDescent="0.25">
      <c r="A24" s="10" t="str">
        <f t="shared" si="0"/>
        <v> VB 8.81 </v>
      </c>
      <c r="B24" s="3" t="str">
        <f t="shared" si="1"/>
        <v>I</v>
      </c>
      <c r="C24" s="10">
        <f t="shared" si="2"/>
        <v>18477.607</v>
      </c>
      <c r="D24" s="12" t="str">
        <f t="shared" si="3"/>
        <v>vis</v>
      </c>
      <c r="E24" s="37">
        <f>VLOOKUP(C24,Active!C$21:E$972,3,FALSE)</f>
        <v>-15639.133887407592</v>
      </c>
      <c r="F24" s="3" t="s">
        <v>54</v>
      </c>
      <c r="G24" s="12" t="str">
        <f t="shared" si="4"/>
        <v>18477.607</v>
      </c>
      <c r="H24" s="10">
        <f t="shared" si="5"/>
        <v>-5805</v>
      </c>
      <c r="I24" s="38" t="s">
        <v>95</v>
      </c>
      <c r="J24" s="39" t="s">
        <v>96</v>
      </c>
      <c r="K24" s="38">
        <v>-5805</v>
      </c>
      <c r="L24" s="38" t="s">
        <v>97</v>
      </c>
      <c r="M24" s="39" t="s">
        <v>59</v>
      </c>
      <c r="N24" s="39"/>
      <c r="O24" s="40" t="s">
        <v>60</v>
      </c>
      <c r="P24" s="40" t="s">
        <v>61</v>
      </c>
    </row>
    <row r="25" spans="1:16" ht="12.75" customHeight="1" thickBot="1" x14ac:dyDescent="0.25">
      <c r="A25" s="10" t="str">
        <f t="shared" si="0"/>
        <v> VB 8.81 </v>
      </c>
      <c r="B25" s="3" t="str">
        <f t="shared" si="1"/>
        <v>I</v>
      </c>
      <c r="C25" s="10">
        <f t="shared" si="2"/>
        <v>18522.54</v>
      </c>
      <c r="D25" s="12" t="str">
        <f t="shared" si="3"/>
        <v>vis</v>
      </c>
      <c r="E25" s="37">
        <f>VLOOKUP(C25,Active!C$21:E$972,3,FALSE)</f>
        <v>-15619.099376666456</v>
      </c>
      <c r="F25" s="3" t="s">
        <v>54</v>
      </c>
      <c r="G25" s="12" t="str">
        <f t="shared" si="4"/>
        <v>18522.540</v>
      </c>
      <c r="H25" s="10">
        <f t="shared" si="5"/>
        <v>-5775</v>
      </c>
      <c r="I25" s="38" t="s">
        <v>98</v>
      </c>
      <c r="J25" s="39" t="s">
        <v>99</v>
      </c>
      <c r="K25" s="38">
        <v>-5775</v>
      </c>
      <c r="L25" s="38" t="s">
        <v>100</v>
      </c>
      <c r="M25" s="39" t="s">
        <v>59</v>
      </c>
      <c r="N25" s="39"/>
      <c r="O25" s="40" t="s">
        <v>60</v>
      </c>
      <c r="P25" s="40" t="s">
        <v>61</v>
      </c>
    </row>
    <row r="26" spans="1:16" ht="12.75" customHeight="1" thickBot="1" x14ac:dyDescent="0.25">
      <c r="A26" s="10" t="str">
        <f t="shared" si="0"/>
        <v> VB 8.81 </v>
      </c>
      <c r="B26" s="3" t="str">
        <f t="shared" si="1"/>
        <v>I</v>
      </c>
      <c r="C26" s="10">
        <f t="shared" si="2"/>
        <v>18531.517</v>
      </c>
      <c r="D26" s="12" t="str">
        <f t="shared" si="3"/>
        <v>vis</v>
      </c>
      <c r="E26" s="37">
        <f>VLOOKUP(C26,Active!C$21:E$972,3,FALSE)</f>
        <v>-15615.096754920231</v>
      </c>
      <c r="F26" s="3" t="s">
        <v>54</v>
      </c>
      <c r="G26" s="12" t="str">
        <f t="shared" si="4"/>
        <v>18531.517</v>
      </c>
      <c r="H26" s="10">
        <f t="shared" si="5"/>
        <v>-5769</v>
      </c>
      <c r="I26" s="38" t="s">
        <v>101</v>
      </c>
      <c r="J26" s="39" t="s">
        <v>102</v>
      </c>
      <c r="K26" s="38">
        <v>-5769</v>
      </c>
      <c r="L26" s="38" t="s">
        <v>103</v>
      </c>
      <c r="M26" s="39" t="s">
        <v>59</v>
      </c>
      <c r="N26" s="39"/>
      <c r="O26" s="40" t="s">
        <v>60</v>
      </c>
      <c r="P26" s="40" t="s">
        <v>61</v>
      </c>
    </row>
    <row r="27" spans="1:16" ht="12.75" customHeight="1" thickBot="1" x14ac:dyDescent="0.25">
      <c r="A27" s="10" t="str">
        <f t="shared" si="0"/>
        <v> VB 8.81 </v>
      </c>
      <c r="B27" s="3" t="str">
        <f t="shared" si="1"/>
        <v>I</v>
      </c>
      <c r="C27" s="10">
        <f t="shared" si="2"/>
        <v>18540.509999999998</v>
      </c>
      <c r="D27" s="12" t="str">
        <f t="shared" si="3"/>
        <v>vis</v>
      </c>
      <c r="E27" s="37">
        <f>VLOOKUP(C27,Active!C$21:E$972,3,FALSE)</f>
        <v>-15611.08699917067</v>
      </c>
      <c r="F27" s="3" t="s">
        <v>54</v>
      </c>
      <c r="G27" s="12" t="str">
        <f t="shared" si="4"/>
        <v>18540.510</v>
      </c>
      <c r="H27" s="10">
        <f t="shared" si="5"/>
        <v>-5763</v>
      </c>
      <c r="I27" s="38" t="s">
        <v>104</v>
      </c>
      <c r="J27" s="39" t="s">
        <v>105</v>
      </c>
      <c r="K27" s="38">
        <v>-5763</v>
      </c>
      <c r="L27" s="38" t="s">
        <v>106</v>
      </c>
      <c r="M27" s="39" t="s">
        <v>59</v>
      </c>
      <c r="N27" s="39"/>
      <c r="O27" s="40" t="s">
        <v>60</v>
      </c>
      <c r="P27" s="40" t="s">
        <v>61</v>
      </c>
    </row>
    <row r="28" spans="1:16" ht="12.75" customHeight="1" thickBot="1" x14ac:dyDescent="0.25">
      <c r="A28" s="10" t="str">
        <f t="shared" si="0"/>
        <v> VB 8.81 </v>
      </c>
      <c r="B28" s="3" t="str">
        <f t="shared" si="1"/>
        <v>I</v>
      </c>
      <c r="C28" s="10">
        <f t="shared" si="2"/>
        <v>18791.767</v>
      </c>
      <c r="D28" s="12" t="str">
        <f t="shared" si="3"/>
        <v>vis</v>
      </c>
      <c r="E28" s="37">
        <f>VLOOKUP(C28,Active!C$21:E$972,3,FALSE)</f>
        <v>-15499.057731921988</v>
      </c>
      <c r="F28" s="3" t="s">
        <v>54</v>
      </c>
      <c r="G28" s="12" t="str">
        <f t="shared" si="4"/>
        <v>18791.767</v>
      </c>
      <c r="H28" s="10">
        <f t="shared" si="5"/>
        <v>-5595</v>
      </c>
      <c r="I28" s="38" t="s">
        <v>107</v>
      </c>
      <c r="J28" s="39" t="s">
        <v>108</v>
      </c>
      <c r="K28" s="38">
        <v>-5595</v>
      </c>
      <c r="L28" s="38" t="s">
        <v>109</v>
      </c>
      <c r="M28" s="39" t="s">
        <v>59</v>
      </c>
      <c r="N28" s="39"/>
      <c r="O28" s="40" t="s">
        <v>60</v>
      </c>
      <c r="P28" s="40" t="s">
        <v>61</v>
      </c>
    </row>
    <row r="29" spans="1:16" ht="12.75" customHeight="1" thickBot="1" x14ac:dyDescent="0.25">
      <c r="A29" s="10" t="str">
        <f t="shared" si="0"/>
        <v> VB 8.81 </v>
      </c>
      <c r="B29" s="3" t="str">
        <f t="shared" si="1"/>
        <v>II</v>
      </c>
      <c r="C29" s="10">
        <f t="shared" si="2"/>
        <v>18820.688999999998</v>
      </c>
      <c r="D29" s="12" t="str">
        <f t="shared" si="3"/>
        <v>vis</v>
      </c>
      <c r="E29" s="37">
        <f>VLOOKUP(C29,Active!C$21:E$972,3,FALSE)</f>
        <v>-15486.162129143295</v>
      </c>
      <c r="F29" s="3" t="s">
        <v>54</v>
      </c>
      <c r="G29" s="12" t="str">
        <f t="shared" si="4"/>
        <v>18820.689</v>
      </c>
      <c r="H29" s="10">
        <f t="shared" si="5"/>
        <v>-5575.5</v>
      </c>
      <c r="I29" s="38" t="s">
        <v>110</v>
      </c>
      <c r="J29" s="39" t="s">
        <v>111</v>
      </c>
      <c r="K29" s="38">
        <v>-5575.5</v>
      </c>
      <c r="L29" s="38" t="s">
        <v>112</v>
      </c>
      <c r="M29" s="39" t="s">
        <v>59</v>
      </c>
      <c r="N29" s="39"/>
      <c r="O29" s="40" t="s">
        <v>60</v>
      </c>
      <c r="P29" s="40" t="s">
        <v>61</v>
      </c>
    </row>
    <row r="30" spans="1:16" ht="12.75" customHeight="1" thickBot="1" x14ac:dyDescent="0.25">
      <c r="A30" s="10" t="str">
        <f t="shared" si="0"/>
        <v> VB 8.81 </v>
      </c>
      <c r="B30" s="3" t="str">
        <f t="shared" si="1"/>
        <v>II</v>
      </c>
      <c r="C30" s="10">
        <f t="shared" si="2"/>
        <v>18883.531999999999</v>
      </c>
      <c r="D30" s="12" t="str">
        <f t="shared" si="3"/>
        <v>vis</v>
      </c>
      <c r="E30" s="37">
        <f>VLOOKUP(C30,Active!C$21:E$972,3,FALSE)</f>
        <v>-15458.14199341888</v>
      </c>
      <c r="F30" s="3" t="s">
        <v>54</v>
      </c>
      <c r="G30" s="12" t="str">
        <f t="shared" si="4"/>
        <v>18883.532</v>
      </c>
      <c r="H30" s="10">
        <f t="shared" si="5"/>
        <v>-5533.5</v>
      </c>
      <c r="I30" s="38" t="s">
        <v>113</v>
      </c>
      <c r="J30" s="39" t="s">
        <v>114</v>
      </c>
      <c r="K30" s="38">
        <v>-5533.5</v>
      </c>
      <c r="L30" s="38" t="s">
        <v>115</v>
      </c>
      <c r="M30" s="39" t="s">
        <v>59</v>
      </c>
      <c r="N30" s="39"/>
      <c r="O30" s="40" t="s">
        <v>60</v>
      </c>
      <c r="P30" s="40" t="s">
        <v>61</v>
      </c>
    </row>
    <row r="31" spans="1:16" ht="12.75" customHeight="1" thickBot="1" x14ac:dyDescent="0.25">
      <c r="A31" s="10" t="str">
        <f t="shared" si="0"/>
        <v> VB 8.81 </v>
      </c>
      <c r="B31" s="3" t="str">
        <f t="shared" si="1"/>
        <v>II</v>
      </c>
      <c r="C31" s="10">
        <f t="shared" si="2"/>
        <v>19236.522000000001</v>
      </c>
      <c r="D31" s="12" t="str">
        <f t="shared" si="3"/>
        <v>vis</v>
      </c>
      <c r="E31" s="37">
        <f>VLOOKUP(C31,Active!C$21:E$972,3,FALSE)</f>
        <v>-15300.752503589292</v>
      </c>
      <c r="F31" s="3" t="s">
        <v>54</v>
      </c>
      <c r="G31" s="12" t="str">
        <f t="shared" si="4"/>
        <v>19236.522</v>
      </c>
      <c r="H31" s="10">
        <f t="shared" si="5"/>
        <v>-5297.5</v>
      </c>
      <c r="I31" s="38" t="s">
        <v>116</v>
      </c>
      <c r="J31" s="39" t="s">
        <v>117</v>
      </c>
      <c r="K31" s="38">
        <v>-5297.5</v>
      </c>
      <c r="L31" s="38" t="s">
        <v>118</v>
      </c>
      <c r="M31" s="39" t="s">
        <v>59</v>
      </c>
      <c r="N31" s="39"/>
      <c r="O31" s="40" t="s">
        <v>60</v>
      </c>
      <c r="P31" s="40" t="s">
        <v>61</v>
      </c>
    </row>
    <row r="32" spans="1:16" ht="12.75" customHeight="1" thickBot="1" x14ac:dyDescent="0.25">
      <c r="A32" s="10" t="str">
        <f t="shared" si="0"/>
        <v> VB 8.81 </v>
      </c>
      <c r="B32" s="3" t="str">
        <f t="shared" si="1"/>
        <v>II</v>
      </c>
      <c r="C32" s="10">
        <f t="shared" si="2"/>
        <v>19511.732</v>
      </c>
      <c r="D32" s="12" t="str">
        <f t="shared" si="3"/>
        <v>vis</v>
      </c>
      <c r="E32" s="37">
        <f>VLOOKUP(C32,Active!C$21:E$972,3,FALSE)</f>
        <v>-15178.043187472689</v>
      </c>
      <c r="F32" s="3" t="s">
        <v>54</v>
      </c>
      <c r="G32" s="12" t="str">
        <f t="shared" si="4"/>
        <v>19511.732</v>
      </c>
      <c r="H32" s="10">
        <f t="shared" si="5"/>
        <v>-5113.5</v>
      </c>
      <c r="I32" s="38" t="s">
        <v>119</v>
      </c>
      <c r="J32" s="39" t="s">
        <v>120</v>
      </c>
      <c r="K32" s="38">
        <v>-5113.5</v>
      </c>
      <c r="L32" s="38" t="s">
        <v>121</v>
      </c>
      <c r="M32" s="39" t="s">
        <v>59</v>
      </c>
      <c r="N32" s="39"/>
      <c r="O32" s="40" t="s">
        <v>60</v>
      </c>
      <c r="P32" s="40" t="s">
        <v>61</v>
      </c>
    </row>
    <row r="33" spans="1:16" ht="12.75" customHeight="1" thickBot="1" x14ac:dyDescent="0.25">
      <c r="A33" s="10" t="str">
        <f t="shared" si="0"/>
        <v> VB 8.81 </v>
      </c>
      <c r="B33" s="3" t="str">
        <f t="shared" si="1"/>
        <v>II</v>
      </c>
      <c r="C33" s="10">
        <f t="shared" si="2"/>
        <v>19829.902999999998</v>
      </c>
      <c r="D33" s="12" t="str">
        <f t="shared" si="3"/>
        <v>vis</v>
      </c>
      <c r="E33" s="37">
        <f>VLOOKUP(C33,Active!C$21:E$972,3,FALSE)</f>
        <v>-15036.178626526007</v>
      </c>
      <c r="F33" s="3" t="s">
        <v>54</v>
      </c>
      <c r="G33" s="12" t="str">
        <f t="shared" si="4"/>
        <v>19829.903</v>
      </c>
      <c r="H33" s="10">
        <f t="shared" si="5"/>
        <v>-4900.5</v>
      </c>
      <c r="I33" s="38" t="s">
        <v>122</v>
      </c>
      <c r="J33" s="39" t="s">
        <v>123</v>
      </c>
      <c r="K33" s="38">
        <v>-4900.5</v>
      </c>
      <c r="L33" s="38" t="s">
        <v>124</v>
      </c>
      <c r="M33" s="39" t="s">
        <v>59</v>
      </c>
      <c r="N33" s="39"/>
      <c r="O33" s="40" t="s">
        <v>60</v>
      </c>
      <c r="P33" s="40" t="s">
        <v>61</v>
      </c>
    </row>
    <row r="34" spans="1:16" ht="12.75" customHeight="1" thickBot="1" x14ac:dyDescent="0.25">
      <c r="A34" s="10" t="str">
        <f t="shared" si="0"/>
        <v> VB 8.81 </v>
      </c>
      <c r="B34" s="3" t="str">
        <f t="shared" si="1"/>
        <v>II</v>
      </c>
      <c r="C34" s="10">
        <f t="shared" si="2"/>
        <v>19865.830999999998</v>
      </c>
      <c r="D34" s="12" t="str">
        <f t="shared" si="3"/>
        <v>vis</v>
      </c>
      <c r="E34" s="37">
        <f>VLOOKUP(C34,Active!C$21:E$972,3,FALSE)</f>
        <v>-15020.159222036935</v>
      </c>
      <c r="F34" s="3" t="s">
        <v>54</v>
      </c>
      <c r="G34" s="12" t="str">
        <f t="shared" si="4"/>
        <v>19865.831</v>
      </c>
      <c r="H34" s="10">
        <f t="shared" si="5"/>
        <v>-4876.5</v>
      </c>
      <c r="I34" s="38" t="s">
        <v>125</v>
      </c>
      <c r="J34" s="39" t="s">
        <v>126</v>
      </c>
      <c r="K34" s="38">
        <v>-4876.5</v>
      </c>
      <c r="L34" s="38" t="s">
        <v>127</v>
      </c>
      <c r="M34" s="39" t="s">
        <v>59</v>
      </c>
      <c r="N34" s="39"/>
      <c r="O34" s="40" t="s">
        <v>60</v>
      </c>
      <c r="P34" s="40" t="s">
        <v>61</v>
      </c>
    </row>
    <row r="35" spans="1:16" ht="12.75" customHeight="1" thickBot="1" x14ac:dyDescent="0.25">
      <c r="A35" s="10" t="str">
        <f t="shared" si="0"/>
        <v> VB 8.81 </v>
      </c>
      <c r="B35" s="3" t="str">
        <f t="shared" si="1"/>
        <v>II</v>
      </c>
      <c r="C35" s="10">
        <f t="shared" si="2"/>
        <v>20188.919999999998</v>
      </c>
      <c r="D35" s="12" t="str">
        <f t="shared" si="3"/>
        <v>vis</v>
      </c>
      <c r="E35" s="37">
        <f>VLOOKUP(C35,Active!C$21:E$972,3,FALSE)</f>
        <v>-14876.101846815112</v>
      </c>
      <c r="F35" s="3" t="s">
        <v>54</v>
      </c>
      <c r="G35" s="12" t="str">
        <f t="shared" si="4"/>
        <v>20188.920</v>
      </c>
      <c r="H35" s="10">
        <f t="shared" si="5"/>
        <v>-4660.5</v>
      </c>
      <c r="I35" s="38" t="s">
        <v>128</v>
      </c>
      <c r="J35" s="39" t="s">
        <v>129</v>
      </c>
      <c r="K35" s="38">
        <v>-4660.5</v>
      </c>
      <c r="L35" s="38" t="s">
        <v>130</v>
      </c>
      <c r="M35" s="39" t="s">
        <v>59</v>
      </c>
      <c r="N35" s="39"/>
      <c r="O35" s="40" t="s">
        <v>60</v>
      </c>
      <c r="P35" s="40" t="s">
        <v>61</v>
      </c>
    </row>
    <row r="36" spans="1:16" ht="12.75" customHeight="1" thickBot="1" x14ac:dyDescent="0.25">
      <c r="A36" s="10" t="str">
        <f t="shared" si="0"/>
        <v> VB 8.81 </v>
      </c>
      <c r="B36" s="3" t="str">
        <f t="shared" si="1"/>
        <v>I</v>
      </c>
      <c r="C36" s="10">
        <f t="shared" si="2"/>
        <v>20280.736000000001</v>
      </c>
      <c r="D36" s="12" t="str">
        <f t="shared" si="3"/>
        <v>vis</v>
      </c>
      <c r="E36" s="37">
        <f>VLOOKUP(C36,Active!C$21:E$972,3,FALSE)</f>
        <v>-14835.163368676374</v>
      </c>
      <c r="F36" s="3" t="s">
        <v>54</v>
      </c>
      <c r="G36" s="12" t="str">
        <f t="shared" si="4"/>
        <v>20280.736</v>
      </c>
      <c r="H36" s="10">
        <f t="shared" si="5"/>
        <v>-4599</v>
      </c>
      <c r="I36" s="38" t="s">
        <v>131</v>
      </c>
      <c r="J36" s="39" t="s">
        <v>132</v>
      </c>
      <c r="K36" s="38">
        <v>-4599</v>
      </c>
      <c r="L36" s="38" t="s">
        <v>133</v>
      </c>
      <c r="M36" s="39" t="s">
        <v>59</v>
      </c>
      <c r="N36" s="39"/>
      <c r="O36" s="40" t="s">
        <v>60</v>
      </c>
      <c r="P36" s="40" t="s">
        <v>61</v>
      </c>
    </row>
    <row r="37" spans="1:16" ht="12.75" customHeight="1" thickBot="1" x14ac:dyDescent="0.25">
      <c r="A37" s="10" t="str">
        <f t="shared" si="0"/>
        <v> VB 8.81 </v>
      </c>
      <c r="B37" s="3" t="str">
        <f t="shared" si="1"/>
        <v>I</v>
      </c>
      <c r="C37" s="10">
        <f t="shared" si="2"/>
        <v>20594.791000000001</v>
      </c>
      <c r="D37" s="12" t="str">
        <f t="shared" si="3"/>
        <v>vis</v>
      </c>
      <c r="E37" s="37">
        <f>VLOOKUP(C37,Active!C$21:E$972,3,FALSE)</f>
        <v>-14695.134030087655</v>
      </c>
      <c r="F37" s="3" t="s">
        <v>54</v>
      </c>
      <c r="G37" s="12" t="str">
        <f t="shared" si="4"/>
        <v>20594.791</v>
      </c>
      <c r="H37" s="10">
        <f t="shared" si="5"/>
        <v>-4389</v>
      </c>
      <c r="I37" s="38" t="s">
        <v>134</v>
      </c>
      <c r="J37" s="39" t="s">
        <v>135</v>
      </c>
      <c r="K37" s="38">
        <v>-4389</v>
      </c>
      <c r="L37" s="38" t="s">
        <v>136</v>
      </c>
      <c r="M37" s="39" t="s">
        <v>59</v>
      </c>
      <c r="N37" s="39"/>
      <c r="O37" s="40" t="s">
        <v>60</v>
      </c>
      <c r="P37" s="40" t="s">
        <v>61</v>
      </c>
    </row>
    <row r="38" spans="1:16" ht="12.75" customHeight="1" thickBot="1" x14ac:dyDescent="0.25">
      <c r="A38" s="10" t="str">
        <f t="shared" si="0"/>
        <v> VB 8.81 </v>
      </c>
      <c r="B38" s="3" t="str">
        <f t="shared" si="1"/>
        <v>II</v>
      </c>
      <c r="C38" s="10">
        <f t="shared" si="2"/>
        <v>20922.824000000001</v>
      </c>
      <c r="D38" s="12" t="str">
        <f t="shared" si="3"/>
        <v>vis</v>
      </c>
      <c r="E38" s="37">
        <f>VLOOKUP(C38,Active!C$21:E$972,3,FALSE)</f>
        <v>-14548.872247835274</v>
      </c>
      <c r="F38" s="3" t="s">
        <v>54</v>
      </c>
      <c r="G38" s="12" t="str">
        <f t="shared" si="4"/>
        <v>20922.824</v>
      </c>
      <c r="H38" s="10">
        <f t="shared" si="5"/>
        <v>-4169.5</v>
      </c>
      <c r="I38" s="38" t="s">
        <v>137</v>
      </c>
      <c r="J38" s="39" t="s">
        <v>138</v>
      </c>
      <c r="K38" s="38">
        <v>-4169.5</v>
      </c>
      <c r="L38" s="38" t="s">
        <v>139</v>
      </c>
      <c r="M38" s="39" t="s">
        <v>59</v>
      </c>
      <c r="N38" s="39"/>
      <c r="O38" s="40" t="s">
        <v>60</v>
      </c>
      <c r="P38" s="40" t="s">
        <v>61</v>
      </c>
    </row>
    <row r="39" spans="1:16" ht="12.75" customHeight="1" thickBot="1" x14ac:dyDescent="0.25">
      <c r="A39" s="10" t="str">
        <f t="shared" si="0"/>
        <v> VB 8.81 </v>
      </c>
      <c r="B39" s="3" t="str">
        <f t="shared" si="1"/>
        <v>II</v>
      </c>
      <c r="C39" s="10">
        <f t="shared" si="2"/>
        <v>20964.758999999998</v>
      </c>
      <c r="D39" s="12" t="str">
        <f t="shared" si="3"/>
        <v>vis</v>
      </c>
      <c r="E39" s="37">
        <f>VLOOKUP(C39,Active!C$21:E$972,3,FALSE)</f>
        <v>-14530.174470969065</v>
      </c>
      <c r="F39" s="3" t="s">
        <v>54</v>
      </c>
      <c r="G39" s="12" t="str">
        <f t="shared" si="4"/>
        <v>20964.759</v>
      </c>
      <c r="H39" s="10">
        <f t="shared" si="5"/>
        <v>-4141.5</v>
      </c>
      <c r="I39" s="38" t="s">
        <v>140</v>
      </c>
      <c r="J39" s="39" t="s">
        <v>141</v>
      </c>
      <c r="K39" s="38">
        <v>-4141.5</v>
      </c>
      <c r="L39" s="38" t="s">
        <v>142</v>
      </c>
      <c r="M39" s="39" t="s">
        <v>59</v>
      </c>
      <c r="N39" s="39"/>
      <c r="O39" s="40" t="s">
        <v>60</v>
      </c>
      <c r="P39" s="40" t="s">
        <v>61</v>
      </c>
    </row>
    <row r="40" spans="1:16" ht="12.75" customHeight="1" thickBot="1" x14ac:dyDescent="0.25">
      <c r="A40" s="10" t="str">
        <f t="shared" si="0"/>
        <v> VB 8.81 </v>
      </c>
      <c r="B40" s="3" t="str">
        <f t="shared" si="1"/>
        <v>I</v>
      </c>
      <c r="C40" s="10">
        <f t="shared" si="2"/>
        <v>21011.670999999998</v>
      </c>
      <c r="D40" s="12" t="str">
        <f t="shared" si="3"/>
        <v>vis</v>
      </c>
      <c r="E40" s="37">
        <f>VLOOKUP(C40,Active!C$21:E$972,3,FALSE)</f>
        <v>-14509.257573190414</v>
      </c>
      <c r="F40" s="3" t="s">
        <v>54</v>
      </c>
      <c r="G40" s="12" t="str">
        <f t="shared" si="4"/>
        <v>21011.671</v>
      </c>
      <c r="H40" s="10">
        <f t="shared" si="5"/>
        <v>-4110</v>
      </c>
      <c r="I40" s="38" t="s">
        <v>143</v>
      </c>
      <c r="J40" s="39" t="s">
        <v>144</v>
      </c>
      <c r="K40" s="38">
        <v>-4110</v>
      </c>
      <c r="L40" s="38" t="s">
        <v>145</v>
      </c>
      <c r="M40" s="39" t="s">
        <v>59</v>
      </c>
      <c r="N40" s="39"/>
      <c r="O40" s="40" t="s">
        <v>60</v>
      </c>
      <c r="P40" s="40" t="s">
        <v>61</v>
      </c>
    </row>
    <row r="41" spans="1:16" ht="12.75" customHeight="1" thickBot="1" x14ac:dyDescent="0.25">
      <c r="A41" s="10" t="str">
        <f t="shared" si="0"/>
        <v> VB 8.81 </v>
      </c>
      <c r="B41" s="3" t="str">
        <f t="shared" si="1"/>
        <v>I</v>
      </c>
      <c r="C41" s="10">
        <f t="shared" si="2"/>
        <v>21370.664000000001</v>
      </c>
      <c r="D41" s="12" t="str">
        <f t="shared" si="3"/>
        <v>vis</v>
      </c>
      <c r="E41" s="37">
        <f>VLOOKUP(C41,Active!C$21:E$972,3,FALSE)</f>
        <v>-14349.191494484521</v>
      </c>
      <c r="F41" s="3" t="s">
        <v>54</v>
      </c>
      <c r="G41" s="12" t="str">
        <f t="shared" si="4"/>
        <v>21370.664</v>
      </c>
      <c r="H41" s="10">
        <f t="shared" si="5"/>
        <v>-3870</v>
      </c>
      <c r="I41" s="38" t="s">
        <v>146</v>
      </c>
      <c r="J41" s="39" t="s">
        <v>147</v>
      </c>
      <c r="K41" s="38">
        <v>-3870</v>
      </c>
      <c r="L41" s="38" t="s">
        <v>148</v>
      </c>
      <c r="M41" s="39" t="s">
        <v>59</v>
      </c>
      <c r="N41" s="39"/>
      <c r="O41" s="40" t="s">
        <v>60</v>
      </c>
      <c r="P41" s="40" t="s">
        <v>61</v>
      </c>
    </row>
    <row r="42" spans="1:16" ht="12.75" customHeight="1" thickBot="1" x14ac:dyDescent="0.25">
      <c r="A42" s="10" t="str">
        <f t="shared" si="0"/>
        <v> VB 8.81 </v>
      </c>
      <c r="B42" s="3" t="str">
        <f t="shared" si="1"/>
        <v>I</v>
      </c>
      <c r="C42" s="10">
        <f t="shared" si="2"/>
        <v>21991.901999999998</v>
      </c>
      <c r="D42" s="12" t="str">
        <f t="shared" si="3"/>
        <v>vis</v>
      </c>
      <c r="E42" s="37">
        <f>VLOOKUP(C42,Active!C$21:E$972,3,FALSE)</f>
        <v>-14072.196871739536</v>
      </c>
      <c r="F42" s="3" t="s">
        <v>54</v>
      </c>
      <c r="G42" s="12" t="str">
        <f t="shared" si="4"/>
        <v>21991.902</v>
      </c>
      <c r="H42" s="10">
        <f t="shared" si="5"/>
        <v>-3454</v>
      </c>
      <c r="I42" s="38" t="s">
        <v>149</v>
      </c>
      <c r="J42" s="39" t="s">
        <v>150</v>
      </c>
      <c r="K42" s="38">
        <v>-3454</v>
      </c>
      <c r="L42" s="38" t="s">
        <v>151</v>
      </c>
      <c r="M42" s="39" t="s">
        <v>59</v>
      </c>
      <c r="N42" s="39"/>
      <c r="O42" s="40" t="s">
        <v>60</v>
      </c>
      <c r="P42" s="40" t="s">
        <v>61</v>
      </c>
    </row>
    <row r="43" spans="1:16" ht="12.75" customHeight="1" thickBot="1" x14ac:dyDescent="0.25">
      <c r="A43" s="10" t="str">
        <f t="shared" ref="A43:A74" si="6">P43</f>
        <v> VB 8.81 </v>
      </c>
      <c r="B43" s="3" t="str">
        <f t="shared" ref="B43:B74" si="7">IF(H43=INT(H43),"I","II")</f>
        <v>II</v>
      </c>
      <c r="C43" s="10">
        <f t="shared" ref="C43:C74" si="8">1*G43</f>
        <v>23178.66</v>
      </c>
      <c r="D43" s="12" t="str">
        <f t="shared" ref="D43:D74" si="9">VLOOKUP(F43,I$1:J$5,2,FALSE)</f>
        <v>vis</v>
      </c>
      <c r="E43" s="37">
        <f>VLOOKUP(C43,Active!C$21:E$972,3,FALSE)</f>
        <v>-13543.050901113795</v>
      </c>
      <c r="F43" s="3" t="s">
        <v>54</v>
      </c>
      <c r="G43" s="12" t="str">
        <f t="shared" ref="G43:G74" si="10">MID(I43,3,LEN(I43)-3)</f>
        <v>23178.660</v>
      </c>
      <c r="H43" s="10">
        <f t="shared" ref="H43:H74" si="11">1*K43</f>
        <v>-2660.5</v>
      </c>
      <c r="I43" s="38" t="s">
        <v>152</v>
      </c>
      <c r="J43" s="39" t="s">
        <v>153</v>
      </c>
      <c r="K43" s="38">
        <v>-2660.5</v>
      </c>
      <c r="L43" s="38" t="s">
        <v>154</v>
      </c>
      <c r="M43" s="39" t="s">
        <v>59</v>
      </c>
      <c r="N43" s="39"/>
      <c r="O43" s="40" t="s">
        <v>60</v>
      </c>
      <c r="P43" s="40" t="s">
        <v>61</v>
      </c>
    </row>
    <row r="44" spans="1:16" ht="12.75" customHeight="1" thickBot="1" x14ac:dyDescent="0.25">
      <c r="A44" s="10" t="str">
        <f t="shared" si="6"/>
        <v> VB 8.81 </v>
      </c>
      <c r="B44" s="3" t="str">
        <f t="shared" si="7"/>
        <v>I</v>
      </c>
      <c r="C44" s="10">
        <f t="shared" si="8"/>
        <v>23740.356</v>
      </c>
      <c r="D44" s="12" t="str">
        <f t="shared" si="9"/>
        <v>vis</v>
      </c>
      <c r="E44" s="37">
        <f>VLOOKUP(C44,Active!C$21:E$972,3,FALSE)</f>
        <v>-13292.60458003014</v>
      </c>
      <c r="F44" s="3" t="s">
        <v>54</v>
      </c>
      <c r="G44" s="12" t="str">
        <f t="shared" si="10"/>
        <v>23740.356</v>
      </c>
      <c r="H44" s="10">
        <f t="shared" si="11"/>
        <v>-2285</v>
      </c>
      <c r="I44" s="38" t="s">
        <v>155</v>
      </c>
      <c r="J44" s="39" t="s">
        <v>156</v>
      </c>
      <c r="K44" s="38">
        <v>-2285</v>
      </c>
      <c r="L44" s="38" t="s">
        <v>157</v>
      </c>
      <c r="M44" s="39" t="s">
        <v>59</v>
      </c>
      <c r="N44" s="39"/>
      <c r="O44" s="40" t="s">
        <v>60</v>
      </c>
      <c r="P44" s="40" t="s">
        <v>61</v>
      </c>
    </row>
    <row r="45" spans="1:16" ht="12.75" customHeight="1" thickBot="1" x14ac:dyDescent="0.25">
      <c r="A45" s="10" t="str">
        <f t="shared" si="6"/>
        <v> VB 8.81 </v>
      </c>
      <c r="B45" s="3" t="str">
        <f t="shared" si="7"/>
        <v>I</v>
      </c>
      <c r="C45" s="10">
        <f t="shared" si="8"/>
        <v>24200.868999999999</v>
      </c>
      <c r="D45" s="12" t="str">
        <f t="shared" si="9"/>
        <v>vis</v>
      </c>
      <c r="E45" s="37">
        <f>VLOOKUP(C45,Active!C$21:E$972,3,FALSE)</f>
        <v>-13087.273250162743</v>
      </c>
      <c r="F45" s="3" t="s">
        <v>54</v>
      </c>
      <c r="G45" s="12" t="str">
        <f t="shared" si="10"/>
        <v>24200.869</v>
      </c>
      <c r="H45" s="10">
        <f t="shared" si="11"/>
        <v>-1977</v>
      </c>
      <c r="I45" s="38" t="s">
        <v>158</v>
      </c>
      <c r="J45" s="39" t="s">
        <v>159</v>
      </c>
      <c r="K45" s="38">
        <v>-1977</v>
      </c>
      <c r="L45" s="38" t="s">
        <v>160</v>
      </c>
      <c r="M45" s="39" t="s">
        <v>59</v>
      </c>
      <c r="N45" s="39"/>
      <c r="O45" s="40" t="s">
        <v>60</v>
      </c>
      <c r="P45" s="40" t="s">
        <v>61</v>
      </c>
    </row>
    <row r="46" spans="1:16" ht="12.75" customHeight="1" thickBot="1" x14ac:dyDescent="0.25">
      <c r="A46" s="10" t="str">
        <f t="shared" si="6"/>
        <v> VB 8.81 </v>
      </c>
      <c r="B46" s="3" t="str">
        <f t="shared" si="7"/>
        <v>I</v>
      </c>
      <c r="C46" s="10">
        <f t="shared" si="8"/>
        <v>24209.885999999999</v>
      </c>
      <c r="D46" s="12" t="str">
        <f t="shared" si="9"/>
        <v>vis</v>
      </c>
      <c r="E46" s="37">
        <f>VLOOKUP(C46,Active!C$21:E$972,3,FALSE)</f>
        <v>-13083.252793408179</v>
      </c>
      <c r="F46" s="3" t="s">
        <v>54</v>
      </c>
      <c r="G46" s="12" t="str">
        <f t="shared" si="10"/>
        <v>24209.886</v>
      </c>
      <c r="H46" s="10">
        <f t="shared" si="11"/>
        <v>-1971</v>
      </c>
      <c r="I46" s="38" t="s">
        <v>161</v>
      </c>
      <c r="J46" s="39" t="s">
        <v>162</v>
      </c>
      <c r="K46" s="38">
        <v>-1971</v>
      </c>
      <c r="L46" s="38" t="s">
        <v>163</v>
      </c>
      <c r="M46" s="39" t="s">
        <v>59</v>
      </c>
      <c r="N46" s="39"/>
      <c r="O46" s="40" t="s">
        <v>60</v>
      </c>
      <c r="P46" s="40" t="s">
        <v>61</v>
      </c>
    </row>
    <row r="47" spans="1:16" ht="12.75" customHeight="1" thickBot="1" x14ac:dyDescent="0.25">
      <c r="A47" s="10" t="str">
        <f t="shared" si="6"/>
        <v> VB 8.81 </v>
      </c>
      <c r="B47" s="3" t="str">
        <f t="shared" si="7"/>
        <v>I</v>
      </c>
      <c r="C47" s="10">
        <f t="shared" si="8"/>
        <v>24288.925999999999</v>
      </c>
      <c r="D47" s="12" t="str">
        <f t="shared" si="9"/>
        <v>vis</v>
      </c>
      <c r="E47" s="37">
        <f>VLOOKUP(C47,Active!C$21:E$972,3,FALSE)</f>
        <v>-13048.010816932556</v>
      </c>
      <c r="F47" s="3" t="s">
        <v>54</v>
      </c>
      <c r="G47" s="12" t="str">
        <f t="shared" si="10"/>
        <v>24288.926</v>
      </c>
      <c r="H47" s="10">
        <f t="shared" si="11"/>
        <v>-1918</v>
      </c>
      <c r="I47" s="38" t="s">
        <v>164</v>
      </c>
      <c r="J47" s="39" t="s">
        <v>165</v>
      </c>
      <c r="K47" s="38">
        <v>-1918</v>
      </c>
      <c r="L47" s="38" t="s">
        <v>166</v>
      </c>
      <c r="M47" s="39" t="s">
        <v>59</v>
      </c>
      <c r="N47" s="39"/>
      <c r="O47" s="40" t="s">
        <v>60</v>
      </c>
      <c r="P47" s="40" t="s">
        <v>61</v>
      </c>
    </row>
    <row r="48" spans="1:16" ht="12.75" customHeight="1" thickBot="1" x14ac:dyDescent="0.25">
      <c r="A48" s="10" t="str">
        <f t="shared" si="6"/>
        <v> VB 8.81 </v>
      </c>
      <c r="B48" s="3" t="str">
        <f t="shared" si="7"/>
        <v>II</v>
      </c>
      <c r="C48" s="10">
        <f t="shared" si="8"/>
        <v>24373.506000000001</v>
      </c>
      <c r="D48" s="12" t="str">
        <f t="shared" si="9"/>
        <v>vis</v>
      </c>
      <c r="E48" s="37">
        <f>VLOOKUP(C48,Active!C$21:E$972,3,FALSE)</f>
        <v>-13010.298691802136</v>
      </c>
      <c r="F48" s="3" t="s">
        <v>54</v>
      </c>
      <c r="G48" s="12" t="str">
        <f t="shared" si="10"/>
        <v>24373.506</v>
      </c>
      <c r="H48" s="10">
        <f t="shared" si="11"/>
        <v>-1861.5</v>
      </c>
      <c r="I48" s="38" t="s">
        <v>167</v>
      </c>
      <c r="J48" s="39" t="s">
        <v>168</v>
      </c>
      <c r="K48" s="38">
        <v>-1861.5</v>
      </c>
      <c r="L48" s="38" t="s">
        <v>169</v>
      </c>
      <c r="M48" s="39" t="s">
        <v>59</v>
      </c>
      <c r="N48" s="39"/>
      <c r="O48" s="40" t="s">
        <v>60</v>
      </c>
      <c r="P48" s="40" t="s">
        <v>61</v>
      </c>
    </row>
    <row r="49" spans="1:16" ht="12.75" customHeight="1" thickBot="1" x14ac:dyDescent="0.25">
      <c r="A49" s="10" t="str">
        <f t="shared" si="6"/>
        <v> VB 8.81 </v>
      </c>
      <c r="B49" s="3" t="str">
        <f t="shared" si="7"/>
        <v>II</v>
      </c>
      <c r="C49" s="10">
        <f t="shared" si="8"/>
        <v>24624.749</v>
      </c>
      <c r="D49" s="12" t="str">
        <f t="shared" si="9"/>
        <v>vis</v>
      </c>
      <c r="E49" s="37">
        <f>VLOOKUP(C49,Active!C$21:E$972,3,FALSE)</f>
        <v>-12898.275666806372</v>
      </c>
      <c r="F49" s="3" t="s">
        <v>54</v>
      </c>
      <c r="G49" s="12" t="str">
        <f t="shared" si="10"/>
        <v>24624.749</v>
      </c>
      <c r="H49" s="10">
        <f t="shared" si="11"/>
        <v>-1693.5</v>
      </c>
      <c r="I49" s="38" t="s">
        <v>170</v>
      </c>
      <c r="J49" s="39" t="s">
        <v>171</v>
      </c>
      <c r="K49" s="38">
        <v>-1693.5</v>
      </c>
      <c r="L49" s="38" t="s">
        <v>172</v>
      </c>
      <c r="M49" s="39" t="s">
        <v>59</v>
      </c>
      <c r="N49" s="39"/>
      <c r="O49" s="40" t="s">
        <v>60</v>
      </c>
      <c r="P49" s="40" t="s">
        <v>61</v>
      </c>
    </row>
    <row r="50" spans="1:16" ht="12.75" customHeight="1" thickBot="1" x14ac:dyDescent="0.25">
      <c r="A50" s="10" t="str">
        <f t="shared" si="6"/>
        <v> VB 8.81 </v>
      </c>
      <c r="B50" s="3" t="str">
        <f t="shared" si="7"/>
        <v>II</v>
      </c>
      <c r="C50" s="10">
        <f t="shared" si="8"/>
        <v>24696.569</v>
      </c>
      <c r="D50" s="12" t="str">
        <f t="shared" si="9"/>
        <v>vis</v>
      </c>
      <c r="E50" s="37">
        <f>VLOOKUP(C50,Active!C$21:E$972,3,FALSE)</f>
        <v>-12866.252909335733</v>
      </c>
      <c r="F50" s="3" t="s">
        <v>54</v>
      </c>
      <c r="G50" s="12" t="str">
        <f t="shared" si="10"/>
        <v>24696.569</v>
      </c>
      <c r="H50" s="10">
        <f t="shared" si="11"/>
        <v>-1645.5</v>
      </c>
      <c r="I50" s="38" t="s">
        <v>173</v>
      </c>
      <c r="J50" s="39" t="s">
        <v>174</v>
      </c>
      <c r="K50" s="38">
        <v>-1645.5</v>
      </c>
      <c r="L50" s="38" t="s">
        <v>175</v>
      </c>
      <c r="M50" s="39" t="s">
        <v>59</v>
      </c>
      <c r="N50" s="39"/>
      <c r="O50" s="40" t="s">
        <v>60</v>
      </c>
      <c r="P50" s="40" t="s">
        <v>61</v>
      </c>
    </row>
    <row r="51" spans="1:16" ht="12.75" customHeight="1" thickBot="1" x14ac:dyDescent="0.25">
      <c r="A51" s="10" t="str">
        <f t="shared" si="6"/>
        <v> VB 8.81 </v>
      </c>
      <c r="B51" s="3" t="str">
        <f t="shared" si="7"/>
        <v>I</v>
      </c>
      <c r="C51" s="10">
        <f t="shared" si="8"/>
        <v>25689.844000000001</v>
      </c>
      <c r="D51" s="12" t="str">
        <f t="shared" si="9"/>
        <v>vis</v>
      </c>
      <c r="E51" s="37">
        <f>VLOOKUP(C51,Active!C$21:E$972,3,FALSE)</f>
        <v>-12423.376211665876</v>
      </c>
      <c r="F51" s="3" t="s">
        <v>54</v>
      </c>
      <c r="G51" s="12" t="str">
        <f t="shared" si="10"/>
        <v>25689.844</v>
      </c>
      <c r="H51" s="10">
        <f t="shared" si="11"/>
        <v>-981</v>
      </c>
      <c r="I51" s="38" t="s">
        <v>176</v>
      </c>
      <c r="J51" s="39" t="s">
        <v>177</v>
      </c>
      <c r="K51" s="38">
        <v>-981</v>
      </c>
      <c r="L51" s="38" t="s">
        <v>178</v>
      </c>
      <c r="M51" s="39" t="s">
        <v>59</v>
      </c>
      <c r="N51" s="39"/>
      <c r="O51" s="40" t="s">
        <v>60</v>
      </c>
      <c r="P51" s="40" t="s">
        <v>61</v>
      </c>
    </row>
    <row r="52" spans="1:16" ht="12.75" customHeight="1" thickBot="1" x14ac:dyDescent="0.25">
      <c r="A52" s="10" t="str">
        <f t="shared" si="6"/>
        <v> VB 8.81 </v>
      </c>
      <c r="B52" s="3" t="str">
        <f t="shared" si="7"/>
        <v>II</v>
      </c>
      <c r="C52" s="10">
        <f t="shared" si="8"/>
        <v>26095.743999999999</v>
      </c>
      <c r="D52" s="12" t="str">
        <f t="shared" si="9"/>
        <v>vis</v>
      </c>
      <c r="E52" s="37">
        <f>VLOOKUP(C52,Active!C$21:E$972,3,FALSE)</f>
        <v>-12242.395464557379</v>
      </c>
      <c r="F52" s="3" t="s">
        <v>54</v>
      </c>
      <c r="G52" s="12" t="str">
        <f t="shared" si="10"/>
        <v>26095.744</v>
      </c>
      <c r="H52" s="10">
        <f t="shared" si="11"/>
        <v>-709.5</v>
      </c>
      <c r="I52" s="38" t="s">
        <v>179</v>
      </c>
      <c r="J52" s="39" t="s">
        <v>180</v>
      </c>
      <c r="K52" s="38">
        <v>-709.5</v>
      </c>
      <c r="L52" s="38" t="s">
        <v>181</v>
      </c>
      <c r="M52" s="39" t="s">
        <v>59</v>
      </c>
      <c r="N52" s="39"/>
      <c r="O52" s="40" t="s">
        <v>60</v>
      </c>
      <c r="P52" s="40" t="s">
        <v>61</v>
      </c>
    </row>
    <row r="53" spans="1:16" ht="12.75" customHeight="1" thickBot="1" x14ac:dyDescent="0.25">
      <c r="A53" s="10" t="str">
        <f t="shared" si="6"/>
        <v> VB 8.81 </v>
      </c>
      <c r="B53" s="3" t="str">
        <f t="shared" si="7"/>
        <v>I</v>
      </c>
      <c r="C53" s="10">
        <f t="shared" si="8"/>
        <v>26153.353999999999</v>
      </c>
      <c r="D53" s="12" t="str">
        <f t="shared" si="9"/>
        <v>vis</v>
      </c>
      <c r="E53" s="37">
        <f>VLOOKUP(C53,Active!C$21:E$972,3,FALSE)</f>
        <v>-12216.708593798767</v>
      </c>
      <c r="F53" s="3" t="s">
        <v>54</v>
      </c>
      <c r="G53" s="12" t="str">
        <f t="shared" si="10"/>
        <v>26153.354</v>
      </c>
      <c r="H53" s="10">
        <f t="shared" si="11"/>
        <v>-671</v>
      </c>
      <c r="I53" s="38" t="s">
        <v>182</v>
      </c>
      <c r="J53" s="39" t="s">
        <v>183</v>
      </c>
      <c r="K53" s="38">
        <v>-671</v>
      </c>
      <c r="L53" s="38" t="s">
        <v>184</v>
      </c>
      <c r="M53" s="39" t="s">
        <v>59</v>
      </c>
      <c r="N53" s="39"/>
      <c r="O53" s="40" t="s">
        <v>60</v>
      </c>
      <c r="P53" s="40" t="s">
        <v>61</v>
      </c>
    </row>
    <row r="54" spans="1:16" ht="12.75" customHeight="1" thickBot="1" x14ac:dyDescent="0.25">
      <c r="A54" s="10" t="str">
        <f t="shared" si="6"/>
        <v> VB 8.81 </v>
      </c>
      <c r="B54" s="3" t="str">
        <f t="shared" si="7"/>
        <v>I</v>
      </c>
      <c r="C54" s="10">
        <f t="shared" si="8"/>
        <v>26183.281999999999</v>
      </c>
      <c r="D54" s="12" t="str">
        <f t="shared" si="9"/>
        <v>vis</v>
      </c>
      <c r="E54" s="37">
        <f>VLOOKUP(C54,Active!C$21:E$972,3,FALSE)</f>
        <v>-12203.364440560375</v>
      </c>
      <c r="F54" s="3" t="s">
        <v>54</v>
      </c>
      <c r="G54" s="12" t="str">
        <f t="shared" si="10"/>
        <v>26183.282</v>
      </c>
      <c r="H54" s="10">
        <f t="shared" si="11"/>
        <v>-651</v>
      </c>
      <c r="I54" s="38" t="s">
        <v>185</v>
      </c>
      <c r="J54" s="39" t="s">
        <v>186</v>
      </c>
      <c r="K54" s="38">
        <v>-651</v>
      </c>
      <c r="L54" s="38" t="s">
        <v>187</v>
      </c>
      <c r="M54" s="39" t="s">
        <v>59</v>
      </c>
      <c r="N54" s="39"/>
      <c r="O54" s="40" t="s">
        <v>60</v>
      </c>
      <c r="P54" s="40" t="s">
        <v>61</v>
      </c>
    </row>
    <row r="55" spans="1:16" ht="12.75" customHeight="1" thickBot="1" x14ac:dyDescent="0.25">
      <c r="A55" s="10" t="str">
        <f t="shared" si="6"/>
        <v> VB 8.81 </v>
      </c>
      <c r="B55" s="3" t="str">
        <f t="shared" si="7"/>
        <v>I</v>
      </c>
      <c r="C55" s="10">
        <f t="shared" si="8"/>
        <v>26572.224999999999</v>
      </c>
      <c r="D55" s="12" t="str">
        <f t="shared" si="9"/>
        <v>vis</v>
      </c>
      <c r="E55" s="37">
        <f>VLOOKUP(C55,Active!C$21:E$972,3,FALSE)</f>
        <v>-12029.944399361506</v>
      </c>
      <c r="F55" s="3" t="s">
        <v>54</v>
      </c>
      <c r="G55" s="12" t="str">
        <f t="shared" si="10"/>
        <v>26572.225</v>
      </c>
      <c r="H55" s="10">
        <f t="shared" si="11"/>
        <v>-391</v>
      </c>
      <c r="I55" s="38" t="s">
        <v>188</v>
      </c>
      <c r="J55" s="39" t="s">
        <v>189</v>
      </c>
      <c r="K55" s="38">
        <v>-391</v>
      </c>
      <c r="L55" s="38" t="s">
        <v>190</v>
      </c>
      <c r="M55" s="39" t="s">
        <v>59</v>
      </c>
      <c r="N55" s="39"/>
      <c r="O55" s="40" t="s">
        <v>60</v>
      </c>
      <c r="P55" s="40" t="s">
        <v>61</v>
      </c>
    </row>
    <row r="56" spans="1:16" ht="12.75" customHeight="1" thickBot="1" x14ac:dyDescent="0.25">
      <c r="A56" s="10" t="str">
        <f t="shared" si="6"/>
        <v>IBVS 237 </v>
      </c>
      <c r="B56" s="3" t="str">
        <f t="shared" si="7"/>
        <v>I</v>
      </c>
      <c r="C56" s="10">
        <f t="shared" si="8"/>
        <v>27156.592000000001</v>
      </c>
      <c r="D56" s="12" t="str">
        <f t="shared" si="9"/>
        <v>vis</v>
      </c>
      <c r="E56" s="37">
        <f>VLOOKUP(C56,Active!C$21:E$972,3,FALSE)</f>
        <v>-11769.389641427155</v>
      </c>
      <c r="F56" s="3" t="s">
        <v>54</v>
      </c>
      <c r="G56" s="12" t="str">
        <f t="shared" si="10"/>
        <v>27156.592</v>
      </c>
      <c r="H56" s="10">
        <f t="shared" si="11"/>
        <v>0</v>
      </c>
      <c r="I56" s="38" t="s">
        <v>191</v>
      </c>
      <c r="J56" s="39" t="s">
        <v>192</v>
      </c>
      <c r="K56" s="38">
        <v>0</v>
      </c>
      <c r="L56" s="38" t="s">
        <v>193</v>
      </c>
      <c r="M56" s="39" t="s">
        <v>59</v>
      </c>
      <c r="N56" s="39"/>
      <c r="O56" s="40" t="s">
        <v>194</v>
      </c>
      <c r="P56" s="41" t="s">
        <v>195</v>
      </c>
    </row>
    <row r="57" spans="1:16" ht="12.75" customHeight="1" thickBot="1" x14ac:dyDescent="0.25">
      <c r="A57" s="10" t="str">
        <f t="shared" si="6"/>
        <v>IBVS 237 </v>
      </c>
      <c r="B57" s="3" t="str">
        <f t="shared" si="7"/>
        <v>I</v>
      </c>
      <c r="C57" s="10">
        <f t="shared" si="8"/>
        <v>27183.485000000001</v>
      </c>
      <c r="D57" s="12" t="str">
        <f t="shared" si="9"/>
        <v>vis</v>
      </c>
      <c r="E57" s="37">
        <f>VLOOKUP(C57,Active!C$21:E$972,3,FALSE)</f>
        <v>-11757.398719446399</v>
      </c>
      <c r="F57" s="3" t="s">
        <v>54</v>
      </c>
      <c r="G57" s="12" t="str">
        <f t="shared" si="10"/>
        <v>27183.485</v>
      </c>
      <c r="H57" s="10">
        <f t="shared" si="11"/>
        <v>18</v>
      </c>
      <c r="I57" s="38" t="s">
        <v>196</v>
      </c>
      <c r="J57" s="39" t="s">
        <v>197</v>
      </c>
      <c r="K57" s="38">
        <v>18</v>
      </c>
      <c r="L57" s="38" t="s">
        <v>198</v>
      </c>
      <c r="M57" s="39" t="s">
        <v>59</v>
      </c>
      <c r="N57" s="39"/>
      <c r="O57" s="40" t="s">
        <v>194</v>
      </c>
      <c r="P57" s="41" t="s">
        <v>195</v>
      </c>
    </row>
    <row r="58" spans="1:16" ht="12.75" customHeight="1" thickBot="1" x14ac:dyDescent="0.25">
      <c r="A58" s="10" t="str">
        <f t="shared" si="6"/>
        <v>IBVS 237 </v>
      </c>
      <c r="B58" s="3" t="str">
        <f t="shared" si="7"/>
        <v>I</v>
      </c>
      <c r="C58" s="10">
        <f t="shared" si="8"/>
        <v>27210.396000000001</v>
      </c>
      <c r="D58" s="12" t="str">
        <f t="shared" si="9"/>
        <v>vis</v>
      </c>
      <c r="E58" s="37">
        <f>VLOOKUP(C58,Active!C$21:E$972,3,FALSE)</f>
        <v>-11745.399771711891</v>
      </c>
      <c r="F58" s="3" t="s">
        <v>54</v>
      </c>
      <c r="G58" s="12" t="str">
        <f t="shared" si="10"/>
        <v>27210.396</v>
      </c>
      <c r="H58" s="10">
        <f t="shared" si="11"/>
        <v>36</v>
      </c>
      <c r="I58" s="38" t="s">
        <v>199</v>
      </c>
      <c r="J58" s="39" t="s">
        <v>200</v>
      </c>
      <c r="K58" s="38">
        <v>36</v>
      </c>
      <c r="L58" s="38" t="s">
        <v>198</v>
      </c>
      <c r="M58" s="39" t="s">
        <v>59</v>
      </c>
      <c r="N58" s="39"/>
      <c r="O58" s="40" t="s">
        <v>194</v>
      </c>
      <c r="P58" s="41" t="s">
        <v>195</v>
      </c>
    </row>
    <row r="59" spans="1:16" ht="12.75" customHeight="1" thickBot="1" x14ac:dyDescent="0.25">
      <c r="A59" s="10" t="str">
        <f t="shared" si="6"/>
        <v> VB 8.81 </v>
      </c>
      <c r="B59" s="3" t="str">
        <f t="shared" si="7"/>
        <v>I</v>
      </c>
      <c r="C59" s="10">
        <f t="shared" si="8"/>
        <v>27519.848999999998</v>
      </c>
      <c r="D59" s="12" t="str">
        <f t="shared" si="9"/>
        <v>vis</v>
      </c>
      <c r="E59" s="37">
        <f>VLOOKUP(C59,Active!C$21:E$972,3,FALSE)</f>
        <v>-11607.422350832449</v>
      </c>
      <c r="F59" s="3" t="s">
        <v>54</v>
      </c>
      <c r="G59" s="12" t="str">
        <f t="shared" si="10"/>
        <v>27519.849</v>
      </c>
      <c r="H59" s="10">
        <f t="shared" si="11"/>
        <v>243</v>
      </c>
      <c r="I59" s="38" t="s">
        <v>201</v>
      </c>
      <c r="J59" s="39" t="s">
        <v>202</v>
      </c>
      <c r="K59" s="38">
        <v>243</v>
      </c>
      <c r="L59" s="38" t="s">
        <v>203</v>
      </c>
      <c r="M59" s="39" t="s">
        <v>59</v>
      </c>
      <c r="N59" s="39"/>
      <c r="O59" s="40" t="s">
        <v>60</v>
      </c>
      <c r="P59" s="40" t="s">
        <v>61</v>
      </c>
    </row>
    <row r="60" spans="1:16" ht="12.75" customHeight="1" thickBot="1" x14ac:dyDescent="0.25">
      <c r="A60" s="10" t="str">
        <f t="shared" si="6"/>
        <v> VB 8.81 </v>
      </c>
      <c r="B60" s="3" t="str">
        <f t="shared" si="7"/>
        <v>I</v>
      </c>
      <c r="C60" s="10">
        <f t="shared" si="8"/>
        <v>27537.781999999999</v>
      </c>
      <c r="D60" s="12" t="str">
        <f t="shared" si="9"/>
        <v>vis</v>
      </c>
      <c r="E60" s="37">
        <f>VLOOKUP(C60,Active!C$21:E$972,3,FALSE)</f>
        <v>-11599.426470719374</v>
      </c>
      <c r="F60" s="3" t="s">
        <v>54</v>
      </c>
      <c r="G60" s="12" t="str">
        <f t="shared" si="10"/>
        <v>27537.782</v>
      </c>
      <c r="H60" s="10">
        <f t="shared" si="11"/>
        <v>255</v>
      </c>
      <c r="I60" s="38" t="s">
        <v>204</v>
      </c>
      <c r="J60" s="39" t="s">
        <v>205</v>
      </c>
      <c r="K60" s="38">
        <v>255</v>
      </c>
      <c r="L60" s="38" t="s">
        <v>206</v>
      </c>
      <c r="M60" s="39" t="s">
        <v>59</v>
      </c>
      <c r="N60" s="39"/>
      <c r="O60" s="40" t="s">
        <v>60</v>
      </c>
      <c r="P60" s="40" t="s">
        <v>61</v>
      </c>
    </row>
    <row r="61" spans="1:16" ht="12.75" customHeight="1" thickBot="1" x14ac:dyDescent="0.25">
      <c r="A61" s="10" t="str">
        <f t="shared" si="6"/>
        <v> VB 8.81 </v>
      </c>
      <c r="B61" s="3" t="str">
        <f t="shared" si="7"/>
        <v>I</v>
      </c>
      <c r="C61" s="10">
        <f t="shared" si="8"/>
        <v>27600.65</v>
      </c>
      <c r="D61" s="12" t="str">
        <f t="shared" si="9"/>
        <v>vis</v>
      </c>
      <c r="E61" s="37">
        <f>VLOOKUP(C61,Active!C$21:E$972,3,FALSE)</f>
        <v>-11571.395188114748</v>
      </c>
      <c r="F61" s="3" t="s">
        <v>54</v>
      </c>
      <c r="G61" s="12" t="str">
        <f t="shared" si="10"/>
        <v>27600.650</v>
      </c>
      <c r="H61" s="10">
        <f t="shared" si="11"/>
        <v>297</v>
      </c>
      <c r="I61" s="38" t="s">
        <v>207</v>
      </c>
      <c r="J61" s="39" t="s">
        <v>208</v>
      </c>
      <c r="K61" s="38">
        <v>297</v>
      </c>
      <c r="L61" s="38" t="s">
        <v>209</v>
      </c>
      <c r="M61" s="39" t="s">
        <v>59</v>
      </c>
      <c r="N61" s="39"/>
      <c r="O61" s="40" t="s">
        <v>60</v>
      </c>
      <c r="P61" s="40" t="s">
        <v>61</v>
      </c>
    </row>
    <row r="62" spans="1:16" ht="12.75" customHeight="1" thickBot="1" x14ac:dyDescent="0.25">
      <c r="A62" s="10" t="str">
        <f t="shared" si="6"/>
        <v>IBVS 237 </v>
      </c>
      <c r="B62" s="3" t="str">
        <f t="shared" si="7"/>
        <v>I</v>
      </c>
      <c r="C62" s="10">
        <f t="shared" si="8"/>
        <v>28246.607</v>
      </c>
      <c r="D62" s="12" t="str">
        <f t="shared" si="9"/>
        <v>vis</v>
      </c>
      <c r="E62" s="37">
        <f>VLOOKUP(C62,Active!C$21:E$972,3,FALSE)</f>
        <v>-11283.37897609217</v>
      </c>
      <c r="F62" s="3" t="s">
        <v>54</v>
      </c>
      <c r="G62" s="12" t="str">
        <f t="shared" si="10"/>
        <v>28246.607</v>
      </c>
      <c r="H62" s="10">
        <f t="shared" si="11"/>
        <v>729</v>
      </c>
      <c r="I62" s="38" t="s">
        <v>210</v>
      </c>
      <c r="J62" s="39" t="s">
        <v>211</v>
      </c>
      <c r="K62" s="38">
        <v>729</v>
      </c>
      <c r="L62" s="38" t="s">
        <v>212</v>
      </c>
      <c r="M62" s="39" t="s">
        <v>59</v>
      </c>
      <c r="N62" s="39"/>
      <c r="O62" s="40" t="s">
        <v>194</v>
      </c>
      <c r="P62" s="41" t="s">
        <v>195</v>
      </c>
    </row>
    <row r="63" spans="1:16" ht="12.75" customHeight="1" thickBot="1" x14ac:dyDescent="0.25">
      <c r="A63" s="10" t="str">
        <f t="shared" si="6"/>
        <v> VB 8.81 </v>
      </c>
      <c r="B63" s="3" t="str">
        <f t="shared" si="7"/>
        <v>I</v>
      </c>
      <c r="C63" s="10">
        <f t="shared" si="8"/>
        <v>28309.305</v>
      </c>
      <c r="D63" s="12" t="str">
        <f t="shared" si="9"/>
        <v>vis</v>
      </c>
      <c r="E63" s="37">
        <f>VLOOKUP(C63,Active!C$21:E$972,3,FALSE)</f>
        <v>-11255.423492272981</v>
      </c>
      <c r="F63" s="3" t="s">
        <v>54</v>
      </c>
      <c r="G63" s="12" t="str">
        <f t="shared" si="10"/>
        <v>28309.305</v>
      </c>
      <c r="H63" s="10">
        <f t="shared" si="11"/>
        <v>771</v>
      </c>
      <c r="I63" s="38" t="s">
        <v>213</v>
      </c>
      <c r="J63" s="39" t="s">
        <v>214</v>
      </c>
      <c r="K63" s="38">
        <v>771</v>
      </c>
      <c r="L63" s="38" t="s">
        <v>215</v>
      </c>
      <c r="M63" s="39" t="s">
        <v>59</v>
      </c>
      <c r="N63" s="39"/>
      <c r="O63" s="40" t="s">
        <v>60</v>
      </c>
      <c r="P63" s="40" t="s">
        <v>61</v>
      </c>
    </row>
    <row r="64" spans="1:16" ht="12.75" customHeight="1" thickBot="1" x14ac:dyDescent="0.25">
      <c r="A64" s="10" t="str">
        <f t="shared" si="6"/>
        <v> VB 8.81 </v>
      </c>
      <c r="B64" s="3" t="str">
        <f t="shared" si="7"/>
        <v>II</v>
      </c>
      <c r="C64" s="10">
        <f t="shared" si="8"/>
        <v>28329.629000000001</v>
      </c>
      <c r="D64" s="12" t="str">
        <f t="shared" si="9"/>
        <v>vis</v>
      </c>
      <c r="E64" s="37">
        <f>VLOOKUP(C64,Active!C$21:E$972,3,FALSE)</f>
        <v>-11246.361524536511</v>
      </c>
      <c r="F64" s="3" t="s">
        <v>54</v>
      </c>
      <c r="G64" s="12" t="str">
        <f t="shared" si="10"/>
        <v>28329.629</v>
      </c>
      <c r="H64" s="10">
        <f t="shared" si="11"/>
        <v>784.5</v>
      </c>
      <c r="I64" s="38" t="s">
        <v>216</v>
      </c>
      <c r="J64" s="39" t="s">
        <v>217</v>
      </c>
      <c r="K64" s="38">
        <v>784.5</v>
      </c>
      <c r="L64" s="38" t="s">
        <v>218</v>
      </c>
      <c r="M64" s="39" t="s">
        <v>59</v>
      </c>
      <c r="N64" s="39"/>
      <c r="O64" s="40" t="s">
        <v>60</v>
      </c>
      <c r="P64" s="40" t="s">
        <v>61</v>
      </c>
    </row>
    <row r="65" spans="1:16" ht="12.75" customHeight="1" thickBot="1" x14ac:dyDescent="0.25">
      <c r="A65" s="10" t="str">
        <f t="shared" si="6"/>
        <v> VB 8.81 </v>
      </c>
      <c r="B65" s="3" t="str">
        <f t="shared" si="7"/>
        <v>II</v>
      </c>
      <c r="C65" s="10">
        <f t="shared" si="8"/>
        <v>28338.409</v>
      </c>
      <c r="D65" s="12" t="str">
        <f t="shared" si="9"/>
        <v>vis</v>
      </c>
      <c r="E65" s="37">
        <f>VLOOKUP(C65,Active!C$21:E$972,3,FALSE)</f>
        <v>-11242.446740206349</v>
      </c>
      <c r="F65" s="3" t="s">
        <v>54</v>
      </c>
      <c r="G65" s="12" t="str">
        <f t="shared" si="10"/>
        <v>28338.409</v>
      </c>
      <c r="H65" s="10">
        <f t="shared" si="11"/>
        <v>790.5</v>
      </c>
      <c r="I65" s="38" t="s">
        <v>219</v>
      </c>
      <c r="J65" s="39" t="s">
        <v>220</v>
      </c>
      <c r="K65" s="38">
        <v>790.5</v>
      </c>
      <c r="L65" s="38" t="s">
        <v>221</v>
      </c>
      <c r="M65" s="39" t="s">
        <v>59</v>
      </c>
      <c r="N65" s="39"/>
      <c r="O65" s="40" t="s">
        <v>60</v>
      </c>
      <c r="P65" s="40" t="s">
        <v>61</v>
      </c>
    </row>
    <row r="66" spans="1:16" ht="12.75" customHeight="1" thickBot="1" x14ac:dyDescent="0.25">
      <c r="A66" s="10" t="str">
        <f t="shared" si="6"/>
        <v> VB 8.81 </v>
      </c>
      <c r="B66" s="3" t="str">
        <f t="shared" si="7"/>
        <v>I</v>
      </c>
      <c r="C66" s="10">
        <f t="shared" si="8"/>
        <v>28636.788</v>
      </c>
      <c r="D66" s="12" t="str">
        <f t="shared" si="9"/>
        <v>vis</v>
      </c>
      <c r="E66" s="37">
        <f>VLOOKUP(C66,Active!C$21:E$972,3,FALSE)</f>
        <v>-11109.406941385243</v>
      </c>
      <c r="F66" s="3" t="s">
        <v>54</v>
      </c>
      <c r="G66" s="12" t="str">
        <f t="shared" si="10"/>
        <v>28636.788</v>
      </c>
      <c r="H66" s="10">
        <f t="shared" si="11"/>
        <v>990</v>
      </c>
      <c r="I66" s="38" t="s">
        <v>222</v>
      </c>
      <c r="J66" s="39" t="s">
        <v>223</v>
      </c>
      <c r="K66" s="38">
        <v>990</v>
      </c>
      <c r="L66" s="38" t="s">
        <v>224</v>
      </c>
      <c r="M66" s="39" t="s">
        <v>59</v>
      </c>
      <c r="N66" s="39"/>
      <c r="O66" s="40" t="s">
        <v>60</v>
      </c>
      <c r="P66" s="40" t="s">
        <v>61</v>
      </c>
    </row>
    <row r="67" spans="1:16" ht="12.75" customHeight="1" thickBot="1" x14ac:dyDescent="0.25">
      <c r="A67" s="10" t="str">
        <f t="shared" si="6"/>
        <v> VB 8.81 </v>
      </c>
      <c r="B67" s="3" t="str">
        <f t="shared" si="7"/>
        <v>II</v>
      </c>
      <c r="C67" s="10">
        <f t="shared" si="8"/>
        <v>28754.287</v>
      </c>
      <c r="D67" s="12" t="str">
        <f t="shared" si="9"/>
        <v>vis</v>
      </c>
      <c r="E67" s="37">
        <f>VLOOKUP(C67,Active!C$21:E$972,3,FALSE)</f>
        <v>-11057.01705026797</v>
      </c>
      <c r="F67" s="3" t="s">
        <v>54</v>
      </c>
      <c r="G67" s="12" t="str">
        <f t="shared" si="10"/>
        <v>28754.287</v>
      </c>
      <c r="H67" s="10">
        <f t="shared" si="11"/>
        <v>1068.5</v>
      </c>
      <c r="I67" s="38" t="s">
        <v>225</v>
      </c>
      <c r="J67" s="39" t="s">
        <v>226</v>
      </c>
      <c r="K67" s="38">
        <v>1068.5</v>
      </c>
      <c r="L67" s="38" t="s">
        <v>227</v>
      </c>
      <c r="M67" s="39" t="s">
        <v>59</v>
      </c>
      <c r="N67" s="39"/>
      <c r="O67" s="40" t="s">
        <v>60</v>
      </c>
      <c r="P67" s="40" t="s">
        <v>61</v>
      </c>
    </row>
    <row r="68" spans="1:16" ht="12.75" customHeight="1" thickBot="1" x14ac:dyDescent="0.25">
      <c r="A68" s="10" t="str">
        <f t="shared" si="6"/>
        <v> VB 8.81 </v>
      </c>
      <c r="B68" s="3" t="str">
        <f t="shared" si="7"/>
        <v>I</v>
      </c>
      <c r="C68" s="10">
        <f t="shared" si="8"/>
        <v>28995.571</v>
      </c>
      <c r="D68" s="12" t="str">
        <f t="shared" si="9"/>
        <v>vis</v>
      </c>
      <c r="E68" s="37">
        <f>VLOOKUP(C68,Active!C$21:E$972,3,FALSE)</f>
        <v>-10949.434496473126</v>
      </c>
      <c r="F68" s="3" t="s">
        <v>54</v>
      </c>
      <c r="G68" s="12" t="str">
        <f t="shared" si="10"/>
        <v>28995.571</v>
      </c>
      <c r="H68" s="10">
        <f t="shared" si="11"/>
        <v>1230</v>
      </c>
      <c r="I68" s="38" t="s">
        <v>228</v>
      </c>
      <c r="J68" s="39" t="s">
        <v>229</v>
      </c>
      <c r="K68" s="38">
        <v>1230</v>
      </c>
      <c r="L68" s="38" t="s">
        <v>230</v>
      </c>
      <c r="M68" s="39" t="s">
        <v>59</v>
      </c>
      <c r="N68" s="39"/>
      <c r="O68" s="40" t="s">
        <v>60</v>
      </c>
      <c r="P68" s="40" t="s">
        <v>61</v>
      </c>
    </row>
    <row r="69" spans="1:16" ht="12.75" customHeight="1" thickBot="1" x14ac:dyDescent="0.25">
      <c r="A69" s="10" t="str">
        <f t="shared" si="6"/>
        <v> VB 8.81 </v>
      </c>
      <c r="B69" s="3" t="str">
        <f t="shared" si="7"/>
        <v>II</v>
      </c>
      <c r="C69" s="10">
        <f t="shared" si="8"/>
        <v>29015.716</v>
      </c>
      <c r="D69" s="12" t="str">
        <f t="shared" si="9"/>
        <v>vis</v>
      </c>
      <c r="E69" s="37">
        <f>VLOOKUP(C69,Active!C$21:E$972,3,FALSE)</f>
        <v>-10940.452340398968</v>
      </c>
      <c r="F69" s="3" t="s">
        <v>54</v>
      </c>
      <c r="G69" s="12" t="str">
        <f t="shared" si="10"/>
        <v>29015.716</v>
      </c>
      <c r="H69" s="10">
        <f t="shared" si="11"/>
        <v>1243.5</v>
      </c>
      <c r="I69" s="38" t="s">
        <v>231</v>
      </c>
      <c r="J69" s="39" t="s">
        <v>232</v>
      </c>
      <c r="K69" s="38">
        <v>1243.5</v>
      </c>
      <c r="L69" s="38" t="s">
        <v>233</v>
      </c>
      <c r="M69" s="39" t="s">
        <v>59</v>
      </c>
      <c r="N69" s="39"/>
      <c r="O69" s="40" t="s">
        <v>60</v>
      </c>
      <c r="P69" s="40" t="s">
        <v>61</v>
      </c>
    </row>
    <row r="70" spans="1:16" ht="12.75" customHeight="1" thickBot="1" x14ac:dyDescent="0.25">
      <c r="A70" s="10" t="str">
        <f t="shared" si="6"/>
        <v>IBVS 237 </v>
      </c>
      <c r="B70" s="3" t="str">
        <f t="shared" si="7"/>
        <v>I</v>
      </c>
      <c r="C70" s="10">
        <f t="shared" si="8"/>
        <v>29022.441999999999</v>
      </c>
      <c r="D70" s="12" t="str">
        <f t="shared" si="9"/>
        <v>vis</v>
      </c>
      <c r="E70" s="37">
        <f>VLOOKUP(C70,Active!C$21:E$972,3,FALSE)</f>
        <v>-10937.453383746955</v>
      </c>
      <c r="F70" s="3" t="s">
        <v>54</v>
      </c>
      <c r="G70" s="12" t="str">
        <f t="shared" si="10"/>
        <v>29022.442</v>
      </c>
      <c r="H70" s="10">
        <f t="shared" si="11"/>
        <v>1248</v>
      </c>
      <c r="I70" s="38" t="s">
        <v>234</v>
      </c>
      <c r="J70" s="39" t="s">
        <v>235</v>
      </c>
      <c r="K70" s="38">
        <v>1248</v>
      </c>
      <c r="L70" s="38" t="s">
        <v>184</v>
      </c>
      <c r="M70" s="39" t="s">
        <v>59</v>
      </c>
      <c r="N70" s="39"/>
      <c r="O70" s="40" t="s">
        <v>194</v>
      </c>
      <c r="P70" s="41" t="s">
        <v>195</v>
      </c>
    </row>
    <row r="71" spans="1:16" ht="12.75" customHeight="1" thickBot="1" x14ac:dyDescent="0.25">
      <c r="A71" s="10" t="str">
        <f t="shared" si="6"/>
        <v>IBVS 237 </v>
      </c>
      <c r="B71" s="3" t="str">
        <f t="shared" si="7"/>
        <v>II</v>
      </c>
      <c r="C71" s="10">
        <f t="shared" si="8"/>
        <v>29365.556</v>
      </c>
      <c r="D71" s="12" t="str">
        <f t="shared" si="9"/>
        <v>vis</v>
      </c>
      <c r="E71" s="37">
        <f>VLOOKUP(C71,Active!C$21:E$972,3,FALSE)</f>
        <v>-10784.467357475987</v>
      </c>
      <c r="F71" s="3" t="s">
        <v>54</v>
      </c>
      <c r="G71" s="12" t="str">
        <f t="shared" si="10"/>
        <v>29365.556</v>
      </c>
      <c r="H71" s="10">
        <f t="shared" si="11"/>
        <v>1477.5</v>
      </c>
      <c r="I71" s="38" t="s">
        <v>236</v>
      </c>
      <c r="J71" s="39" t="s">
        <v>237</v>
      </c>
      <c r="K71" s="38">
        <v>1477.5</v>
      </c>
      <c r="L71" s="38" t="s">
        <v>238</v>
      </c>
      <c r="M71" s="39" t="s">
        <v>59</v>
      </c>
      <c r="N71" s="39"/>
      <c r="O71" s="40" t="s">
        <v>194</v>
      </c>
      <c r="P71" s="41" t="s">
        <v>195</v>
      </c>
    </row>
    <row r="72" spans="1:16" ht="12.75" customHeight="1" thickBot="1" x14ac:dyDescent="0.25">
      <c r="A72" s="10" t="str">
        <f t="shared" si="6"/>
        <v>IBVS 237 </v>
      </c>
      <c r="B72" s="3" t="str">
        <f t="shared" si="7"/>
        <v>II</v>
      </c>
      <c r="C72" s="10">
        <f t="shared" si="8"/>
        <v>29374.517</v>
      </c>
      <c r="D72" s="12" t="str">
        <f t="shared" si="9"/>
        <v>vis</v>
      </c>
      <c r="E72" s="37">
        <f>VLOOKUP(C72,Active!C$21:E$972,3,FALSE)</f>
        <v>-10780.471869733097</v>
      </c>
      <c r="F72" s="3" t="s">
        <v>54</v>
      </c>
      <c r="G72" s="12" t="str">
        <f t="shared" si="10"/>
        <v>29374.517</v>
      </c>
      <c r="H72" s="10">
        <f t="shared" si="11"/>
        <v>1483.5</v>
      </c>
      <c r="I72" s="38" t="s">
        <v>239</v>
      </c>
      <c r="J72" s="39" t="s">
        <v>240</v>
      </c>
      <c r="K72" s="38">
        <v>1483.5</v>
      </c>
      <c r="L72" s="38" t="s">
        <v>241</v>
      </c>
      <c r="M72" s="39" t="s">
        <v>59</v>
      </c>
      <c r="N72" s="39"/>
      <c r="O72" s="40" t="s">
        <v>194</v>
      </c>
      <c r="P72" s="41" t="s">
        <v>195</v>
      </c>
    </row>
    <row r="73" spans="1:16" ht="12.75" customHeight="1" thickBot="1" x14ac:dyDescent="0.25">
      <c r="A73" s="10" t="str">
        <f t="shared" si="6"/>
        <v> VB 8.81 </v>
      </c>
      <c r="B73" s="3" t="str">
        <f t="shared" si="7"/>
        <v>II</v>
      </c>
      <c r="C73" s="10">
        <f t="shared" si="8"/>
        <v>29428.416000000001</v>
      </c>
      <c r="D73" s="12" t="str">
        <f t="shared" si="9"/>
        <v>vis</v>
      </c>
      <c r="E73" s="37">
        <f>VLOOKUP(C73,Active!C$21:E$972,3,FALSE)</f>
        <v>-10756.43964187303</v>
      </c>
      <c r="F73" s="3" t="s">
        <v>54</v>
      </c>
      <c r="G73" s="12" t="str">
        <f t="shared" si="10"/>
        <v>29428.416</v>
      </c>
      <c r="H73" s="10">
        <f t="shared" si="11"/>
        <v>1519.5</v>
      </c>
      <c r="I73" s="38" t="s">
        <v>242</v>
      </c>
      <c r="J73" s="39" t="s">
        <v>243</v>
      </c>
      <c r="K73" s="38">
        <v>1519.5</v>
      </c>
      <c r="L73" s="38" t="s">
        <v>244</v>
      </c>
      <c r="M73" s="39" t="s">
        <v>59</v>
      </c>
      <c r="N73" s="39"/>
      <c r="O73" s="40" t="s">
        <v>60</v>
      </c>
      <c r="P73" s="40" t="s">
        <v>61</v>
      </c>
    </row>
    <row r="74" spans="1:16" ht="12.75" customHeight="1" thickBot="1" x14ac:dyDescent="0.25">
      <c r="A74" s="10" t="str">
        <f t="shared" si="6"/>
        <v> VB 8.81 </v>
      </c>
      <c r="B74" s="3" t="str">
        <f t="shared" si="7"/>
        <v>I</v>
      </c>
      <c r="C74" s="10">
        <f t="shared" si="8"/>
        <v>29699.842000000001</v>
      </c>
      <c r="D74" s="12" t="str">
        <f t="shared" si="9"/>
        <v>vis</v>
      </c>
      <c r="E74" s="37">
        <f>VLOOKUP(C74,Active!C$21:E$972,3,FALSE)</f>
        <v>-10635.417517545187</v>
      </c>
      <c r="F74" s="3" t="s">
        <v>54</v>
      </c>
      <c r="G74" s="12" t="str">
        <f t="shared" si="10"/>
        <v>29699.842</v>
      </c>
      <c r="H74" s="10">
        <f t="shared" si="11"/>
        <v>1701</v>
      </c>
      <c r="I74" s="38" t="s">
        <v>245</v>
      </c>
      <c r="J74" s="39" t="s">
        <v>246</v>
      </c>
      <c r="K74" s="38">
        <v>1701</v>
      </c>
      <c r="L74" s="38" t="s">
        <v>247</v>
      </c>
      <c r="M74" s="39" t="s">
        <v>59</v>
      </c>
      <c r="N74" s="39"/>
      <c r="O74" s="40" t="s">
        <v>60</v>
      </c>
      <c r="P74" s="40" t="s">
        <v>61</v>
      </c>
    </row>
    <row r="75" spans="1:16" ht="12.75" customHeight="1" thickBot="1" x14ac:dyDescent="0.25">
      <c r="A75" s="10" t="str">
        <f t="shared" ref="A75:A106" si="12">P75</f>
        <v> VB 8.81 </v>
      </c>
      <c r="B75" s="3" t="str">
        <f t="shared" ref="B75:B106" si="13">IF(H75=INT(H75),"I","II")</f>
        <v>I</v>
      </c>
      <c r="C75" s="10">
        <f t="shared" ref="C75:C106" si="14">1*G75</f>
        <v>29708.805</v>
      </c>
      <c r="D75" s="12" t="str">
        <f t="shared" ref="D75:D106" si="15">VLOOKUP(F75,I$1:J$5,2,FALSE)</f>
        <v>vis</v>
      </c>
      <c r="E75" s="37">
        <f>VLOOKUP(C75,Active!C$21:E$972,3,FALSE)</f>
        <v>-10631.421138051881</v>
      </c>
      <c r="F75" s="3" t="s">
        <v>54</v>
      </c>
      <c r="G75" s="12" t="str">
        <f t="shared" ref="G75:G106" si="16">MID(I75,3,LEN(I75)-3)</f>
        <v>29708.805</v>
      </c>
      <c r="H75" s="10">
        <f t="shared" ref="H75:H106" si="17">1*K75</f>
        <v>1707</v>
      </c>
      <c r="I75" s="38" t="s">
        <v>248</v>
      </c>
      <c r="J75" s="39" t="s">
        <v>249</v>
      </c>
      <c r="K75" s="38">
        <v>1707</v>
      </c>
      <c r="L75" s="38" t="s">
        <v>133</v>
      </c>
      <c r="M75" s="39" t="s">
        <v>59</v>
      </c>
      <c r="N75" s="39"/>
      <c r="O75" s="40" t="s">
        <v>60</v>
      </c>
      <c r="P75" s="40" t="s">
        <v>61</v>
      </c>
    </row>
    <row r="76" spans="1:16" ht="12.75" customHeight="1" thickBot="1" x14ac:dyDescent="0.25">
      <c r="A76" s="10" t="str">
        <f t="shared" si="12"/>
        <v> VB 8.81 </v>
      </c>
      <c r="B76" s="3" t="str">
        <f t="shared" si="13"/>
        <v>I</v>
      </c>
      <c r="C76" s="10">
        <f t="shared" si="14"/>
        <v>29807.385999999999</v>
      </c>
      <c r="D76" s="12" t="str">
        <f t="shared" si="15"/>
        <v>vis</v>
      </c>
      <c r="E76" s="37">
        <f>VLOOKUP(C76,Active!C$21:E$972,3,FALSE)</f>
        <v>-10587.466314128002</v>
      </c>
      <c r="F76" s="3" t="s">
        <v>54</v>
      </c>
      <c r="G76" s="12" t="str">
        <f t="shared" si="16"/>
        <v>29807.386</v>
      </c>
      <c r="H76" s="10">
        <f t="shared" si="17"/>
        <v>1773</v>
      </c>
      <c r="I76" s="38" t="s">
        <v>250</v>
      </c>
      <c r="J76" s="39" t="s">
        <v>251</v>
      </c>
      <c r="K76" s="38">
        <v>1773</v>
      </c>
      <c r="L76" s="38" t="s">
        <v>252</v>
      </c>
      <c r="M76" s="39" t="s">
        <v>59</v>
      </c>
      <c r="N76" s="39"/>
      <c r="O76" s="40" t="s">
        <v>60</v>
      </c>
      <c r="P76" s="40" t="s">
        <v>61</v>
      </c>
    </row>
    <row r="77" spans="1:16" ht="12.75" customHeight="1" thickBot="1" x14ac:dyDescent="0.25">
      <c r="A77" s="10" t="str">
        <f t="shared" si="12"/>
        <v> VB 8.81 </v>
      </c>
      <c r="B77" s="3" t="str">
        <f t="shared" si="13"/>
        <v>I</v>
      </c>
      <c r="C77" s="10">
        <f t="shared" si="14"/>
        <v>29843.264999999999</v>
      </c>
      <c r="D77" s="12" t="str">
        <f t="shared" si="15"/>
        <v>vis</v>
      </c>
      <c r="E77" s="37">
        <f>VLOOKUP(C77,Active!C$21:E$972,3,FALSE)</f>
        <v>-10571.468757524142</v>
      </c>
      <c r="F77" s="3" t="s">
        <v>54</v>
      </c>
      <c r="G77" s="12" t="str">
        <f t="shared" si="16"/>
        <v>29843.265</v>
      </c>
      <c r="H77" s="10">
        <f t="shared" si="17"/>
        <v>1797</v>
      </c>
      <c r="I77" s="38" t="s">
        <v>253</v>
      </c>
      <c r="J77" s="39" t="s">
        <v>254</v>
      </c>
      <c r="K77" s="38">
        <v>1797</v>
      </c>
      <c r="L77" s="38" t="s">
        <v>255</v>
      </c>
      <c r="M77" s="39" t="s">
        <v>59</v>
      </c>
      <c r="N77" s="39"/>
      <c r="O77" s="40" t="s">
        <v>60</v>
      </c>
      <c r="P77" s="40" t="s">
        <v>61</v>
      </c>
    </row>
    <row r="78" spans="1:16" ht="12.75" customHeight="1" thickBot="1" x14ac:dyDescent="0.25">
      <c r="A78" s="10" t="str">
        <f t="shared" si="12"/>
        <v> VB 8.81 </v>
      </c>
      <c r="B78" s="3" t="str">
        <f t="shared" si="13"/>
        <v>I</v>
      </c>
      <c r="C78" s="10">
        <f t="shared" si="14"/>
        <v>30050.897000000001</v>
      </c>
      <c r="D78" s="12" t="str">
        <f t="shared" si="15"/>
        <v>vis</v>
      </c>
      <c r="E78" s="37">
        <f>VLOOKUP(C78,Active!C$21:E$972,3,FALSE)</f>
        <v>-10478.890796243946</v>
      </c>
      <c r="F78" s="3" t="s">
        <v>54</v>
      </c>
      <c r="G78" s="12" t="str">
        <f t="shared" si="16"/>
        <v>30050.897</v>
      </c>
      <c r="H78" s="10">
        <f t="shared" si="17"/>
        <v>1936</v>
      </c>
      <c r="I78" s="38" t="s">
        <v>256</v>
      </c>
      <c r="J78" s="39" t="s">
        <v>257</v>
      </c>
      <c r="K78" s="38">
        <v>1936</v>
      </c>
      <c r="L78" s="38" t="s">
        <v>258</v>
      </c>
      <c r="M78" s="39" t="s">
        <v>59</v>
      </c>
      <c r="N78" s="39"/>
      <c r="O78" s="40" t="s">
        <v>60</v>
      </c>
      <c r="P78" s="40" t="s">
        <v>61</v>
      </c>
    </row>
    <row r="79" spans="1:16" ht="12.75" customHeight="1" thickBot="1" x14ac:dyDescent="0.25">
      <c r="A79" s="10" t="str">
        <f t="shared" si="12"/>
        <v> VB 8.81 </v>
      </c>
      <c r="B79" s="3" t="str">
        <f t="shared" si="13"/>
        <v>I</v>
      </c>
      <c r="C79" s="10">
        <f t="shared" si="14"/>
        <v>30083.792000000001</v>
      </c>
      <c r="D79" s="12" t="str">
        <f t="shared" si="15"/>
        <v>pg</v>
      </c>
      <c r="E79" s="37">
        <f>VLOOKUP(C79,Active!C$21:E$972,3,FALSE)</f>
        <v>-10464.223731262093</v>
      </c>
      <c r="F79" s="3" t="str">
        <f>LEFT(M79,1)</f>
        <v>P</v>
      </c>
      <c r="G79" s="12" t="str">
        <f t="shared" si="16"/>
        <v>30083.792</v>
      </c>
      <c r="H79" s="10">
        <f t="shared" si="17"/>
        <v>1958</v>
      </c>
      <c r="I79" s="38" t="s">
        <v>259</v>
      </c>
      <c r="J79" s="39" t="s">
        <v>260</v>
      </c>
      <c r="K79" s="38">
        <v>1958</v>
      </c>
      <c r="L79" s="38" t="s">
        <v>261</v>
      </c>
      <c r="M79" s="39" t="s">
        <v>59</v>
      </c>
      <c r="N79" s="39"/>
      <c r="O79" s="40" t="s">
        <v>60</v>
      </c>
      <c r="P79" s="40" t="s">
        <v>61</v>
      </c>
    </row>
    <row r="80" spans="1:16" ht="12.75" customHeight="1" thickBot="1" x14ac:dyDescent="0.25">
      <c r="A80" s="10" t="str">
        <f t="shared" si="12"/>
        <v> VB 8.81 </v>
      </c>
      <c r="B80" s="3" t="str">
        <f t="shared" si="13"/>
        <v>I</v>
      </c>
      <c r="C80" s="10">
        <f t="shared" si="14"/>
        <v>30085.465</v>
      </c>
      <c r="D80" s="12" t="str">
        <f t="shared" si="15"/>
        <v>pg</v>
      </c>
      <c r="E80" s="37">
        <f>VLOOKUP(C80,Active!C$21:E$972,3,FALSE)</f>
        <v>-10463.477782038362</v>
      </c>
      <c r="F80" s="3" t="str">
        <f>LEFT(M80,1)</f>
        <v>P</v>
      </c>
      <c r="G80" s="12" t="str">
        <f t="shared" si="16"/>
        <v>30085.465</v>
      </c>
      <c r="H80" s="10">
        <f t="shared" si="17"/>
        <v>1959</v>
      </c>
      <c r="I80" s="38" t="s">
        <v>262</v>
      </c>
      <c r="J80" s="39" t="s">
        <v>263</v>
      </c>
      <c r="K80" s="38">
        <v>1959</v>
      </c>
      <c r="L80" s="38" t="s">
        <v>264</v>
      </c>
      <c r="M80" s="39" t="s">
        <v>59</v>
      </c>
      <c r="N80" s="39"/>
      <c r="O80" s="40" t="s">
        <v>60</v>
      </c>
      <c r="P80" s="40" t="s">
        <v>61</v>
      </c>
    </row>
    <row r="81" spans="1:16" ht="12.75" customHeight="1" thickBot="1" x14ac:dyDescent="0.25">
      <c r="A81" s="10" t="str">
        <f t="shared" si="12"/>
        <v>IBVS 237 </v>
      </c>
      <c r="B81" s="3" t="str">
        <f t="shared" si="13"/>
        <v>I</v>
      </c>
      <c r="C81" s="10">
        <f t="shared" si="14"/>
        <v>30103.508000000002</v>
      </c>
      <c r="D81" s="12" t="str">
        <f t="shared" si="15"/>
        <v>pg</v>
      </c>
      <c r="E81" s="37">
        <f>VLOOKUP(C81,Active!C$21:E$972,3,FALSE)</f>
        <v>-10455.432855652358</v>
      </c>
      <c r="F81" s="3" t="str">
        <f>LEFT(M81,1)</f>
        <v>P</v>
      </c>
      <c r="G81" s="12" t="str">
        <f t="shared" si="16"/>
        <v>30103.508</v>
      </c>
      <c r="H81" s="10">
        <f t="shared" si="17"/>
        <v>1971</v>
      </c>
      <c r="I81" s="38" t="s">
        <v>265</v>
      </c>
      <c r="J81" s="39" t="s">
        <v>266</v>
      </c>
      <c r="K81" s="38">
        <v>1971</v>
      </c>
      <c r="L81" s="38" t="s">
        <v>267</v>
      </c>
      <c r="M81" s="39" t="s">
        <v>59</v>
      </c>
      <c r="N81" s="39"/>
      <c r="O81" s="40" t="s">
        <v>194</v>
      </c>
      <c r="P81" s="41" t="s">
        <v>195</v>
      </c>
    </row>
    <row r="82" spans="1:16" ht="12.75" customHeight="1" thickBot="1" x14ac:dyDescent="0.25">
      <c r="A82" s="10" t="str">
        <f t="shared" si="12"/>
        <v> VB 8.81 </v>
      </c>
      <c r="B82" s="3" t="str">
        <f t="shared" si="13"/>
        <v>II</v>
      </c>
      <c r="C82" s="10">
        <f t="shared" si="14"/>
        <v>30473.392</v>
      </c>
      <c r="D82" s="12" t="str">
        <f t="shared" si="15"/>
        <v>pg</v>
      </c>
      <c r="E82" s="37">
        <f>VLOOKUP(C82,Active!C$21:E$972,3,FALSE)</f>
        <v>-10290.510750051275</v>
      </c>
      <c r="F82" s="3" t="str">
        <f>LEFT(M82,1)</f>
        <v>P</v>
      </c>
      <c r="G82" s="12" t="str">
        <f t="shared" si="16"/>
        <v>30473.392</v>
      </c>
      <c r="H82" s="10">
        <f t="shared" si="17"/>
        <v>2218.5</v>
      </c>
      <c r="I82" s="38" t="s">
        <v>268</v>
      </c>
      <c r="J82" s="39" t="s">
        <v>269</v>
      </c>
      <c r="K82" s="38">
        <v>2218.5</v>
      </c>
      <c r="L82" s="38" t="s">
        <v>270</v>
      </c>
      <c r="M82" s="39" t="s">
        <v>59</v>
      </c>
      <c r="N82" s="39"/>
      <c r="O82" s="40" t="s">
        <v>60</v>
      </c>
      <c r="P82" s="40" t="s">
        <v>61</v>
      </c>
    </row>
    <row r="83" spans="1:16" ht="12.75" customHeight="1" thickBot="1" x14ac:dyDescent="0.25">
      <c r="A83" s="10" t="str">
        <f t="shared" si="12"/>
        <v> VB 8.81 </v>
      </c>
      <c r="B83" s="3" t="str">
        <f t="shared" si="13"/>
        <v>I</v>
      </c>
      <c r="C83" s="10">
        <f t="shared" si="14"/>
        <v>30475.758999999998</v>
      </c>
      <c r="D83" s="12" t="str">
        <f t="shared" si="15"/>
        <v>pg</v>
      </c>
      <c r="E83" s="37">
        <f>VLOOKUP(C83,Active!C$21:E$972,3,FALSE)</f>
        <v>-10289.455363432882</v>
      </c>
      <c r="F83" s="3" t="str">
        <f>LEFT(M83,1)</f>
        <v>P</v>
      </c>
      <c r="G83" s="12" t="str">
        <f t="shared" si="16"/>
        <v>30475.759</v>
      </c>
      <c r="H83" s="10">
        <f t="shared" si="17"/>
        <v>2220</v>
      </c>
      <c r="I83" s="38" t="s">
        <v>271</v>
      </c>
      <c r="J83" s="39" t="s">
        <v>272</v>
      </c>
      <c r="K83" s="38">
        <v>2220</v>
      </c>
      <c r="L83" s="38" t="s">
        <v>157</v>
      </c>
      <c r="M83" s="39" t="s">
        <v>59</v>
      </c>
      <c r="N83" s="39"/>
      <c r="O83" s="40" t="s">
        <v>60</v>
      </c>
      <c r="P83" s="40" t="s">
        <v>61</v>
      </c>
    </row>
    <row r="84" spans="1:16" ht="12.75" customHeight="1" thickBot="1" x14ac:dyDescent="0.25">
      <c r="A84" s="10" t="str">
        <f t="shared" si="12"/>
        <v> VB 8.81 </v>
      </c>
      <c r="B84" s="3" t="str">
        <f t="shared" si="13"/>
        <v>I</v>
      </c>
      <c r="C84" s="10">
        <f t="shared" si="14"/>
        <v>30879.293000000001</v>
      </c>
      <c r="D84" s="12" t="str">
        <f t="shared" si="15"/>
        <v>vis</v>
      </c>
      <c r="E84" s="37">
        <f>VLOOKUP(C84,Active!C$21:E$972,3,FALSE)</f>
        <v>-10109.529557067566</v>
      </c>
      <c r="F84" s="3" t="s">
        <v>54</v>
      </c>
      <c r="G84" s="12" t="str">
        <f t="shared" si="16"/>
        <v>30879.293</v>
      </c>
      <c r="H84" s="10">
        <f t="shared" si="17"/>
        <v>2490</v>
      </c>
      <c r="I84" s="38" t="s">
        <v>273</v>
      </c>
      <c r="J84" s="39" t="s">
        <v>274</v>
      </c>
      <c r="K84" s="38">
        <v>2490</v>
      </c>
      <c r="L84" s="38" t="s">
        <v>275</v>
      </c>
      <c r="M84" s="39" t="s">
        <v>59</v>
      </c>
      <c r="N84" s="39"/>
      <c r="O84" s="40" t="s">
        <v>60</v>
      </c>
      <c r="P84" s="40" t="s">
        <v>61</v>
      </c>
    </row>
    <row r="85" spans="1:16" ht="12.75" customHeight="1" thickBot="1" x14ac:dyDescent="0.25">
      <c r="A85" s="10" t="str">
        <f t="shared" si="12"/>
        <v> VB 8.81 </v>
      </c>
      <c r="B85" s="3" t="str">
        <f t="shared" si="13"/>
        <v>II</v>
      </c>
      <c r="C85" s="10">
        <f t="shared" si="14"/>
        <v>31168.806</v>
      </c>
      <c r="D85" s="12" t="str">
        <f t="shared" si="15"/>
        <v>vis</v>
      </c>
      <c r="E85" s="37">
        <f>VLOOKUP(C85,Active!C$21:E$972,3,FALSE)</f>
        <v>-9980.4428878445487</v>
      </c>
      <c r="F85" s="3" t="s">
        <v>54</v>
      </c>
      <c r="G85" s="12" t="str">
        <f t="shared" si="16"/>
        <v>31168.806</v>
      </c>
      <c r="H85" s="10">
        <f t="shared" si="17"/>
        <v>2683.5</v>
      </c>
      <c r="I85" s="38" t="s">
        <v>276</v>
      </c>
      <c r="J85" s="39" t="s">
        <v>277</v>
      </c>
      <c r="K85" s="38">
        <v>2683.5</v>
      </c>
      <c r="L85" s="38" t="s">
        <v>278</v>
      </c>
      <c r="M85" s="39" t="s">
        <v>59</v>
      </c>
      <c r="N85" s="39"/>
      <c r="O85" s="40" t="s">
        <v>60</v>
      </c>
      <c r="P85" s="40" t="s">
        <v>61</v>
      </c>
    </row>
    <row r="86" spans="1:16" ht="12.75" customHeight="1" thickBot="1" x14ac:dyDescent="0.25">
      <c r="A86" s="10" t="str">
        <f t="shared" si="12"/>
        <v> VB 8.81 </v>
      </c>
      <c r="B86" s="3" t="str">
        <f t="shared" si="13"/>
        <v>II</v>
      </c>
      <c r="C86" s="10">
        <f t="shared" si="14"/>
        <v>31261.385999999999</v>
      </c>
      <c r="D86" s="12" t="str">
        <f t="shared" si="15"/>
        <v>vis</v>
      </c>
      <c r="E86" s="37">
        <f>VLOOKUP(C86,Active!C$21:E$972,3,FALSE)</f>
        <v>-9939.1637610465568</v>
      </c>
      <c r="F86" s="3" t="s">
        <v>54</v>
      </c>
      <c r="G86" s="12" t="str">
        <f t="shared" si="16"/>
        <v>31261.386</v>
      </c>
      <c r="H86" s="10">
        <f t="shared" si="17"/>
        <v>2745.5</v>
      </c>
      <c r="I86" s="38" t="s">
        <v>279</v>
      </c>
      <c r="J86" s="39" t="s">
        <v>280</v>
      </c>
      <c r="K86" s="38">
        <v>2745.5</v>
      </c>
      <c r="L86" s="38" t="s">
        <v>281</v>
      </c>
      <c r="M86" s="39" t="s">
        <v>59</v>
      </c>
      <c r="N86" s="39"/>
      <c r="O86" s="40" t="s">
        <v>60</v>
      </c>
      <c r="P86" s="40" t="s">
        <v>61</v>
      </c>
    </row>
    <row r="87" spans="1:16" ht="12.75" customHeight="1" thickBot="1" x14ac:dyDescent="0.25">
      <c r="A87" s="10" t="str">
        <f t="shared" si="12"/>
        <v> VB 8.81 </v>
      </c>
      <c r="B87" s="3" t="str">
        <f t="shared" si="13"/>
        <v>II</v>
      </c>
      <c r="C87" s="10">
        <f t="shared" si="14"/>
        <v>31312.287</v>
      </c>
      <c r="D87" s="12" t="str">
        <f t="shared" si="15"/>
        <v>vis</v>
      </c>
      <c r="E87" s="37">
        <f>VLOOKUP(C87,Active!C$21:E$972,3,FALSE)</f>
        <v>-9916.4682670614129</v>
      </c>
      <c r="F87" s="3" t="s">
        <v>54</v>
      </c>
      <c r="G87" s="12" t="str">
        <f t="shared" si="16"/>
        <v>31312.287</v>
      </c>
      <c r="H87" s="10">
        <f t="shared" si="17"/>
        <v>2779.5</v>
      </c>
      <c r="I87" s="38" t="s">
        <v>282</v>
      </c>
      <c r="J87" s="39" t="s">
        <v>283</v>
      </c>
      <c r="K87" s="38">
        <v>2779.5</v>
      </c>
      <c r="L87" s="38" t="s">
        <v>284</v>
      </c>
      <c r="M87" s="39" t="s">
        <v>59</v>
      </c>
      <c r="N87" s="39"/>
      <c r="O87" s="40" t="s">
        <v>60</v>
      </c>
      <c r="P87" s="40" t="s">
        <v>61</v>
      </c>
    </row>
    <row r="88" spans="1:16" ht="12.75" customHeight="1" thickBot="1" x14ac:dyDescent="0.25">
      <c r="A88" s="10" t="str">
        <f t="shared" si="12"/>
        <v> VB 8.81 </v>
      </c>
      <c r="B88" s="3" t="str">
        <f t="shared" si="13"/>
        <v>I</v>
      </c>
      <c r="C88" s="10">
        <f t="shared" si="14"/>
        <v>31879.499</v>
      </c>
      <c r="D88" s="12" t="str">
        <f t="shared" si="15"/>
        <v>vis</v>
      </c>
      <c r="E88" s="37">
        <f>VLOOKUP(C88,Active!C$21:E$972,3,FALSE)</f>
        <v>-9663.5624983279668</v>
      </c>
      <c r="F88" s="3" t="s">
        <v>54</v>
      </c>
      <c r="G88" s="12" t="str">
        <f t="shared" si="16"/>
        <v>31879.499</v>
      </c>
      <c r="H88" s="10">
        <f t="shared" si="17"/>
        <v>3159</v>
      </c>
      <c r="I88" s="38" t="s">
        <v>285</v>
      </c>
      <c r="J88" s="39" t="s">
        <v>286</v>
      </c>
      <c r="K88" s="38">
        <v>3159</v>
      </c>
      <c r="L88" s="38" t="s">
        <v>287</v>
      </c>
      <c r="M88" s="39" t="s">
        <v>59</v>
      </c>
      <c r="N88" s="39"/>
      <c r="O88" s="40" t="s">
        <v>60</v>
      </c>
      <c r="P88" s="40" t="s">
        <v>61</v>
      </c>
    </row>
    <row r="89" spans="1:16" ht="12.75" customHeight="1" thickBot="1" x14ac:dyDescent="0.25">
      <c r="A89" s="10" t="str">
        <f t="shared" si="12"/>
        <v> VB 8.81 </v>
      </c>
      <c r="B89" s="3" t="str">
        <f t="shared" si="13"/>
        <v>I</v>
      </c>
      <c r="C89" s="10">
        <f t="shared" si="14"/>
        <v>32041.225999999999</v>
      </c>
      <c r="D89" s="12" t="str">
        <f t="shared" si="15"/>
        <v>vis</v>
      </c>
      <c r="E89" s="37">
        <f>VLOOKUP(C89,Active!C$21:E$972,3,FALSE)</f>
        <v>-9591.4524384915148</v>
      </c>
      <c r="F89" s="3" t="s">
        <v>54</v>
      </c>
      <c r="G89" s="12" t="str">
        <f t="shared" si="16"/>
        <v>32041.226</v>
      </c>
      <c r="H89" s="10">
        <f t="shared" si="17"/>
        <v>3267</v>
      </c>
      <c r="I89" s="38" t="s">
        <v>288</v>
      </c>
      <c r="J89" s="39" t="s">
        <v>289</v>
      </c>
      <c r="K89" s="38">
        <v>3267</v>
      </c>
      <c r="L89" s="38" t="s">
        <v>290</v>
      </c>
      <c r="M89" s="39" t="s">
        <v>59</v>
      </c>
      <c r="N89" s="39"/>
      <c r="O89" s="40" t="s">
        <v>60</v>
      </c>
      <c r="P89" s="40" t="s">
        <v>61</v>
      </c>
    </row>
    <row r="90" spans="1:16" ht="12.75" customHeight="1" thickBot="1" x14ac:dyDescent="0.25">
      <c r="A90" s="10" t="str">
        <f t="shared" si="12"/>
        <v> VB 8.81 </v>
      </c>
      <c r="B90" s="3" t="str">
        <f t="shared" si="13"/>
        <v>I</v>
      </c>
      <c r="C90" s="10">
        <f t="shared" si="14"/>
        <v>32314.692999999999</v>
      </c>
      <c r="D90" s="12" t="str">
        <f t="shared" si="15"/>
        <v>vis</v>
      </c>
      <c r="E90" s="37">
        <f>VLOOKUP(C90,Active!C$21:E$972,3,FALSE)</f>
        <v>-9469.5202828632318</v>
      </c>
      <c r="F90" s="3" t="s">
        <v>54</v>
      </c>
      <c r="G90" s="12" t="str">
        <f t="shared" si="16"/>
        <v>32314.693</v>
      </c>
      <c r="H90" s="10">
        <f t="shared" si="17"/>
        <v>3450</v>
      </c>
      <c r="I90" s="38" t="s">
        <v>291</v>
      </c>
      <c r="J90" s="39" t="s">
        <v>292</v>
      </c>
      <c r="K90" s="38">
        <v>3450</v>
      </c>
      <c r="L90" s="38" t="s">
        <v>293</v>
      </c>
      <c r="M90" s="39" t="s">
        <v>59</v>
      </c>
      <c r="N90" s="39"/>
      <c r="O90" s="40" t="s">
        <v>60</v>
      </c>
      <c r="P90" s="40" t="s">
        <v>61</v>
      </c>
    </row>
    <row r="91" spans="1:16" ht="12.75" customHeight="1" thickBot="1" x14ac:dyDescent="0.25">
      <c r="A91" s="10" t="str">
        <f t="shared" si="12"/>
        <v> VB 8.81 </v>
      </c>
      <c r="B91" s="3" t="str">
        <f t="shared" si="13"/>
        <v>I</v>
      </c>
      <c r="C91" s="10">
        <f t="shared" si="14"/>
        <v>32332.643</v>
      </c>
      <c r="D91" s="12" t="str">
        <f t="shared" si="15"/>
        <v>vis</v>
      </c>
      <c r="E91" s="37">
        <f>VLOOKUP(C91,Active!C$21:E$972,3,FALSE)</f>
        <v>-9461.5168228716138</v>
      </c>
      <c r="F91" s="3" t="s">
        <v>54</v>
      </c>
      <c r="G91" s="12" t="str">
        <f t="shared" si="16"/>
        <v>32332.643</v>
      </c>
      <c r="H91" s="10">
        <f t="shared" si="17"/>
        <v>3462</v>
      </c>
      <c r="I91" s="38" t="s">
        <v>294</v>
      </c>
      <c r="J91" s="39" t="s">
        <v>295</v>
      </c>
      <c r="K91" s="38">
        <v>3462</v>
      </c>
      <c r="L91" s="38" t="s">
        <v>296</v>
      </c>
      <c r="M91" s="39" t="s">
        <v>59</v>
      </c>
      <c r="N91" s="39"/>
      <c r="O91" s="40" t="s">
        <v>60</v>
      </c>
      <c r="P91" s="40" t="s">
        <v>61</v>
      </c>
    </row>
    <row r="92" spans="1:16" ht="12.75" customHeight="1" thickBot="1" x14ac:dyDescent="0.25">
      <c r="A92" s="10" t="str">
        <f t="shared" si="12"/>
        <v> VB 8.81 </v>
      </c>
      <c r="B92" s="3" t="str">
        <f t="shared" si="13"/>
        <v>I</v>
      </c>
      <c r="C92" s="10">
        <f t="shared" si="14"/>
        <v>32359.613000000001</v>
      </c>
      <c r="D92" s="12" t="str">
        <f t="shared" si="15"/>
        <v>vis</v>
      </c>
      <c r="E92" s="37">
        <f>VLOOKUP(C92,Active!C$21:E$972,3,FALSE)</f>
        <v>-9449.4915684998068</v>
      </c>
      <c r="F92" s="3" t="s">
        <v>54</v>
      </c>
      <c r="G92" s="12" t="str">
        <f t="shared" si="16"/>
        <v>32359.613</v>
      </c>
      <c r="H92" s="10">
        <f t="shared" si="17"/>
        <v>3480</v>
      </c>
      <c r="I92" s="38" t="s">
        <v>297</v>
      </c>
      <c r="J92" s="39" t="s">
        <v>298</v>
      </c>
      <c r="K92" s="38">
        <v>3480</v>
      </c>
      <c r="L92" s="38" t="s">
        <v>148</v>
      </c>
      <c r="M92" s="39" t="s">
        <v>59</v>
      </c>
      <c r="N92" s="39"/>
      <c r="O92" s="40" t="s">
        <v>60</v>
      </c>
      <c r="P92" s="40" t="s">
        <v>61</v>
      </c>
    </row>
    <row r="93" spans="1:16" ht="12.75" customHeight="1" thickBot="1" x14ac:dyDescent="0.25">
      <c r="A93" s="10" t="str">
        <f t="shared" si="12"/>
        <v> VB 8.81 </v>
      </c>
      <c r="B93" s="3" t="str">
        <f t="shared" si="13"/>
        <v>II</v>
      </c>
      <c r="C93" s="10">
        <f t="shared" si="14"/>
        <v>32671.396000000001</v>
      </c>
      <c r="D93" s="12" t="str">
        <f t="shared" si="15"/>
        <v>vis</v>
      </c>
      <c r="E93" s="37">
        <f>VLOOKUP(C93,Active!C$21:E$972,3,FALSE)</f>
        <v>-9310.4752583846821</v>
      </c>
      <c r="F93" s="3" t="s">
        <v>54</v>
      </c>
      <c r="G93" s="12" t="str">
        <f t="shared" si="16"/>
        <v>32671.396</v>
      </c>
      <c r="H93" s="10">
        <f t="shared" si="17"/>
        <v>3688.5</v>
      </c>
      <c r="I93" s="38" t="s">
        <v>299</v>
      </c>
      <c r="J93" s="39" t="s">
        <v>300</v>
      </c>
      <c r="K93" s="38">
        <v>3688.5</v>
      </c>
      <c r="L93" s="38" t="s">
        <v>301</v>
      </c>
      <c r="M93" s="39" t="s">
        <v>59</v>
      </c>
      <c r="N93" s="39"/>
      <c r="O93" s="40" t="s">
        <v>60</v>
      </c>
      <c r="P93" s="40" t="s">
        <v>61</v>
      </c>
    </row>
    <row r="94" spans="1:16" ht="12.75" customHeight="1" thickBot="1" x14ac:dyDescent="0.25">
      <c r="A94" s="10" t="str">
        <f t="shared" si="12"/>
        <v> VB 8.81 </v>
      </c>
      <c r="B94" s="3" t="str">
        <f t="shared" si="13"/>
        <v>I</v>
      </c>
      <c r="C94" s="10">
        <f t="shared" si="14"/>
        <v>33095.216999999997</v>
      </c>
      <c r="D94" s="12" t="str">
        <f t="shared" si="15"/>
        <v>vis</v>
      </c>
      <c r="E94" s="37">
        <f>VLOOKUP(C94,Active!C$21:E$972,3,FALSE)</f>
        <v>-9121.5039816656117</v>
      </c>
      <c r="F94" s="3" t="s">
        <v>54</v>
      </c>
      <c r="G94" s="12" t="str">
        <f t="shared" si="16"/>
        <v>33095.217</v>
      </c>
      <c r="H94" s="10">
        <f t="shared" si="17"/>
        <v>3972</v>
      </c>
      <c r="I94" s="38" t="s">
        <v>302</v>
      </c>
      <c r="J94" s="39" t="s">
        <v>303</v>
      </c>
      <c r="K94" s="38">
        <v>3972</v>
      </c>
      <c r="L94" s="38" t="s">
        <v>304</v>
      </c>
      <c r="M94" s="39" t="s">
        <v>59</v>
      </c>
      <c r="N94" s="39"/>
      <c r="O94" s="40" t="s">
        <v>60</v>
      </c>
      <c r="P94" s="40" t="s">
        <v>61</v>
      </c>
    </row>
    <row r="95" spans="1:16" ht="12.75" customHeight="1" thickBot="1" x14ac:dyDescent="0.25">
      <c r="A95" s="10" t="str">
        <f t="shared" si="12"/>
        <v> VB 8.81 </v>
      </c>
      <c r="B95" s="3" t="str">
        <f t="shared" si="13"/>
        <v>II</v>
      </c>
      <c r="C95" s="10">
        <f t="shared" si="14"/>
        <v>33456.273000000001</v>
      </c>
      <c r="D95" s="12" t="str">
        <f t="shared" si="15"/>
        <v>vis</v>
      </c>
      <c r="E95" s="37">
        <f>VLOOKUP(C95,Active!C$21:E$972,3,FALSE)</f>
        <v>-8960.5180624046916</v>
      </c>
      <c r="F95" s="3" t="s">
        <v>54</v>
      </c>
      <c r="G95" s="12" t="str">
        <f t="shared" si="16"/>
        <v>33456.273</v>
      </c>
      <c r="H95" s="10">
        <f t="shared" si="17"/>
        <v>4213.5</v>
      </c>
      <c r="I95" s="38" t="s">
        <v>305</v>
      </c>
      <c r="J95" s="39" t="s">
        <v>306</v>
      </c>
      <c r="K95" s="38">
        <v>4213.5</v>
      </c>
      <c r="L95" s="38" t="s">
        <v>307</v>
      </c>
      <c r="M95" s="39" t="s">
        <v>59</v>
      </c>
      <c r="N95" s="39"/>
      <c r="O95" s="40" t="s">
        <v>60</v>
      </c>
      <c r="P95" s="40" t="s">
        <v>61</v>
      </c>
    </row>
    <row r="96" spans="1:16" ht="12.75" customHeight="1" thickBot="1" x14ac:dyDescent="0.25">
      <c r="A96" s="10" t="str">
        <f t="shared" si="12"/>
        <v>IBVS 237 </v>
      </c>
      <c r="B96" s="3" t="str">
        <f t="shared" si="13"/>
        <v>I</v>
      </c>
      <c r="C96" s="10">
        <f t="shared" si="14"/>
        <v>33718.591999999997</v>
      </c>
      <c r="D96" s="12" t="str">
        <f t="shared" si="15"/>
        <v>vis</v>
      </c>
      <c r="E96" s="37">
        <f>VLOOKUP(C96,Active!C$21:E$972,3,FALSE)</f>
        <v>-8843.5565236001748</v>
      </c>
      <c r="F96" s="3" t="s">
        <v>54</v>
      </c>
      <c r="G96" s="12" t="str">
        <f t="shared" si="16"/>
        <v>33718.592</v>
      </c>
      <c r="H96" s="10">
        <f t="shared" si="17"/>
        <v>4389</v>
      </c>
      <c r="I96" s="38" t="s">
        <v>308</v>
      </c>
      <c r="J96" s="39" t="s">
        <v>309</v>
      </c>
      <c r="K96" s="38">
        <v>4389</v>
      </c>
      <c r="L96" s="38" t="s">
        <v>94</v>
      </c>
      <c r="M96" s="39" t="s">
        <v>59</v>
      </c>
      <c r="N96" s="39"/>
      <c r="O96" s="40" t="s">
        <v>194</v>
      </c>
      <c r="P96" s="41" t="s">
        <v>195</v>
      </c>
    </row>
    <row r="97" spans="1:16" ht="12.75" customHeight="1" thickBot="1" x14ac:dyDescent="0.25">
      <c r="A97" s="10" t="str">
        <f t="shared" si="12"/>
        <v>IBVS 237 </v>
      </c>
      <c r="B97" s="3" t="str">
        <f t="shared" si="13"/>
        <v>I</v>
      </c>
      <c r="C97" s="10">
        <f t="shared" si="14"/>
        <v>33736.531999999999</v>
      </c>
      <c r="D97" s="12" t="str">
        <f t="shared" si="15"/>
        <v>vis</v>
      </c>
      <c r="E97" s="37">
        <f>VLOOKUP(C97,Active!C$21:E$972,3,FALSE)</f>
        <v>-8835.5575223606411</v>
      </c>
      <c r="F97" s="3" t="s">
        <v>54</v>
      </c>
      <c r="G97" s="12" t="str">
        <f t="shared" si="16"/>
        <v>33736.532</v>
      </c>
      <c r="H97" s="10">
        <f t="shared" si="17"/>
        <v>4401</v>
      </c>
      <c r="I97" s="38" t="s">
        <v>310</v>
      </c>
      <c r="J97" s="39" t="s">
        <v>311</v>
      </c>
      <c r="K97" s="38">
        <v>4401</v>
      </c>
      <c r="L97" s="38" t="s">
        <v>244</v>
      </c>
      <c r="M97" s="39" t="s">
        <v>59</v>
      </c>
      <c r="N97" s="39"/>
      <c r="O97" s="40" t="s">
        <v>194</v>
      </c>
      <c r="P97" s="41" t="s">
        <v>195</v>
      </c>
    </row>
    <row r="98" spans="1:16" ht="12.75" customHeight="1" thickBot="1" x14ac:dyDescent="0.25">
      <c r="A98" s="10" t="str">
        <f t="shared" si="12"/>
        <v>IBVS 237 </v>
      </c>
      <c r="B98" s="3" t="str">
        <f t="shared" si="13"/>
        <v>II</v>
      </c>
      <c r="C98" s="10">
        <f t="shared" si="14"/>
        <v>34133.521999999997</v>
      </c>
      <c r="D98" s="12" t="str">
        <f t="shared" si="15"/>
        <v>vis</v>
      </c>
      <c r="E98" s="37">
        <f>VLOOKUP(C98,Active!C$21:E$972,3,FALSE)</f>
        <v>-8658.5495233594029</v>
      </c>
      <c r="F98" s="3" t="s">
        <v>54</v>
      </c>
      <c r="G98" s="12" t="str">
        <f t="shared" si="16"/>
        <v>34133.522</v>
      </c>
      <c r="H98" s="10">
        <f t="shared" si="17"/>
        <v>4666.5</v>
      </c>
      <c r="I98" s="38" t="s">
        <v>312</v>
      </c>
      <c r="J98" s="39" t="s">
        <v>313</v>
      </c>
      <c r="K98" s="38">
        <v>4666.5</v>
      </c>
      <c r="L98" s="38" t="s">
        <v>314</v>
      </c>
      <c r="M98" s="39" t="s">
        <v>59</v>
      </c>
      <c r="N98" s="39"/>
      <c r="O98" s="40" t="s">
        <v>194</v>
      </c>
      <c r="P98" s="41" t="s">
        <v>195</v>
      </c>
    </row>
    <row r="99" spans="1:16" ht="12.75" customHeight="1" thickBot="1" x14ac:dyDescent="0.25">
      <c r="A99" s="10" t="str">
        <f t="shared" si="12"/>
        <v>IBVS 237 </v>
      </c>
      <c r="B99" s="3" t="str">
        <f t="shared" si="13"/>
        <v>I</v>
      </c>
      <c r="C99" s="10">
        <f t="shared" si="14"/>
        <v>34485.535000000003</v>
      </c>
      <c r="D99" s="12" t="str">
        <f t="shared" si="15"/>
        <v>vis</v>
      </c>
      <c r="E99" s="37">
        <f>VLOOKUP(C99,Active!C$21:E$972,3,FALSE)</f>
        <v>-8501.595653608465</v>
      </c>
      <c r="F99" s="3" t="s">
        <v>54</v>
      </c>
      <c r="G99" s="12" t="str">
        <f t="shared" si="16"/>
        <v>34485.535</v>
      </c>
      <c r="H99" s="10">
        <f t="shared" si="17"/>
        <v>4902</v>
      </c>
      <c r="I99" s="38" t="s">
        <v>315</v>
      </c>
      <c r="J99" s="39" t="s">
        <v>316</v>
      </c>
      <c r="K99" s="38">
        <v>4902</v>
      </c>
      <c r="L99" s="38" t="s">
        <v>255</v>
      </c>
      <c r="M99" s="39" t="s">
        <v>59</v>
      </c>
      <c r="N99" s="39"/>
      <c r="O99" s="40" t="s">
        <v>194</v>
      </c>
      <c r="P99" s="41" t="s">
        <v>195</v>
      </c>
    </row>
    <row r="100" spans="1:16" ht="12.75" customHeight="1" thickBot="1" x14ac:dyDescent="0.25">
      <c r="A100" s="10" t="str">
        <f t="shared" si="12"/>
        <v>IBVS 237 </v>
      </c>
      <c r="B100" s="3" t="str">
        <f t="shared" si="13"/>
        <v>I</v>
      </c>
      <c r="C100" s="10">
        <f t="shared" si="14"/>
        <v>38091.625999999997</v>
      </c>
      <c r="D100" s="12" t="str">
        <f t="shared" si="15"/>
        <v>vis</v>
      </c>
      <c r="E100" s="37">
        <f>VLOOKUP(C100,Active!C$21:E$972,3,FALSE)</f>
        <v>-6893.7290773058439</v>
      </c>
      <c r="F100" s="3" t="s">
        <v>54</v>
      </c>
      <c r="G100" s="12" t="str">
        <f t="shared" si="16"/>
        <v>38091.626</v>
      </c>
      <c r="H100" s="10">
        <f t="shared" si="17"/>
        <v>7314</v>
      </c>
      <c r="I100" s="38" t="s">
        <v>317</v>
      </c>
      <c r="J100" s="39" t="s">
        <v>318</v>
      </c>
      <c r="K100" s="38">
        <v>7314</v>
      </c>
      <c r="L100" s="38" t="s">
        <v>319</v>
      </c>
      <c r="M100" s="39" t="s">
        <v>59</v>
      </c>
      <c r="N100" s="39"/>
      <c r="O100" s="40" t="s">
        <v>194</v>
      </c>
      <c r="P100" s="41" t="s">
        <v>195</v>
      </c>
    </row>
    <row r="101" spans="1:16" ht="12.75" customHeight="1" thickBot="1" x14ac:dyDescent="0.25">
      <c r="A101" s="10" t="str">
        <f t="shared" si="12"/>
        <v>IBVS 237 </v>
      </c>
      <c r="B101" s="3" t="str">
        <f t="shared" si="13"/>
        <v>I</v>
      </c>
      <c r="C101" s="10">
        <f t="shared" si="14"/>
        <v>38199.311999999998</v>
      </c>
      <c r="D101" s="12" t="str">
        <f t="shared" si="15"/>
        <v>vis</v>
      </c>
      <c r="E101" s="37">
        <f>VLOOKUP(C101,Active!C$21:E$972,3,FALSE)</f>
        <v>-6845.7145596090568</v>
      </c>
      <c r="F101" s="3" t="s">
        <v>54</v>
      </c>
      <c r="G101" s="12" t="str">
        <f t="shared" si="16"/>
        <v>38199.312</v>
      </c>
      <c r="H101" s="10">
        <f t="shared" si="17"/>
        <v>7386</v>
      </c>
      <c r="I101" s="38" t="s">
        <v>320</v>
      </c>
      <c r="J101" s="39" t="s">
        <v>321</v>
      </c>
      <c r="K101" s="38">
        <v>7386</v>
      </c>
      <c r="L101" s="38" t="s">
        <v>322</v>
      </c>
      <c r="M101" s="39" t="s">
        <v>59</v>
      </c>
      <c r="N101" s="39"/>
      <c r="O101" s="40" t="s">
        <v>323</v>
      </c>
      <c r="P101" s="41" t="s">
        <v>195</v>
      </c>
    </row>
    <row r="102" spans="1:16" ht="12.75" customHeight="1" thickBot="1" x14ac:dyDescent="0.25">
      <c r="A102" s="10" t="str">
        <f t="shared" si="12"/>
        <v>IBVS 237 </v>
      </c>
      <c r="B102" s="3" t="str">
        <f t="shared" si="13"/>
        <v>I</v>
      </c>
      <c r="C102" s="10">
        <f t="shared" si="14"/>
        <v>38205.281000000003</v>
      </c>
      <c r="D102" s="12" t="str">
        <f t="shared" si="15"/>
        <v>vis</v>
      </c>
      <c r="E102" s="37">
        <f>VLOOKUP(C102,Active!C$21:E$972,3,FALSE)</f>
        <v>-6843.0531304898359</v>
      </c>
      <c r="F102" s="3" t="s">
        <v>54</v>
      </c>
      <c r="G102" s="12" t="str">
        <f t="shared" si="16"/>
        <v>38205.281</v>
      </c>
      <c r="H102" s="10">
        <f t="shared" si="17"/>
        <v>7390</v>
      </c>
      <c r="I102" s="38" t="s">
        <v>324</v>
      </c>
      <c r="J102" s="39" t="s">
        <v>325</v>
      </c>
      <c r="K102" s="38">
        <v>7390</v>
      </c>
      <c r="L102" s="38" t="s">
        <v>326</v>
      </c>
      <c r="M102" s="39" t="s">
        <v>59</v>
      </c>
      <c r="N102" s="39"/>
      <c r="O102" s="40" t="s">
        <v>323</v>
      </c>
      <c r="P102" s="41" t="s">
        <v>195</v>
      </c>
    </row>
    <row r="103" spans="1:16" ht="12.75" customHeight="1" thickBot="1" x14ac:dyDescent="0.25">
      <c r="A103" s="10" t="str">
        <f t="shared" si="12"/>
        <v>IBVS 237 </v>
      </c>
      <c r="B103" s="3" t="str">
        <f t="shared" si="13"/>
        <v>I</v>
      </c>
      <c r="C103" s="10">
        <f t="shared" si="14"/>
        <v>38474.533000000003</v>
      </c>
      <c r="D103" s="12" t="str">
        <f t="shared" si="15"/>
        <v>vis</v>
      </c>
      <c r="E103" s="37">
        <f>VLOOKUP(C103,Active!C$21:E$972,3,FALSE)</f>
        <v>-6723.0003388651558</v>
      </c>
      <c r="F103" s="3" t="s">
        <v>54</v>
      </c>
      <c r="G103" s="12" t="str">
        <f t="shared" si="16"/>
        <v>38474.533</v>
      </c>
      <c r="H103" s="10">
        <f t="shared" si="17"/>
        <v>7570</v>
      </c>
      <c r="I103" s="38" t="s">
        <v>327</v>
      </c>
      <c r="J103" s="39" t="s">
        <v>328</v>
      </c>
      <c r="K103" s="38">
        <v>7570</v>
      </c>
      <c r="L103" s="38" t="s">
        <v>329</v>
      </c>
      <c r="M103" s="39" t="s">
        <v>59</v>
      </c>
      <c r="N103" s="39"/>
      <c r="O103" s="40" t="s">
        <v>323</v>
      </c>
      <c r="P103" s="41" t="s">
        <v>195</v>
      </c>
    </row>
    <row r="104" spans="1:16" ht="12.75" customHeight="1" thickBot="1" x14ac:dyDescent="0.25">
      <c r="A104" s="10" t="str">
        <f t="shared" si="12"/>
        <v>IBVS 237 </v>
      </c>
      <c r="B104" s="3" t="str">
        <f t="shared" si="13"/>
        <v>II</v>
      </c>
      <c r="C104" s="10">
        <f t="shared" si="14"/>
        <v>38524.432999999997</v>
      </c>
      <c r="D104" s="12" t="str">
        <f t="shared" si="15"/>
        <v>vis</v>
      </c>
      <c r="E104" s="37">
        <f>VLOOKUP(C104,Active!C$21:E$972,3,FALSE)</f>
        <v>-6700.7511659636702</v>
      </c>
      <c r="F104" s="3" t="s">
        <v>54</v>
      </c>
      <c r="G104" s="12" t="str">
        <f t="shared" si="16"/>
        <v>38524.433</v>
      </c>
      <c r="H104" s="10">
        <f t="shared" si="17"/>
        <v>7603.5</v>
      </c>
      <c r="I104" s="38" t="s">
        <v>330</v>
      </c>
      <c r="J104" s="39" t="s">
        <v>331</v>
      </c>
      <c r="K104" s="38">
        <v>7603.5</v>
      </c>
      <c r="L104" s="38" t="s">
        <v>332</v>
      </c>
      <c r="M104" s="39" t="s">
        <v>59</v>
      </c>
      <c r="N104" s="39"/>
      <c r="O104" s="40" t="s">
        <v>323</v>
      </c>
      <c r="P104" s="41" t="s">
        <v>195</v>
      </c>
    </row>
    <row r="105" spans="1:16" ht="12.75" customHeight="1" thickBot="1" x14ac:dyDescent="0.25">
      <c r="A105" s="10" t="str">
        <f t="shared" si="12"/>
        <v>IBVS 237 </v>
      </c>
      <c r="B105" s="3" t="str">
        <f t="shared" si="13"/>
        <v>II</v>
      </c>
      <c r="C105" s="10">
        <f t="shared" si="14"/>
        <v>38551.332000000002</v>
      </c>
      <c r="D105" s="12" t="str">
        <f t="shared" si="15"/>
        <v>vis</v>
      </c>
      <c r="E105" s="37">
        <f>VLOOKUP(C105,Active!C$21:E$972,3,FALSE)</f>
        <v>-6688.7575687316612</v>
      </c>
      <c r="F105" s="3" t="s">
        <v>54</v>
      </c>
      <c r="G105" s="12" t="str">
        <f t="shared" si="16"/>
        <v>38551.332</v>
      </c>
      <c r="H105" s="10">
        <f t="shared" si="17"/>
        <v>7621.5</v>
      </c>
      <c r="I105" s="38" t="s">
        <v>333</v>
      </c>
      <c r="J105" s="39" t="s">
        <v>334</v>
      </c>
      <c r="K105" s="38">
        <v>7621.5</v>
      </c>
      <c r="L105" s="38" t="s">
        <v>335</v>
      </c>
      <c r="M105" s="39" t="s">
        <v>59</v>
      </c>
      <c r="N105" s="39"/>
      <c r="O105" s="40" t="s">
        <v>323</v>
      </c>
      <c r="P105" s="41" t="s">
        <v>195</v>
      </c>
    </row>
    <row r="106" spans="1:16" ht="12.75" customHeight="1" thickBot="1" x14ac:dyDescent="0.25">
      <c r="A106" s="10" t="str">
        <f t="shared" si="12"/>
        <v>IBVS 237 </v>
      </c>
      <c r="B106" s="3" t="str">
        <f t="shared" si="13"/>
        <v>II</v>
      </c>
      <c r="C106" s="10">
        <f t="shared" si="14"/>
        <v>38551.446000000004</v>
      </c>
      <c r="D106" s="12" t="str">
        <f t="shared" si="15"/>
        <v>vis</v>
      </c>
      <c r="E106" s="37">
        <f>VLOOKUP(C106,Active!C$21:E$972,3,FALSE)</f>
        <v>-6688.7067389578979</v>
      </c>
      <c r="F106" s="3" t="s">
        <v>54</v>
      </c>
      <c r="G106" s="12" t="str">
        <f t="shared" si="16"/>
        <v>38551.446</v>
      </c>
      <c r="H106" s="10">
        <f t="shared" si="17"/>
        <v>7621.5</v>
      </c>
      <c r="I106" s="38" t="s">
        <v>336</v>
      </c>
      <c r="J106" s="39" t="s">
        <v>337</v>
      </c>
      <c r="K106" s="38">
        <v>7621.5</v>
      </c>
      <c r="L106" s="38" t="s">
        <v>255</v>
      </c>
      <c r="M106" s="39" t="s">
        <v>59</v>
      </c>
      <c r="N106" s="39"/>
      <c r="O106" s="40" t="s">
        <v>194</v>
      </c>
      <c r="P106" s="41" t="s">
        <v>195</v>
      </c>
    </row>
    <row r="107" spans="1:16" ht="12.75" customHeight="1" thickBot="1" x14ac:dyDescent="0.25">
      <c r="A107" s="10" t="str">
        <f t="shared" ref="A107:A116" si="18">P107</f>
        <v>IBVS 237 </v>
      </c>
      <c r="B107" s="3" t="str">
        <f t="shared" ref="B107:B116" si="19">IF(H107=INT(H107),"I","II")</f>
        <v>II</v>
      </c>
      <c r="C107" s="10">
        <f t="shared" ref="C107:C116" si="20">1*G107</f>
        <v>38560.330999999998</v>
      </c>
      <c r="D107" s="12" t="str">
        <f t="shared" ref="D107:D116" si="21">VLOOKUP(F107,I$1:J$5,2,FALSE)</f>
        <v>vis</v>
      </c>
      <c r="E107" s="37">
        <f>VLOOKUP(C107,Active!C$21:E$972,3,FALSE)</f>
        <v>-6684.7451377308516</v>
      </c>
      <c r="F107" s="3" t="s">
        <v>54</v>
      </c>
      <c r="G107" s="12" t="str">
        <f t="shared" ref="G107:G116" si="22">MID(I107,3,LEN(I107)-3)</f>
        <v>38560.331</v>
      </c>
      <c r="H107" s="10">
        <f t="shared" ref="H107:H116" si="23">1*K107</f>
        <v>7627.5</v>
      </c>
      <c r="I107" s="38" t="s">
        <v>338</v>
      </c>
      <c r="J107" s="39" t="s">
        <v>339</v>
      </c>
      <c r="K107" s="38">
        <v>7627.5</v>
      </c>
      <c r="L107" s="38" t="s">
        <v>287</v>
      </c>
      <c r="M107" s="39" t="s">
        <v>59</v>
      </c>
      <c r="N107" s="39"/>
      <c r="O107" s="40" t="s">
        <v>323</v>
      </c>
      <c r="P107" s="41" t="s">
        <v>195</v>
      </c>
    </row>
    <row r="108" spans="1:16" ht="12.75" customHeight="1" thickBot="1" x14ac:dyDescent="0.25">
      <c r="A108" s="10" t="str">
        <f t="shared" si="18"/>
        <v>IBVS 237 </v>
      </c>
      <c r="B108" s="3" t="str">
        <f t="shared" si="19"/>
        <v>II</v>
      </c>
      <c r="C108" s="10">
        <f t="shared" si="20"/>
        <v>38587.250999999997</v>
      </c>
      <c r="D108" s="12" t="str">
        <f t="shared" si="21"/>
        <v>vis</v>
      </c>
      <c r="E108" s="37">
        <f>VLOOKUP(C108,Active!C$21:E$972,3,FALSE)</f>
        <v>-6672.7421771194686</v>
      </c>
      <c r="F108" s="3" t="s">
        <v>54</v>
      </c>
      <c r="G108" s="12" t="str">
        <f t="shared" si="22"/>
        <v>38587.251</v>
      </c>
      <c r="H108" s="10">
        <f t="shared" si="23"/>
        <v>7645.5</v>
      </c>
      <c r="I108" s="38" t="s">
        <v>340</v>
      </c>
      <c r="J108" s="39" t="s">
        <v>341</v>
      </c>
      <c r="K108" s="38">
        <v>7645.5</v>
      </c>
      <c r="L108" s="38" t="s">
        <v>342</v>
      </c>
      <c r="M108" s="39" t="s">
        <v>59</v>
      </c>
      <c r="N108" s="39"/>
      <c r="O108" s="40" t="s">
        <v>323</v>
      </c>
      <c r="P108" s="41" t="s">
        <v>195</v>
      </c>
    </row>
    <row r="109" spans="1:16" ht="12.75" customHeight="1" thickBot="1" x14ac:dyDescent="0.25">
      <c r="A109" s="10" t="str">
        <f t="shared" si="18"/>
        <v>IBVS 237 </v>
      </c>
      <c r="B109" s="3" t="str">
        <f t="shared" si="19"/>
        <v>II</v>
      </c>
      <c r="C109" s="10">
        <f t="shared" si="20"/>
        <v>38590.249000000003</v>
      </c>
      <c r="D109" s="12" t="str">
        <f t="shared" si="21"/>
        <v>vis</v>
      </c>
      <c r="E109" s="37">
        <f>VLOOKUP(C109,Active!C$21:E$972,3,FALSE)</f>
        <v>-6671.4054432445419</v>
      </c>
      <c r="F109" s="3" t="s">
        <v>54</v>
      </c>
      <c r="G109" s="12" t="str">
        <f t="shared" si="22"/>
        <v>38590.249</v>
      </c>
      <c r="H109" s="10">
        <f t="shared" si="23"/>
        <v>7647.5</v>
      </c>
      <c r="I109" s="38" t="s">
        <v>343</v>
      </c>
      <c r="J109" s="39" t="s">
        <v>344</v>
      </c>
      <c r="K109" s="38">
        <v>7647.5</v>
      </c>
      <c r="L109" s="38" t="s">
        <v>345</v>
      </c>
      <c r="M109" s="39" t="s">
        <v>59</v>
      </c>
      <c r="N109" s="39"/>
      <c r="O109" s="40" t="s">
        <v>323</v>
      </c>
      <c r="P109" s="41" t="s">
        <v>195</v>
      </c>
    </row>
    <row r="110" spans="1:16" ht="12.75" customHeight="1" thickBot="1" x14ac:dyDescent="0.25">
      <c r="A110" s="10" t="str">
        <f t="shared" si="18"/>
        <v>IBVS 237 </v>
      </c>
      <c r="B110" s="3" t="str">
        <f t="shared" si="19"/>
        <v>II</v>
      </c>
      <c r="C110" s="10">
        <f t="shared" si="20"/>
        <v>38605.207999999999</v>
      </c>
      <c r="D110" s="12" t="str">
        <f t="shared" si="21"/>
        <v>vis</v>
      </c>
      <c r="E110" s="37">
        <f>VLOOKUP(C110,Active!C$21:E$972,3,FALSE)</f>
        <v>-6664.7355960013911</v>
      </c>
      <c r="F110" s="3" t="s">
        <v>54</v>
      </c>
      <c r="G110" s="12" t="str">
        <f t="shared" si="22"/>
        <v>38605.208</v>
      </c>
      <c r="H110" s="10">
        <f t="shared" si="23"/>
        <v>7657.5</v>
      </c>
      <c r="I110" s="38" t="s">
        <v>346</v>
      </c>
      <c r="J110" s="39" t="s">
        <v>347</v>
      </c>
      <c r="K110" s="38">
        <v>7657.5</v>
      </c>
      <c r="L110" s="38" t="s">
        <v>166</v>
      </c>
      <c r="M110" s="39" t="s">
        <v>59</v>
      </c>
      <c r="N110" s="39"/>
      <c r="O110" s="40" t="s">
        <v>323</v>
      </c>
      <c r="P110" s="41" t="s">
        <v>195</v>
      </c>
    </row>
    <row r="111" spans="1:16" ht="12.75" customHeight="1" thickBot="1" x14ac:dyDescent="0.25">
      <c r="A111" s="10" t="str">
        <f t="shared" si="18"/>
        <v>IBVS 237 </v>
      </c>
      <c r="B111" s="3" t="str">
        <f t="shared" si="19"/>
        <v>II</v>
      </c>
      <c r="C111" s="10">
        <f t="shared" si="20"/>
        <v>38883.409</v>
      </c>
      <c r="D111" s="12" t="str">
        <f t="shared" si="21"/>
        <v>vis</v>
      </c>
      <c r="E111" s="37">
        <f>VLOOKUP(C111,Active!C$21:E$972,3,FALSE)</f>
        <v>-6540.6926671363208</v>
      </c>
      <c r="F111" s="3" t="s">
        <v>54</v>
      </c>
      <c r="G111" s="12" t="str">
        <f t="shared" si="22"/>
        <v>38883.409</v>
      </c>
      <c r="H111" s="10">
        <f t="shared" si="23"/>
        <v>7843.5</v>
      </c>
      <c r="I111" s="38" t="s">
        <v>348</v>
      </c>
      <c r="J111" s="39" t="s">
        <v>349</v>
      </c>
      <c r="K111" s="38">
        <v>7843.5</v>
      </c>
      <c r="L111" s="38" t="s">
        <v>350</v>
      </c>
      <c r="M111" s="39" t="s">
        <v>59</v>
      </c>
      <c r="N111" s="39"/>
      <c r="O111" s="40" t="s">
        <v>323</v>
      </c>
      <c r="P111" s="41" t="s">
        <v>195</v>
      </c>
    </row>
    <row r="112" spans="1:16" ht="12.75" customHeight="1" thickBot="1" x14ac:dyDescent="0.25">
      <c r="A112" s="10" t="str">
        <f t="shared" si="18"/>
        <v>IBVS 237 </v>
      </c>
      <c r="B112" s="3" t="str">
        <f t="shared" si="19"/>
        <v>I</v>
      </c>
      <c r="C112" s="10">
        <f t="shared" si="20"/>
        <v>39232.462</v>
      </c>
      <c r="D112" s="12" t="str">
        <f t="shared" si="21"/>
        <v>vis</v>
      </c>
      <c r="E112" s="37">
        <f>VLOOKUP(C112,Active!C$21:E$972,3,FALSE)</f>
        <v>-6385.0585880023891</v>
      </c>
      <c r="F112" s="3" t="s">
        <v>54</v>
      </c>
      <c r="G112" s="12" t="str">
        <f t="shared" si="22"/>
        <v>39232.462</v>
      </c>
      <c r="H112" s="10">
        <f t="shared" si="23"/>
        <v>8077</v>
      </c>
      <c r="I112" s="38" t="s">
        <v>351</v>
      </c>
      <c r="J112" s="39" t="s">
        <v>352</v>
      </c>
      <c r="K112" s="38">
        <v>8077</v>
      </c>
      <c r="L112" s="38" t="s">
        <v>353</v>
      </c>
      <c r="M112" s="39" t="s">
        <v>59</v>
      </c>
      <c r="N112" s="39"/>
      <c r="O112" s="40" t="s">
        <v>323</v>
      </c>
      <c r="P112" s="41" t="s">
        <v>195</v>
      </c>
    </row>
    <row r="113" spans="1:16" ht="12.75" customHeight="1" thickBot="1" x14ac:dyDescent="0.25">
      <c r="A113" s="10" t="str">
        <f t="shared" si="18"/>
        <v>IBVS 237 </v>
      </c>
      <c r="B113" s="3" t="str">
        <f t="shared" si="19"/>
        <v>I</v>
      </c>
      <c r="C113" s="10">
        <f t="shared" si="20"/>
        <v>39235.410000000003</v>
      </c>
      <c r="D113" s="12" t="str">
        <f t="shared" si="21"/>
        <v>vis</v>
      </c>
      <c r="E113" s="37">
        <f>VLOOKUP(C113,Active!C$21:E$972,3,FALSE)</f>
        <v>-6383.7441478878864</v>
      </c>
      <c r="F113" s="3" t="s">
        <v>54</v>
      </c>
      <c r="G113" s="12" t="str">
        <f t="shared" si="22"/>
        <v>39235.410</v>
      </c>
      <c r="H113" s="10">
        <f t="shared" si="23"/>
        <v>8079</v>
      </c>
      <c r="I113" s="38" t="s">
        <v>354</v>
      </c>
      <c r="J113" s="39" t="s">
        <v>355</v>
      </c>
      <c r="K113" s="38">
        <v>8079</v>
      </c>
      <c r="L113" s="38" t="s">
        <v>356</v>
      </c>
      <c r="M113" s="39" t="s">
        <v>59</v>
      </c>
      <c r="N113" s="39"/>
      <c r="O113" s="40" t="s">
        <v>323</v>
      </c>
      <c r="P113" s="41" t="s">
        <v>195</v>
      </c>
    </row>
    <row r="114" spans="1:16" ht="12.75" customHeight="1" thickBot="1" x14ac:dyDescent="0.25">
      <c r="A114" s="10" t="str">
        <f t="shared" si="18"/>
        <v>IBVS 237 </v>
      </c>
      <c r="B114" s="3" t="str">
        <f t="shared" si="19"/>
        <v>I</v>
      </c>
      <c r="C114" s="10">
        <f t="shared" si="20"/>
        <v>39298.277999999998</v>
      </c>
      <c r="D114" s="12" t="str">
        <f t="shared" si="21"/>
        <v>vis</v>
      </c>
      <c r="E114" s="37">
        <f>VLOOKUP(C114,Active!C$21:E$972,3,FALSE)</f>
        <v>-6355.7128652832644</v>
      </c>
      <c r="F114" s="3" t="s">
        <v>54</v>
      </c>
      <c r="G114" s="12" t="str">
        <f t="shared" si="22"/>
        <v>39298.278</v>
      </c>
      <c r="H114" s="10">
        <f t="shared" si="23"/>
        <v>8121</v>
      </c>
      <c r="I114" s="38" t="s">
        <v>357</v>
      </c>
      <c r="J114" s="39" t="s">
        <v>358</v>
      </c>
      <c r="K114" s="38">
        <v>8121</v>
      </c>
      <c r="L114" s="38" t="s">
        <v>359</v>
      </c>
      <c r="M114" s="39" t="s">
        <v>59</v>
      </c>
      <c r="N114" s="39"/>
      <c r="O114" s="40" t="s">
        <v>323</v>
      </c>
      <c r="P114" s="41" t="s">
        <v>195</v>
      </c>
    </row>
    <row r="115" spans="1:16" ht="12.75" customHeight="1" thickBot="1" x14ac:dyDescent="0.25">
      <c r="A115" s="10" t="str">
        <f t="shared" si="18"/>
        <v>IBVS 237 </v>
      </c>
      <c r="B115" s="3" t="str">
        <f t="shared" si="19"/>
        <v>I</v>
      </c>
      <c r="C115" s="10">
        <f t="shared" si="20"/>
        <v>39313.256000000001</v>
      </c>
      <c r="D115" s="12" t="str">
        <f t="shared" si="21"/>
        <v>vis</v>
      </c>
      <c r="E115" s="37">
        <f>VLOOKUP(C115,Active!C$21:E$972,3,FALSE)</f>
        <v>-6349.0345464111488</v>
      </c>
      <c r="F115" s="3" t="s">
        <v>54</v>
      </c>
      <c r="G115" s="12" t="str">
        <f t="shared" si="22"/>
        <v>39313.256</v>
      </c>
      <c r="H115" s="10">
        <f t="shared" si="23"/>
        <v>8131</v>
      </c>
      <c r="I115" s="38" t="s">
        <v>360</v>
      </c>
      <c r="J115" s="39" t="s">
        <v>361</v>
      </c>
      <c r="K115" s="38">
        <v>8131</v>
      </c>
      <c r="L115" s="38" t="s">
        <v>362</v>
      </c>
      <c r="M115" s="39" t="s">
        <v>59</v>
      </c>
      <c r="N115" s="39"/>
      <c r="O115" s="40" t="s">
        <v>323</v>
      </c>
      <c r="P115" s="41" t="s">
        <v>195</v>
      </c>
    </row>
    <row r="116" spans="1:16" ht="12.75" customHeight="1" thickBot="1" x14ac:dyDescent="0.25">
      <c r="A116" s="10" t="str">
        <f t="shared" si="18"/>
        <v>IBVS 237 </v>
      </c>
      <c r="B116" s="3" t="str">
        <f t="shared" si="19"/>
        <v>I</v>
      </c>
      <c r="C116" s="10">
        <f t="shared" si="20"/>
        <v>39319.218999999997</v>
      </c>
      <c r="D116" s="12" t="str">
        <f t="shared" si="21"/>
        <v>vis</v>
      </c>
      <c r="E116" s="37">
        <f>VLOOKUP(C116,Active!C$21:E$972,3,FALSE)</f>
        <v>-6346.3757925431828</v>
      </c>
      <c r="F116" s="3" t="s">
        <v>54</v>
      </c>
      <c r="G116" s="12" t="str">
        <f t="shared" si="22"/>
        <v>39319.219</v>
      </c>
      <c r="H116" s="10">
        <f t="shared" si="23"/>
        <v>8135</v>
      </c>
      <c r="I116" s="38" t="s">
        <v>363</v>
      </c>
      <c r="J116" s="39" t="s">
        <v>364</v>
      </c>
      <c r="K116" s="38">
        <v>8135</v>
      </c>
      <c r="L116" s="38" t="s">
        <v>365</v>
      </c>
      <c r="M116" s="39" t="s">
        <v>59</v>
      </c>
      <c r="N116" s="39"/>
      <c r="O116" s="40" t="s">
        <v>323</v>
      </c>
      <c r="P116" s="41" t="s">
        <v>195</v>
      </c>
    </row>
    <row r="117" spans="1:16" x14ac:dyDescent="0.2">
      <c r="B117" s="3"/>
      <c r="F117" s="3"/>
    </row>
    <row r="118" spans="1:16" x14ac:dyDescent="0.2">
      <c r="B118" s="3"/>
      <c r="F118" s="3"/>
    </row>
    <row r="119" spans="1:16" x14ac:dyDescent="0.2">
      <c r="B119" s="3"/>
      <c r="F119" s="3"/>
    </row>
    <row r="120" spans="1:16" x14ac:dyDescent="0.2">
      <c r="B120" s="3"/>
      <c r="F120" s="3"/>
    </row>
    <row r="121" spans="1:16" x14ac:dyDescent="0.2">
      <c r="B121" s="3"/>
      <c r="F121" s="3"/>
    </row>
    <row r="122" spans="1:16" x14ac:dyDescent="0.2">
      <c r="B122" s="3"/>
      <c r="F122" s="3"/>
    </row>
    <row r="123" spans="1:16" x14ac:dyDescent="0.2">
      <c r="B123" s="3"/>
      <c r="F123" s="3"/>
    </row>
    <row r="124" spans="1:16" x14ac:dyDescent="0.2">
      <c r="B124" s="3"/>
      <c r="F124" s="3"/>
    </row>
    <row r="125" spans="1:16" x14ac:dyDescent="0.2">
      <c r="B125" s="3"/>
      <c r="F125" s="3"/>
    </row>
    <row r="126" spans="1:16" x14ac:dyDescent="0.2">
      <c r="B126" s="3"/>
      <c r="F126" s="3"/>
    </row>
    <row r="127" spans="1:16" x14ac:dyDescent="0.2">
      <c r="B127" s="3"/>
      <c r="F127" s="3"/>
    </row>
    <row r="128" spans="1:16" x14ac:dyDescent="0.2">
      <c r="B128" s="3"/>
      <c r="F128" s="3"/>
    </row>
    <row r="129" spans="2:6" x14ac:dyDescent="0.2">
      <c r="B129" s="3"/>
      <c r="F129" s="3"/>
    </row>
    <row r="130" spans="2:6" x14ac:dyDescent="0.2">
      <c r="B130" s="3"/>
      <c r="F130" s="3"/>
    </row>
    <row r="131" spans="2:6" x14ac:dyDescent="0.2">
      <c r="B131" s="3"/>
      <c r="F131" s="3"/>
    </row>
    <row r="132" spans="2:6" x14ac:dyDescent="0.2">
      <c r="B132" s="3"/>
      <c r="F132" s="3"/>
    </row>
    <row r="133" spans="2:6" x14ac:dyDescent="0.2">
      <c r="B133" s="3"/>
      <c r="F133" s="3"/>
    </row>
    <row r="134" spans="2:6" x14ac:dyDescent="0.2">
      <c r="B134" s="3"/>
      <c r="F134" s="3"/>
    </row>
    <row r="135" spans="2:6" x14ac:dyDescent="0.2">
      <c r="B135" s="3"/>
      <c r="F135" s="3"/>
    </row>
    <row r="136" spans="2:6" x14ac:dyDescent="0.2">
      <c r="B136" s="3"/>
      <c r="F136" s="3"/>
    </row>
    <row r="137" spans="2:6" x14ac:dyDescent="0.2">
      <c r="B137" s="3"/>
      <c r="F137" s="3"/>
    </row>
    <row r="138" spans="2:6" x14ac:dyDescent="0.2">
      <c r="B138" s="3"/>
      <c r="F138" s="3"/>
    </row>
    <row r="139" spans="2:6" x14ac:dyDescent="0.2">
      <c r="B139" s="3"/>
      <c r="F139" s="3"/>
    </row>
    <row r="140" spans="2:6" x14ac:dyDescent="0.2">
      <c r="B140" s="3"/>
      <c r="F140" s="3"/>
    </row>
    <row r="141" spans="2:6" x14ac:dyDescent="0.2">
      <c r="B141" s="3"/>
      <c r="F141" s="3"/>
    </row>
    <row r="142" spans="2:6" x14ac:dyDescent="0.2">
      <c r="B142" s="3"/>
      <c r="F142" s="3"/>
    </row>
    <row r="143" spans="2:6" x14ac:dyDescent="0.2">
      <c r="B143" s="3"/>
      <c r="F143" s="3"/>
    </row>
    <row r="144" spans="2:6" x14ac:dyDescent="0.2">
      <c r="B144" s="3"/>
      <c r="F144" s="3"/>
    </row>
    <row r="145" spans="2:6" x14ac:dyDescent="0.2">
      <c r="B145" s="3"/>
      <c r="F145" s="3"/>
    </row>
    <row r="146" spans="2:6" x14ac:dyDescent="0.2">
      <c r="B146" s="3"/>
      <c r="F146" s="3"/>
    </row>
    <row r="147" spans="2:6" x14ac:dyDescent="0.2">
      <c r="B147" s="3"/>
      <c r="F147" s="3"/>
    </row>
    <row r="148" spans="2:6" x14ac:dyDescent="0.2">
      <c r="B148" s="3"/>
      <c r="F148" s="3"/>
    </row>
    <row r="149" spans="2:6" x14ac:dyDescent="0.2">
      <c r="B149" s="3"/>
      <c r="F149" s="3"/>
    </row>
    <row r="150" spans="2:6" x14ac:dyDescent="0.2">
      <c r="B150" s="3"/>
      <c r="F150" s="3"/>
    </row>
    <row r="151" spans="2:6" x14ac:dyDescent="0.2">
      <c r="B151" s="3"/>
      <c r="F151" s="3"/>
    </row>
    <row r="152" spans="2:6" x14ac:dyDescent="0.2">
      <c r="B152" s="3"/>
      <c r="F152" s="3"/>
    </row>
    <row r="153" spans="2:6" x14ac:dyDescent="0.2">
      <c r="B153" s="3"/>
      <c r="F153" s="3"/>
    </row>
    <row r="154" spans="2:6" x14ac:dyDescent="0.2">
      <c r="B154" s="3"/>
      <c r="F154" s="3"/>
    </row>
    <row r="155" spans="2:6" x14ac:dyDescent="0.2">
      <c r="B155" s="3"/>
      <c r="F155" s="3"/>
    </row>
    <row r="156" spans="2:6" x14ac:dyDescent="0.2">
      <c r="B156" s="3"/>
      <c r="F156" s="3"/>
    </row>
    <row r="157" spans="2:6" x14ac:dyDescent="0.2">
      <c r="B157" s="3"/>
      <c r="F157" s="3"/>
    </row>
    <row r="158" spans="2:6" x14ac:dyDescent="0.2">
      <c r="B158" s="3"/>
      <c r="F158" s="3"/>
    </row>
    <row r="159" spans="2:6" x14ac:dyDescent="0.2">
      <c r="B159" s="3"/>
      <c r="F159" s="3"/>
    </row>
    <row r="160" spans="2:6" x14ac:dyDescent="0.2">
      <c r="B160" s="3"/>
      <c r="F160" s="3"/>
    </row>
    <row r="161" spans="2:6" x14ac:dyDescent="0.2">
      <c r="B161" s="3"/>
      <c r="F161" s="3"/>
    </row>
    <row r="162" spans="2:6" x14ac:dyDescent="0.2">
      <c r="B162" s="3"/>
      <c r="F162" s="3"/>
    </row>
    <row r="163" spans="2:6" x14ac:dyDescent="0.2">
      <c r="B163" s="3"/>
      <c r="F163" s="3"/>
    </row>
    <row r="164" spans="2:6" x14ac:dyDescent="0.2">
      <c r="B164" s="3"/>
      <c r="F164" s="3"/>
    </row>
    <row r="165" spans="2:6" x14ac:dyDescent="0.2">
      <c r="B165" s="3"/>
      <c r="F165" s="3"/>
    </row>
    <row r="166" spans="2:6" x14ac:dyDescent="0.2">
      <c r="B166" s="3"/>
      <c r="F166" s="3"/>
    </row>
    <row r="167" spans="2:6" x14ac:dyDescent="0.2">
      <c r="B167" s="3"/>
      <c r="F167" s="3"/>
    </row>
    <row r="168" spans="2:6" x14ac:dyDescent="0.2">
      <c r="B168" s="3"/>
      <c r="F168" s="3"/>
    </row>
    <row r="169" spans="2:6" x14ac:dyDescent="0.2">
      <c r="B169" s="3"/>
      <c r="F169" s="3"/>
    </row>
    <row r="170" spans="2:6" x14ac:dyDescent="0.2">
      <c r="B170" s="3"/>
      <c r="F170" s="3"/>
    </row>
    <row r="171" spans="2:6" x14ac:dyDescent="0.2">
      <c r="B171" s="3"/>
      <c r="F171" s="3"/>
    </row>
    <row r="172" spans="2:6" x14ac:dyDescent="0.2">
      <c r="B172" s="3"/>
      <c r="F172" s="3"/>
    </row>
    <row r="173" spans="2:6" x14ac:dyDescent="0.2">
      <c r="B173" s="3"/>
      <c r="F173" s="3"/>
    </row>
    <row r="174" spans="2:6" x14ac:dyDescent="0.2">
      <c r="B174" s="3"/>
      <c r="F174" s="3"/>
    </row>
    <row r="175" spans="2:6" x14ac:dyDescent="0.2">
      <c r="B175" s="3"/>
      <c r="F175" s="3"/>
    </row>
    <row r="176" spans="2:6" x14ac:dyDescent="0.2">
      <c r="B176" s="3"/>
      <c r="F176" s="3"/>
    </row>
    <row r="177" spans="2:6" x14ac:dyDescent="0.2">
      <c r="B177" s="3"/>
      <c r="F177" s="3"/>
    </row>
    <row r="178" spans="2:6" x14ac:dyDescent="0.2">
      <c r="B178" s="3"/>
      <c r="F178" s="3"/>
    </row>
    <row r="179" spans="2:6" x14ac:dyDescent="0.2">
      <c r="B179" s="3"/>
      <c r="F179" s="3"/>
    </row>
    <row r="180" spans="2:6" x14ac:dyDescent="0.2">
      <c r="B180" s="3"/>
      <c r="F180" s="3"/>
    </row>
    <row r="181" spans="2:6" x14ac:dyDescent="0.2">
      <c r="B181" s="3"/>
      <c r="F181" s="3"/>
    </row>
    <row r="182" spans="2:6" x14ac:dyDescent="0.2">
      <c r="B182" s="3"/>
      <c r="F182" s="3"/>
    </row>
    <row r="183" spans="2:6" x14ac:dyDescent="0.2">
      <c r="B183" s="3"/>
      <c r="F183" s="3"/>
    </row>
    <row r="184" spans="2:6" x14ac:dyDescent="0.2">
      <c r="B184" s="3"/>
      <c r="F184" s="3"/>
    </row>
    <row r="185" spans="2:6" x14ac:dyDescent="0.2">
      <c r="B185" s="3"/>
      <c r="F185" s="3"/>
    </row>
    <row r="186" spans="2:6" x14ac:dyDescent="0.2">
      <c r="B186" s="3"/>
      <c r="F186" s="3"/>
    </row>
    <row r="187" spans="2:6" x14ac:dyDescent="0.2">
      <c r="B187" s="3"/>
      <c r="F187" s="3"/>
    </row>
    <row r="188" spans="2:6" x14ac:dyDescent="0.2">
      <c r="B188" s="3"/>
      <c r="F188" s="3"/>
    </row>
    <row r="189" spans="2:6" x14ac:dyDescent="0.2">
      <c r="B189" s="3"/>
      <c r="F189" s="3"/>
    </row>
    <row r="190" spans="2:6" x14ac:dyDescent="0.2">
      <c r="B190" s="3"/>
      <c r="F190" s="3"/>
    </row>
    <row r="191" spans="2:6" x14ac:dyDescent="0.2">
      <c r="B191" s="3"/>
      <c r="F191" s="3"/>
    </row>
    <row r="192" spans="2:6" x14ac:dyDescent="0.2">
      <c r="B192" s="3"/>
      <c r="F192" s="3"/>
    </row>
    <row r="193" spans="2:6" x14ac:dyDescent="0.2">
      <c r="B193" s="3"/>
      <c r="F193" s="3"/>
    </row>
    <row r="194" spans="2:6" x14ac:dyDescent="0.2">
      <c r="B194" s="3"/>
      <c r="F194" s="3"/>
    </row>
    <row r="195" spans="2:6" x14ac:dyDescent="0.2">
      <c r="B195" s="3"/>
      <c r="F195" s="3"/>
    </row>
    <row r="196" spans="2:6" x14ac:dyDescent="0.2">
      <c r="B196" s="3"/>
      <c r="F196" s="3"/>
    </row>
    <row r="197" spans="2:6" x14ac:dyDescent="0.2">
      <c r="B197" s="3"/>
      <c r="F197" s="3"/>
    </row>
    <row r="198" spans="2:6" x14ac:dyDescent="0.2">
      <c r="B198" s="3"/>
      <c r="F198" s="3"/>
    </row>
    <row r="199" spans="2:6" x14ac:dyDescent="0.2">
      <c r="B199" s="3"/>
      <c r="F199" s="3"/>
    </row>
    <row r="200" spans="2:6" x14ac:dyDescent="0.2">
      <c r="B200" s="3"/>
      <c r="F200" s="3"/>
    </row>
    <row r="201" spans="2:6" x14ac:dyDescent="0.2">
      <c r="B201" s="3"/>
      <c r="F201" s="3"/>
    </row>
    <row r="202" spans="2:6" x14ac:dyDescent="0.2">
      <c r="B202" s="3"/>
      <c r="F202" s="3"/>
    </row>
    <row r="203" spans="2:6" x14ac:dyDescent="0.2">
      <c r="B203" s="3"/>
      <c r="F203" s="3"/>
    </row>
    <row r="204" spans="2:6" x14ac:dyDescent="0.2">
      <c r="B204" s="3"/>
      <c r="F204" s="3"/>
    </row>
    <row r="205" spans="2:6" x14ac:dyDescent="0.2">
      <c r="B205" s="3"/>
      <c r="F205" s="3"/>
    </row>
    <row r="206" spans="2:6" x14ac:dyDescent="0.2">
      <c r="B206" s="3"/>
      <c r="F206" s="3"/>
    </row>
    <row r="207" spans="2:6" x14ac:dyDescent="0.2">
      <c r="B207" s="3"/>
      <c r="F207" s="3"/>
    </row>
    <row r="208" spans="2:6" x14ac:dyDescent="0.2">
      <c r="B208" s="3"/>
      <c r="F208" s="3"/>
    </row>
    <row r="209" spans="2:6" x14ac:dyDescent="0.2">
      <c r="B209" s="3"/>
      <c r="F209" s="3"/>
    </row>
    <row r="210" spans="2:6" x14ac:dyDescent="0.2">
      <c r="B210" s="3"/>
      <c r="F210" s="3"/>
    </row>
    <row r="211" spans="2:6" x14ac:dyDescent="0.2">
      <c r="B211" s="3"/>
      <c r="F211" s="3"/>
    </row>
    <row r="212" spans="2:6" x14ac:dyDescent="0.2">
      <c r="B212" s="3"/>
      <c r="F212" s="3"/>
    </row>
    <row r="213" spans="2:6" x14ac:dyDescent="0.2">
      <c r="B213" s="3"/>
      <c r="F213" s="3"/>
    </row>
    <row r="214" spans="2:6" x14ac:dyDescent="0.2">
      <c r="B214" s="3"/>
      <c r="F214" s="3"/>
    </row>
    <row r="215" spans="2:6" x14ac:dyDescent="0.2">
      <c r="B215" s="3"/>
      <c r="F215" s="3"/>
    </row>
    <row r="216" spans="2:6" x14ac:dyDescent="0.2">
      <c r="B216" s="3"/>
      <c r="F216" s="3"/>
    </row>
    <row r="217" spans="2:6" x14ac:dyDescent="0.2">
      <c r="B217" s="3"/>
      <c r="F217" s="3"/>
    </row>
    <row r="218" spans="2:6" x14ac:dyDescent="0.2">
      <c r="B218" s="3"/>
      <c r="F218" s="3"/>
    </row>
    <row r="219" spans="2:6" x14ac:dyDescent="0.2">
      <c r="B219" s="3"/>
      <c r="F219" s="3"/>
    </row>
    <row r="220" spans="2:6" x14ac:dyDescent="0.2">
      <c r="B220" s="3"/>
      <c r="F220" s="3"/>
    </row>
    <row r="221" spans="2:6" x14ac:dyDescent="0.2">
      <c r="B221" s="3"/>
      <c r="F221" s="3"/>
    </row>
    <row r="222" spans="2:6" x14ac:dyDescent="0.2">
      <c r="B222" s="3"/>
      <c r="F222" s="3"/>
    </row>
    <row r="223" spans="2:6" x14ac:dyDescent="0.2">
      <c r="B223" s="3"/>
      <c r="F223" s="3"/>
    </row>
    <row r="224" spans="2:6" x14ac:dyDescent="0.2">
      <c r="B224" s="3"/>
      <c r="F224" s="3"/>
    </row>
    <row r="225" spans="2:6" x14ac:dyDescent="0.2">
      <c r="B225" s="3"/>
      <c r="F225" s="3"/>
    </row>
    <row r="226" spans="2:6" x14ac:dyDescent="0.2">
      <c r="B226" s="3"/>
      <c r="F226" s="3"/>
    </row>
    <row r="227" spans="2:6" x14ac:dyDescent="0.2">
      <c r="B227" s="3"/>
      <c r="F227" s="3"/>
    </row>
    <row r="228" spans="2:6" x14ac:dyDescent="0.2">
      <c r="B228" s="3"/>
      <c r="F228" s="3"/>
    </row>
    <row r="229" spans="2:6" x14ac:dyDescent="0.2">
      <c r="B229" s="3"/>
      <c r="F229" s="3"/>
    </row>
    <row r="230" spans="2:6" x14ac:dyDescent="0.2">
      <c r="B230" s="3"/>
      <c r="F230" s="3"/>
    </row>
    <row r="231" spans="2:6" x14ac:dyDescent="0.2">
      <c r="B231" s="3"/>
      <c r="F231" s="3"/>
    </row>
    <row r="232" spans="2:6" x14ac:dyDescent="0.2">
      <c r="B232" s="3"/>
      <c r="F232" s="3"/>
    </row>
    <row r="233" spans="2:6" x14ac:dyDescent="0.2">
      <c r="B233" s="3"/>
      <c r="F233" s="3"/>
    </row>
    <row r="234" spans="2:6" x14ac:dyDescent="0.2">
      <c r="B234" s="3"/>
      <c r="F234" s="3"/>
    </row>
    <row r="235" spans="2:6" x14ac:dyDescent="0.2">
      <c r="B235" s="3"/>
      <c r="F235" s="3"/>
    </row>
    <row r="236" spans="2:6" x14ac:dyDescent="0.2">
      <c r="B236" s="3"/>
      <c r="F236" s="3"/>
    </row>
    <row r="237" spans="2:6" x14ac:dyDescent="0.2">
      <c r="B237" s="3"/>
      <c r="F237" s="3"/>
    </row>
    <row r="238" spans="2:6" x14ac:dyDescent="0.2">
      <c r="B238" s="3"/>
      <c r="F238" s="3"/>
    </row>
    <row r="239" spans="2:6" x14ac:dyDescent="0.2">
      <c r="B239" s="3"/>
      <c r="F239" s="3"/>
    </row>
    <row r="240" spans="2:6" x14ac:dyDescent="0.2">
      <c r="B240" s="3"/>
      <c r="F240" s="3"/>
    </row>
    <row r="241" spans="2:6" x14ac:dyDescent="0.2">
      <c r="B241" s="3"/>
      <c r="F241" s="3"/>
    </row>
    <row r="242" spans="2:6" x14ac:dyDescent="0.2">
      <c r="B242" s="3"/>
      <c r="F242" s="3"/>
    </row>
    <row r="243" spans="2:6" x14ac:dyDescent="0.2">
      <c r="B243" s="3"/>
      <c r="F243" s="3"/>
    </row>
    <row r="244" spans="2:6" x14ac:dyDescent="0.2">
      <c r="B244" s="3"/>
      <c r="F244" s="3"/>
    </row>
    <row r="245" spans="2:6" x14ac:dyDescent="0.2">
      <c r="B245" s="3"/>
      <c r="F245" s="3"/>
    </row>
    <row r="246" spans="2:6" x14ac:dyDescent="0.2">
      <c r="B246" s="3"/>
      <c r="F246" s="3"/>
    </row>
    <row r="247" spans="2:6" x14ac:dyDescent="0.2">
      <c r="B247" s="3"/>
      <c r="F247" s="3"/>
    </row>
    <row r="248" spans="2:6" x14ac:dyDescent="0.2">
      <c r="B248" s="3"/>
      <c r="F248" s="3"/>
    </row>
    <row r="249" spans="2:6" x14ac:dyDescent="0.2">
      <c r="B249" s="3"/>
      <c r="F249" s="3"/>
    </row>
    <row r="250" spans="2:6" x14ac:dyDescent="0.2">
      <c r="B250" s="3"/>
      <c r="F250" s="3"/>
    </row>
    <row r="251" spans="2:6" x14ac:dyDescent="0.2">
      <c r="B251" s="3"/>
      <c r="F251" s="3"/>
    </row>
    <row r="252" spans="2:6" x14ac:dyDescent="0.2">
      <c r="B252" s="3"/>
      <c r="F252" s="3"/>
    </row>
    <row r="253" spans="2:6" x14ac:dyDescent="0.2">
      <c r="B253" s="3"/>
      <c r="F253" s="3"/>
    </row>
    <row r="254" spans="2:6" x14ac:dyDescent="0.2">
      <c r="B254" s="3"/>
      <c r="F254" s="3"/>
    </row>
    <row r="255" spans="2:6" x14ac:dyDescent="0.2">
      <c r="B255" s="3"/>
      <c r="F255" s="3"/>
    </row>
    <row r="256" spans="2:6" x14ac:dyDescent="0.2">
      <c r="B256" s="3"/>
      <c r="F256" s="3"/>
    </row>
    <row r="257" spans="2:6" x14ac:dyDescent="0.2">
      <c r="B257" s="3"/>
      <c r="F257" s="3"/>
    </row>
    <row r="258" spans="2:6" x14ac:dyDescent="0.2">
      <c r="B258" s="3"/>
      <c r="F258" s="3"/>
    </row>
    <row r="259" spans="2:6" x14ac:dyDescent="0.2">
      <c r="B259" s="3"/>
      <c r="F259" s="3"/>
    </row>
    <row r="260" spans="2:6" x14ac:dyDescent="0.2">
      <c r="B260" s="3"/>
      <c r="F260" s="3"/>
    </row>
    <row r="261" spans="2:6" x14ac:dyDescent="0.2">
      <c r="B261" s="3"/>
      <c r="F261" s="3"/>
    </row>
    <row r="262" spans="2:6" x14ac:dyDescent="0.2">
      <c r="B262" s="3"/>
      <c r="F262" s="3"/>
    </row>
    <row r="263" spans="2:6" x14ac:dyDescent="0.2">
      <c r="B263" s="3"/>
      <c r="F263" s="3"/>
    </row>
    <row r="264" spans="2:6" x14ac:dyDescent="0.2">
      <c r="B264" s="3"/>
      <c r="F264" s="3"/>
    </row>
    <row r="265" spans="2:6" x14ac:dyDescent="0.2">
      <c r="B265" s="3"/>
      <c r="F265" s="3"/>
    </row>
    <row r="266" spans="2:6" x14ac:dyDescent="0.2">
      <c r="B266" s="3"/>
      <c r="F266" s="3"/>
    </row>
    <row r="267" spans="2:6" x14ac:dyDescent="0.2">
      <c r="B267" s="3"/>
      <c r="F267" s="3"/>
    </row>
    <row r="268" spans="2:6" x14ac:dyDescent="0.2">
      <c r="B268" s="3"/>
      <c r="F268" s="3"/>
    </row>
    <row r="269" spans="2:6" x14ac:dyDescent="0.2">
      <c r="B269" s="3"/>
      <c r="F269" s="3"/>
    </row>
    <row r="270" spans="2:6" x14ac:dyDescent="0.2">
      <c r="B270" s="3"/>
      <c r="F270" s="3"/>
    </row>
    <row r="271" spans="2:6" x14ac:dyDescent="0.2">
      <c r="B271" s="3"/>
      <c r="F271" s="3"/>
    </row>
    <row r="272" spans="2:6" x14ac:dyDescent="0.2">
      <c r="B272" s="3"/>
      <c r="F272" s="3"/>
    </row>
    <row r="273" spans="2:6" x14ac:dyDescent="0.2">
      <c r="B273" s="3"/>
      <c r="F273" s="3"/>
    </row>
    <row r="274" spans="2:6" x14ac:dyDescent="0.2">
      <c r="B274" s="3"/>
      <c r="F274" s="3"/>
    </row>
    <row r="275" spans="2:6" x14ac:dyDescent="0.2">
      <c r="B275" s="3"/>
      <c r="F275" s="3"/>
    </row>
    <row r="276" spans="2:6" x14ac:dyDescent="0.2">
      <c r="B276" s="3"/>
      <c r="F276" s="3"/>
    </row>
    <row r="277" spans="2:6" x14ac:dyDescent="0.2">
      <c r="B277" s="3"/>
      <c r="F277" s="3"/>
    </row>
    <row r="278" spans="2:6" x14ac:dyDescent="0.2">
      <c r="B278" s="3"/>
      <c r="F278" s="3"/>
    </row>
    <row r="279" spans="2:6" x14ac:dyDescent="0.2">
      <c r="B279" s="3"/>
      <c r="F279" s="3"/>
    </row>
    <row r="280" spans="2:6" x14ac:dyDescent="0.2">
      <c r="B280" s="3"/>
      <c r="F280" s="3"/>
    </row>
    <row r="281" spans="2:6" x14ac:dyDescent="0.2">
      <c r="B281" s="3"/>
      <c r="F281" s="3"/>
    </row>
    <row r="282" spans="2:6" x14ac:dyDescent="0.2">
      <c r="B282" s="3"/>
      <c r="F282" s="3"/>
    </row>
    <row r="283" spans="2:6" x14ac:dyDescent="0.2">
      <c r="B283" s="3"/>
      <c r="F283" s="3"/>
    </row>
    <row r="284" spans="2:6" x14ac:dyDescent="0.2">
      <c r="B284" s="3"/>
      <c r="F284" s="3"/>
    </row>
    <row r="285" spans="2:6" x14ac:dyDescent="0.2">
      <c r="B285" s="3"/>
      <c r="F285" s="3"/>
    </row>
    <row r="286" spans="2:6" x14ac:dyDescent="0.2">
      <c r="B286" s="3"/>
      <c r="F286" s="3"/>
    </row>
    <row r="287" spans="2:6" x14ac:dyDescent="0.2">
      <c r="B287" s="3"/>
      <c r="F287" s="3"/>
    </row>
    <row r="288" spans="2:6" x14ac:dyDescent="0.2">
      <c r="B288" s="3"/>
      <c r="F288" s="3"/>
    </row>
    <row r="289" spans="2:6" x14ac:dyDescent="0.2">
      <c r="B289" s="3"/>
      <c r="F289" s="3"/>
    </row>
    <row r="290" spans="2:6" x14ac:dyDescent="0.2">
      <c r="B290" s="3"/>
      <c r="F290" s="3"/>
    </row>
    <row r="291" spans="2:6" x14ac:dyDescent="0.2">
      <c r="B291" s="3"/>
      <c r="F291" s="3"/>
    </row>
    <row r="292" spans="2:6" x14ac:dyDescent="0.2">
      <c r="B292" s="3"/>
      <c r="F292" s="3"/>
    </row>
    <row r="293" spans="2:6" x14ac:dyDescent="0.2">
      <c r="B293" s="3"/>
      <c r="F293" s="3"/>
    </row>
    <row r="294" spans="2:6" x14ac:dyDescent="0.2">
      <c r="B294" s="3"/>
      <c r="F294" s="3"/>
    </row>
    <row r="295" spans="2:6" x14ac:dyDescent="0.2">
      <c r="B295" s="3"/>
      <c r="F295" s="3"/>
    </row>
    <row r="296" spans="2:6" x14ac:dyDescent="0.2">
      <c r="B296" s="3"/>
      <c r="F296" s="3"/>
    </row>
    <row r="297" spans="2:6" x14ac:dyDescent="0.2">
      <c r="B297" s="3"/>
      <c r="F297" s="3"/>
    </row>
    <row r="298" spans="2:6" x14ac:dyDescent="0.2">
      <c r="B298" s="3"/>
      <c r="F298" s="3"/>
    </row>
    <row r="299" spans="2:6" x14ac:dyDescent="0.2">
      <c r="B299" s="3"/>
      <c r="F299" s="3"/>
    </row>
    <row r="300" spans="2:6" x14ac:dyDescent="0.2">
      <c r="B300" s="3"/>
      <c r="F300" s="3"/>
    </row>
    <row r="301" spans="2:6" x14ac:dyDescent="0.2">
      <c r="B301" s="3"/>
      <c r="F301" s="3"/>
    </row>
    <row r="302" spans="2:6" x14ac:dyDescent="0.2">
      <c r="B302" s="3"/>
      <c r="F302" s="3"/>
    </row>
    <row r="303" spans="2:6" x14ac:dyDescent="0.2">
      <c r="B303" s="3"/>
      <c r="F303" s="3"/>
    </row>
    <row r="304" spans="2:6" x14ac:dyDescent="0.2">
      <c r="B304" s="3"/>
      <c r="F304" s="3"/>
    </row>
    <row r="305" spans="2:6" x14ac:dyDescent="0.2">
      <c r="B305" s="3"/>
      <c r="F305" s="3"/>
    </row>
    <row r="306" spans="2:6" x14ac:dyDescent="0.2">
      <c r="B306" s="3"/>
      <c r="F306" s="3"/>
    </row>
    <row r="307" spans="2:6" x14ac:dyDescent="0.2">
      <c r="B307" s="3"/>
      <c r="F307" s="3"/>
    </row>
    <row r="308" spans="2:6" x14ac:dyDescent="0.2">
      <c r="B308" s="3"/>
      <c r="F308" s="3"/>
    </row>
    <row r="309" spans="2:6" x14ac:dyDescent="0.2">
      <c r="B309" s="3"/>
      <c r="F309" s="3"/>
    </row>
    <row r="310" spans="2:6" x14ac:dyDescent="0.2">
      <c r="B310" s="3"/>
      <c r="F310" s="3"/>
    </row>
    <row r="311" spans="2:6" x14ac:dyDescent="0.2">
      <c r="B311" s="3"/>
      <c r="F311" s="3"/>
    </row>
    <row r="312" spans="2:6" x14ac:dyDescent="0.2">
      <c r="B312" s="3"/>
      <c r="F312" s="3"/>
    </row>
    <row r="313" spans="2:6" x14ac:dyDescent="0.2">
      <c r="B313" s="3"/>
      <c r="F313" s="3"/>
    </row>
    <row r="314" spans="2:6" x14ac:dyDescent="0.2">
      <c r="B314" s="3"/>
      <c r="F314" s="3"/>
    </row>
    <row r="315" spans="2:6" x14ac:dyDescent="0.2">
      <c r="B315" s="3"/>
      <c r="F315" s="3"/>
    </row>
    <row r="316" spans="2:6" x14ac:dyDescent="0.2">
      <c r="B316" s="3"/>
      <c r="F316" s="3"/>
    </row>
    <row r="317" spans="2:6" x14ac:dyDescent="0.2">
      <c r="B317" s="3"/>
      <c r="F317" s="3"/>
    </row>
    <row r="318" spans="2:6" x14ac:dyDescent="0.2">
      <c r="B318" s="3"/>
      <c r="F318" s="3"/>
    </row>
    <row r="319" spans="2:6" x14ac:dyDescent="0.2">
      <c r="B319" s="3"/>
      <c r="F319" s="3"/>
    </row>
    <row r="320" spans="2:6" x14ac:dyDescent="0.2">
      <c r="B320" s="3"/>
      <c r="F320" s="3"/>
    </row>
    <row r="321" spans="2:6" x14ac:dyDescent="0.2">
      <c r="B321" s="3"/>
      <c r="F321" s="3"/>
    </row>
    <row r="322" spans="2:6" x14ac:dyDescent="0.2">
      <c r="B322" s="3"/>
      <c r="F322" s="3"/>
    </row>
    <row r="323" spans="2:6" x14ac:dyDescent="0.2">
      <c r="B323" s="3"/>
      <c r="F323" s="3"/>
    </row>
    <row r="324" spans="2:6" x14ac:dyDescent="0.2">
      <c r="B324" s="3"/>
      <c r="F324" s="3"/>
    </row>
    <row r="325" spans="2:6" x14ac:dyDescent="0.2">
      <c r="B325" s="3"/>
      <c r="F325" s="3"/>
    </row>
    <row r="326" spans="2:6" x14ac:dyDescent="0.2">
      <c r="B326" s="3"/>
      <c r="F326" s="3"/>
    </row>
    <row r="327" spans="2:6" x14ac:dyDescent="0.2">
      <c r="B327" s="3"/>
      <c r="F327" s="3"/>
    </row>
    <row r="328" spans="2:6" x14ac:dyDescent="0.2">
      <c r="B328" s="3"/>
      <c r="F328" s="3"/>
    </row>
    <row r="329" spans="2:6" x14ac:dyDescent="0.2">
      <c r="B329" s="3"/>
      <c r="F329" s="3"/>
    </row>
    <row r="330" spans="2:6" x14ac:dyDescent="0.2">
      <c r="B330" s="3"/>
      <c r="F330" s="3"/>
    </row>
    <row r="331" spans="2:6" x14ac:dyDescent="0.2">
      <c r="B331" s="3"/>
      <c r="F331" s="3"/>
    </row>
    <row r="332" spans="2:6" x14ac:dyDescent="0.2">
      <c r="B332" s="3"/>
      <c r="F332" s="3"/>
    </row>
    <row r="333" spans="2:6" x14ac:dyDescent="0.2">
      <c r="B333" s="3"/>
      <c r="F333" s="3"/>
    </row>
    <row r="334" spans="2:6" x14ac:dyDescent="0.2">
      <c r="B334" s="3"/>
      <c r="F334" s="3"/>
    </row>
    <row r="335" spans="2:6" x14ac:dyDescent="0.2">
      <c r="B335" s="3"/>
      <c r="F335" s="3"/>
    </row>
    <row r="336" spans="2:6" x14ac:dyDescent="0.2">
      <c r="B336" s="3"/>
      <c r="F336" s="3"/>
    </row>
    <row r="337" spans="2:6" x14ac:dyDescent="0.2">
      <c r="B337" s="3"/>
      <c r="F337" s="3"/>
    </row>
    <row r="338" spans="2:6" x14ac:dyDescent="0.2">
      <c r="B338" s="3"/>
      <c r="F338" s="3"/>
    </row>
    <row r="339" spans="2:6" x14ac:dyDescent="0.2">
      <c r="B339" s="3"/>
      <c r="F339" s="3"/>
    </row>
    <row r="340" spans="2:6" x14ac:dyDescent="0.2">
      <c r="B340" s="3"/>
      <c r="F340" s="3"/>
    </row>
    <row r="341" spans="2:6" x14ac:dyDescent="0.2">
      <c r="B341" s="3"/>
      <c r="F341" s="3"/>
    </row>
    <row r="342" spans="2:6" x14ac:dyDescent="0.2">
      <c r="B342" s="3"/>
      <c r="F342" s="3"/>
    </row>
    <row r="343" spans="2:6" x14ac:dyDescent="0.2">
      <c r="B343" s="3"/>
      <c r="F343" s="3"/>
    </row>
    <row r="344" spans="2:6" x14ac:dyDescent="0.2">
      <c r="B344" s="3"/>
      <c r="F344" s="3"/>
    </row>
    <row r="345" spans="2:6" x14ac:dyDescent="0.2">
      <c r="B345" s="3"/>
      <c r="F345" s="3"/>
    </row>
    <row r="346" spans="2:6" x14ac:dyDescent="0.2">
      <c r="B346" s="3"/>
      <c r="F346" s="3"/>
    </row>
    <row r="347" spans="2:6" x14ac:dyDescent="0.2">
      <c r="B347" s="3"/>
      <c r="F347" s="3"/>
    </row>
    <row r="348" spans="2:6" x14ac:dyDescent="0.2">
      <c r="B348" s="3"/>
      <c r="F348" s="3"/>
    </row>
    <row r="349" spans="2:6" x14ac:dyDescent="0.2">
      <c r="B349" s="3"/>
      <c r="F349" s="3"/>
    </row>
    <row r="350" spans="2:6" x14ac:dyDescent="0.2">
      <c r="B350" s="3"/>
      <c r="F350" s="3"/>
    </row>
    <row r="351" spans="2:6" x14ac:dyDescent="0.2">
      <c r="B351" s="3"/>
      <c r="F351" s="3"/>
    </row>
    <row r="352" spans="2:6" x14ac:dyDescent="0.2">
      <c r="B352" s="3"/>
      <c r="F352" s="3"/>
    </row>
    <row r="353" spans="2:6" x14ac:dyDescent="0.2">
      <c r="B353" s="3"/>
      <c r="F353" s="3"/>
    </row>
    <row r="354" spans="2:6" x14ac:dyDescent="0.2">
      <c r="B354" s="3"/>
      <c r="F354" s="3"/>
    </row>
    <row r="355" spans="2:6" x14ac:dyDescent="0.2">
      <c r="B355" s="3"/>
      <c r="F355" s="3"/>
    </row>
    <row r="356" spans="2:6" x14ac:dyDescent="0.2">
      <c r="B356" s="3"/>
      <c r="F356" s="3"/>
    </row>
    <row r="357" spans="2:6" x14ac:dyDescent="0.2">
      <c r="B357" s="3"/>
      <c r="F357" s="3"/>
    </row>
    <row r="358" spans="2:6" x14ac:dyDescent="0.2">
      <c r="B358" s="3"/>
      <c r="F358" s="3"/>
    </row>
    <row r="359" spans="2:6" x14ac:dyDescent="0.2">
      <c r="B359" s="3"/>
      <c r="F359" s="3"/>
    </row>
    <row r="360" spans="2:6" x14ac:dyDescent="0.2">
      <c r="B360" s="3"/>
      <c r="F360" s="3"/>
    </row>
    <row r="361" spans="2:6" x14ac:dyDescent="0.2">
      <c r="B361" s="3"/>
      <c r="F361" s="3"/>
    </row>
    <row r="362" spans="2:6" x14ac:dyDescent="0.2">
      <c r="B362" s="3"/>
      <c r="F362" s="3"/>
    </row>
    <row r="363" spans="2:6" x14ac:dyDescent="0.2">
      <c r="B363" s="3"/>
      <c r="F363" s="3"/>
    </row>
    <row r="364" spans="2:6" x14ac:dyDescent="0.2">
      <c r="B364" s="3"/>
      <c r="F364" s="3"/>
    </row>
    <row r="365" spans="2:6" x14ac:dyDescent="0.2">
      <c r="B365" s="3"/>
      <c r="F365" s="3"/>
    </row>
    <row r="366" spans="2:6" x14ac:dyDescent="0.2">
      <c r="B366" s="3"/>
      <c r="F366" s="3"/>
    </row>
    <row r="367" spans="2:6" x14ac:dyDescent="0.2">
      <c r="B367" s="3"/>
      <c r="F367" s="3"/>
    </row>
    <row r="368" spans="2:6" x14ac:dyDescent="0.2">
      <c r="B368" s="3"/>
      <c r="F368" s="3"/>
    </row>
    <row r="369" spans="2:6" x14ac:dyDescent="0.2">
      <c r="B369" s="3"/>
      <c r="F369" s="3"/>
    </row>
    <row r="370" spans="2:6" x14ac:dyDescent="0.2">
      <c r="B370" s="3"/>
      <c r="F370" s="3"/>
    </row>
    <row r="371" spans="2:6" x14ac:dyDescent="0.2">
      <c r="B371" s="3"/>
      <c r="F371" s="3"/>
    </row>
    <row r="372" spans="2:6" x14ac:dyDescent="0.2">
      <c r="B372" s="3"/>
      <c r="F372" s="3"/>
    </row>
    <row r="373" spans="2:6" x14ac:dyDescent="0.2">
      <c r="B373" s="3"/>
      <c r="F373" s="3"/>
    </row>
    <row r="374" spans="2:6" x14ac:dyDescent="0.2">
      <c r="B374" s="3"/>
      <c r="F374" s="3"/>
    </row>
    <row r="375" spans="2:6" x14ac:dyDescent="0.2">
      <c r="B375" s="3"/>
      <c r="F375" s="3"/>
    </row>
    <row r="376" spans="2:6" x14ac:dyDescent="0.2">
      <c r="B376" s="3"/>
      <c r="F376" s="3"/>
    </row>
    <row r="377" spans="2:6" x14ac:dyDescent="0.2">
      <c r="B377" s="3"/>
      <c r="F377" s="3"/>
    </row>
    <row r="378" spans="2:6" x14ac:dyDescent="0.2">
      <c r="B378" s="3"/>
      <c r="F378" s="3"/>
    </row>
    <row r="379" spans="2:6" x14ac:dyDescent="0.2">
      <c r="B379" s="3"/>
      <c r="F379" s="3"/>
    </row>
    <row r="380" spans="2:6" x14ac:dyDescent="0.2">
      <c r="B380" s="3"/>
      <c r="F380" s="3"/>
    </row>
    <row r="381" spans="2:6" x14ac:dyDescent="0.2">
      <c r="B381" s="3"/>
      <c r="F381" s="3"/>
    </row>
    <row r="382" spans="2:6" x14ac:dyDescent="0.2">
      <c r="B382" s="3"/>
      <c r="F382" s="3"/>
    </row>
    <row r="383" spans="2:6" x14ac:dyDescent="0.2">
      <c r="B383" s="3"/>
      <c r="F383" s="3"/>
    </row>
    <row r="384" spans="2:6" x14ac:dyDescent="0.2">
      <c r="B384" s="3"/>
      <c r="F384" s="3"/>
    </row>
    <row r="385" spans="2:6" x14ac:dyDescent="0.2">
      <c r="B385" s="3"/>
      <c r="F385" s="3"/>
    </row>
    <row r="386" spans="2:6" x14ac:dyDescent="0.2">
      <c r="B386" s="3"/>
      <c r="F386" s="3"/>
    </row>
    <row r="387" spans="2:6" x14ac:dyDescent="0.2">
      <c r="B387" s="3"/>
      <c r="F387" s="3"/>
    </row>
    <row r="388" spans="2:6" x14ac:dyDescent="0.2">
      <c r="B388" s="3"/>
      <c r="F388" s="3"/>
    </row>
    <row r="389" spans="2:6" x14ac:dyDescent="0.2">
      <c r="B389" s="3"/>
      <c r="F389" s="3"/>
    </row>
    <row r="390" spans="2:6" x14ac:dyDescent="0.2">
      <c r="B390" s="3"/>
      <c r="F390" s="3"/>
    </row>
    <row r="391" spans="2:6" x14ac:dyDescent="0.2">
      <c r="B391" s="3"/>
      <c r="F391" s="3"/>
    </row>
    <row r="392" spans="2:6" x14ac:dyDescent="0.2">
      <c r="B392" s="3"/>
      <c r="F392" s="3"/>
    </row>
    <row r="393" spans="2:6" x14ac:dyDescent="0.2">
      <c r="B393" s="3"/>
      <c r="F393" s="3"/>
    </row>
    <row r="394" spans="2:6" x14ac:dyDescent="0.2">
      <c r="B394" s="3"/>
      <c r="F394" s="3"/>
    </row>
    <row r="395" spans="2:6" x14ac:dyDescent="0.2">
      <c r="B395" s="3"/>
      <c r="F395" s="3"/>
    </row>
    <row r="396" spans="2:6" x14ac:dyDescent="0.2">
      <c r="B396" s="3"/>
      <c r="F396" s="3"/>
    </row>
    <row r="397" spans="2:6" x14ac:dyDescent="0.2">
      <c r="B397" s="3"/>
      <c r="F397" s="3"/>
    </row>
    <row r="398" spans="2:6" x14ac:dyDescent="0.2">
      <c r="B398" s="3"/>
      <c r="F398" s="3"/>
    </row>
    <row r="399" spans="2:6" x14ac:dyDescent="0.2">
      <c r="B399" s="3"/>
      <c r="F399" s="3"/>
    </row>
    <row r="400" spans="2:6" x14ac:dyDescent="0.2">
      <c r="B400" s="3"/>
      <c r="F400" s="3"/>
    </row>
    <row r="401" spans="2:6" x14ac:dyDescent="0.2">
      <c r="B401" s="3"/>
      <c r="F401" s="3"/>
    </row>
    <row r="402" spans="2:6" x14ac:dyDescent="0.2">
      <c r="B402" s="3"/>
      <c r="F402" s="3"/>
    </row>
    <row r="403" spans="2:6" x14ac:dyDescent="0.2">
      <c r="B403" s="3"/>
      <c r="F403" s="3"/>
    </row>
    <row r="404" spans="2:6" x14ac:dyDescent="0.2">
      <c r="B404" s="3"/>
      <c r="F404" s="3"/>
    </row>
    <row r="405" spans="2:6" x14ac:dyDescent="0.2">
      <c r="B405" s="3"/>
      <c r="F405" s="3"/>
    </row>
    <row r="406" spans="2:6" x14ac:dyDescent="0.2">
      <c r="B406" s="3"/>
      <c r="F406" s="3"/>
    </row>
    <row r="407" spans="2:6" x14ac:dyDescent="0.2">
      <c r="B407" s="3"/>
      <c r="F407" s="3"/>
    </row>
    <row r="408" spans="2:6" x14ac:dyDescent="0.2">
      <c r="B408" s="3"/>
      <c r="F408" s="3"/>
    </row>
    <row r="409" spans="2:6" x14ac:dyDescent="0.2">
      <c r="B409" s="3"/>
      <c r="F409" s="3"/>
    </row>
    <row r="410" spans="2:6" x14ac:dyDescent="0.2">
      <c r="B410" s="3"/>
      <c r="F410" s="3"/>
    </row>
    <row r="411" spans="2:6" x14ac:dyDescent="0.2">
      <c r="B411" s="3"/>
      <c r="F411" s="3"/>
    </row>
    <row r="412" spans="2:6" x14ac:dyDescent="0.2">
      <c r="B412" s="3"/>
      <c r="F412" s="3"/>
    </row>
    <row r="413" spans="2:6" x14ac:dyDescent="0.2">
      <c r="B413" s="3"/>
      <c r="F413" s="3"/>
    </row>
    <row r="414" spans="2:6" x14ac:dyDescent="0.2">
      <c r="B414" s="3"/>
      <c r="F414" s="3"/>
    </row>
    <row r="415" spans="2:6" x14ac:dyDescent="0.2">
      <c r="B415" s="3"/>
      <c r="F415" s="3"/>
    </row>
    <row r="416" spans="2:6" x14ac:dyDescent="0.2">
      <c r="B416" s="3"/>
      <c r="F416" s="3"/>
    </row>
    <row r="417" spans="2:6" x14ac:dyDescent="0.2">
      <c r="B417" s="3"/>
      <c r="F417" s="3"/>
    </row>
    <row r="418" spans="2:6" x14ac:dyDescent="0.2">
      <c r="B418" s="3"/>
      <c r="F418" s="3"/>
    </row>
    <row r="419" spans="2:6" x14ac:dyDescent="0.2">
      <c r="B419" s="3"/>
      <c r="F419" s="3"/>
    </row>
    <row r="420" spans="2:6" x14ac:dyDescent="0.2">
      <c r="B420" s="3"/>
      <c r="F420" s="3"/>
    </row>
    <row r="421" spans="2:6" x14ac:dyDescent="0.2">
      <c r="B421" s="3"/>
      <c r="F421" s="3"/>
    </row>
    <row r="422" spans="2:6" x14ac:dyDescent="0.2">
      <c r="B422" s="3"/>
      <c r="F422" s="3"/>
    </row>
    <row r="423" spans="2:6" x14ac:dyDescent="0.2">
      <c r="B423" s="3"/>
      <c r="F423" s="3"/>
    </row>
    <row r="424" spans="2:6" x14ac:dyDescent="0.2">
      <c r="B424" s="3"/>
      <c r="F424" s="3"/>
    </row>
    <row r="425" spans="2:6" x14ac:dyDescent="0.2">
      <c r="B425" s="3"/>
      <c r="F425" s="3"/>
    </row>
    <row r="426" spans="2:6" x14ac:dyDescent="0.2">
      <c r="B426" s="3"/>
      <c r="F426" s="3"/>
    </row>
    <row r="427" spans="2:6" x14ac:dyDescent="0.2">
      <c r="B427" s="3"/>
      <c r="F427" s="3"/>
    </row>
    <row r="428" spans="2:6" x14ac:dyDescent="0.2">
      <c r="B428" s="3"/>
      <c r="F428" s="3"/>
    </row>
    <row r="429" spans="2:6" x14ac:dyDescent="0.2">
      <c r="B429" s="3"/>
      <c r="F429" s="3"/>
    </row>
    <row r="430" spans="2:6" x14ac:dyDescent="0.2">
      <c r="B430" s="3"/>
      <c r="F430" s="3"/>
    </row>
    <row r="431" spans="2:6" x14ac:dyDescent="0.2">
      <c r="B431" s="3"/>
      <c r="F431" s="3"/>
    </row>
    <row r="432" spans="2:6" x14ac:dyDescent="0.2">
      <c r="B432" s="3"/>
      <c r="F432" s="3"/>
    </row>
    <row r="433" spans="2:6" x14ac:dyDescent="0.2">
      <c r="B433" s="3"/>
      <c r="F433" s="3"/>
    </row>
    <row r="434" spans="2:6" x14ac:dyDescent="0.2">
      <c r="B434" s="3"/>
      <c r="F434" s="3"/>
    </row>
    <row r="435" spans="2:6" x14ac:dyDescent="0.2">
      <c r="B435" s="3"/>
      <c r="F435" s="3"/>
    </row>
    <row r="436" spans="2:6" x14ac:dyDescent="0.2">
      <c r="B436" s="3"/>
      <c r="F436" s="3"/>
    </row>
    <row r="437" spans="2:6" x14ac:dyDescent="0.2">
      <c r="B437" s="3"/>
      <c r="F437" s="3"/>
    </row>
    <row r="438" spans="2:6" x14ac:dyDescent="0.2">
      <c r="B438" s="3"/>
      <c r="F438" s="3"/>
    </row>
    <row r="439" spans="2:6" x14ac:dyDescent="0.2">
      <c r="B439" s="3"/>
      <c r="F439" s="3"/>
    </row>
    <row r="440" spans="2:6" x14ac:dyDescent="0.2">
      <c r="B440" s="3"/>
      <c r="F440" s="3"/>
    </row>
    <row r="441" spans="2:6" x14ac:dyDescent="0.2">
      <c r="B441" s="3"/>
      <c r="F441" s="3"/>
    </row>
    <row r="442" spans="2:6" x14ac:dyDescent="0.2">
      <c r="B442" s="3"/>
      <c r="F442" s="3"/>
    </row>
    <row r="443" spans="2:6" x14ac:dyDescent="0.2">
      <c r="B443" s="3"/>
      <c r="F443" s="3"/>
    </row>
    <row r="444" spans="2:6" x14ac:dyDescent="0.2">
      <c r="B444" s="3"/>
      <c r="F444" s="3"/>
    </row>
    <row r="445" spans="2:6" x14ac:dyDescent="0.2">
      <c r="B445" s="3"/>
      <c r="F445" s="3"/>
    </row>
    <row r="446" spans="2:6" x14ac:dyDescent="0.2">
      <c r="B446" s="3"/>
      <c r="F446" s="3"/>
    </row>
    <row r="447" spans="2:6" x14ac:dyDescent="0.2">
      <c r="B447" s="3"/>
      <c r="F447" s="3"/>
    </row>
    <row r="448" spans="2:6" x14ac:dyDescent="0.2">
      <c r="B448" s="3"/>
      <c r="F448" s="3"/>
    </row>
    <row r="449" spans="2:6" x14ac:dyDescent="0.2">
      <c r="B449" s="3"/>
      <c r="F449" s="3"/>
    </row>
    <row r="450" spans="2:6" x14ac:dyDescent="0.2">
      <c r="B450" s="3"/>
      <c r="F450" s="3"/>
    </row>
    <row r="451" spans="2:6" x14ac:dyDescent="0.2">
      <c r="B451" s="3"/>
      <c r="F451" s="3"/>
    </row>
    <row r="452" spans="2:6" x14ac:dyDescent="0.2">
      <c r="B452" s="3"/>
      <c r="F452" s="3"/>
    </row>
    <row r="453" spans="2:6" x14ac:dyDescent="0.2">
      <c r="B453" s="3"/>
      <c r="F453" s="3"/>
    </row>
    <row r="454" spans="2:6" x14ac:dyDescent="0.2">
      <c r="B454" s="3"/>
      <c r="F454" s="3"/>
    </row>
    <row r="455" spans="2:6" x14ac:dyDescent="0.2">
      <c r="B455" s="3"/>
      <c r="F455" s="3"/>
    </row>
    <row r="456" spans="2:6" x14ac:dyDescent="0.2">
      <c r="B456" s="3"/>
      <c r="F456" s="3"/>
    </row>
    <row r="457" spans="2:6" x14ac:dyDescent="0.2">
      <c r="B457" s="3"/>
      <c r="F457" s="3"/>
    </row>
    <row r="458" spans="2:6" x14ac:dyDescent="0.2">
      <c r="B458" s="3"/>
      <c r="F458" s="3"/>
    </row>
    <row r="459" spans="2:6" x14ac:dyDescent="0.2">
      <c r="B459" s="3"/>
      <c r="F459" s="3"/>
    </row>
    <row r="460" spans="2:6" x14ac:dyDescent="0.2">
      <c r="B460" s="3"/>
      <c r="F460" s="3"/>
    </row>
    <row r="461" spans="2:6" x14ac:dyDescent="0.2">
      <c r="B461" s="3"/>
      <c r="F461" s="3"/>
    </row>
    <row r="462" spans="2:6" x14ac:dyDescent="0.2">
      <c r="B462" s="3"/>
      <c r="F462" s="3"/>
    </row>
    <row r="463" spans="2:6" x14ac:dyDescent="0.2">
      <c r="B463" s="3"/>
      <c r="F463" s="3"/>
    </row>
    <row r="464" spans="2:6" x14ac:dyDescent="0.2">
      <c r="B464" s="3"/>
      <c r="F464" s="3"/>
    </row>
    <row r="465" spans="2:6" x14ac:dyDescent="0.2">
      <c r="B465" s="3"/>
      <c r="F465" s="3"/>
    </row>
    <row r="466" spans="2:6" x14ac:dyDescent="0.2">
      <c r="B466" s="3"/>
      <c r="F466" s="3"/>
    </row>
    <row r="467" spans="2:6" x14ac:dyDescent="0.2">
      <c r="B467" s="3"/>
      <c r="F467" s="3"/>
    </row>
    <row r="468" spans="2:6" x14ac:dyDescent="0.2">
      <c r="B468" s="3"/>
      <c r="F468" s="3"/>
    </row>
    <row r="469" spans="2:6" x14ac:dyDescent="0.2">
      <c r="B469" s="3"/>
      <c r="F469" s="3"/>
    </row>
    <row r="470" spans="2:6" x14ac:dyDescent="0.2">
      <c r="B470" s="3"/>
      <c r="F470" s="3"/>
    </row>
    <row r="471" spans="2:6" x14ac:dyDescent="0.2">
      <c r="B471" s="3"/>
      <c r="F471" s="3"/>
    </row>
    <row r="472" spans="2:6" x14ac:dyDescent="0.2">
      <c r="B472" s="3"/>
      <c r="F472" s="3"/>
    </row>
    <row r="473" spans="2:6" x14ac:dyDescent="0.2">
      <c r="B473" s="3"/>
      <c r="F473" s="3"/>
    </row>
    <row r="474" spans="2:6" x14ac:dyDescent="0.2">
      <c r="B474" s="3"/>
      <c r="F474" s="3"/>
    </row>
    <row r="475" spans="2:6" x14ac:dyDescent="0.2">
      <c r="B475" s="3"/>
      <c r="F475" s="3"/>
    </row>
    <row r="476" spans="2:6" x14ac:dyDescent="0.2">
      <c r="B476" s="3"/>
      <c r="F476" s="3"/>
    </row>
    <row r="477" spans="2:6" x14ac:dyDescent="0.2">
      <c r="B477" s="3"/>
      <c r="F477" s="3"/>
    </row>
    <row r="478" spans="2:6" x14ac:dyDescent="0.2">
      <c r="B478" s="3"/>
      <c r="F478" s="3"/>
    </row>
    <row r="479" spans="2:6" x14ac:dyDescent="0.2">
      <c r="B479" s="3"/>
      <c r="F479" s="3"/>
    </row>
    <row r="480" spans="2:6" x14ac:dyDescent="0.2">
      <c r="B480" s="3"/>
      <c r="F480" s="3"/>
    </row>
    <row r="481" spans="2:6" x14ac:dyDescent="0.2">
      <c r="B481" s="3"/>
      <c r="F481" s="3"/>
    </row>
    <row r="482" spans="2:6" x14ac:dyDescent="0.2">
      <c r="B482" s="3"/>
      <c r="F482" s="3"/>
    </row>
    <row r="483" spans="2:6" x14ac:dyDescent="0.2">
      <c r="B483" s="3"/>
      <c r="F483" s="3"/>
    </row>
    <row r="484" spans="2:6" x14ac:dyDescent="0.2">
      <c r="B484" s="3"/>
      <c r="F484" s="3"/>
    </row>
    <row r="485" spans="2:6" x14ac:dyDescent="0.2">
      <c r="B485" s="3"/>
      <c r="F485" s="3"/>
    </row>
    <row r="486" spans="2:6" x14ac:dyDescent="0.2">
      <c r="B486" s="3"/>
      <c r="F486" s="3"/>
    </row>
    <row r="487" spans="2:6" x14ac:dyDescent="0.2">
      <c r="B487" s="3"/>
      <c r="F487" s="3"/>
    </row>
    <row r="488" spans="2:6" x14ac:dyDescent="0.2">
      <c r="B488" s="3"/>
      <c r="F488" s="3"/>
    </row>
    <row r="489" spans="2:6" x14ac:dyDescent="0.2">
      <c r="B489" s="3"/>
      <c r="F489" s="3"/>
    </row>
    <row r="490" spans="2:6" x14ac:dyDescent="0.2">
      <c r="B490" s="3"/>
      <c r="F490" s="3"/>
    </row>
    <row r="491" spans="2:6" x14ac:dyDescent="0.2">
      <c r="B491" s="3"/>
      <c r="F491" s="3"/>
    </row>
    <row r="492" spans="2:6" x14ac:dyDescent="0.2">
      <c r="B492" s="3"/>
      <c r="F492" s="3"/>
    </row>
    <row r="493" spans="2:6" x14ac:dyDescent="0.2">
      <c r="B493" s="3"/>
      <c r="F493" s="3"/>
    </row>
    <row r="494" spans="2:6" x14ac:dyDescent="0.2">
      <c r="B494" s="3"/>
      <c r="F494" s="3"/>
    </row>
    <row r="495" spans="2:6" x14ac:dyDescent="0.2">
      <c r="B495" s="3"/>
      <c r="F495" s="3"/>
    </row>
    <row r="496" spans="2:6" x14ac:dyDescent="0.2">
      <c r="B496" s="3"/>
      <c r="F496" s="3"/>
    </row>
    <row r="497" spans="2:6" x14ac:dyDescent="0.2">
      <c r="B497" s="3"/>
      <c r="F497" s="3"/>
    </row>
    <row r="498" spans="2:6" x14ac:dyDescent="0.2">
      <c r="B498" s="3"/>
      <c r="F498" s="3"/>
    </row>
    <row r="499" spans="2:6" x14ac:dyDescent="0.2">
      <c r="B499" s="3"/>
      <c r="F499" s="3"/>
    </row>
    <row r="500" spans="2:6" x14ac:dyDescent="0.2">
      <c r="B500" s="3"/>
      <c r="F500" s="3"/>
    </row>
    <row r="501" spans="2:6" x14ac:dyDescent="0.2">
      <c r="B501" s="3"/>
      <c r="F501" s="3"/>
    </row>
    <row r="502" spans="2:6" x14ac:dyDescent="0.2">
      <c r="B502" s="3"/>
      <c r="F502" s="3"/>
    </row>
    <row r="503" spans="2:6" x14ac:dyDescent="0.2">
      <c r="B503" s="3"/>
      <c r="F503" s="3"/>
    </row>
    <row r="504" spans="2:6" x14ac:dyDescent="0.2">
      <c r="B504" s="3"/>
      <c r="F504" s="3"/>
    </row>
    <row r="505" spans="2:6" x14ac:dyDescent="0.2">
      <c r="B505" s="3"/>
      <c r="F505" s="3"/>
    </row>
    <row r="506" spans="2:6" x14ac:dyDescent="0.2">
      <c r="B506" s="3"/>
      <c r="F506" s="3"/>
    </row>
    <row r="507" spans="2:6" x14ac:dyDescent="0.2">
      <c r="B507" s="3"/>
      <c r="F507" s="3"/>
    </row>
    <row r="508" spans="2:6" x14ac:dyDescent="0.2">
      <c r="B508" s="3"/>
      <c r="F508" s="3"/>
    </row>
    <row r="509" spans="2:6" x14ac:dyDescent="0.2">
      <c r="B509" s="3"/>
      <c r="F509" s="3"/>
    </row>
    <row r="510" spans="2:6" x14ac:dyDescent="0.2">
      <c r="B510" s="3"/>
      <c r="F510" s="3"/>
    </row>
    <row r="511" spans="2:6" x14ac:dyDescent="0.2">
      <c r="B511" s="3"/>
      <c r="F511" s="3"/>
    </row>
    <row r="512" spans="2:6" x14ac:dyDescent="0.2">
      <c r="B512" s="3"/>
      <c r="F512" s="3"/>
    </row>
    <row r="513" spans="2:6" x14ac:dyDescent="0.2">
      <c r="B513" s="3"/>
      <c r="F513" s="3"/>
    </row>
    <row r="514" spans="2:6" x14ac:dyDescent="0.2">
      <c r="B514" s="3"/>
      <c r="F514" s="3"/>
    </row>
    <row r="515" spans="2:6" x14ac:dyDescent="0.2">
      <c r="B515" s="3"/>
      <c r="F515" s="3"/>
    </row>
    <row r="516" spans="2:6" x14ac:dyDescent="0.2">
      <c r="B516" s="3"/>
      <c r="F516" s="3"/>
    </row>
    <row r="517" spans="2:6" x14ac:dyDescent="0.2">
      <c r="B517" s="3"/>
      <c r="F517" s="3"/>
    </row>
    <row r="518" spans="2:6" x14ac:dyDescent="0.2">
      <c r="B518" s="3"/>
      <c r="F518" s="3"/>
    </row>
    <row r="519" spans="2:6" x14ac:dyDescent="0.2">
      <c r="B519" s="3"/>
      <c r="F519" s="3"/>
    </row>
    <row r="520" spans="2:6" x14ac:dyDescent="0.2">
      <c r="B520" s="3"/>
      <c r="F520" s="3"/>
    </row>
    <row r="521" spans="2:6" x14ac:dyDescent="0.2">
      <c r="B521" s="3"/>
      <c r="F521" s="3"/>
    </row>
    <row r="522" spans="2:6" x14ac:dyDescent="0.2">
      <c r="B522" s="3"/>
      <c r="F522" s="3"/>
    </row>
    <row r="523" spans="2:6" x14ac:dyDescent="0.2">
      <c r="B523" s="3"/>
      <c r="F523" s="3"/>
    </row>
    <row r="524" spans="2:6" x14ac:dyDescent="0.2">
      <c r="B524" s="3"/>
      <c r="F524" s="3"/>
    </row>
    <row r="525" spans="2:6" x14ac:dyDescent="0.2">
      <c r="B525" s="3"/>
      <c r="F525" s="3"/>
    </row>
    <row r="526" spans="2:6" x14ac:dyDescent="0.2">
      <c r="B526" s="3"/>
      <c r="F526" s="3"/>
    </row>
    <row r="527" spans="2:6" x14ac:dyDescent="0.2">
      <c r="B527" s="3"/>
      <c r="F527" s="3"/>
    </row>
    <row r="528" spans="2:6" x14ac:dyDescent="0.2">
      <c r="B528" s="3"/>
      <c r="F528" s="3"/>
    </row>
    <row r="529" spans="2:6" x14ac:dyDescent="0.2">
      <c r="B529" s="3"/>
      <c r="F529" s="3"/>
    </row>
    <row r="530" spans="2:6" x14ac:dyDescent="0.2">
      <c r="B530" s="3"/>
      <c r="F530" s="3"/>
    </row>
    <row r="531" spans="2:6" x14ac:dyDescent="0.2">
      <c r="B531" s="3"/>
      <c r="F531" s="3"/>
    </row>
    <row r="532" spans="2:6" x14ac:dyDescent="0.2">
      <c r="B532" s="3"/>
      <c r="F532" s="3"/>
    </row>
    <row r="533" spans="2:6" x14ac:dyDescent="0.2">
      <c r="B533" s="3"/>
      <c r="F533" s="3"/>
    </row>
    <row r="534" spans="2:6" x14ac:dyDescent="0.2">
      <c r="B534" s="3"/>
      <c r="F534" s="3"/>
    </row>
    <row r="535" spans="2:6" x14ac:dyDescent="0.2">
      <c r="B535" s="3"/>
      <c r="F535" s="3"/>
    </row>
    <row r="536" spans="2:6" x14ac:dyDescent="0.2">
      <c r="B536" s="3"/>
      <c r="F536" s="3"/>
    </row>
    <row r="537" spans="2:6" x14ac:dyDescent="0.2">
      <c r="B537" s="3"/>
      <c r="F537" s="3"/>
    </row>
    <row r="538" spans="2:6" x14ac:dyDescent="0.2">
      <c r="B538" s="3"/>
      <c r="F538" s="3"/>
    </row>
    <row r="539" spans="2:6" x14ac:dyDescent="0.2">
      <c r="B539" s="3"/>
      <c r="F539" s="3"/>
    </row>
    <row r="540" spans="2:6" x14ac:dyDescent="0.2">
      <c r="B540" s="3"/>
      <c r="F540" s="3"/>
    </row>
    <row r="541" spans="2:6" x14ac:dyDescent="0.2">
      <c r="B541" s="3"/>
      <c r="F541" s="3"/>
    </row>
    <row r="542" spans="2:6" x14ac:dyDescent="0.2">
      <c r="B542" s="3"/>
      <c r="F542" s="3"/>
    </row>
    <row r="543" spans="2:6" x14ac:dyDescent="0.2">
      <c r="B543" s="3"/>
      <c r="F543" s="3"/>
    </row>
    <row r="544" spans="2:6" x14ac:dyDescent="0.2">
      <c r="B544" s="3"/>
      <c r="F544" s="3"/>
    </row>
    <row r="545" spans="2:6" x14ac:dyDescent="0.2">
      <c r="B545" s="3"/>
      <c r="F545" s="3"/>
    </row>
    <row r="546" spans="2:6" x14ac:dyDescent="0.2">
      <c r="B546" s="3"/>
      <c r="F546" s="3"/>
    </row>
    <row r="547" spans="2:6" x14ac:dyDescent="0.2">
      <c r="B547" s="3"/>
      <c r="F547" s="3"/>
    </row>
    <row r="548" spans="2:6" x14ac:dyDescent="0.2">
      <c r="B548" s="3"/>
      <c r="F548" s="3"/>
    </row>
    <row r="549" spans="2:6" x14ac:dyDescent="0.2">
      <c r="B549" s="3"/>
      <c r="F549" s="3"/>
    </row>
    <row r="550" spans="2:6" x14ac:dyDescent="0.2">
      <c r="B550" s="3"/>
      <c r="F550" s="3"/>
    </row>
    <row r="551" spans="2:6" x14ac:dyDescent="0.2">
      <c r="B551" s="3"/>
      <c r="F551" s="3"/>
    </row>
    <row r="552" spans="2:6" x14ac:dyDescent="0.2">
      <c r="B552" s="3"/>
      <c r="F552" s="3"/>
    </row>
    <row r="553" spans="2:6" x14ac:dyDescent="0.2">
      <c r="B553" s="3"/>
      <c r="F553" s="3"/>
    </row>
    <row r="554" spans="2:6" x14ac:dyDescent="0.2">
      <c r="B554" s="3"/>
      <c r="F554" s="3"/>
    </row>
    <row r="555" spans="2:6" x14ac:dyDescent="0.2">
      <c r="B555" s="3"/>
      <c r="F555" s="3"/>
    </row>
    <row r="556" spans="2:6" x14ac:dyDescent="0.2">
      <c r="B556" s="3"/>
      <c r="F556" s="3"/>
    </row>
    <row r="557" spans="2:6" x14ac:dyDescent="0.2">
      <c r="B557" s="3"/>
      <c r="F557" s="3"/>
    </row>
    <row r="558" spans="2:6" x14ac:dyDescent="0.2">
      <c r="B558" s="3"/>
      <c r="F558" s="3"/>
    </row>
    <row r="559" spans="2:6" x14ac:dyDescent="0.2">
      <c r="B559" s="3"/>
      <c r="F559" s="3"/>
    </row>
    <row r="560" spans="2:6" x14ac:dyDescent="0.2">
      <c r="B560" s="3"/>
      <c r="F560" s="3"/>
    </row>
    <row r="561" spans="2:6" x14ac:dyDescent="0.2">
      <c r="B561" s="3"/>
      <c r="F561" s="3"/>
    </row>
    <row r="562" spans="2:6" x14ac:dyDescent="0.2">
      <c r="B562" s="3"/>
      <c r="F562" s="3"/>
    </row>
    <row r="563" spans="2:6" x14ac:dyDescent="0.2">
      <c r="B563" s="3"/>
      <c r="F563" s="3"/>
    </row>
    <row r="564" spans="2:6" x14ac:dyDescent="0.2">
      <c r="B564" s="3"/>
      <c r="F564" s="3"/>
    </row>
    <row r="565" spans="2:6" x14ac:dyDescent="0.2">
      <c r="B565" s="3"/>
      <c r="F565" s="3"/>
    </row>
    <row r="566" spans="2:6" x14ac:dyDescent="0.2">
      <c r="B566" s="3"/>
      <c r="F566" s="3"/>
    </row>
    <row r="567" spans="2:6" x14ac:dyDescent="0.2">
      <c r="B567" s="3"/>
      <c r="F567" s="3"/>
    </row>
    <row r="568" spans="2:6" x14ac:dyDescent="0.2">
      <c r="B568" s="3"/>
      <c r="F568" s="3"/>
    </row>
    <row r="569" spans="2:6" x14ac:dyDescent="0.2">
      <c r="B569" s="3"/>
      <c r="F569" s="3"/>
    </row>
    <row r="570" spans="2:6" x14ac:dyDescent="0.2">
      <c r="B570" s="3"/>
      <c r="F570" s="3"/>
    </row>
    <row r="571" spans="2:6" x14ac:dyDescent="0.2">
      <c r="B571" s="3"/>
      <c r="F571" s="3"/>
    </row>
    <row r="572" spans="2:6" x14ac:dyDescent="0.2">
      <c r="B572" s="3"/>
      <c r="F572" s="3"/>
    </row>
    <row r="573" spans="2:6" x14ac:dyDescent="0.2">
      <c r="B573" s="3"/>
      <c r="F573" s="3"/>
    </row>
    <row r="574" spans="2:6" x14ac:dyDescent="0.2">
      <c r="B574" s="3"/>
      <c r="F574" s="3"/>
    </row>
    <row r="575" spans="2:6" x14ac:dyDescent="0.2">
      <c r="B575" s="3"/>
      <c r="F575" s="3"/>
    </row>
    <row r="576" spans="2:6" x14ac:dyDescent="0.2">
      <c r="B576" s="3"/>
      <c r="F576" s="3"/>
    </row>
    <row r="577" spans="2:6" x14ac:dyDescent="0.2">
      <c r="B577" s="3"/>
      <c r="F577" s="3"/>
    </row>
    <row r="578" spans="2:6" x14ac:dyDescent="0.2">
      <c r="B578" s="3"/>
      <c r="F578" s="3"/>
    </row>
    <row r="579" spans="2:6" x14ac:dyDescent="0.2">
      <c r="B579" s="3"/>
      <c r="F579" s="3"/>
    </row>
    <row r="580" spans="2:6" x14ac:dyDescent="0.2">
      <c r="B580" s="3"/>
      <c r="F580" s="3"/>
    </row>
    <row r="581" spans="2:6" x14ac:dyDescent="0.2">
      <c r="B581" s="3"/>
      <c r="F581" s="3"/>
    </row>
    <row r="582" spans="2:6" x14ac:dyDescent="0.2">
      <c r="B582" s="3"/>
      <c r="F582" s="3"/>
    </row>
    <row r="583" spans="2:6" x14ac:dyDescent="0.2">
      <c r="B583" s="3"/>
      <c r="F583" s="3"/>
    </row>
    <row r="584" spans="2:6" x14ac:dyDescent="0.2">
      <c r="B584" s="3"/>
      <c r="F584" s="3"/>
    </row>
    <row r="585" spans="2:6" x14ac:dyDescent="0.2">
      <c r="B585" s="3"/>
      <c r="F585" s="3"/>
    </row>
    <row r="586" spans="2:6" x14ac:dyDescent="0.2">
      <c r="B586" s="3"/>
      <c r="F586" s="3"/>
    </row>
    <row r="587" spans="2:6" x14ac:dyDescent="0.2">
      <c r="B587" s="3"/>
      <c r="F587" s="3"/>
    </row>
    <row r="588" spans="2:6" x14ac:dyDescent="0.2">
      <c r="B588" s="3"/>
      <c r="F588" s="3"/>
    </row>
    <row r="589" spans="2:6" x14ac:dyDescent="0.2">
      <c r="B589" s="3"/>
      <c r="F589" s="3"/>
    </row>
    <row r="590" spans="2:6" x14ac:dyDescent="0.2">
      <c r="B590" s="3"/>
      <c r="F590" s="3"/>
    </row>
    <row r="591" spans="2:6" x14ac:dyDescent="0.2">
      <c r="B591" s="3"/>
      <c r="F591" s="3"/>
    </row>
    <row r="592" spans="2:6" x14ac:dyDescent="0.2">
      <c r="B592" s="3"/>
      <c r="F592" s="3"/>
    </row>
    <row r="593" spans="2:6" x14ac:dyDescent="0.2">
      <c r="B593" s="3"/>
      <c r="F593" s="3"/>
    </row>
    <row r="594" spans="2:6" x14ac:dyDescent="0.2">
      <c r="B594" s="3"/>
      <c r="F594" s="3"/>
    </row>
    <row r="595" spans="2:6" x14ac:dyDescent="0.2">
      <c r="B595" s="3"/>
      <c r="F595" s="3"/>
    </row>
    <row r="596" spans="2:6" x14ac:dyDescent="0.2">
      <c r="B596" s="3"/>
      <c r="F596" s="3"/>
    </row>
    <row r="597" spans="2:6" x14ac:dyDescent="0.2">
      <c r="B597" s="3"/>
      <c r="F597" s="3"/>
    </row>
    <row r="598" spans="2:6" x14ac:dyDescent="0.2">
      <c r="B598" s="3"/>
      <c r="F598" s="3"/>
    </row>
    <row r="599" spans="2:6" x14ac:dyDescent="0.2">
      <c r="B599" s="3"/>
      <c r="F599" s="3"/>
    </row>
    <row r="600" spans="2:6" x14ac:dyDescent="0.2">
      <c r="B600" s="3"/>
      <c r="F600" s="3"/>
    </row>
    <row r="601" spans="2:6" x14ac:dyDescent="0.2">
      <c r="B601" s="3"/>
      <c r="F601" s="3"/>
    </row>
    <row r="602" spans="2:6" x14ac:dyDescent="0.2">
      <c r="B602" s="3"/>
      <c r="F602" s="3"/>
    </row>
    <row r="603" spans="2:6" x14ac:dyDescent="0.2">
      <c r="B603" s="3"/>
      <c r="F603" s="3"/>
    </row>
    <row r="604" spans="2:6" x14ac:dyDescent="0.2">
      <c r="B604" s="3"/>
      <c r="F604" s="3"/>
    </row>
    <row r="605" spans="2:6" x14ac:dyDescent="0.2">
      <c r="B605" s="3"/>
      <c r="F605" s="3"/>
    </row>
    <row r="606" spans="2:6" x14ac:dyDescent="0.2">
      <c r="B606" s="3"/>
      <c r="F606" s="3"/>
    </row>
    <row r="607" spans="2:6" x14ac:dyDescent="0.2">
      <c r="B607" s="3"/>
      <c r="F607" s="3"/>
    </row>
    <row r="608" spans="2:6" x14ac:dyDescent="0.2">
      <c r="B608" s="3"/>
      <c r="F608" s="3"/>
    </row>
    <row r="609" spans="2:6" x14ac:dyDescent="0.2">
      <c r="B609" s="3"/>
      <c r="F609" s="3"/>
    </row>
    <row r="610" spans="2:6" x14ac:dyDescent="0.2">
      <c r="B610" s="3"/>
      <c r="F610" s="3"/>
    </row>
    <row r="611" spans="2:6" x14ac:dyDescent="0.2">
      <c r="B611" s="3"/>
      <c r="F611" s="3"/>
    </row>
    <row r="612" spans="2:6" x14ac:dyDescent="0.2">
      <c r="B612" s="3"/>
      <c r="F612" s="3"/>
    </row>
    <row r="613" spans="2:6" x14ac:dyDescent="0.2">
      <c r="B613" s="3"/>
      <c r="F613" s="3"/>
    </row>
    <row r="614" spans="2:6" x14ac:dyDescent="0.2">
      <c r="B614" s="3"/>
      <c r="F614" s="3"/>
    </row>
    <row r="615" spans="2:6" x14ac:dyDescent="0.2">
      <c r="B615" s="3"/>
      <c r="F615" s="3"/>
    </row>
    <row r="616" spans="2:6" x14ac:dyDescent="0.2">
      <c r="B616" s="3"/>
      <c r="F616" s="3"/>
    </row>
    <row r="617" spans="2:6" x14ac:dyDescent="0.2">
      <c r="B617" s="3"/>
      <c r="F617" s="3"/>
    </row>
    <row r="618" spans="2:6" x14ac:dyDescent="0.2">
      <c r="B618" s="3"/>
      <c r="F618" s="3"/>
    </row>
    <row r="619" spans="2:6" x14ac:dyDescent="0.2">
      <c r="B619" s="3"/>
      <c r="F619" s="3"/>
    </row>
    <row r="620" spans="2:6" x14ac:dyDescent="0.2">
      <c r="B620" s="3"/>
      <c r="F620" s="3"/>
    </row>
    <row r="621" spans="2:6" x14ac:dyDescent="0.2">
      <c r="B621" s="3"/>
      <c r="F621" s="3"/>
    </row>
    <row r="622" spans="2:6" x14ac:dyDescent="0.2">
      <c r="B622" s="3"/>
      <c r="F622" s="3"/>
    </row>
    <row r="623" spans="2:6" x14ac:dyDescent="0.2">
      <c r="B623" s="3"/>
      <c r="F623" s="3"/>
    </row>
    <row r="624" spans="2:6" x14ac:dyDescent="0.2">
      <c r="B624" s="3"/>
      <c r="F624" s="3"/>
    </row>
    <row r="625" spans="2:6" x14ac:dyDescent="0.2">
      <c r="B625" s="3"/>
      <c r="F625" s="3"/>
    </row>
    <row r="626" spans="2:6" x14ac:dyDescent="0.2">
      <c r="B626" s="3"/>
      <c r="F626" s="3"/>
    </row>
    <row r="627" spans="2:6" x14ac:dyDescent="0.2">
      <c r="B627" s="3"/>
      <c r="F627" s="3"/>
    </row>
    <row r="628" spans="2:6" x14ac:dyDescent="0.2">
      <c r="B628" s="3"/>
      <c r="F628" s="3"/>
    </row>
    <row r="629" spans="2:6" x14ac:dyDescent="0.2">
      <c r="B629" s="3"/>
      <c r="F629" s="3"/>
    </row>
    <row r="630" spans="2:6" x14ac:dyDescent="0.2">
      <c r="B630" s="3"/>
      <c r="F630" s="3"/>
    </row>
    <row r="631" spans="2:6" x14ac:dyDescent="0.2">
      <c r="B631" s="3"/>
      <c r="F631" s="3"/>
    </row>
    <row r="632" spans="2:6" x14ac:dyDescent="0.2">
      <c r="B632" s="3"/>
      <c r="F632" s="3"/>
    </row>
    <row r="633" spans="2:6" x14ac:dyDescent="0.2">
      <c r="B633" s="3"/>
      <c r="F633" s="3"/>
    </row>
    <row r="634" spans="2:6" x14ac:dyDescent="0.2">
      <c r="B634" s="3"/>
      <c r="F634" s="3"/>
    </row>
    <row r="635" spans="2:6" x14ac:dyDescent="0.2">
      <c r="B635" s="3"/>
      <c r="F635" s="3"/>
    </row>
    <row r="636" spans="2:6" x14ac:dyDescent="0.2">
      <c r="B636" s="3"/>
      <c r="F636" s="3"/>
    </row>
    <row r="637" spans="2:6" x14ac:dyDescent="0.2">
      <c r="B637" s="3"/>
      <c r="F637" s="3"/>
    </row>
    <row r="638" spans="2:6" x14ac:dyDescent="0.2">
      <c r="B638" s="3"/>
      <c r="F638" s="3"/>
    </row>
    <row r="639" spans="2:6" x14ac:dyDescent="0.2">
      <c r="B639" s="3"/>
      <c r="F639" s="3"/>
    </row>
    <row r="640" spans="2:6" x14ac:dyDescent="0.2">
      <c r="B640" s="3"/>
      <c r="F640" s="3"/>
    </row>
    <row r="641" spans="2:6" x14ac:dyDescent="0.2">
      <c r="B641" s="3"/>
      <c r="F641" s="3"/>
    </row>
    <row r="642" spans="2:6" x14ac:dyDescent="0.2">
      <c r="B642" s="3"/>
      <c r="F642" s="3"/>
    </row>
    <row r="643" spans="2:6" x14ac:dyDescent="0.2">
      <c r="B643" s="3"/>
      <c r="F643" s="3"/>
    </row>
    <row r="644" spans="2:6" x14ac:dyDescent="0.2">
      <c r="B644" s="3"/>
      <c r="F644" s="3"/>
    </row>
    <row r="645" spans="2:6" x14ac:dyDescent="0.2">
      <c r="B645" s="3"/>
      <c r="F645" s="3"/>
    </row>
    <row r="646" spans="2:6" x14ac:dyDescent="0.2">
      <c r="B646" s="3"/>
      <c r="F646" s="3"/>
    </row>
    <row r="647" spans="2:6" x14ac:dyDescent="0.2">
      <c r="B647" s="3"/>
      <c r="F647" s="3"/>
    </row>
    <row r="648" spans="2:6" x14ac:dyDescent="0.2">
      <c r="B648" s="3"/>
      <c r="F648" s="3"/>
    </row>
    <row r="649" spans="2:6" x14ac:dyDescent="0.2">
      <c r="B649" s="3"/>
      <c r="F649" s="3"/>
    </row>
    <row r="650" spans="2:6" x14ac:dyDescent="0.2">
      <c r="B650" s="3"/>
      <c r="F650" s="3"/>
    </row>
    <row r="651" spans="2:6" x14ac:dyDescent="0.2">
      <c r="B651" s="3"/>
      <c r="F651" s="3"/>
    </row>
    <row r="652" spans="2:6" x14ac:dyDescent="0.2">
      <c r="B652" s="3"/>
      <c r="F652" s="3"/>
    </row>
    <row r="653" spans="2:6" x14ac:dyDescent="0.2">
      <c r="B653" s="3"/>
      <c r="F653" s="3"/>
    </row>
    <row r="654" spans="2:6" x14ac:dyDescent="0.2">
      <c r="B654" s="3"/>
      <c r="F654" s="3"/>
    </row>
    <row r="655" spans="2:6" x14ac:dyDescent="0.2">
      <c r="B655" s="3"/>
      <c r="F655" s="3"/>
    </row>
    <row r="656" spans="2:6" x14ac:dyDescent="0.2">
      <c r="B656" s="3"/>
      <c r="F656" s="3"/>
    </row>
    <row r="657" spans="2:6" x14ac:dyDescent="0.2">
      <c r="B657" s="3"/>
      <c r="F657" s="3"/>
    </row>
    <row r="658" spans="2:6" x14ac:dyDescent="0.2">
      <c r="B658" s="3"/>
      <c r="F658" s="3"/>
    </row>
    <row r="659" spans="2:6" x14ac:dyDescent="0.2">
      <c r="B659" s="3"/>
      <c r="F659" s="3"/>
    </row>
    <row r="660" spans="2:6" x14ac:dyDescent="0.2">
      <c r="B660" s="3"/>
      <c r="F660" s="3"/>
    </row>
    <row r="661" spans="2:6" x14ac:dyDescent="0.2">
      <c r="B661" s="3"/>
      <c r="F661" s="3"/>
    </row>
    <row r="662" spans="2:6" x14ac:dyDescent="0.2">
      <c r="B662" s="3"/>
      <c r="F662" s="3"/>
    </row>
    <row r="663" spans="2:6" x14ac:dyDescent="0.2">
      <c r="B663" s="3"/>
      <c r="F663" s="3"/>
    </row>
    <row r="664" spans="2:6" x14ac:dyDescent="0.2">
      <c r="B664" s="3"/>
      <c r="F664" s="3"/>
    </row>
    <row r="665" spans="2:6" x14ac:dyDescent="0.2">
      <c r="B665" s="3"/>
      <c r="F665" s="3"/>
    </row>
    <row r="666" spans="2:6" x14ac:dyDescent="0.2">
      <c r="B666" s="3"/>
      <c r="F666" s="3"/>
    </row>
    <row r="667" spans="2:6" x14ac:dyDescent="0.2">
      <c r="B667" s="3"/>
      <c r="F667" s="3"/>
    </row>
    <row r="668" spans="2:6" x14ac:dyDescent="0.2">
      <c r="B668" s="3"/>
      <c r="F668" s="3"/>
    </row>
    <row r="669" spans="2:6" x14ac:dyDescent="0.2">
      <c r="B669" s="3"/>
      <c r="F669" s="3"/>
    </row>
    <row r="670" spans="2:6" x14ac:dyDescent="0.2">
      <c r="B670" s="3"/>
      <c r="F670" s="3"/>
    </row>
    <row r="671" spans="2:6" x14ac:dyDescent="0.2">
      <c r="B671" s="3"/>
      <c r="F671" s="3"/>
    </row>
    <row r="672" spans="2:6" x14ac:dyDescent="0.2">
      <c r="B672" s="3"/>
      <c r="F672" s="3"/>
    </row>
    <row r="673" spans="2:6" x14ac:dyDescent="0.2">
      <c r="B673" s="3"/>
      <c r="F673" s="3"/>
    </row>
    <row r="674" spans="2:6" x14ac:dyDescent="0.2">
      <c r="B674" s="3"/>
      <c r="F674" s="3"/>
    </row>
    <row r="675" spans="2:6" x14ac:dyDescent="0.2">
      <c r="B675" s="3"/>
      <c r="F675" s="3"/>
    </row>
    <row r="676" spans="2:6" x14ac:dyDescent="0.2">
      <c r="B676" s="3"/>
      <c r="F676" s="3"/>
    </row>
    <row r="677" spans="2:6" x14ac:dyDescent="0.2">
      <c r="B677" s="3"/>
      <c r="F677" s="3"/>
    </row>
    <row r="678" spans="2:6" x14ac:dyDescent="0.2">
      <c r="B678" s="3"/>
      <c r="F678" s="3"/>
    </row>
    <row r="679" spans="2:6" x14ac:dyDescent="0.2">
      <c r="B679" s="3"/>
      <c r="F679" s="3"/>
    </row>
    <row r="680" spans="2:6" x14ac:dyDescent="0.2">
      <c r="B680" s="3"/>
      <c r="F680" s="3"/>
    </row>
    <row r="681" spans="2:6" x14ac:dyDescent="0.2">
      <c r="B681" s="3"/>
      <c r="F681" s="3"/>
    </row>
    <row r="682" spans="2:6" x14ac:dyDescent="0.2">
      <c r="B682" s="3"/>
      <c r="F682" s="3"/>
    </row>
    <row r="683" spans="2:6" x14ac:dyDescent="0.2">
      <c r="B683" s="3"/>
      <c r="F683" s="3"/>
    </row>
    <row r="684" spans="2:6" x14ac:dyDescent="0.2">
      <c r="B684" s="3"/>
      <c r="F684" s="3"/>
    </row>
    <row r="685" spans="2:6" x14ac:dyDescent="0.2">
      <c r="B685" s="3"/>
      <c r="F685" s="3"/>
    </row>
    <row r="686" spans="2:6" x14ac:dyDescent="0.2">
      <c r="B686" s="3"/>
      <c r="F686" s="3"/>
    </row>
    <row r="687" spans="2:6" x14ac:dyDescent="0.2">
      <c r="B687" s="3"/>
      <c r="F687" s="3"/>
    </row>
    <row r="688" spans="2:6" x14ac:dyDescent="0.2">
      <c r="B688" s="3"/>
      <c r="F688" s="3"/>
    </row>
    <row r="689" spans="2:6" x14ac:dyDescent="0.2">
      <c r="B689" s="3"/>
      <c r="F689" s="3"/>
    </row>
    <row r="690" spans="2:6" x14ac:dyDescent="0.2">
      <c r="B690" s="3"/>
      <c r="F690" s="3"/>
    </row>
    <row r="691" spans="2:6" x14ac:dyDescent="0.2">
      <c r="B691" s="3"/>
      <c r="F691" s="3"/>
    </row>
    <row r="692" spans="2:6" x14ac:dyDescent="0.2">
      <c r="B692" s="3"/>
      <c r="F692" s="3"/>
    </row>
    <row r="693" spans="2:6" x14ac:dyDescent="0.2">
      <c r="B693" s="3"/>
      <c r="F693" s="3"/>
    </row>
    <row r="694" spans="2:6" x14ac:dyDescent="0.2">
      <c r="B694" s="3"/>
      <c r="F694" s="3"/>
    </row>
    <row r="695" spans="2:6" x14ac:dyDescent="0.2">
      <c r="B695" s="3"/>
      <c r="F695" s="3"/>
    </row>
    <row r="696" spans="2:6" x14ac:dyDescent="0.2">
      <c r="B696" s="3"/>
      <c r="F696" s="3"/>
    </row>
    <row r="697" spans="2:6" x14ac:dyDescent="0.2">
      <c r="B697" s="3"/>
      <c r="F697" s="3"/>
    </row>
    <row r="698" spans="2:6" x14ac:dyDescent="0.2">
      <c r="B698" s="3"/>
      <c r="F698" s="3"/>
    </row>
    <row r="699" spans="2:6" x14ac:dyDescent="0.2">
      <c r="B699" s="3"/>
      <c r="F699" s="3"/>
    </row>
    <row r="700" spans="2:6" x14ac:dyDescent="0.2">
      <c r="B700" s="3"/>
      <c r="F700" s="3"/>
    </row>
    <row r="701" spans="2:6" x14ac:dyDescent="0.2">
      <c r="B701" s="3"/>
      <c r="F701" s="3"/>
    </row>
    <row r="702" spans="2:6" x14ac:dyDescent="0.2">
      <c r="B702" s="3"/>
      <c r="F702" s="3"/>
    </row>
    <row r="703" spans="2:6" x14ac:dyDescent="0.2">
      <c r="B703" s="3"/>
      <c r="F703" s="3"/>
    </row>
    <row r="704" spans="2:6" x14ac:dyDescent="0.2">
      <c r="B704" s="3"/>
      <c r="F704" s="3"/>
    </row>
    <row r="705" spans="2:6" x14ac:dyDescent="0.2">
      <c r="B705" s="3"/>
      <c r="F705" s="3"/>
    </row>
    <row r="706" spans="2:6" x14ac:dyDescent="0.2">
      <c r="B706" s="3"/>
      <c r="F706" s="3"/>
    </row>
    <row r="707" spans="2:6" x14ac:dyDescent="0.2">
      <c r="B707" s="3"/>
      <c r="F707" s="3"/>
    </row>
    <row r="708" spans="2:6" x14ac:dyDescent="0.2">
      <c r="B708" s="3"/>
      <c r="F708" s="3"/>
    </row>
    <row r="709" spans="2:6" x14ac:dyDescent="0.2">
      <c r="B709" s="3"/>
      <c r="F709" s="3"/>
    </row>
    <row r="710" spans="2:6" x14ac:dyDescent="0.2">
      <c r="B710" s="3"/>
      <c r="F710" s="3"/>
    </row>
    <row r="711" spans="2:6" x14ac:dyDescent="0.2">
      <c r="B711" s="3"/>
      <c r="F711" s="3"/>
    </row>
    <row r="712" spans="2:6" x14ac:dyDescent="0.2">
      <c r="B712" s="3"/>
      <c r="F712" s="3"/>
    </row>
    <row r="713" spans="2:6" x14ac:dyDescent="0.2">
      <c r="B713" s="3"/>
      <c r="F713" s="3"/>
    </row>
    <row r="714" spans="2:6" x14ac:dyDescent="0.2">
      <c r="B714" s="3"/>
      <c r="F714" s="3"/>
    </row>
    <row r="715" spans="2:6" x14ac:dyDescent="0.2">
      <c r="B715" s="3"/>
      <c r="F715" s="3"/>
    </row>
    <row r="716" spans="2:6" x14ac:dyDescent="0.2">
      <c r="B716" s="3"/>
      <c r="F716" s="3"/>
    </row>
    <row r="717" spans="2:6" x14ac:dyDescent="0.2">
      <c r="B717" s="3"/>
      <c r="F717" s="3"/>
    </row>
    <row r="718" spans="2:6" x14ac:dyDescent="0.2">
      <c r="B718" s="3"/>
      <c r="F718" s="3"/>
    </row>
    <row r="719" spans="2:6" x14ac:dyDescent="0.2">
      <c r="B719" s="3"/>
      <c r="F719" s="3"/>
    </row>
    <row r="720" spans="2:6" x14ac:dyDescent="0.2">
      <c r="B720" s="3"/>
      <c r="F720" s="3"/>
    </row>
    <row r="721" spans="2:6" x14ac:dyDescent="0.2">
      <c r="B721" s="3"/>
      <c r="F721" s="3"/>
    </row>
    <row r="722" spans="2:6" x14ac:dyDescent="0.2">
      <c r="B722" s="3"/>
      <c r="F722" s="3"/>
    </row>
    <row r="723" spans="2:6" x14ac:dyDescent="0.2">
      <c r="B723" s="3"/>
      <c r="F723" s="3"/>
    </row>
    <row r="724" spans="2:6" x14ac:dyDescent="0.2">
      <c r="B724" s="3"/>
      <c r="F724" s="3"/>
    </row>
    <row r="725" spans="2:6" x14ac:dyDescent="0.2">
      <c r="B725" s="3"/>
      <c r="F725" s="3"/>
    </row>
    <row r="726" spans="2:6" x14ac:dyDescent="0.2">
      <c r="B726" s="3"/>
      <c r="F726" s="3"/>
    </row>
    <row r="727" spans="2:6" x14ac:dyDescent="0.2">
      <c r="B727" s="3"/>
      <c r="F727" s="3"/>
    </row>
    <row r="728" spans="2:6" x14ac:dyDescent="0.2">
      <c r="B728" s="3"/>
      <c r="F728" s="3"/>
    </row>
    <row r="729" spans="2:6" x14ac:dyDescent="0.2">
      <c r="B729" s="3"/>
      <c r="F729" s="3"/>
    </row>
    <row r="730" spans="2:6" x14ac:dyDescent="0.2">
      <c r="B730" s="3"/>
      <c r="F730" s="3"/>
    </row>
    <row r="731" spans="2:6" x14ac:dyDescent="0.2">
      <c r="B731" s="3"/>
      <c r="F731" s="3"/>
    </row>
    <row r="732" spans="2:6" x14ac:dyDescent="0.2">
      <c r="B732" s="3"/>
      <c r="F732" s="3"/>
    </row>
    <row r="733" spans="2:6" x14ac:dyDescent="0.2">
      <c r="B733" s="3"/>
      <c r="F733" s="3"/>
    </row>
    <row r="734" spans="2:6" x14ac:dyDescent="0.2">
      <c r="B734" s="3"/>
      <c r="F734" s="3"/>
    </row>
    <row r="735" spans="2:6" x14ac:dyDescent="0.2">
      <c r="B735" s="3"/>
      <c r="F735" s="3"/>
    </row>
    <row r="736" spans="2:6" x14ac:dyDescent="0.2">
      <c r="B736" s="3"/>
      <c r="F736" s="3"/>
    </row>
    <row r="737" spans="2:6" x14ac:dyDescent="0.2">
      <c r="B737" s="3"/>
      <c r="F737" s="3"/>
    </row>
    <row r="738" spans="2:6" x14ac:dyDescent="0.2">
      <c r="B738" s="3"/>
      <c r="F738" s="3"/>
    </row>
    <row r="739" spans="2:6" x14ac:dyDescent="0.2">
      <c r="B739" s="3"/>
      <c r="F739" s="3"/>
    </row>
    <row r="740" spans="2:6" x14ac:dyDescent="0.2">
      <c r="B740" s="3"/>
      <c r="F740" s="3"/>
    </row>
    <row r="741" spans="2:6" x14ac:dyDescent="0.2">
      <c r="B741" s="3"/>
      <c r="F741" s="3"/>
    </row>
    <row r="742" spans="2:6" x14ac:dyDescent="0.2">
      <c r="B742" s="3"/>
      <c r="F742" s="3"/>
    </row>
    <row r="743" spans="2:6" x14ac:dyDescent="0.2">
      <c r="B743" s="3"/>
      <c r="F743" s="3"/>
    </row>
    <row r="744" spans="2:6" x14ac:dyDescent="0.2">
      <c r="B744" s="3"/>
      <c r="F744" s="3"/>
    </row>
    <row r="745" spans="2:6" x14ac:dyDescent="0.2">
      <c r="B745" s="3"/>
      <c r="F745" s="3"/>
    </row>
    <row r="746" spans="2:6" x14ac:dyDescent="0.2">
      <c r="B746" s="3"/>
      <c r="F746" s="3"/>
    </row>
    <row r="747" spans="2:6" x14ac:dyDescent="0.2">
      <c r="B747" s="3"/>
      <c r="F747" s="3"/>
    </row>
    <row r="748" spans="2:6" x14ac:dyDescent="0.2">
      <c r="B748" s="3"/>
      <c r="F748" s="3"/>
    </row>
    <row r="749" spans="2:6" x14ac:dyDescent="0.2">
      <c r="B749" s="3"/>
      <c r="F749" s="3"/>
    </row>
    <row r="750" spans="2:6" x14ac:dyDescent="0.2">
      <c r="B750" s="3"/>
      <c r="F750" s="3"/>
    </row>
    <row r="751" spans="2:6" x14ac:dyDescent="0.2">
      <c r="B751" s="3"/>
      <c r="F751" s="3"/>
    </row>
    <row r="752" spans="2:6" x14ac:dyDescent="0.2">
      <c r="B752" s="3"/>
      <c r="F752" s="3"/>
    </row>
    <row r="753" spans="2:6" x14ac:dyDescent="0.2">
      <c r="B753" s="3"/>
      <c r="F753" s="3"/>
    </row>
    <row r="754" spans="2:6" x14ac:dyDescent="0.2">
      <c r="B754" s="3"/>
      <c r="F754" s="3"/>
    </row>
    <row r="755" spans="2:6" x14ac:dyDescent="0.2">
      <c r="B755" s="3"/>
      <c r="F755" s="3"/>
    </row>
    <row r="756" spans="2:6" x14ac:dyDescent="0.2">
      <c r="B756" s="3"/>
      <c r="F756" s="3"/>
    </row>
    <row r="757" spans="2:6" x14ac:dyDescent="0.2">
      <c r="B757" s="3"/>
      <c r="F757" s="3"/>
    </row>
    <row r="758" spans="2:6" x14ac:dyDescent="0.2">
      <c r="B758" s="3"/>
      <c r="F758" s="3"/>
    </row>
    <row r="759" spans="2:6" x14ac:dyDescent="0.2">
      <c r="B759" s="3"/>
      <c r="F759" s="3"/>
    </row>
    <row r="760" spans="2:6" x14ac:dyDescent="0.2">
      <c r="B760" s="3"/>
      <c r="F760" s="3"/>
    </row>
    <row r="761" spans="2:6" x14ac:dyDescent="0.2">
      <c r="B761" s="3"/>
      <c r="F761" s="3"/>
    </row>
    <row r="762" spans="2:6" x14ac:dyDescent="0.2">
      <c r="B762" s="3"/>
      <c r="F762" s="3"/>
    </row>
    <row r="763" spans="2:6" x14ac:dyDescent="0.2">
      <c r="B763" s="3"/>
      <c r="F763" s="3"/>
    </row>
    <row r="764" spans="2:6" x14ac:dyDescent="0.2">
      <c r="B764" s="3"/>
      <c r="F764" s="3"/>
    </row>
    <row r="765" spans="2:6" x14ac:dyDescent="0.2">
      <c r="B765" s="3"/>
      <c r="F765" s="3"/>
    </row>
    <row r="766" spans="2:6" x14ac:dyDescent="0.2">
      <c r="B766" s="3"/>
      <c r="F766" s="3"/>
    </row>
    <row r="767" spans="2:6" x14ac:dyDescent="0.2">
      <c r="B767" s="3"/>
      <c r="F767" s="3"/>
    </row>
    <row r="768" spans="2:6" x14ac:dyDescent="0.2">
      <c r="B768" s="3"/>
      <c r="F768" s="3"/>
    </row>
    <row r="769" spans="2:6" x14ac:dyDescent="0.2">
      <c r="B769" s="3"/>
      <c r="F769" s="3"/>
    </row>
    <row r="770" spans="2:6" x14ac:dyDescent="0.2">
      <c r="B770" s="3"/>
      <c r="F770" s="3"/>
    </row>
    <row r="771" spans="2:6" x14ac:dyDescent="0.2">
      <c r="B771" s="3"/>
      <c r="F771" s="3"/>
    </row>
    <row r="772" spans="2:6" x14ac:dyDescent="0.2">
      <c r="B772" s="3"/>
      <c r="F772" s="3"/>
    </row>
    <row r="773" spans="2:6" x14ac:dyDescent="0.2">
      <c r="B773" s="3"/>
      <c r="F773" s="3"/>
    </row>
    <row r="774" spans="2:6" x14ac:dyDescent="0.2">
      <c r="B774" s="3"/>
      <c r="F774" s="3"/>
    </row>
    <row r="775" spans="2:6" x14ac:dyDescent="0.2">
      <c r="B775" s="3"/>
      <c r="F775" s="3"/>
    </row>
    <row r="776" spans="2:6" x14ac:dyDescent="0.2">
      <c r="B776" s="3"/>
      <c r="F776" s="3"/>
    </row>
    <row r="777" spans="2:6" x14ac:dyDescent="0.2">
      <c r="B777" s="3"/>
      <c r="F777" s="3"/>
    </row>
    <row r="778" spans="2:6" x14ac:dyDescent="0.2">
      <c r="B778" s="3"/>
      <c r="F778" s="3"/>
    </row>
    <row r="779" spans="2:6" x14ac:dyDescent="0.2">
      <c r="B779" s="3"/>
      <c r="F779" s="3"/>
    </row>
    <row r="780" spans="2:6" x14ac:dyDescent="0.2">
      <c r="B780" s="3"/>
      <c r="F780" s="3"/>
    </row>
    <row r="781" spans="2:6" x14ac:dyDescent="0.2">
      <c r="B781" s="3"/>
      <c r="F781" s="3"/>
    </row>
    <row r="782" spans="2:6" x14ac:dyDescent="0.2">
      <c r="B782" s="3"/>
      <c r="F782" s="3"/>
    </row>
    <row r="783" spans="2:6" x14ac:dyDescent="0.2">
      <c r="B783" s="3"/>
      <c r="F783" s="3"/>
    </row>
    <row r="784" spans="2:6" x14ac:dyDescent="0.2">
      <c r="B784" s="3"/>
      <c r="F784" s="3"/>
    </row>
    <row r="785" spans="2:6" x14ac:dyDescent="0.2">
      <c r="B785" s="3"/>
      <c r="F785" s="3"/>
    </row>
    <row r="786" spans="2:6" x14ac:dyDescent="0.2">
      <c r="B786" s="3"/>
      <c r="F786" s="3"/>
    </row>
    <row r="787" spans="2:6" x14ac:dyDescent="0.2">
      <c r="B787" s="3"/>
      <c r="F787" s="3"/>
    </row>
    <row r="788" spans="2:6" x14ac:dyDescent="0.2">
      <c r="B788" s="3"/>
      <c r="F788" s="3"/>
    </row>
    <row r="789" spans="2:6" x14ac:dyDescent="0.2">
      <c r="B789" s="3"/>
      <c r="F789" s="3"/>
    </row>
    <row r="790" spans="2:6" x14ac:dyDescent="0.2">
      <c r="B790" s="3"/>
      <c r="F790" s="3"/>
    </row>
    <row r="791" spans="2:6" x14ac:dyDescent="0.2">
      <c r="B791" s="3"/>
      <c r="F791" s="3"/>
    </row>
    <row r="792" spans="2:6" x14ac:dyDescent="0.2">
      <c r="B792" s="3"/>
      <c r="F792" s="3"/>
    </row>
    <row r="793" spans="2:6" x14ac:dyDescent="0.2">
      <c r="B793" s="3"/>
      <c r="F793" s="3"/>
    </row>
    <row r="794" spans="2:6" x14ac:dyDescent="0.2">
      <c r="B794" s="3"/>
      <c r="F794" s="3"/>
    </row>
    <row r="795" spans="2:6" x14ac:dyDescent="0.2">
      <c r="B795" s="3"/>
      <c r="F795" s="3"/>
    </row>
    <row r="796" spans="2:6" x14ac:dyDescent="0.2">
      <c r="B796" s="3"/>
      <c r="F796" s="3"/>
    </row>
    <row r="797" spans="2:6" x14ac:dyDescent="0.2">
      <c r="B797" s="3"/>
      <c r="F797" s="3"/>
    </row>
    <row r="798" spans="2:6" x14ac:dyDescent="0.2">
      <c r="B798" s="3"/>
      <c r="F798" s="3"/>
    </row>
    <row r="799" spans="2:6" x14ac:dyDescent="0.2">
      <c r="B799" s="3"/>
      <c r="F799" s="3"/>
    </row>
    <row r="800" spans="2:6" x14ac:dyDescent="0.2">
      <c r="B800" s="3"/>
      <c r="F800" s="3"/>
    </row>
    <row r="801" spans="2:6" x14ac:dyDescent="0.2">
      <c r="B801" s="3"/>
      <c r="F801" s="3"/>
    </row>
    <row r="802" spans="2:6" x14ac:dyDescent="0.2">
      <c r="B802" s="3"/>
      <c r="F802" s="3"/>
    </row>
    <row r="803" spans="2:6" x14ac:dyDescent="0.2">
      <c r="B803" s="3"/>
      <c r="F803" s="3"/>
    </row>
    <row r="804" spans="2:6" x14ac:dyDescent="0.2">
      <c r="B804" s="3"/>
      <c r="F804" s="3"/>
    </row>
    <row r="805" spans="2:6" x14ac:dyDescent="0.2">
      <c r="B805" s="3"/>
      <c r="F805" s="3"/>
    </row>
    <row r="806" spans="2:6" x14ac:dyDescent="0.2">
      <c r="B806" s="3"/>
      <c r="F806" s="3"/>
    </row>
    <row r="807" spans="2:6" x14ac:dyDescent="0.2">
      <c r="B807" s="3"/>
      <c r="F807" s="3"/>
    </row>
    <row r="808" spans="2:6" x14ac:dyDescent="0.2">
      <c r="B808" s="3"/>
      <c r="F808" s="3"/>
    </row>
    <row r="809" spans="2:6" x14ac:dyDescent="0.2">
      <c r="B809" s="3"/>
      <c r="F809" s="3"/>
    </row>
    <row r="810" spans="2:6" x14ac:dyDescent="0.2">
      <c r="B810" s="3"/>
      <c r="F810" s="3"/>
    </row>
    <row r="811" spans="2:6" x14ac:dyDescent="0.2">
      <c r="B811" s="3"/>
      <c r="F811" s="3"/>
    </row>
    <row r="812" spans="2:6" x14ac:dyDescent="0.2">
      <c r="B812" s="3"/>
      <c r="F812" s="3"/>
    </row>
    <row r="813" spans="2:6" x14ac:dyDescent="0.2">
      <c r="B813" s="3"/>
      <c r="F813" s="3"/>
    </row>
    <row r="814" spans="2:6" x14ac:dyDescent="0.2">
      <c r="B814" s="3"/>
      <c r="F814" s="3"/>
    </row>
    <row r="815" spans="2:6" x14ac:dyDescent="0.2">
      <c r="B815" s="3"/>
      <c r="F815" s="3"/>
    </row>
    <row r="816" spans="2:6" x14ac:dyDescent="0.2">
      <c r="B816" s="3"/>
      <c r="F816" s="3"/>
    </row>
    <row r="817" spans="2:6" x14ac:dyDescent="0.2">
      <c r="B817" s="3"/>
      <c r="F817" s="3"/>
    </row>
    <row r="818" spans="2:6" x14ac:dyDescent="0.2">
      <c r="B818" s="3"/>
      <c r="F818" s="3"/>
    </row>
    <row r="819" spans="2:6" x14ac:dyDescent="0.2">
      <c r="B819" s="3"/>
      <c r="F819" s="3"/>
    </row>
    <row r="820" spans="2:6" x14ac:dyDescent="0.2">
      <c r="B820" s="3"/>
      <c r="F820" s="3"/>
    </row>
    <row r="821" spans="2:6" x14ac:dyDescent="0.2">
      <c r="B821" s="3"/>
      <c r="F821" s="3"/>
    </row>
    <row r="822" spans="2:6" x14ac:dyDescent="0.2">
      <c r="B822" s="3"/>
      <c r="F822" s="3"/>
    </row>
    <row r="823" spans="2:6" x14ac:dyDescent="0.2">
      <c r="B823" s="3"/>
      <c r="F823" s="3"/>
    </row>
    <row r="824" spans="2:6" x14ac:dyDescent="0.2">
      <c r="B824" s="3"/>
      <c r="F824" s="3"/>
    </row>
    <row r="825" spans="2:6" x14ac:dyDescent="0.2">
      <c r="B825" s="3"/>
      <c r="F825" s="3"/>
    </row>
    <row r="826" spans="2:6" x14ac:dyDescent="0.2">
      <c r="B826" s="3"/>
      <c r="F826" s="3"/>
    </row>
    <row r="827" spans="2:6" x14ac:dyDescent="0.2">
      <c r="B827" s="3"/>
      <c r="F827" s="3"/>
    </row>
    <row r="828" spans="2:6" x14ac:dyDescent="0.2">
      <c r="B828" s="3"/>
      <c r="F828" s="3"/>
    </row>
    <row r="829" spans="2:6" x14ac:dyDescent="0.2">
      <c r="B829" s="3"/>
      <c r="F829" s="3"/>
    </row>
    <row r="830" spans="2:6" x14ac:dyDescent="0.2">
      <c r="B830" s="3"/>
      <c r="F830" s="3"/>
    </row>
    <row r="831" spans="2:6" x14ac:dyDescent="0.2">
      <c r="B831" s="3"/>
      <c r="F831" s="3"/>
    </row>
    <row r="832" spans="2:6" x14ac:dyDescent="0.2">
      <c r="B832" s="3"/>
      <c r="F832" s="3"/>
    </row>
    <row r="833" spans="2:6" x14ac:dyDescent="0.2">
      <c r="B833" s="3"/>
      <c r="F833" s="3"/>
    </row>
    <row r="834" spans="2:6" x14ac:dyDescent="0.2">
      <c r="B834" s="3"/>
      <c r="F834" s="3"/>
    </row>
    <row r="835" spans="2:6" x14ac:dyDescent="0.2">
      <c r="B835" s="3"/>
      <c r="F835" s="3"/>
    </row>
    <row r="836" spans="2:6" x14ac:dyDescent="0.2">
      <c r="B836" s="3"/>
      <c r="F836" s="3"/>
    </row>
    <row r="837" spans="2:6" x14ac:dyDescent="0.2">
      <c r="B837" s="3"/>
      <c r="F837" s="3"/>
    </row>
    <row r="838" spans="2:6" x14ac:dyDescent="0.2">
      <c r="B838" s="3"/>
      <c r="F838" s="3"/>
    </row>
    <row r="839" spans="2:6" x14ac:dyDescent="0.2">
      <c r="B839" s="3"/>
      <c r="F839" s="3"/>
    </row>
    <row r="840" spans="2:6" x14ac:dyDescent="0.2">
      <c r="B840" s="3"/>
      <c r="F840" s="3"/>
    </row>
    <row r="841" spans="2:6" x14ac:dyDescent="0.2">
      <c r="B841" s="3"/>
      <c r="F841" s="3"/>
    </row>
    <row r="842" spans="2:6" x14ac:dyDescent="0.2">
      <c r="B842" s="3"/>
      <c r="F842" s="3"/>
    </row>
    <row r="843" spans="2:6" x14ac:dyDescent="0.2">
      <c r="B843" s="3"/>
      <c r="F843" s="3"/>
    </row>
    <row r="844" spans="2:6" x14ac:dyDescent="0.2">
      <c r="B844" s="3"/>
      <c r="F844" s="3"/>
    </row>
    <row r="845" spans="2:6" x14ac:dyDescent="0.2">
      <c r="B845" s="3"/>
      <c r="F845" s="3"/>
    </row>
    <row r="846" spans="2:6" x14ac:dyDescent="0.2">
      <c r="B846" s="3"/>
      <c r="F846" s="3"/>
    </row>
    <row r="847" spans="2:6" x14ac:dyDescent="0.2">
      <c r="B847" s="3"/>
      <c r="F847" s="3"/>
    </row>
    <row r="848" spans="2:6" x14ac:dyDescent="0.2">
      <c r="B848" s="3"/>
      <c r="F848" s="3"/>
    </row>
    <row r="849" spans="2:6" x14ac:dyDescent="0.2">
      <c r="B849" s="3"/>
      <c r="F849" s="3"/>
    </row>
    <row r="850" spans="2:6" x14ac:dyDescent="0.2">
      <c r="B850" s="3"/>
      <c r="F850" s="3"/>
    </row>
    <row r="851" spans="2:6" x14ac:dyDescent="0.2">
      <c r="B851" s="3"/>
      <c r="F851" s="3"/>
    </row>
    <row r="852" spans="2:6" x14ac:dyDescent="0.2">
      <c r="B852" s="3"/>
      <c r="F852" s="3"/>
    </row>
    <row r="853" spans="2:6" x14ac:dyDescent="0.2">
      <c r="B853" s="3"/>
      <c r="F853" s="3"/>
    </row>
    <row r="854" spans="2:6" x14ac:dyDescent="0.2">
      <c r="B854" s="3"/>
      <c r="F854" s="3"/>
    </row>
    <row r="855" spans="2:6" x14ac:dyDescent="0.2">
      <c r="B855" s="3"/>
      <c r="F855" s="3"/>
    </row>
    <row r="856" spans="2:6" x14ac:dyDescent="0.2">
      <c r="B856" s="3"/>
      <c r="F856" s="3"/>
    </row>
    <row r="857" spans="2:6" x14ac:dyDescent="0.2">
      <c r="B857" s="3"/>
      <c r="F857" s="3"/>
    </row>
    <row r="858" spans="2:6" x14ac:dyDescent="0.2">
      <c r="B858" s="3"/>
      <c r="F858" s="3"/>
    </row>
    <row r="859" spans="2:6" x14ac:dyDescent="0.2">
      <c r="B859" s="3"/>
      <c r="F859" s="3"/>
    </row>
    <row r="860" spans="2:6" x14ac:dyDescent="0.2">
      <c r="B860" s="3"/>
      <c r="F860" s="3"/>
    </row>
    <row r="861" spans="2:6" x14ac:dyDescent="0.2">
      <c r="B861" s="3"/>
      <c r="F861" s="3"/>
    </row>
    <row r="862" spans="2:6" x14ac:dyDescent="0.2">
      <c r="B862" s="3"/>
      <c r="F862" s="3"/>
    </row>
    <row r="863" spans="2:6" x14ac:dyDescent="0.2">
      <c r="B863" s="3"/>
      <c r="F863" s="3"/>
    </row>
    <row r="864" spans="2:6" x14ac:dyDescent="0.2">
      <c r="B864" s="3"/>
      <c r="F864" s="3"/>
    </row>
    <row r="865" spans="2:6" x14ac:dyDescent="0.2">
      <c r="B865" s="3"/>
      <c r="F865" s="3"/>
    </row>
    <row r="866" spans="2:6" x14ac:dyDescent="0.2">
      <c r="B866" s="3"/>
      <c r="F866" s="3"/>
    </row>
    <row r="867" spans="2:6" x14ac:dyDescent="0.2">
      <c r="B867" s="3"/>
      <c r="F867" s="3"/>
    </row>
    <row r="868" spans="2:6" x14ac:dyDescent="0.2">
      <c r="B868" s="3"/>
      <c r="F868" s="3"/>
    </row>
    <row r="869" spans="2:6" x14ac:dyDescent="0.2">
      <c r="B869" s="3"/>
      <c r="F869" s="3"/>
    </row>
    <row r="870" spans="2:6" x14ac:dyDescent="0.2">
      <c r="B870" s="3"/>
      <c r="F870" s="3"/>
    </row>
    <row r="871" spans="2:6" x14ac:dyDescent="0.2">
      <c r="B871" s="3"/>
      <c r="F871" s="3"/>
    </row>
    <row r="872" spans="2:6" x14ac:dyDescent="0.2">
      <c r="B872" s="3"/>
      <c r="F872" s="3"/>
    </row>
    <row r="873" spans="2:6" x14ac:dyDescent="0.2">
      <c r="B873" s="3"/>
      <c r="F873" s="3"/>
    </row>
    <row r="874" spans="2:6" x14ac:dyDescent="0.2">
      <c r="B874" s="3"/>
      <c r="F874" s="3"/>
    </row>
    <row r="875" spans="2:6" x14ac:dyDescent="0.2">
      <c r="B875" s="3"/>
      <c r="F875" s="3"/>
    </row>
    <row r="876" spans="2:6" x14ac:dyDescent="0.2">
      <c r="B876" s="3"/>
      <c r="F876" s="3"/>
    </row>
    <row r="877" spans="2:6" x14ac:dyDescent="0.2">
      <c r="B877" s="3"/>
      <c r="F877" s="3"/>
    </row>
    <row r="878" spans="2:6" x14ac:dyDescent="0.2">
      <c r="B878" s="3"/>
      <c r="F878" s="3"/>
    </row>
    <row r="879" spans="2:6" x14ac:dyDescent="0.2">
      <c r="B879" s="3"/>
      <c r="F879" s="3"/>
    </row>
    <row r="880" spans="2:6" x14ac:dyDescent="0.2">
      <c r="B880" s="3"/>
      <c r="F880" s="3"/>
    </row>
    <row r="881" spans="2:6" x14ac:dyDescent="0.2">
      <c r="B881" s="3"/>
      <c r="F881" s="3"/>
    </row>
    <row r="882" spans="2:6" x14ac:dyDescent="0.2">
      <c r="B882" s="3"/>
      <c r="F882" s="3"/>
    </row>
    <row r="883" spans="2:6" x14ac:dyDescent="0.2">
      <c r="B883" s="3"/>
      <c r="F883" s="3"/>
    </row>
    <row r="884" spans="2:6" x14ac:dyDescent="0.2">
      <c r="B884" s="3"/>
      <c r="F884" s="3"/>
    </row>
    <row r="885" spans="2:6" x14ac:dyDescent="0.2">
      <c r="B885" s="3"/>
      <c r="F885" s="3"/>
    </row>
    <row r="886" spans="2:6" x14ac:dyDescent="0.2">
      <c r="B886" s="3"/>
      <c r="F886" s="3"/>
    </row>
    <row r="887" spans="2:6" x14ac:dyDescent="0.2">
      <c r="B887" s="3"/>
      <c r="F887" s="3"/>
    </row>
    <row r="888" spans="2:6" x14ac:dyDescent="0.2">
      <c r="B888" s="3"/>
      <c r="F888" s="3"/>
    </row>
    <row r="889" spans="2:6" x14ac:dyDescent="0.2">
      <c r="B889" s="3"/>
      <c r="F889" s="3"/>
    </row>
    <row r="890" spans="2:6" x14ac:dyDescent="0.2">
      <c r="B890" s="3"/>
      <c r="F890" s="3"/>
    </row>
    <row r="891" spans="2:6" x14ac:dyDescent="0.2">
      <c r="B891" s="3"/>
      <c r="F891" s="3"/>
    </row>
    <row r="892" spans="2:6" x14ac:dyDescent="0.2">
      <c r="B892" s="3"/>
      <c r="F892" s="3"/>
    </row>
    <row r="893" spans="2:6" x14ac:dyDescent="0.2">
      <c r="B893" s="3"/>
      <c r="F893" s="3"/>
    </row>
    <row r="894" spans="2:6" x14ac:dyDescent="0.2">
      <c r="B894" s="3"/>
      <c r="F894" s="3"/>
    </row>
    <row r="895" spans="2:6" x14ac:dyDescent="0.2">
      <c r="B895" s="3"/>
      <c r="F895" s="3"/>
    </row>
    <row r="896" spans="2:6" x14ac:dyDescent="0.2">
      <c r="B896" s="3"/>
      <c r="F896" s="3"/>
    </row>
  </sheetData>
  <phoneticPr fontId="8" type="noConversion"/>
  <hyperlinks>
    <hyperlink ref="P56" r:id="rId1" display="http://www.konkoly.hu/cgi-bin/IBVS?237" xr:uid="{00000000-0004-0000-0100-000000000000}"/>
    <hyperlink ref="P57" r:id="rId2" display="http://www.konkoly.hu/cgi-bin/IBVS?237" xr:uid="{00000000-0004-0000-0100-000001000000}"/>
    <hyperlink ref="P58" r:id="rId3" display="http://www.konkoly.hu/cgi-bin/IBVS?237" xr:uid="{00000000-0004-0000-0100-000002000000}"/>
    <hyperlink ref="P62" r:id="rId4" display="http://www.konkoly.hu/cgi-bin/IBVS?237" xr:uid="{00000000-0004-0000-0100-000003000000}"/>
    <hyperlink ref="P70" r:id="rId5" display="http://www.konkoly.hu/cgi-bin/IBVS?237" xr:uid="{00000000-0004-0000-0100-000004000000}"/>
    <hyperlink ref="P71" r:id="rId6" display="http://www.konkoly.hu/cgi-bin/IBVS?237" xr:uid="{00000000-0004-0000-0100-000005000000}"/>
    <hyperlink ref="P72" r:id="rId7" display="http://www.konkoly.hu/cgi-bin/IBVS?237" xr:uid="{00000000-0004-0000-0100-000006000000}"/>
    <hyperlink ref="P81" r:id="rId8" display="http://www.konkoly.hu/cgi-bin/IBVS?237" xr:uid="{00000000-0004-0000-0100-000007000000}"/>
    <hyperlink ref="P96" r:id="rId9" display="http://www.konkoly.hu/cgi-bin/IBVS?237" xr:uid="{00000000-0004-0000-0100-000008000000}"/>
    <hyperlink ref="P97" r:id="rId10" display="http://www.konkoly.hu/cgi-bin/IBVS?237" xr:uid="{00000000-0004-0000-0100-000009000000}"/>
    <hyperlink ref="P98" r:id="rId11" display="http://www.konkoly.hu/cgi-bin/IBVS?237" xr:uid="{00000000-0004-0000-0100-00000A000000}"/>
    <hyperlink ref="P99" r:id="rId12" display="http://www.konkoly.hu/cgi-bin/IBVS?237" xr:uid="{00000000-0004-0000-0100-00000B000000}"/>
    <hyperlink ref="P100" r:id="rId13" display="http://www.konkoly.hu/cgi-bin/IBVS?237" xr:uid="{00000000-0004-0000-0100-00000C000000}"/>
    <hyperlink ref="P101" r:id="rId14" display="http://www.konkoly.hu/cgi-bin/IBVS?237" xr:uid="{00000000-0004-0000-0100-00000D000000}"/>
    <hyperlink ref="P102" r:id="rId15" display="http://www.konkoly.hu/cgi-bin/IBVS?237" xr:uid="{00000000-0004-0000-0100-00000E000000}"/>
    <hyperlink ref="P103" r:id="rId16" display="http://www.konkoly.hu/cgi-bin/IBVS?237" xr:uid="{00000000-0004-0000-0100-00000F000000}"/>
    <hyperlink ref="P104" r:id="rId17" display="http://www.konkoly.hu/cgi-bin/IBVS?237" xr:uid="{00000000-0004-0000-0100-000010000000}"/>
    <hyperlink ref="P105" r:id="rId18" display="http://www.konkoly.hu/cgi-bin/IBVS?237" xr:uid="{00000000-0004-0000-0100-000011000000}"/>
    <hyperlink ref="P106" r:id="rId19" display="http://www.konkoly.hu/cgi-bin/IBVS?237" xr:uid="{00000000-0004-0000-0100-000012000000}"/>
    <hyperlink ref="P107" r:id="rId20" display="http://www.konkoly.hu/cgi-bin/IBVS?237" xr:uid="{00000000-0004-0000-0100-000013000000}"/>
    <hyperlink ref="P108" r:id="rId21" display="http://www.konkoly.hu/cgi-bin/IBVS?237" xr:uid="{00000000-0004-0000-0100-000014000000}"/>
    <hyperlink ref="P109" r:id="rId22" display="http://www.konkoly.hu/cgi-bin/IBVS?237" xr:uid="{00000000-0004-0000-0100-000015000000}"/>
    <hyperlink ref="P110" r:id="rId23" display="http://www.konkoly.hu/cgi-bin/IBVS?237" xr:uid="{00000000-0004-0000-0100-000016000000}"/>
    <hyperlink ref="P111" r:id="rId24" display="http://www.konkoly.hu/cgi-bin/IBVS?237" xr:uid="{00000000-0004-0000-0100-000017000000}"/>
    <hyperlink ref="P112" r:id="rId25" display="http://www.konkoly.hu/cgi-bin/IBVS?237" xr:uid="{00000000-0004-0000-0100-000018000000}"/>
    <hyperlink ref="P113" r:id="rId26" display="http://www.konkoly.hu/cgi-bin/IBVS?237" xr:uid="{00000000-0004-0000-0100-000019000000}"/>
    <hyperlink ref="P114" r:id="rId27" display="http://www.konkoly.hu/cgi-bin/IBVS?237" xr:uid="{00000000-0004-0000-0100-00001A000000}"/>
    <hyperlink ref="P115" r:id="rId28" display="http://www.konkoly.hu/cgi-bin/IBVS?237" xr:uid="{00000000-0004-0000-0100-00001B000000}"/>
    <hyperlink ref="P116" r:id="rId29" display="http://www.konkoly.hu/cgi-bin/IBVS?237" xr:uid="{00000000-0004-0000-0100-00001C000000}"/>
    <hyperlink ref="P11" r:id="rId30" display="http://www.konkoly.hu/cgi-bin/IBVS?5690" xr:uid="{00000000-0004-0000-0100-00001D000000}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2025-01-06T02:44:01Z</dcterms:modified>
</cp:coreProperties>
</file>