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A1AEFB6-838F-473E-9EA8-4B816E2DB8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I24" i="1" s="1"/>
  <c r="Q24" i="1"/>
  <c r="F14" i="1"/>
  <c r="C21" i="1"/>
  <c r="A21" i="1"/>
  <c r="Q23" i="1"/>
  <c r="F11" i="1"/>
  <c r="Q22" i="1"/>
  <c r="G11" i="1"/>
  <c r="E23" i="1"/>
  <c r="F23" i="1" s="1"/>
  <c r="G23" i="1" s="1"/>
  <c r="I23" i="1" s="1"/>
  <c r="C17" i="1"/>
  <c r="E21" i="1"/>
  <c r="F21" i="1"/>
  <c r="E22" i="1"/>
  <c r="F22" i="1" s="1"/>
  <c r="G22" i="1" s="1"/>
  <c r="I22" i="1" s="1"/>
  <c r="G21" i="1" l="1"/>
  <c r="Q21" i="1"/>
  <c r="R22" i="1"/>
  <c r="F15" i="1"/>
  <c r="C12" i="1"/>
  <c r="C11" i="1"/>
  <c r="C16" i="1" l="1"/>
  <c r="D18" i="1" s="1"/>
  <c r="H21" i="1"/>
  <c r="O24" i="1"/>
  <c r="O22" i="1"/>
  <c r="O23" i="1"/>
  <c r="C15" i="1"/>
  <c r="O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<sst xmlns="http://schemas.openxmlformats.org/spreadsheetml/2006/main" count="61" uniqueCount="53">
  <si>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</si>
  <si>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</si>
  <si>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</si>
  <si>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</si>
  <si>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</si>
  <si>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</si>
  <si>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</si>
  <si>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</si>
  <si>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</si>
  <si>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</si>
  <si>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</si>
  <si>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</si>
  <si>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</si>
  <si>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</si>
  <si>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</si>
  <si>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</si>
  <si>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</si>
  <si>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</si>
  <si>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</si>
  <si>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</si>
  <si>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</si>
  <si>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</si>
  <si>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</si>
  <si>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</si>
  <si>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</si>
  <si>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</si>
  <si>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</si>
  <si>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</si>
  <si>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</si>
  <si>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</si>
  <si>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</si>
  <si>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</si>
  <si>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</si>
  <si>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</si>
  <si>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 xml:space="preserve">IL Lib  / GSC 5588-0132 </t>
  </si>
  <si>
    <t>Lib_IL.xls</t>
  </si>
  <si>
    <t>EA</t>
  </si>
  <si>
    <t>IBVS 5557 Eph.</t>
  </si>
  <si>
    <t>IBVS 5557</t>
  </si>
  <si>
    <t>Lib</t>
  </si>
  <si>
    <t>I</t>
  </si>
  <si>
    <t>IBVS 5690</t>
  </si>
  <si>
    <t>OEJV 0172</t>
  </si>
  <si>
    <t>PE?</t>
  </si>
  <si>
    <t>CCD</t>
  </si>
  <si>
    <t>VSX</t>
  </si>
  <si>
    <t>JBAV 96</t>
  </si>
  <si>
    <t xml:space="preserve">Mag </t>
  </si>
  <si>
    <t>Add cycle</t>
  </si>
  <si>
    <t>Old Cycle</t>
  </si>
  <si>
    <t>Next ToM-P</t>
  </si>
  <si>
    <t>Next ToM-S</t>
  </si>
  <si>
    <t>7.56-7.84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</si>
</sst>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165" fontId="14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166" fontId="16" fillId="0" borderId="0" xfId="0" applyNumberFormat="1" applyFont="1" applyAlignment="1" applyProtection="1">
      <alignment horizontal="left" vertical="center" wrapText="1"/>
      <protection locked="0"/>
    </xf>
    <xf numFmtId="0" fontId="0" fillId="0" borderId="5" xfId="0" applyBorder="1" applyAlignment="1">
      <alignment vertical="center"/>
    </xf>
    <xf numFmtId="0" fontId="17" fillId="0" borderId="8" xfId="0" applyFont="1" applyBorder="1" applyAlignment="1">
      <alignment horizontal="right" vertical="center"/>
    </xf>
    <xf numFmtId="22" fontId="17" fillId="0" borderId="8" xfId="0" applyNumberFormat="1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22" fontId="18" fillId="0" borderId="9" xfId="0" applyNumberFormat="1" applyFont="1" applyBorder="1" applyAlignment="1">
      <alignment horizontal="right" vertical="center"/>
    </xf>
    <xf numFmtId="22" fontId="18" fillId="0" borderId="11" xfId="0" applyNumberFormat="1" applyFont="1" applyBorder="1" applyAlignment="1">
      <alignment horizontal="right" vertical="center"/>
    </xf>
    <xf numFmtId="0" fontId="15" fillId="2" borderId="7" xfId="0" applyFont="1" applyFill="1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IL  Lib - O-C Diagr.</a:t>
            </a:r>
          </a:p>
        </c:rich>
      </c:tx>
      <c:layout>
        <c:manualLayout>
          <c:xMode val="edge"/>
          <c:yMode val="edge"/>
          <c:x val="0.3939849624060150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1.5E-3</c:v>
                  </c:pt>
                  <c:pt idx="2">
                    <c:v>0.01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1.5E-3</c:v>
                  </c:pt>
                  <c:pt idx="2">
                    <c:v>0.01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881</c:v>
                </c:pt>
                <c:pt idx="2">
                  <c:v>1515</c:v>
                </c:pt>
                <c:pt idx="3">
                  <c:v>2087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24-41F1-B97A-9AF8F5D8676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0.01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0.01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881</c:v>
                </c:pt>
                <c:pt idx="2">
                  <c:v>1515</c:v>
                </c:pt>
                <c:pt idx="3">
                  <c:v>2087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5.3299999999580905E-3</c:v>
                </c:pt>
                <c:pt idx="2">
                  <c:v>9.4499999977415428E-3</c:v>
                </c:pt>
                <c:pt idx="3">
                  <c:v>-1.1900001773028634E-3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24-41F1-B97A-9AF8F5D8676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0.01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0.01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881</c:v>
                </c:pt>
                <c:pt idx="2">
                  <c:v>1515</c:v>
                </c:pt>
                <c:pt idx="3">
                  <c:v>2087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224-41F1-B97A-9AF8F5D8676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0.01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0.01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881</c:v>
                </c:pt>
                <c:pt idx="2">
                  <c:v>1515</c:v>
                </c:pt>
                <c:pt idx="3">
                  <c:v>2087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224-41F1-B97A-9AF8F5D8676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0.01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0.01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881</c:v>
                </c:pt>
                <c:pt idx="2">
                  <c:v>1515</c:v>
                </c:pt>
                <c:pt idx="3">
                  <c:v>2087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224-41F1-B97A-9AF8F5D8676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0.01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0.01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881</c:v>
                </c:pt>
                <c:pt idx="2">
                  <c:v>1515</c:v>
                </c:pt>
                <c:pt idx="3">
                  <c:v>2087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224-41F1-B97A-9AF8F5D8676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0.01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0.01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881</c:v>
                </c:pt>
                <c:pt idx="2">
                  <c:v>1515</c:v>
                </c:pt>
                <c:pt idx="3">
                  <c:v>2087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224-41F1-B97A-9AF8F5D8676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881</c:v>
                </c:pt>
                <c:pt idx="2">
                  <c:v>1515</c:v>
                </c:pt>
                <c:pt idx="3">
                  <c:v>2087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2.792045095161609E-3</c:v>
                </c:pt>
                <c:pt idx="1">
                  <c:v>3.2679815052486143E-3</c:v>
                </c:pt>
                <c:pt idx="2">
                  <c:v>3.6104828491704769E-3</c:v>
                </c:pt>
                <c:pt idx="3">
                  <c:v>3.91949037081607E-3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224-41F1-B97A-9AF8F5D86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095032"/>
        <c:axId val="1"/>
      </c:scatterChart>
      <c:valAx>
        <c:axId val="713095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0950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511278195488723"/>
          <c:y val="0.92375366568914952"/>
          <c:w val="0.6556390977443609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28575</xdr:rowOff>
    </xdr:from>
    <xdr:to>
      <xdr:col>17</xdr:col>
      <xdr:colOff>161925</xdr:colOff>
      <xdr:row>19</xdr:row>
      <xdr:rowOff>28575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E09361D-14D1-B91A-CA20-C57C5B206B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71093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34</v>
      </c>
      <c r="E1" s="4"/>
      <c r="F1" s="4" t="s">
        <v>35</v>
      </c>
      <c r="G1" s="2" t="s">
        <v>36</v>
      </c>
      <c r="H1" s="3" t="s">
        <v>37</v>
      </c>
      <c r="I1" s="2">
        <v>48443.842000000004</v>
      </c>
      <c r="J1" s="2">
        <v>5.7693700000000003</v>
      </c>
      <c r="K1" s="2" t="s">
        <v>38</v>
      </c>
      <c r="L1" s="2" t="s">
        <v>39</v>
      </c>
    </row>
    <row r="2" spans="1:12" s="5" customFormat="1" ht="12.95" customHeight="1" x14ac:dyDescent="0.2">
      <c r="A2" s="5" t="s">
        <v>22</v>
      </c>
      <c r="B2" s="5" t="s">
        <v>36</v>
      </c>
      <c r="D2" s="6" t="s">
        <v>39</v>
      </c>
      <c r="E2" s="5" t="s">
        <v>35</v>
      </c>
    </row>
    <row r="3" spans="1:12" s="5" customFormat="1" ht="12.95" customHeight="1" thickBot="1" x14ac:dyDescent="0.25"/>
    <row r="4" spans="1:12" s="5" customFormat="1" ht="12.95" customHeight="1" thickTop="1" thickBot="1" x14ac:dyDescent="0.25">
      <c r="A4" s="7" t="s">
        <v>37</v>
      </c>
      <c r="C4" s="8">
        <v>48443.842000000004</v>
      </c>
      <c r="D4" s="9">
        <v>5.7693700000000003</v>
      </c>
    </row>
    <row r="5" spans="1:12" s="5" customFormat="1" ht="12.95" customHeight="1" x14ac:dyDescent="0.2"/>
    <row r="6" spans="1:12" s="5" customFormat="1" ht="12.95" customHeight="1" x14ac:dyDescent="0.2">
      <c r="A6" s="10" t="s">
        <v>0</v>
      </c>
    </row>
    <row r="7" spans="1:12" s="5" customFormat="1" ht="12.95" customHeight="1" x14ac:dyDescent="0.2">
      <c r="A7" s="5" t="s">
        <v>1</v>
      </c>
      <c r="C7" s="5">
        <v>48443.842000000004</v>
      </c>
      <c r="D7" s="31" t="s">
        <v>45</v>
      </c>
    </row>
    <row r="8" spans="1:12" s="5" customFormat="1" ht="12.95" customHeight="1" x14ac:dyDescent="0.2">
      <c r="A8" s="5" t="s">
        <v>2</v>
      </c>
      <c r="C8" s="5">
        <v>5.7693700000000003</v>
      </c>
      <c r="D8" s="31" t="s">
        <v>45</v>
      </c>
    </row>
    <row r="9" spans="1:12" s="5" customFormat="1" ht="12.95" customHeight="1" x14ac:dyDescent="0.2">
      <c r="A9" s="7" t="s">
        <v>29</v>
      </c>
      <c r="C9" s="11">
        <v>-9.5</v>
      </c>
      <c r="D9" s="5" t="s">
        <v>30</v>
      </c>
    </row>
    <row r="10" spans="1:12" s="5" customFormat="1" ht="12.95" customHeight="1" thickBot="1" x14ac:dyDescent="0.25">
      <c r="C10" s="12" t="s">
        <v>18</v>
      </c>
      <c r="D10" s="12" t="s">
        <v>19</v>
      </c>
    </row>
    <row r="11" spans="1:12" s="5" customFormat="1" ht="12.95" customHeight="1" x14ac:dyDescent="0.2">
      <c r="A11" s="5" t="s">
        <v>14</v>
      </c>
      <c r="C11" s="13">
        <f ca="1">INTERCEPT(INDIRECT($G$11):G992,INDIRECT($F$11):F992)</f>
        <v>2.792045095161609E-3</v>
      </c>
      <c r="D11" s="14"/>
      <c r="F11" s="15" t="str">
        <f>"F"&amp;E19</f>
        <v>F21</v>
      </c>
      <c r="G11" s="13" t="str">
        <f>"G"&amp;E19</f>
        <v>G21</v>
      </c>
    </row>
    <row r="12" spans="1:12" s="5" customFormat="1" ht="12.95" customHeight="1" x14ac:dyDescent="0.2">
      <c r="A12" s="5" t="s">
        <v>15</v>
      </c>
      <c r="C12" s="13">
        <f ca="1">SLOPE(INDIRECT($G$11):G992,INDIRECT($F$11):F992)</f>
        <v>5.4022293993984692E-7</v>
      </c>
      <c r="D12" s="14"/>
      <c r="E12" s="39" t="s">
        <v>47</v>
      </c>
      <c r="F12" s="44" t="s">
        <v>52</v>
      </c>
    </row>
    <row r="13" spans="1:12" s="5" customFormat="1" ht="12.95" customHeight="1" x14ac:dyDescent="0.2">
      <c r="A13" s="5" t="s">
        <v>17</v>
      </c>
      <c r="C13" s="14" t="s">
        <v>12</v>
      </c>
      <c r="D13" s="14"/>
      <c r="E13" s="36" t="s">
        <v>48</v>
      </c>
      <c r="F13" s="40">
        <v>1</v>
      </c>
    </row>
    <row r="14" spans="1:12" s="5" customFormat="1" ht="12.95" customHeight="1" x14ac:dyDescent="0.2">
      <c r="E14" s="36" t="s">
        <v>31</v>
      </c>
      <c r="F14" s="41">
        <f ca="1">NOW()+15018.5+$C$9/24</f>
        <v>60681.657382523146</v>
      </c>
    </row>
    <row r="15" spans="1:12" s="5" customFormat="1" ht="12.95" customHeight="1" x14ac:dyDescent="0.2">
      <c r="A15" s="16" t="s">
        <v>16</v>
      </c>
      <c r="C15" s="17">
        <f ca="1">(C7+C11)+(C8+C12)*INT(MAX(F21:F3533))</f>
        <v>60484.521109490379</v>
      </c>
      <c r="D15" s="18"/>
      <c r="E15" s="36" t="s">
        <v>49</v>
      </c>
      <c r="F15" s="41">
        <f ca="1">ROUND(2*($F$14-$C$7)/$C$8,0)/2+$F$13</f>
        <v>2122</v>
      </c>
    </row>
    <row r="16" spans="1:12" s="5" customFormat="1" ht="12.95" customHeight="1" x14ac:dyDescent="0.2">
      <c r="A16" s="10" t="s">
        <v>3</v>
      </c>
      <c r="C16" s="19">
        <f ca="1">+C8+C12</f>
        <v>5.7693705402229405</v>
      </c>
      <c r="D16" s="18"/>
      <c r="E16" s="36" t="s">
        <v>32</v>
      </c>
      <c r="F16" s="41">
        <f ca="1">ROUND(2*($F$14-$C$15)/$C$16,0)/2+$F$13</f>
        <v>35</v>
      </c>
    </row>
    <row r="17" spans="1:18" s="5" customFormat="1" ht="12.95" customHeight="1" thickBot="1" x14ac:dyDescent="0.25">
      <c r="A17" s="18" t="s">
        <v>28</v>
      </c>
      <c r="C17" s="5">
        <f>COUNT(C21:C2191)</f>
        <v>4</v>
      </c>
      <c r="D17" s="18"/>
      <c r="E17" s="37" t="s">
        <v>50</v>
      </c>
      <c r="F17" s="42">
        <f ca="1">+$C$15+$C$16*$F$16-15018.5-$C$9/24</f>
        <v>45668.344911731518</v>
      </c>
    </row>
    <row r="18" spans="1:18" s="5" customFormat="1" ht="12.95" customHeight="1" thickTop="1" thickBot="1" x14ac:dyDescent="0.25">
      <c r="A18" s="10" t="s">
        <v>4</v>
      </c>
      <c r="C18" s="20">
        <f ca="1">+C15</f>
        <v>60484.521109490379</v>
      </c>
      <c r="D18" s="35">
        <f ca="1">+C16</f>
        <v>5.7693705402229405</v>
      </c>
      <c r="E18" s="38" t="s">
        <v>51</v>
      </c>
      <c r="F18" s="43">
        <f ca="1">+($C$15+$C$16*$F$16)-($C$16/2)-15018.5-$C$9/24</f>
        <v>45665.460226461408</v>
      </c>
    </row>
    <row r="19" spans="1:18" s="5" customFormat="1" ht="12.95" customHeight="1" thickTop="1" x14ac:dyDescent="0.2">
      <c r="A19" s="21" t="s">
        <v>33</v>
      </c>
      <c r="E19" s="22">
        <v>21</v>
      </c>
    </row>
    <row r="20" spans="1:18" s="5" customFormat="1" ht="12.95" customHeight="1" thickBot="1" x14ac:dyDescent="0.25">
      <c r="A20" s="12" t="s">
        <v>5</v>
      </c>
      <c r="B20" s="12" t="s">
        <v>6</v>
      </c>
      <c r="C20" s="12" t="s">
        <v>7</v>
      </c>
      <c r="D20" s="12" t="s">
        <v>11</v>
      </c>
      <c r="E20" s="12" t="s">
        <v>8</v>
      </c>
      <c r="F20" s="12" t="s">
        <v>9</v>
      </c>
      <c r="G20" s="12" t="s">
        <v>10</v>
      </c>
      <c r="H20" s="23" t="s">
        <v>27</v>
      </c>
      <c r="I20" s="23" t="s">
        <v>43</v>
      </c>
      <c r="J20" s="23" t="s">
        <v>44</v>
      </c>
      <c r="K20" s="23" t="s">
        <v>23</v>
      </c>
      <c r="L20" s="23" t="s">
        <v>24</v>
      </c>
      <c r="M20" s="23" t="s">
        <v>25</v>
      </c>
      <c r="N20" s="23" t="s">
        <v>26</v>
      </c>
      <c r="O20" s="23" t="s">
        <v>21</v>
      </c>
      <c r="P20" s="24" t="s">
        <v>20</v>
      </c>
      <c r="Q20" s="12" t="s">
        <v>13</v>
      </c>
    </row>
    <row r="21" spans="1:18" s="5" customFormat="1" ht="12.95" customHeight="1" x14ac:dyDescent="0.2">
      <c r="A21" s="5" t="str">
        <f>$D$7</f>
        <v>VSX</v>
      </c>
      <c r="C21" s="6">
        <f>+$C$7</f>
        <v>48443.842000000004</v>
      </c>
      <c r="D21" s="6" t="s">
        <v>12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2.792045095161609E-3</v>
      </c>
      <c r="Q21" s="25">
        <f>+C21-15018.5</f>
        <v>33425.342000000004</v>
      </c>
    </row>
    <row r="22" spans="1:18" s="5" customFormat="1" ht="12.95" customHeight="1" x14ac:dyDescent="0.2">
      <c r="A22" s="5" t="s">
        <v>41</v>
      </c>
      <c r="B22" s="26" t="s">
        <v>40</v>
      </c>
      <c r="C22" s="27">
        <v>53526.662300000004</v>
      </c>
      <c r="D22" s="27">
        <v>1.5E-3</v>
      </c>
      <c r="E22" s="5">
        <f>+(C22-C$7)/C$8</f>
        <v>881.00092384437107</v>
      </c>
      <c r="F22" s="5">
        <f>ROUND(2*E22,0)/2</f>
        <v>881</v>
      </c>
      <c r="G22" s="5">
        <f>+C22-(C$7+F22*C$8)</f>
        <v>5.3299999999580905E-3</v>
      </c>
      <c r="I22" s="5">
        <f>+G22</f>
        <v>5.3299999999580905E-3</v>
      </c>
      <c r="O22" s="5">
        <f ca="1">+C$11+C$12*$F22</f>
        <v>3.2679815052486143E-3</v>
      </c>
      <c r="Q22" s="25">
        <f>+C22-15018.5</f>
        <v>38508.162300000004</v>
      </c>
      <c r="R22" s="5" t="str">
        <f>IF(ABS(C22-C21)&lt;0.00001,1,"")</f>
        <v/>
      </c>
    </row>
    <row r="23" spans="1:18" s="5" customFormat="1" ht="12.95" customHeight="1" x14ac:dyDescent="0.2">
      <c r="A23" s="28" t="s">
        <v>42</v>
      </c>
      <c r="B23" s="29" t="s">
        <v>40</v>
      </c>
      <c r="C23" s="30">
        <v>57184.447</v>
      </c>
      <c r="D23" s="30">
        <v>0.01</v>
      </c>
      <c r="E23" s="5">
        <f>+(C23-C$7)/C$8</f>
        <v>1515.0016379604697</v>
      </c>
      <c r="F23" s="5">
        <f>ROUND(2*E23,0)/2</f>
        <v>1515</v>
      </c>
      <c r="G23" s="5">
        <f>+C23-(C$7+F23*C$8)</f>
        <v>9.4499999977415428E-3</v>
      </c>
      <c r="I23" s="5">
        <f>+G23</f>
        <v>9.4499999977415428E-3</v>
      </c>
      <c r="O23" s="5">
        <f ca="1">+C$11+C$12*$F23</f>
        <v>3.6104828491704769E-3</v>
      </c>
      <c r="Q23" s="25">
        <f>+C23-15018.5</f>
        <v>42165.947</v>
      </c>
    </row>
    <row r="24" spans="1:18" s="5" customFormat="1" ht="12.95" customHeight="1" x14ac:dyDescent="0.2">
      <c r="A24" s="32" t="s">
        <v>46</v>
      </c>
      <c r="B24" s="33" t="s">
        <v>40</v>
      </c>
      <c r="C24" s="34">
        <v>60484.515999999829</v>
      </c>
      <c r="D24" s="32">
        <v>5.0000000000000001E-3</v>
      </c>
      <c r="E24" s="5">
        <f>+(C24-C$7)/C$8</f>
        <v>2086.9997937382805</v>
      </c>
      <c r="F24" s="5">
        <f>ROUND(2*E24,0)/2</f>
        <v>2087</v>
      </c>
      <c r="G24" s="5">
        <f>+C24-(C$7+F24*C$8)</f>
        <v>-1.1900001773028634E-3</v>
      </c>
      <c r="I24" s="5">
        <f>+G24</f>
        <v>-1.1900001773028634E-3</v>
      </c>
      <c r="O24" s="5">
        <f ca="1">+C$11+C$12*$F24</f>
        <v>3.91949037081607E-3</v>
      </c>
      <c r="Q24" s="25">
        <f>+C24-15018.5</f>
        <v>45466.015999999829</v>
      </c>
    </row>
    <row r="25" spans="1:18" s="5" customFormat="1" ht="12.95" customHeight="1" x14ac:dyDescent="0.2">
      <c r="C25" s="6"/>
      <c r="D25" s="6"/>
      <c r="Q25" s="25"/>
    </row>
    <row r="26" spans="1:18" s="5" customFormat="1" ht="12.95" customHeight="1" x14ac:dyDescent="0.2">
      <c r="C26" s="6"/>
      <c r="D26" s="6"/>
      <c r="Q26" s="25"/>
    </row>
    <row r="27" spans="1:18" s="5" customFormat="1" ht="12.95" customHeight="1" x14ac:dyDescent="0.2">
      <c r="C27" s="6"/>
      <c r="D27" s="6"/>
      <c r="Q27" s="25"/>
    </row>
    <row r="28" spans="1:18" s="5" customFormat="1" ht="12.95" customHeight="1" x14ac:dyDescent="0.2">
      <c r="C28" s="6"/>
      <c r="D28" s="6"/>
      <c r="Q28" s="25"/>
    </row>
    <row r="29" spans="1:18" s="5" customFormat="1" ht="12.95" customHeight="1" x14ac:dyDescent="0.2">
      <c r="C29" s="6"/>
      <c r="D29" s="6"/>
      <c r="Q29" s="25"/>
    </row>
    <row r="30" spans="1:18" s="5" customFormat="1" ht="12.95" customHeight="1" x14ac:dyDescent="0.2">
      <c r="C30" s="6"/>
      <c r="D30" s="6"/>
      <c r="Q30" s="25"/>
    </row>
    <row r="31" spans="1:18" s="5" customFormat="1" ht="12.95" customHeight="1" x14ac:dyDescent="0.2">
      <c r="C31" s="6"/>
      <c r="D31" s="6"/>
      <c r="Q31" s="25"/>
    </row>
    <row r="32" spans="1:18" s="5" customFormat="1" ht="12.95" customHeight="1" x14ac:dyDescent="0.2">
      <c r="C32" s="6"/>
      <c r="D32" s="6"/>
      <c r="Q32" s="25"/>
    </row>
    <row r="33" spans="3:17" s="5" customFormat="1" ht="12.95" customHeight="1" x14ac:dyDescent="0.2">
      <c r="C33" s="6"/>
      <c r="D33" s="6"/>
      <c r="Q33" s="25"/>
    </row>
    <row r="34" spans="3:17" s="5" customFormat="1" ht="12.95" customHeight="1" x14ac:dyDescent="0.2">
      <c r="C34" s="6"/>
      <c r="D34" s="6"/>
    </row>
    <row r="35" spans="3:17" s="5" customFormat="1" ht="12.95" customHeight="1" x14ac:dyDescent="0.2">
      <c r="C35" s="6"/>
      <c r="D35" s="6"/>
    </row>
    <row r="36" spans="3:17" s="5" customFormat="1" ht="12.95" customHeight="1" x14ac:dyDescent="0.2">
      <c r="C36" s="6"/>
      <c r="D36" s="6"/>
    </row>
    <row r="37" spans="3:17" s="5" customFormat="1" ht="12.95" customHeight="1" x14ac:dyDescent="0.2">
      <c r="C37" s="6"/>
      <c r="D37" s="6"/>
    </row>
    <row r="38" spans="3:17" s="5" customFormat="1" ht="12.95" customHeight="1" x14ac:dyDescent="0.2">
      <c r="C38" s="6"/>
      <c r="D38" s="6"/>
    </row>
    <row r="39" spans="3:17" s="5" customFormat="1" ht="12.95" customHeight="1" x14ac:dyDescent="0.2">
      <c r="C39" s="6"/>
      <c r="D39" s="6"/>
    </row>
    <row r="40" spans="3:17" s="5" customFormat="1" ht="12.95" customHeight="1" x14ac:dyDescent="0.2">
      <c r="C40" s="6"/>
      <c r="D40" s="6"/>
    </row>
    <row r="41" spans="3:17" s="5" customFormat="1" ht="12.95" customHeight="1" x14ac:dyDescent="0.2">
      <c r="C41" s="6"/>
      <c r="D41" s="6"/>
    </row>
    <row r="42" spans="3:17" s="5" customFormat="1" ht="12.95" customHeight="1" x14ac:dyDescent="0.2">
      <c r="C42" s="6"/>
      <c r="D42" s="6"/>
    </row>
    <row r="43" spans="3:17" s="5" customFormat="1" ht="12.95" customHeight="1" x14ac:dyDescent="0.2">
      <c r="C43" s="6"/>
      <c r="D43" s="6"/>
    </row>
    <row r="44" spans="3:17" s="5" customFormat="1" ht="12.95" customHeight="1" x14ac:dyDescent="0.2">
      <c r="C44" s="6"/>
      <c r="D44" s="6"/>
    </row>
    <row r="45" spans="3:17" s="5" customFormat="1" ht="12.95" customHeight="1" x14ac:dyDescent="0.2">
      <c r="C45" s="6"/>
      <c r="D45" s="6"/>
    </row>
    <row r="46" spans="3:17" s="5" customFormat="1" ht="12.95" customHeight="1" x14ac:dyDescent="0.2">
      <c r="C46" s="6"/>
      <c r="D46" s="6"/>
    </row>
    <row r="47" spans="3:17" s="5" customFormat="1" ht="12.95" customHeight="1" x14ac:dyDescent="0.2">
      <c r="C47" s="6"/>
      <c r="D47" s="6"/>
    </row>
    <row r="48" spans="3:17" s="5" customFormat="1" ht="12.95" customHeight="1" x14ac:dyDescent="0.2">
      <c r="C48" s="6"/>
      <c r="D48" s="6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2025-01-06T02:46:37Z</dcterms:modified>
</cp:coreProperties>
</file>