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7B4FBBB-7F6B-4BAB-8E74-9B3173FD2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/>
  <c r="G42" i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/>
  <c r="G58" i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/>
  <c r="G74" i="1"/>
  <c r="L74" i="1" s="1"/>
  <c r="Q74" i="1"/>
  <c r="E75" i="1"/>
  <c r="F75" i="1" s="1"/>
  <c r="G75" i="1" s="1"/>
  <c r="L75" i="1" s="1"/>
  <c r="Q75" i="1"/>
  <c r="E76" i="1"/>
  <c r="F76" i="1" s="1"/>
  <c r="G76" i="1" s="1"/>
  <c r="L76" i="1" s="1"/>
  <c r="Q76" i="1"/>
  <c r="E77" i="1"/>
  <c r="F77" i="1" s="1"/>
  <c r="G77" i="1" s="1"/>
  <c r="L77" i="1" s="1"/>
  <c r="Q77" i="1"/>
  <c r="E78" i="1"/>
  <c r="F78" i="1" s="1"/>
  <c r="G78" i="1" s="1"/>
  <c r="L78" i="1" s="1"/>
  <c r="Q78" i="1"/>
  <c r="E79" i="1"/>
  <c r="F79" i="1"/>
  <c r="G79" i="1" s="1"/>
  <c r="L79" i="1" s="1"/>
  <c r="Q79" i="1"/>
  <c r="E80" i="1"/>
  <c r="F80" i="1" s="1"/>
  <c r="G80" i="1" s="1"/>
  <c r="L80" i="1" s="1"/>
  <c r="Q80" i="1"/>
  <c r="E81" i="1"/>
  <c r="F81" i="1" s="1"/>
  <c r="G81" i="1" s="1"/>
  <c r="L81" i="1" s="1"/>
  <c r="Q81" i="1"/>
  <c r="E82" i="1"/>
  <c r="F82" i="1" s="1"/>
  <c r="G82" i="1" s="1"/>
  <c r="L82" i="1" s="1"/>
  <c r="Q82" i="1"/>
  <c r="E83" i="1"/>
  <c r="F83" i="1" s="1"/>
  <c r="G83" i="1" s="1"/>
  <c r="L83" i="1" s="1"/>
  <c r="Q83" i="1"/>
  <c r="E84" i="1"/>
  <c r="F84" i="1"/>
  <c r="G84" i="1" s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/>
  <c r="G87" i="1" s="1"/>
  <c r="L87" i="1" s="1"/>
  <c r="Q87" i="1"/>
  <c r="E88" i="1"/>
  <c r="F88" i="1" s="1"/>
  <c r="G88" i="1" s="1"/>
  <c r="L88" i="1" s="1"/>
  <c r="Q88" i="1"/>
  <c r="E89" i="1"/>
  <c r="F89" i="1" s="1"/>
  <c r="G89" i="1" s="1"/>
  <c r="L89" i="1" s="1"/>
  <c r="Q89" i="1"/>
  <c r="E90" i="1"/>
  <c r="F90" i="1"/>
  <c r="G90" i="1"/>
  <c r="L90" i="1" s="1"/>
  <c r="Q90" i="1"/>
  <c r="E91" i="1"/>
  <c r="F91" i="1" s="1"/>
  <c r="G91" i="1" s="1"/>
  <c r="L91" i="1" s="1"/>
  <c r="Q91" i="1"/>
  <c r="E92" i="1"/>
  <c r="F92" i="1" s="1"/>
  <c r="G92" i="1" s="1"/>
  <c r="L92" i="1" s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5" i="1"/>
  <c r="F95" i="1"/>
  <c r="G95" i="1" s="1"/>
  <c r="L95" i="1" s="1"/>
  <c r="Q95" i="1"/>
  <c r="E96" i="1"/>
  <c r="F96" i="1" s="1"/>
  <c r="G96" i="1" s="1"/>
  <c r="L96" i="1" s="1"/>
  <c r="Q96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/>
  <c r="G101" i="1" s="1"/>
  <c r="L101" i="1" s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F14" i="1"/>
  <c r="E115" i="1"/>
  <c r="F115" i="1" s="1"/>
  <c r="G115" i="1" s="1"/>
  <c r="K115" i="1" s="1"/>
  <c r="Q115" i="1"/>
  <c r="Q112" i="1"/>
  <c r="Q110" i="1"/>
  <c r="Q113" i="1"/>
  <c r="Q114" i="1"/>
  <c r="Q109" i="1"/>
  <c r="Q111" i="1"/>
  <c r="D9" i="1"/>
  <c r="C9" i="1"/>
  <c r="Q106" i="1"/>
  <c r="Q107" i="1"/>
  <c r="Q108" i="1"/>
  <c r="Q104" i="1"/>
  <c r="Q105" i="1"/>
  <c r="Q97" i="1"/>
  <c r="Q22" i="1"/>
  <c r="E112" i="1"/>
  <c r="F112" i="1" s="1"/>
  <c r="G112" i="1" s="1"/>
  <c r="K112" i="1" s="1"/>
  <c r="C17" i="1"/>
  <c r="Q21" i="1"/>
  <c r="E111" i="1"/>
  <c r="F111" i="1" s="1"/>
  <c r="G111" i="1" s="1"/>
  <c r="K111" i="1" s="1"/>
  <c r="E104" i="1"/>
  <c r="F104" i="1" s="1"/>
  <c r="G104" i="1" s="1"/>
  <c r="J104" i="1" s="1"/>
  <c r="E21" i="1"/>
  <c r="F21" i="1" s="1"/>
  <c r="G21" i="1" s="1"/>
  <c r="H21" i="1" s="1"/>
  <c r="E22" i="1"/>
  <c r="F22" i="1" s="1"/>
  <c r="G22" i="1" s="1"/>
  <c r="H22" i="1" s="1"/>
  <c r="E114" i="1"/>
  <c r="F114" i="1" s="1"/>
  <c r="G114" i="1" s="1"/>
  <c r="K114" i="1" s="1"/>
  <c r="E108" i="1"/>
  <c r="F108" i="1" s="1"/>
  <c r="G108" i="1" s="1"/>
  <c r="J108" i="1" s="1"/>
  <c r="E106" i="1"/>
  <c r="F106" i="1" s="1"/>
  <c r="G106" i="1" s="1"/>
  <c r="K106" i="1" s="1"/>
  <c r="E110" i="1"/>
  <c r="F110" i="1" s="1"/>
  <c r="G110" i="1" s="1"/>
  <c r="K110" i="1" s="1"/>
  <c r="E105" i="1"/>
  <c r="F105" i="1" s="1"/>
  <c r="G105" i="1" s="1"/>
  <c r="J105" i="1" s="1"/>
  <c r="E107" i="1"/>
  <c r="F107" i="1" s="1"/>
  <c r="G107" i="1" s="1"/>
  <c r="K107" i="1" s="1"/>
  <c r="E109" i="1"/>
  <c r="F109" i="1"/>
  <c r="G109" i="1" s="1"/>
  <c r="K109" i="1" s="1"/>
  <c r="E97" i="1"/>
  <c r="F97" i="1" s="1"/>
  <c r="G97" i="1" s="1"/>
  <c r="K97" i="1" s="1"/>
  <c r="E113" i="1"/>
  <c r="F113" i="1" s="1"/>
  <c r="G113" i="1" s="1"/>
  <c r="K113" i="1" s="1"/>
  <c r="C12" i="1"/>
  <c r="C11" i="1"/>
  <c r="O23" i="1" l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9" i="1"/>
  <c r="O103" i="1"/>
  <c r="O63" i="1"/>
  <c r="O71" i="1"/>
  <c r="O75" i="1"/>
  <c r="O9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8" i="1"/>
  <c r="O102" i="1"/>
  <c r="O27" i="1"/>
  <c r="O47" i="1"/>
  <c r="O55" i="1"/>
  <c r="O59" i="1"/>
  <c r="O67" i="1"/>
  <c r="O79" i="1"/>
  <c r="O95" i="1"/>
  <c r="O31" i="1"/>
  <c r="O51" i="1"/>
  <c r="O83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1" i="1"/>
  <c r="O35" i="1"/>
  <c r="O39" i="1"/>
  <c r="O87" i="1"/>
  <c r="O100" i="1"/>
  <c r="O43" i="1"/>
  <c r="F15" i="1"/>
  <c r="O115" i="1"/>
  <c r="O108" i="1"/>
  <c r="O97" i="1"/>
  <c r="O104" i="1"/>
  <c r="O22" i="1"/>
  <c r="O106" i="1"/>
  <c r="O111" i="1"/>
  <c r="O110" i="1"/>
  <c r="O114" i="1"/>
  <c r="O107" i="1"/>
  <c r="C15" i="1"/>
  <c r="O105" i="1"/>
  <c r="O112" i="1"/>
  <c r="O109" i="1"/>
  <c r="O21" i="1"/>
  <c r="O11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<sst xmlns="http://schemas.openxmlformats.org/spreadsheetml/2006/main" count="239" uniqueCount="64">
  <si>
    <t>IBVS 6244</t>
  </si>
  <si>
    <t>VSB-063</t>
  </si>
  <si>
    <t>V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</si>
  <si>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</si>
  <si>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</si>
  <si>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</si>
  <si>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</si>
  <si>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</si>
  <si>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</si>
  <si>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</si>
  <si>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</si>
  <si>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</si>
  <si>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</si>
  <si>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</si>
  <si>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</si>
  <si>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</si>
  <si>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</si>
  <si>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</si>
  <si>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</si>
  <si>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</si>
  <si>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</si>
  <si>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</si>
  <si>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</si>
  <si>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</si>
  <si>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</si>
  <si>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</si>
  <si>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</si>
  <si>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S6</t>
  </si>
  <si>
    <t>Misc</t>
  </si>
  <si>
    <t># of data points:</t>
  </si>
  <si>
    <t>V0868 Mon / GSC 4835-1947</t>
  </si>
  <si>
    <t>IBVS 5425</t>
  </si>
  <si>
    <t>IBVS 5425 Eph.</t>
  </si>
  <si>
    <t>IBVS 5570</t>
  </si>
  <si>
    <t>IBVS 6029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</si>
  <si>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</si>
  <si>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</si>
  <si>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</si>
  <si>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</si>
  <si>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</si>
  <si>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</si>
  <si>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</si>
  <si>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</si>
  <si>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IBVS 6149</t>
  </si>
  <si>
    <t>IBVS 6157</t>
  </si>
  <si>
    <t>II</t>
  </si>
  <si>
    <t>IBVS 6209</t>
  </si>
  <si>
    <t>pg</t>
  </si>
  <si>
    <t>vis</t>
  </si>
  <si>
    <t>PE</t>
  </si>
  <si>
    <t>CCD</t>
  </si>
  <si>
    <t>JAVSO..47..263</t>
  </si>
  <si>
    <t>OEJV 0211</t>
  </si>
  <si>
    <t>VSB 067</t>
  </si>
  <si>
    <t>B</t>
  </si>
  <si>
    <t>JAVSO, 50, 133</t>
  </si>
  <si>
    <t>BAV Journal 94</t>
  </si>
  <si>
    <t xml:space="preserve">Mag </t>
  </si>
  <si>
    <t>Next ToM-P</t>
  </si>
  <si>
    <t>Next ToM-S</t>
  </si>
  <si>
    <t>8.68-9.45</t>
  </si>
  <si>
    <t>ea/sd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</si>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</sst>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/>
    </xf>
    <xf numFmtId="166" fontId="32" fillId="0" borderId="0" xfId="0" applyNumberFormat="1" applyFont="1" applyAlignment="1">
      <alignment horizontal="left" vertical="center"/>
    </xf>
    <xf numFmtId="0" fontId="0" fillId="0" borderId="12" xfId="0" applyBorder="1" applyAlignment="1"/>
    <xf numFmtId="0" fontId="33" fillId="0" borderId="15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11" fillId="24" borderId="13" xfId="0" applyFont="1" applyFill="1" applyBorder="1" applyAlignment="1">
      <alignment horizontal="right" vertical="center"/>
    </xf>
    <xf numFmtId="0" fontId="11" fillId="2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22" fontId="34" fillId="0" borderId="18" xfId="0" applyNumberFormat="1" applyFont="1" applyBorder="1" applyAlignment="1">
      <alignment horizontal="right" vertical="center"/>
    </xf>
    <xf numFmtId="0" fontId="11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V0868 Mon - O-C Diagr.</a:t>
            </a:r>
          </a:p>
        </c:rich>
      </c:tx>
      <c:layout>
        <c:manualLayout>
          <c:xMode val="edge"/>
          <c:yMode val="edge"/>
          <c:x val="0.3618743295214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42171204635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-5.3900000057183206E-4</c:v>
                </c:pt>
                <c:pt idx="1">
                  <c:v>4.7740000009071082E-3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7-422F-B9F7-3C776272FF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7-422F-B9F7-3C776272FF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3">
                  <c:v>1.6829000000143424E-2</c:v>
                </c:pt>
                <c:pt idx="84">
                  <c:v>1.7197000001033302E-2</c:v>
                </c:pt>
                <c:pt idx="87">
                  <c:v>2.3227999998198356E-2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7-422F-B9F7-3C776272FF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</c:v>
                </c:pt>
                <c:pt idx="76">
                  <c:v>9.015999996336177E-3</c:v>
                </c:pt>
                <c:pt idx="85">
                  <c:v>2.0965000003343448E-2</c:v>
                </c:pt>
                <c:pt idx="86">
                  <c:v>2.3809999998775311E-2</c:v>
                </c:pt>
                <c:pt idx="88">
                  <c:v>2.9635000006237533E-2</c:v>
                </c:pt>
                <c:pt idx="89">
                  <c:v>3.3206000050995499E-2</c:v>
                </c:pt>
                <c:pt idx="90">
                  <c:v>3.7870000000111759E-2</c:v>
                </c:pt>
                <c:pt idx="91">
                  <c:v>4.493900000670692E-2</c:v>
                </c:pt>
                <c:pt idx="92">
                  <c:v>5.1009999995585531E-2</c:v>
                </c:pt>
                <c:pt idx="93">
                  <c:v>5.400999999983469E-2</c:v>
                </c:pt>
                <c:pt idx="94">
                  <c:v>6.5862000003107823E-2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7-422F-B9F7-3C776272FF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2.3340001134783961E-3</c:v>
                </c:pt>
                <c:pt idx="4">
                  <c:v>2.9680000297958031E-3</c:v>
                </c:pt>
                <c:pt idx="5">
                  <c:v>5.6909997874754481E-3</c:v>
                </c:pt>
                <c:pt idx="6">
                  <c:v>3.0500000575557351E-3</c:v>
                </c:pt>
                <c:pt idx="7">
                  <c:v>5.4359998830477707E-3</c:v>
                </c:pt>
                <c:pt idx="8">
                  <c:v>3.9769997893017717E-3</c:v>
                </c:pt>
                <c:pt idx="9">
                  <c:v>4.0999997727340087E-3</c:v>
                </c:pt>
                <c:pt idx="10">
                  <c:v>1.3110001891618595E-3</c:v>
                </c:pt>
                <c:pt idx="11">
                  <c:v>3.610000348999165E-4</c:v>
                </c:pt>
                <c:pt idx="12">
                  <c:v>3.7020001691416837E-3</c:v>
                </c:pt>
                <c:pt idx="13">
                  <c:v>5.0429999755579047E-3</c:v>
                </c:pt>
                <c:pt idx="14">
                  <c:v>4.3860001023858786E-3</c:v>
                </c:pt>
                <c:pt idx="15">
                  <c:v>3.3020001137629151E-3</c:v>
                </c:pt>
                <c:pt idx="16">
                  <c:v>3.5429999261396006E-3</c:v>
                </c:pt>
                <c:pt idx="17">
                  <c:v>1.9740000643651001E-3</c:v>
                </c:pt>
                <c:pt idx="18">
                  <c:v>5.9059999766759574E-3</c:v>
                </c:pt>
                <c:pt idx="19">
                  <c:v>4.4989998859819025E-3</c:v>
                </c:pt>
                <c:pt idx="20">
                  <c:v>6.9400001448229887E-3</c:v>
                </c:pt>
                <c:pt idx="21">
                  <c:v>1.0345000118832104E-2</c:v>
                </c:pt>
                <c:pt idx="22">
                  <c:v>6.2739999411860481E-3</c:v>
                </c:pt>
                <c:pt idx="23">
                  <c:v>1.5149998653214425E-3</c:v>
                </c:pt>
                <c:pt idx="24">
                  <c:v>5.5560002074344084E-3</c:v>
                </c:pt>
                <c:pt idx="25">
                  <c:v>5.3970002336427569E-3</c:v>
                </c:pt>
                <c:pt idx="26">
                  <c:v>7.7900001997477375E-3</c:v>
                </c:pt>
                <c:pt idx="27">
                  <c:v>6.8539998756023124E-3</c:v>
                </c:pt>
                <c:pt idx="28">
                  <c:v>3.9239998441189528E-3</c:v>
                </c:pt>
                <c:pt idx="29">
                  <c:v>6.0580000063055195E-3</c:v>
                </c:pt>
                <c:pt idx="30">
                  <c:v>7.2989999825949781E-3</c:v>
                </c:pt>
                <c:pt idx="31">
                  <c:v>2.7380000465200283E-3</c:v>
                </c:pt>
                <c:pt idx="32">
                  <c:v>7.0670000350219198E-3</c:v>
                </c:pt>
                <c:pt idx="33">
                  <c:v>4.5079999472363852E-3</c:v>
                </c:pt>
                <c:pt idx="34">
                  <c:v>6.4490001313970424E-3</c:v>
                </c:pt>
                <c:pt idx="35">
                  <c:v>9.2900001764064655E-3</c:v>
                </c:pt>
                <c:pt idx="36">
                  <c:v>1.01309999008663E-2</c:v>
                </c:pt>
                <c:pt idx="37">
                  <c:v>6.9719999009976164E-3</c:v>
                </c:pt>
                <c:pt idx="38">
                  <c:v>7.3419998516328633E-3</c:v>
                </c:pt>
                <c:pt idx="39">
                  <c:v>7.2830001736292616E-3</c:v>
                </c:pt>
                <c:pt idx="40">
                  <c:v>5.7059997852775268E-3</c:v>
                </c:pt>
                <c:pt idx="41">
                  <c:v>5.2989998512202874E-3</c:v>
                </c:pt>
                <c:pt idx="42">
                  <c:v>7.5399999914225191E-3</c:v>
                </c:pt>
                <c:pt idx="43">
                  <c:v>3.773999931581784E-3</c:v>
                </c:pt>
                <c:pt idx="44">
                  <c:v>4.4149999957880937E-3</c:v>
                </c:pt>
                <c:pt idx="45">
                  <c:v>4.2560000147204846E-3</c:v>
                </c:pt>
                <c:pt idx="46">
                  <c:v>4.7079998039407656E-3</c:v>
                </c:pt>
                <c:pt idx="47">
                  <c:v>3.3900001581059769E-3</c:v>
                </c:pt>
                <c:pt idx="48">
                  <c:v>6.6309999892837368E-3</c:v>
                </c:pt>
                <c:pt idx="49">
                  <c:v>9.0080001391470432E-3</c:v>
                </c:pt>
                <c:pt idx="50">
                  <c:v>1.0075999845867045E-2</c:v>
                </c:pt>
                <c:pt idx="51">
                  <c:v>1.0351000128139276E-2</c:v>
                </c:pt>
                <c:pt idx="52">
                  <c:v>7.8919998704805039E-3</c:v>
                </c:pt>
                <c:pt idx="53">
                  <c:v>8.5329999274108559E-3</c:v>
                </c:pt>
                <c:pt idx="54">
                  <c:v>9.5439999422524124E-3</c:v>
                </c:pt>
                <c:pt idx="55">
                  <c:v>9.5259999507106841E-3</c:v>
                </c:pt>
                <c:pt idx="56">
                  <c:v>1.1066999875765759E-2</c:v>
                </c:pt>
                <c:pt idx="57">
                  <c:v>1.1207999858015683E-2</c:v>
                </c:pt>
                <c:pt idx="58">
                  <c:v>1.0159999867028091E-2</c:v>
                </c:pt>
                <c:pt idx="59">
                  <c:v>1.0741999780293554E-2</c:v>
                </c:pt>
                <c:pt idx="60">
                  <c:v>1.0417000150482636E-2</c:v>
                </c:pt>
                <c:pt idx="61">
                  <c:v>1.6787000153271947E-2</c:v>
                </c:pt>
                <c:pt idx="62">
                  <c:v>1.0128000045369845E-2</c:v>
                </c:pt>
                <c:pt idx="63">
                  <c:v>1.0509999832720496E-2</c:v>
                </c:pt>
                <c:pt idx="64">
                  <c:v>6.9510000466834754E-3</c:v>
                </c:pt>
                <c:pt idx="65">
                  <c:v>9.792000098968856E-3</c:v>
                </c:pt>
                <c:pt idx="66">
                  <c:v>9.3440000127884559E-3</c:v>
                </c:pt>
                <c:pt idx="67">
                  <c:v>8.595999977842439E-3</c:v>
                </c:pt>
                <c:pt idx="68">
                  <c:v>1.3718999849515967E-2</c:v>
                </c:pt>
                <c:pt idx="69">
                  <c:v>1.1260000057518482E-2</c:v>
                </c:pt>
                <c:pt idx="70">
                  <c:v>9.4530001733801328E-3</c:v>
                </c:pt>
                <c:pt idx="71">
                  <c:v>1.0893999809923116E-2</c:v>
                </c:pt>
                <c:pt idx="72">
                  <c:v>1.1435000044002663E-2</c:v>
                </c:pt>
                <c:pt idx="73">
                  <c:v>1.2746000007609837E-2</c:v>
                </c:pt>
                <c:pt idx="74">
                  <c:v>1.1687000165693462E-2</c:v>
                </c:pt>
                <c:pt idx="75">
                  <c:v>1.0228000071947463E-2</c:v>
                </c:pt>
                <c:pt idx="77">
                  <c:v>8.844000127282925E-3</c:v>
                </c:pt>
                <c:pt idx="78">
                  <c:v>8.8849998137447983E-3</c:v>
                </c:pt>
                <c:pt idx="79">
                  <c:v>1.1896000156411901E-2</c:v>
                </c:pt>
                <c:pt idx="80">
                  <c:v>1.4136999830952846E-2</c:v>
                </c:pt>
                <c:pt idx="81">
                  <c:v>8.3120002309442498E-3</c:v>
                </c:pt>
                <c:pt idx="82">
                  <c:v>1.1545999921509065E-2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7-422F-B9F7-3C776272FF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7-422F-B9F7-3C776272FF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4.5999999999999999E-3</c:v>
                  </c:pt>
                  <c:pt idx="9">
                    <c:v>8.0000000000000004E-4</c:v>
                  </c:pt>
                  <c:pt idx="10">
                    <c:v>1.1999999999999999E-3</c:v>
                  </c:pt>
                  <c:pt idx="11">
                    <c:v>4.1999999999999997E-3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1.2999999999999999E-3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1.9E-3</c:v>
                  </c:pt>
                  <c:pt idx="18">
                    <c:v>8.9999999999999998E-4</c:v>
                  </c:pt>
                  <c:pt idx="19">
                    <c:v>4.1999999999999997E-3</c:v>
                  </c:pt>
                  <c:pt idx="20">
                    <c:v>1.6999999999999999E-3</c:v>
                  </c:pt>
                  <c:pt idx="21">
                    <c:v>2.2000000000000001E-3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8.0000000000000004E-4</c:v>
                  </c:pt>
                  <c:pt idx="25">
                    <c:v>3.0999999999999999E-3</c:v>
                  </c:pt>
                  <c:pt idx="26">
                    <c:v>1E-3</c:v>
                  </c:pt>
                  <c:pt idx="27">
                    <c:v>5.0000000000000001E-4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1.8E-3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6.9999999999999999E-4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5.0000000000000001E-4</c:v>
                  </c:pt>
                  <c:pt idx="39">
                    <c:v>8.0000000000000004E-4</c:v>
                  </c:pt>
                  <c:pt idx="40">
                    <c:v>1E-3</c:v>
                  </c:pt>
                  <c:pt idx="41">
                    <c:v>1.6999999999999999E-3</c:v>
                  </c:pt>
                  <c:pt idx="42">
                    <c:v>1.1000000000000001E-3</c:v>
                  </c:pt>
                  <c:pt idx="43">
                    <c:v>5.9999999999999995E-4</c:v>
                  </c:pt>
                  <c:pt idx="44">
                    <c:v>1.4E-3</c:v>
                  </c:pt>
                  <c:pt idx="45">
                    <c:v>8.9999999999999998E-4</c:v>
                  </c:pt>
                  <c:pt idx="46">
                    <c:v>1.6000000000000001E-3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1.1999999999999999E-3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8.0000000000000004E-4</c:v>
                  </c:pt>
                  <c:pt idx="53">
                    <c:v>1.8E-3</c:v>
                  </c:pt>
                  <c:pt idx="54">
                    <c:v>2.3E-3</c:v>
                  </c:pt>
                  <c:pt idx="55">
                    <c:v>6.9999999999999999E-4</c:v>
                  </c:pt>
                  <c:pt idx="56">
                    <c:v>1.6999999999999999E-3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1.1999999999999999E-3</c:v>
                  </c:pt>
                  <c:pt idx="60">
                    <c:v>2.3E-3</c:v>
                  </c:pt>
                  <c:pt idx="61">
                    <c:v>2.2000000000000001E-3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5.9999999999999995E-4</c:v>
                  </c:pt>
                  <c:pt idx="65">
                    <c:v>1.5E-3</c:v>
                  </c:pt>
                  <c:pt idx="66">
                    <c:v>1.1000000000000001E-3</c:v>
                  </c:pt>
                  <c:pt idx="67">
                    <c:v>1.5E-3</c:v>
                  </c:pt>
                  <c:pt idx="68">
                    <c:v>4.1999999999999997E-3</c:v>
                  </c:pt>
                  <c:pt idx="69">
                    <c:v>1.1000000000000001E-3</c:v>
                  </c:pt>
                  <c:pt idx="70">
                    <c:v>1.1000000000000001E-3</c:v>
                  </c:pt>
                  <c:pt idx="71">
                    <c:v>1.1000000000000001E-3</c:v>
                  </c:pt>
                  <c:pt idx="72">
                    <c:v>3.3999999999999998E-3</c:v>
                  </c:pt>
                  <c:pt idx="73">
                    <c:v>2.0999999999999999E-3</c:v>
                  </c:pt>
                  <c:pt idx="74">
                    <c:v>1.8E-3</c:v>
                  </c:pt>
                  <c:pt idx="75">
                    <c:v>1E-3</c:v>
                  </c:pt>
                  <c:pt idx="76">
                    <c:v>8.9999999999999998E-4</c:v>
                  </c:pt>
                  <c:pt idx="77">
                    <c:v>5.9999999999999995E-4</c:v>
                  </c:pt>
                  <c:pt idx="78">
                    <c:v>2.3999999999999998E-3</c:v>
                  </c:pt>
                  <c:pt idx="79">
                    <c:v>8.0000000000000004E-4</c:v>
                  </c:pt>
                  <c:pt idx="80">
                    <c:v>3.3999999999999998E-3</c:v>
                  </c:pt>
                  <c:pt idx="81">
                    <c:v>2.5000000000000001E-3</c:v>
                  </c:pt>
                  <c:pt idx="82">
                    <c:v>6.9999999999999999E-4</c:v>
                  </c:pt>
                  <c:pt idx="83">
                    <c:v>5.7000000000000002E-3</c:v>
                  </c:pt>
                  <c:pt idx="84">
                    <c:v>1.29E-2</c:v>
                  </c:pt>
                  <c:pt idx="85">
                    <c:v>1E-4</c:v>
                  </c:pt>
                  <c:pt idx="86">
                    <c:v>6.9999999999999994E-5</c:v>
                  </c:pt>
                  <c:pt idx="87">
                    <c:v>6.9999999999999999E-4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2.3E-3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7-422F-B9F7-3C776272FF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-1668.5</c:v>
                </c:pt>
                <c:pt idx="1">
                  <c:v>-1079</c:v>
                </c:pt>
                <c:pt idx="2">
                  <c:v>0</c:v>
                </c:pt>
                <c:pt idx="3">
                  <c:v>2211</c:v>
                </c:pt>
                <c:pt idx="4">
                  <c:v>2222</c:v>
                </c:pt>
                <c:pt idx="5">
                  <c:v>2226.5</c:v>
                </c:pt>
                <c:pt idx="6">
                  <c:v>2275</c:v>
                </c:pt>
                <c:pt idx="7">
                  <c:v>2294</c:v>
                </c:pt>
                <c:pt idx="8">
                  <c:v>2295.5</c:v>
                </c:pt>
                <c:pt idx="9">
                  <c:v>2300</c:v>
                </c:pt>
                <c:pt idx="10">
                  <c:v>2306.5</c:v>
                </c:pt>
                <c:pt idx="11">
                  <c:v>2331.5</c:v>
                </c:pt>
                <c:pt idx="12">
                  <c:v>2333</c:v>
                </c:pt>
                <c:pt idx="13">
                  <c:v>2334.5</c:v>
                </c:pt>
                <c:pt idx="14">
                  <c:v>2369</c:v>
                </c:pt>
                <c:pt idx="15">
                  <c:v>2383</c:v>
                </c:pt>
                <c:pt idx="16">
                  <c:v>2384.5</c:v>
                </c:pt>
                <c:pt idx="17">
                  <c:v>2821</c:v>
                </c:pt>
                <c:pt idx="18">
                  <c:v>2849</c:v>
                </c:pt>
                <c:pt idx="19">
                  <c:v>2858.5</c:v>
                </c:pt>
                <c:pt idx="20">
                  <c:v>2860</c:v>
                </c:pt>
                <c:pt idx="21">
                  <c:v>2867.5</c:v>
                </c:pt>
                <c:pt idx="22">
                  <c:v>2871</c:v>
                </c:pt>
                <c:pt idx="23">
                  <c:v>2872.5</c:v>
                </c:pt>
                <c:pt idx="24">
                  <c:v>2874</c:v>
                </c:pt>
                <c:pt idx="25">
                  <c:v>2875.5</c:v>
                </c:pt>
                <c:pt idx="26">
                  <c:v>2885</c:v>
                </c:pt>
                <c:pt idx="27">
                  <c:v>2891</c:v>
                </c:pt>
                <c:pt idx="28">
                  <c:v>2896</c:v>
                </c:pt>
                <c:pt idx="29">
                  <c:v>2907</c:v>
                </c:pt>
                <c:pt idx="30">
                  <c:v>2908.5</c:v>
                </c:pt>
                <c:pt idx="31">
                  <c:v>2927</c:v>
                </c:pt>
                <c:pt idx="32">
                  <c:v>2930.5</c:v>
                </c:pt>
                <c:pt idx="33">
                  <c:v>2932</c:v>
                </c:pt>
                <c:pt idx="34">
                  <c:v>2933.5</c:v>
                </c:pt>
                <c:pt idx="35">
                  <c:v>2935</c:v>
                </c:pt>
                <c:pt idx="36">
                  <c:v>2936.5</c:v>
                </c:pt>
                <c:pt idx="37">
                  <c:v>2938</c:v>
                </c:pt>
                <c:pt idx="38">
                  <c:v>2943</c:v>
                </c:pt>
                <c:pt idx="39">
                  <c:v>2944.5</c:v>
                </c:pt>
                <c:pt idx="40">
                  <c:v>2949</c:v>
                </c:pt>
                <c:pt idx="41">
                  <c:v>2958.5</c:v>
                </c:pt>
                <c:pt idx="42">
                  <c:v>2960</c:v>
                </c:pt>
                <c:pt idx="43">
                  <c:v>2971</c:v>
                </c:pt>
                <c:pt idx="44">
                  <c:v>2972.5</c:v>
                </c:pt>
                <c:pt idx="45">
                  <c:v>2974</c:v>
                </c:pt>
                <c:pt idx="46">
                  <c:v>2982</c:v>
                </c:pt>
                <c:pt idx="47">
                  <c:v>2985</c:v>
                </c:pt>
                <c:pt idx="48">
                  <c:v>2986.5</c:v>
                </c:pt>
                <c:pt idx="49">
                  <c:v>3382</c:v>
                </c:pt>
                <c:pt idx="50">
                  <c:v>3404</c:v>
                </c:pt>
                <c:pt idx="51">
                  <c:v>3416.5</c:v>
                </c:pt>
                <c:pt idx="52">
                  <c:v>3418</c:v>
                </c:pt>
                <c:pt idx="53">
                  <c:v>3419.5</c:v>
                </c:pt>
                <c:pt idx="54">
                  <c:v>3426</c:v>
                </c:pt>
                <c:pt idx="55">
                  <c:v>3429</c:v>
                </c:pt>
                <c:pt idx="56">
                  <c:v>3430.5</c:v>
                </c:pt>
                <c:pt idx="57">
                  <c:v>3432</c:v>
                </c:pt>
                <c:pt idx="58">
                  <c:v>3440</c:v>
                </c:pt>
                <c:pt idx="59">
                  <c:v>3443</c:v>
                </c:pt>
                <c:pt idx="60">
                  <c:v>3455.5</c:v>
                </c:pt>
                <c:pt idx="61">
                  <c:v>3460.5</c:v>
                </c:pt>
                <c:pt idx="62">
                  <c:v>3462</c:v>
                </c:pt>
                <c:pt idx="63">
                  <c:v>3465</c:v>
                </c:pt>
                <c:pt idx="64">
                  <c:v>3466.5</c:v>
                </c:pt>
                <c:pt idx="65">
                  <c:v>3468</c:v>
                </c:pt>
                <c:pt idx="66">
                  <c:v>3476</c:v>
                </c:pt>
                <c:pt idx="67">
                  <c:v>3484</c:v>
                </c:pt>
                <c:pt idx="68">
                  <c:v>3488.5</c:v>
                </c:pt>
                <c:pt idx="69">
                  <c:v>3490</c:v>
                </c:pt>
                <c:pt idx="70">
                  <c:v>3499.5</c:v>
                </c:pt>
                <c:pt idx="71">
                  <c:v>3501</c:v>
                </c:pt>
                <c:pt idx="72">
                  <c:v>3502.5</c:v>
                </c:pt>
                <c:pt idx="73">
                  <c:v>3509</c:v>
                </c:pt>
                <c:pt idx="74">
                  <c:v>3510.5</c:v>
                </c:pt>
                <c:pt idx="75">
                  <c:v>3512</c:v>
                </c:pt>
                <c:pt idx="76">
                  <c:v>3514</c:v>
                </c:pt>
                <c:pt idx="77">
                  <c:v>3526</c:v>
                </c:pt>
                <c:pt idx="78">
                  <c:v>3527.5</c:v>
                </c:pt>
                <c:pt idx="79">
                  <c:v>3534</c:v>
                </c:pt>
                <c:pt idx="80">
                  <c:v>3535.5</c:v>
                </c:pt>
                <c:pt idx="81">
                  <c:v>3548</c:v>
                </c:pt>
                <c:pt idx="82">
                  <c:v>3559</c:v>
                </c:pt>
                <c:pt idx="83">
                  <c:v>4653.5</c:v>
                </c:pt>
                <c:pt idx="84">
                  <c:v>4675.5</c:v>
                </c:pt>
                <c:pt idx="85">
                  <c:v>5152.5</c:v>
                </c:pt>
                <c:pt idx="86">
                  <c:v>5240</c:v>
                </c:pt>
                <c:pt idx="87">
                  <c:v>5262</c:v>
                </c:pt>
                <c:pt idx="88">
                  <c:v>5802.5</c:v>
                </c:pt>
                <c:pt idx="89">
                  <c:v>6319</c:v>
                </c:pt>
                <c:pt idx="90">
                  <c:v>6355</c:v>
                </c:pt>
                <c:pt idx="91">
                  <c:v>7518.5</c:v>
                </c:pt>
                <c:pt idx="92">
                  <c:v>7915</c:v>
                </c:pt>
                <c:pt idx="93">
                  <c:v>7915</c:v>
                </c:pt>
                <c:pt idx="94">
                  <c:v>9173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-3.0763497846317323E-2</c:v>
                </c:pt>
                <c:pt idx="1">
                  <c:v>-2.5958496811341283E-2</c:v>
                </c:pt>
                <c:pt idx="2">
                  <c:v>-1.7163592457246045E-2</c:v>
                </c:pt>
                <c:pt idx="3">
                  <c:v>8.582180403485587E-4</c:v>
                </c:pt>
                <c:pt idx="4">
                  <c:v>9.4787878909280768E-4</c:v>
                </c:pt>
                <c:pt idx="5">
                  <c:v>9.8455818630636613E-4</c:v>
                </c:pt>
                <c:pt idx="6">
                  <c:v>1.3798805784969309E-3</c:v>
                </c:pt>
                <c:pt idx="7">
                  <c:v>1.534749144509729E-3</c:v>
                </c:pt>
                <c:pt idx="8">
                  <c:v>1.5469756102475807E-3</c:v>
                </c:pt>
                <c:pt idx="9">
                  <c:v>1.5836550074611391E-3</c:v>
                </c:pt>
                <c:pt idx="10">
                  <c:v>1.6366363589918331E-3</c:v>
                </c:pt>
                <c:pt idx="11">
                  <c:v>1.8404107879560413E-3</c:v>
                </c:pt>
                <c:pt idx="12">
                  <c:v>1.8526372536938965E-3</c:v>
                </c:pt>
                <c:pt idx="13">
                  <c:v>1.8648637194317481E-3</c:v>
                </c:pt>
                <c:pt idx="14">
                  <c:v>2.1460724314023572E-3</c:v>
                </c:pt>
                <c:pt idx="15">
                  <c:v>2.2601861116223129E-3</c:v>
                </c:pt>
                <c:pt idx="16">
                  <c:v>2.2724125773601646E-3</c:v>
                </c:pt>
                <c:pt idx="17">
                  <c:v>5.8303141070752441E-3</c:v>
                </c:pt>
                <c:pt idx="18">
                  <c:v>6.0585414675151592E-3</c:v>
                </c:pt>
                <c:pt idx="19">
                  <c:v>6.1359757505215599E-3</c:v>
                </c:pt>
                <c:pt idx="20">
                  <c:v>6.1482022162594116E-3</c:v>
                </c:pt>
                <c:pt idx="21">
                  <c:v>6.2093345449486734E-3</c:v>
                </c:pt>
                <c:pt idx="22">
                  <c:v>6.2378629650036641E-3</c:v>
                </c:pt>
                <c:pt idx="23">
                  <c:v>6.2500894307415157E-3</c:v>
                </c:pt>
                <c:pt idx="24">
                  <c:v>6.2623158964793674E-3</c:v>
                </c:pt>
                <c:pt idx="25">
                  <c:v>6.274542362217219E-3</c:v>
                </c:pt>
                <c:pt idx="26">
                  <c:v>6.3519766452236198E-3</c:v>
                </c:pt>
                <c:pt idx="27">
                  <c:v>6.4008825081750299E-3</c:v>
                </c:pt>
                <c:pt idx="28">
                  <c:v>6.4416373939678723E-3</c:v>
                </c:pt>
                <c:pt idx="29">
                  <c:v>6.5312981427121247E-3</c:v>
                </c:pt>
                <c:pt idx="30">
                  <c:v>6.5435246084499764E-3</c:v>
                </c:pt>
                <c:pt idx="31">
                  <c:v>6.6943176858834906E-3</c:v>
                </c:pt>
                <c:pt idx="32">
                  <c:v>6.7228461059384778E-3</c:v>
                </c:pt>
                <c:pt idx="33">
                  <c:v>6.7350725716763329E-3</c:v>
                </c:pt>
                <c:pt idx="34">
                  <c:v>6.7472990374141846E-3</c:v>
                </c:pt>
                <c:pt idx="35">
                  <c:v>6.7595255031520363E-3</c:v>
                </c:pt>
                <c:pt idx="36">
                  <c:v>6.7717519688898879E-3</c:v>
                </c:pt>
                <c:pt idx="37">
                  <c:v>6.7839784346277431E-3</c:v>
                </c:pt>
                <c:pt idx="38">
                  <c:v>6.8247333204205819E-3</c:v>
                </c:pt>
                <c:pt idx="39">
                  <c:v>6.8369597861584371E-3</c:v>
                </c:pt>
                <c:pt idx="40">
                  <c:v>6.873639183371992E-3</c:v>
                </c:pt>
                <c:pt idx="41">
                  <c:v>6.9510734663783928E-3</c:v>
                </c:pt>
                <c:pt idx="42">
                  <c:v>6.9632999321162445E-3</c:v>
                </c:pt>
                <c:pt idx="43">
                  <c:v>7.0529606808604969E-3</c:v>
                </c:pt>
                <c:pt idx="44">
                  <c:v>7.0651871465983486E-3</c:v>
                </c:pt>
                <c:pt idx="45">
                  <c:v>7.0774136123362003E-3</c:v>
                </c:pt>
                <c:pt idx="46">
                  <c:v>7.1426214296047494E-3</c:v>
                </c:pt>
                <c:pt idx="47">
                  <c:v>7.1670743610804527E-3</c:v>
                </c:pt>
                <c:pt idx="48">
                  <c:v>7.1793008268183078E-3</c:v>
                </c:pt>
                <c:pt idx="49">
                  <c:v>1.0403012293032084E-2</c:v>
                </c:pt>
                <c:pt idx="50">
                  <c:v>1.0582333790520589E-2</c:v>
                </c:pt>
                <c:pt idx="51">
                  <c:v>1.0684221005002693E-2</c:v>
                </c:pt>
                <c:pt idx="52">
                  <c:v>1.0696447470740545E-2</c:v>
                </c:pt>
                <c:pt idx="53">
                  <c:v>1.0708673936478397E-2</c:v>
                </c:pt>
                <c:pt idx="54">
                  <c:v>1.0761655288009091E-2</c:v>
                </c:pt>
                <c:pt idx="55">
                  <c:v>1.0786108219484798E-2</c:v>
                </c:pt>
                <c:pt idx="56">
                  <c:v>1.0798334685222649E-2</c:v>
                </c:pt>
                <c:pt idx="57">
                  <c:v>1.0810561150960501E-2</c:v>
                </c:pt>
                <c:pt idx="58">
                  <c:v>1.087576896822905E-2</c:v>
                </c:pt>
                <c:pt idx="59">
                  <c:v>1.0900221899704753E-2</c:v>
                </c:pt>
                <c:pt idx="60">
                  <c:v>1.1002109114186857E-2</c:v>
                </c:pt>
                <c:pt idx="61">
                  <c:v>1.10428639999797E-2</c:v>
                </c:pt>
                <c:pt idx="62">
                  <c:v>1.1055090465717551E-2</c:v>
                </c:pt>
                <c:pt idx="63">
                  <c:v>1.1079543397193258E-2</c:v>
                </c:pt>
                <c:pt idx="64">
                  <c:v>1.109176986293111E-2</c:v>
                </c:pt>
                <c:pt idx="65">
                  <c:v>1.1103996328668961E-2</c:v>
                </c:pt>
                <c:pt idx="66">
                  <c:v>1.1169204145937511E-2</c:v>
                </c:pt>
                <c:pt idx="67">
                  <c:v>1.1234411963206056E-2</c:v>
                </c:pt>
                <c:pt idx="68">
                  <c:v>1.1271091360419615E-2</c:v>
                </c:pt>
                <c:pt idx="69">
                  <c:v>1.1283317826157466E-2</c:v>
                </c:pt>
                <c:pt idx="70">
                  <c:v>1.1360752109163864E-2</c:v>
                </c:pt>
                <c:pt idx="71">
                  <c:v>1.1372978574901719E-2</c:v>
                </c:pt>
                <c:pt idx="72">
                  <c:v>1.1385205040639571E-2</c:v>
                </c:pt>
                <c:pt idx="73">
                  <c:v>1.1438186392170265E-2</c:v>
                </c:pt>
                <c:pt idx="74">
                  <c:v>1.1450412857908116E-2</c:v>
                </c:pt>
                <c:pt idx="75">
                  <c:v>1.1462639323645968E-2</c:v>
                </c:pt>
                <c:pt idx="76">
                  <c:v>1.1478941277963107E-2</c:v>
                </c:pt>
                <c:pt idx="77">
                  <c:v>1.1576753003865927E-2</c:v>
                </c:pt>
                <c:pt idx="78">
                  <c:v>1.1588979469603779E-2</c:v>
                </c:pt>
                <c:pt idx="79">
                  <c:v>1.1641960821134473E-2</c:v>
                </c:pt>
                <c:pt idx="80">
                  <c:v>1.1654187286872324E-2</c:v>
                </c:pt>
                <c:pt idx="81">
                  <c:v>1.1756074501354428E-2</c:v>
                </c:pt>
                <c:pt idx="82">
                  <c:v>1.1845735250098681E-2</c:v>
                </c:pt>
                <c:pt idx="83">
                  <c:v>2.076697975015173E-2</c:v>
                </c:pt>
                <c:pt idx="84">
                  <c:v>2.0946301247640235E-2</c:v>
                </c:pt>
                <c:pt idx="85">
                  <c:v>2.4834317352277334E-2</c:v>
                </c:pt>
                <c:pt idx="86">
                  <c:v>2.5547527853652066E-2</c:v>
                </c:pt>
                <c:pt idx="87">
                  <c:v>2.5726849351140564E-2</c:v>
                </c:pt>
                <c:pt idx="88">
                  <c:v>3.0132452505346755E-2</c:v>
                </c:pt>
                <c:pt idx="89">
                  <c:v>3.4342432207747305E-2</c:v>
                </c:pt>
                <c:pt idx="90">
                  <c:v>3.4635867385455765E-2</c:v>
                </c:pt>
                <c:pt idx="91">
                  <c:v>4.4119529309450026E-2</c:v>
                </c:pt>
                <c:pt idx="92">
                  <c:v>4.7351391752822374E-2</c:v>
                </c:pt>
                <c:pt idx="93">
                  <c:v>4.7351391752822374E-2</c:v>
                </c:pt>
                <c:pt idx="94">
                  <c:v>5.7605321018301354E-2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7-422F-B9F7-3C776272F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54528"/>
        <c:axId val="1"/>
      </c:scatterChart>
      <c:valAx>
        <c:axId val="60125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5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0243131967147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9524</xdr:rowOff>
    </xdr:from>
    <xdr:to>
      <xdr:col>17</xdr:col>
      <xdr:colOff>171450</xdr:colOff>
      <xdr:row>18</xdr:row>
      <xdr:rowOff>76199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14E132-025D-2126-6029-8AF9436AF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0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26</v>
      </c>
      <c r="B2" s="16" t="s">
        <v>61</v>
      </c>
      <c r="C2" s="5"/>
      <c r="D2" s="5"/>
    </row>
    <row r="3" spans="1:6" ht="13.5" thickBot="1" x14ac:dyDescent="0.25"/>
    <row r="4" spans="1:6" ht="13.5" thickBot="1" x14ac:dyDescent="0.25">
      <c r="A4" s="7" t="s">
        <v>32</v>
      </c>
      <c r="C4" s="14">
        <v>52681.731</v>
      </c>
      <c r="D4" s="15">
        <v>0.63771999999999995</v>
      </c>
    </row>
    <row r="5" spans="1:6" x14ac:dyDescent="0.2">
      <c r="A5" s="17" t="s">
        <v>36</v>
      </c>
      <c r="B5" s="18"/>
      <c r="C5" s="19">
        <v>-9.5</v>
      </c>
      <c r="D5" s="18" t="s">
        <v>37</v>
      </c>
    </row>
    <row r="6" spans="1:6" x14ac:dyDescent="0.2">
      <c r="A6" s="7" t="s">
        <v>3</v>
      </c>
    </row>
    <row r="7" spans="1:6" x14ac:dyDescent="0.2">
      <c r="A7" t="s">
        <v>4</v>
      </c>
      <c r="C7">
        <v>53745.743999999999</v>
      </c>
      <c r="D7" s="62" t="s">
        <v>62</v>
      </c>
    </row>
    <row r="8" spans="1:6" x14ac:dyDescent="0.2">
      <c r="A8" t="s">
        <v>5</v>
      </c>
      <c r="C8">
        <v>0.637706</v>
      </c>
      <c r="D8" s="62" t="s">
        <v>62</v>
      </c>
    </row>
    <row r="9" spans="1:6" x14ac:dyDescent="0.2">
      <c r="A9" s="22" t="s">
        <v>38</v>
      </c>
      <c r="B9" s="23">
        <v>23</v>
      </c>
      <c r="C9" s="20" t="str">
        <f>"F"&amp;B9</f>
        <v>F23</v>
      </c>
      <c r="D9" s="21" t="str">
        <f>"G"&amp;B9</f>
        <v>G23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17</v>
      </c>
      <c r="C11" s="24">
        <f ca="1">INTERCEPT(INDIRECT($D$9):G992,INDIRECT($C$9):F992)</f>
        <v>-1.7163592457246045E-2</v>
      </c>
      <c r="D11" s="5"/>
    </row>
    <row r="12" spans="1:6" x14ac:dyDescent="0.2">
      <c r="A12" t="s">
        <v>18</v>
      </c>
      <c r="C12" s="24">
        <f ca="1">SLOPE(INDIRECT($D$9):G992,INDIRECT($C$9):F992)</f>
        <v>8.1509771585683412E-6</v>
      </c>
      <c r="D12" s="5"/>
      <c r="E12" s="56" t="s">
        <v>57</v>
      </c>
      <c r="F12" s="57" t="s">
        <v>60</v>
      </c>
    </row>
    <row r="13" spans="1:6" x14ac:dyDescent="0.2">
      <c r="A13" t="s">
        <v>20</v>
      </c>
      <c r="C13" s="5" t="s">
        <v>15</v>
      </c>
      <c r="E13" s="54" t="s">
        <v>39</v>
      </c>
      <c r="F13" s="58">
        <v>1</v>
      </c>
    </row>
    <row r="14" spans="1:6" x14ac:dyDescent="0.2">
      <c r="A14" t="s">
        <v>25</v>
      </c>
      <c r="E14" s="54" t="s">
        <v>40</v>
      </c>
      <c r="F14" s="59">
        <f ca="1">NOW()+15018.5+$C$5/24</f>
        <v>60601.569673148144</v>
      </c>
    </row>
    <row r="15" spans="1:6" x14ac:dyDescent="0.2">
      <c r="A15" s="3" t="s">
        <v>19</v>
      </c>
      <c r="C15" s="10">
        <f ca="1">($C$7+C$11)+($C$8+C$12)*INT(MAX($F21:$F3533))</f>
        <v>59595.478743321015</v>
      </c>
      <c r="E15" s="54" t="s">
        <v>41</v>
      </c>
      <c r="F15" s="59">
        <f ca="1">ROUND(2*($F$14-$C$7)/$C$8,0)/2+$F$13</f>
        <v>10752</v>
      </c>
    </row>
    <row r="16" spans="1:6" x14ac:dyDescent="0.2">
      <c r="A16" s="7" t="s">
        <v>6</v>
      </c>
      <c r="C16" s="11">
        <f ca="1">+$C$8+C$12</f>
        <v>0.63771415097715856</v>
      </c>
      <c r="E16" s="54" t="s">
        <v>42</v>
      </c>
      <c r="F16" s="59">
        <f ca="1">ROUND(2*($F$14-$C$15)/$C$16,0)/2+$F$13</f>
        <v>1578.5</v>
      </c>
    </row>
    <row r="17" spans="1:17" ht="13.5" thickBot="1" x14ac:dyDescent="0.25">
      <c r="A17" s="12" t="s">
        <v>29</v>
      </c>
      <c r="C17">
        <f>COUNT(C21:C2191)</f>
        <v>95</v>
      </c>
      <c r="E17" s="54" t="s">
        <v>58</v>
      </c>
      <c r="F17" s="60">
        <f ca="1">+$C$15+$C$16*$F$16-15018.5-$C$5/24</f>
        <v>45584.006363971792</v>
      </c>
    </row>
    <row r="18" spans="1:17" ht="14.25" thickTop="1" thickBot="1" x14ac:dyDescent="0.25">
      <c r="A18" s="7" t="s">
        <v>7</v>
      </c>
      <c r="C18" s="4">
        <f ca="1">+C15</f>
        <v>59595.478743321015</v>
      </c>
      <c r="D18" s="53">
        <f ca="1">+C16</f>
        <v>0.63771415097715856</v>
      </c>
      <c r="E18" s="55" t="s">
        <v>59</v>
      </c>
      <c r="F18" s="61">
        <f ca="1">+($C$15+$C$16*$F$16)-($C$16/2)-15018.5-$C$5/24</f>
        <v>45583.687506896305</v>
      </c>
    </row>
    <row r="19" spans="1:17" ht="13.5" thickTop="1" x14ac:dyDescent="0.2">
      <c r="E19" s="25"/>
      <c r="F19" s="26"/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47</v>
      </c>
      <c r="I20" s="9" t="s">
        <v>48</v>
      </c>
      <c r="J20" s="9" t="s">
        <v>49</v>
      </c>
      <c r="K20" s="9" t="s">
        <v>50</v>
      </c>
      <c r="L20" s="9" t="s">
        <v>63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t="s">
        <v>31</v>
      </c>
      <c r="C21" s="13">
        <v>52681.731</v>
      </c>
      <c r="D21" s="13" t="s">
        <v>15</v>
      </c>
      <c r="E21">
        <f>+(C21-C$7)/C$8</f>
        <v>-1668.5008452170734</v>
      </c>
      <c r="F21">
        <f>ROUND(2*E21,0)/2</f>
        <v>-1668.5</v>
      </c>
      <c r="G21">
        <f>+C21-(C$7+F21*C$8)</f>
        <v>-5.3900000057183206E-4</v>
      </c>
      <c r="H21">
        <f>+G21</f>
        <v>-5.3900000057183206E-4</v>
      </c>
      <c r="O21">
        <f ca="1">+C$11+C$12*$F21</f>
        <v>-3.0763497846317323E-2</v>
      </c>
      <c r="Q21" s="2">
        <f>+C21-15018.5</f>
        <v>37663.231</v>
      </c>
    </row>
    <row r="22" spans="1:17" x14ac:dyDescent="0.2">
      <c r="A22" s="27" t="s">
        <v>33</v>
      </c>
      <c r="B22" s="27"/>
      <c r="C22" s="28">
        <v>53057.663999999997</v>
      </c>
      <c r="D22" s="28" t="s">
        <v>15</v>
      </c>
      <c r="E22">
        <f>+(C22-C$7)/C$8</f>
        <v>-1078.9925137916246</v>
      </c>
      <c r="F22">
        <f>ROUND(2*E22,0)/2</f>
        <v>-1079</v>
      </c>
      <c r="G22">
        <f>+C22-(C$7+F22*C$8)</f>
        <v>4.7740000009071082E-3</v>
      </c>
      <c r="H22">
        <f>+G22</f>
        <v>4.7740000009071082E-3</v>
      </c>
      <c r="O22">
        <f ca="1">+C$11+C$12*$F22</f>
        <v>-2.5958496811341283E-2</v>
      </c>
      <c r="Q22" s="2">
        <f>+C22-15018.5</f>
        <v>38039.163999999997</v>
      </c>
    </row>
    <row r="23" spans="1:17" x14ac:dyDescent="0.2">
      <c r="A23" s="41" t="s">
        <v>62</v>
      </c>
      <c r="C23" s="13">
        <v>53745.743999999999</v>
      </c>
      <c r="D23" s="13"/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-1.7163592457246045E-2</v>
      </c>
      <c r="Q23" s="2">
        <f>+C23-15018.5</f>
        <v>38727.243999999999</v>
      </c>
    </row>
    <row r="24" spans="1:17" x14ac:dyDescent="0.2">
      <c r="A24" s="50" t="s">
        <v>56</v>
      </c>
      <c r="B24" s="51" t="s">
        <v>35</v>
      </c>
      <c r="C24" s="52">
        <v>55155.714300000109</v>
      </c>
      <c r="D24" s="52">
        <v>8.0000000000000004E-4</v>
      </c>
      <c r="E24">
        <f>+(C24-C$7)/C$8</f>
        <v>2211.0036599939626</v>
      </c>
      <c r="F24">
        <f>ROUND(2*E24,0)/2</f>
        <v>2211</v>
      </c>
      <c r="G24">
        <f>+C24-(C$7+F24*C$8)</f>
        <v>2.3340001134783961E-3</v>
      </c>
      <c r="L24">
        <f>+G24</f>
        <v>2.3340001134783961E-3</v>
      </c>
      <c r="O24">
        <f ca="1">+C$11+C$12*$F24</f>
        <v>8.582180403485587E-4</v>
      </c>
      <c r="Q24" s="2">
        <f>+C24-15018.5</f>
        <v>40137.214300000109</v>
      </c>
    </row>
    <row r="25" spans="1:17" x14ac:dyDescent="0.2">
      <c r="A25" s="50" t="s">
        <v>56</v>
      </c>
      <c r="B25" s="51" t="s">
        <v>35</v>
      </c>
      <c r="C25" s="52">
        <v>55162.729700000025</v>
      </c>
      <c r="D25" s="52">
        <v>2.8E-3</v>
      </c>
      <c r="E25">
        <f>+(C25-C$7)/C$8</f>
        <v>2222.0046541823763</v>
      </c>
      <c r="F25">
        <f>ROUND(2*E25,0)/2</f>
        <v>2222</v>
      </c>
      <c r="G25">
        <f>+C25-(C$7+F25*C$8)</f>
        <v>2.9680000297958031E-3</v>
      </c>
      <c r="L25">
        <f>+G25</f>
        <v>2.9680000297958031E-3</v>
      </c>
      <c r="O25">
        <f ca="1">+C$11+C$12*$F25</f>
        <v>9.4787878909280768E-4</v>
      </c>
      <c r="Q25" s="2">
        <f>+C25-15018.5</f>
        <v>40144.229700000025</v>
      </c>
    </row>
    <row r="26" spans="1:17" x14ac:dyDescent="0.2">
      <c r="A26" s="50" t="s">
        <v>56</v>
      </c>
      <c r="B26" s="51" t="s">
        <v>45</v>
      </c>
      <c r="C26" s="52">
        <v>55165.602099999785</v>
      </c>
      <c r="D26" s="52">
        <v>1.1999999999999999E-3</v>
      </c>
      <c r="E26">
        <f>+(C26-C$7)/C$8</f>
        <v>2226.5089241747555</v>
      </c>
      <c r="F26">
        <f>ROUND(2*E26,0)/2</f>
        <v>2226.5</v>
      </c>
      <c r="G26">
        <f>+C26-(C$7+F26*C$8)</f>
        <v>5.6909997874754481E-3</v>
      </c>
      <c r="L26">
        <f>+G26</f>
        <v>5.6909997874754481E-3</v>
      </c>
      <c r="O26">
        <f ca="1">+C$11+C$12*$F26</f>
        <v>9.8455818630636613E-4</v>
      </c>
      <c r="Q26" s="2">
        <f>+C26-15018.5</f>
        <v>40147.102099999785</v>
      </c>
    </row>
    <row r="27" spans="1:17" x14ac:dyDescent="0.2">
      <c r="A27" s="50" t="s">
        <v>56</v>
      </c>
      <c r="B27" s="51" t="s">
        <v>35</v>
      </c>
      <c r="C27" s="52">
        <v>55196.528200000059</v>
      </c>
      <c r="D27" s="52">
        <v>5.0000000000000001E-4</v>
      </c>
      <c r="E27">
        <f>+(C27-C$7)/C$8</f>
        <v>2275.0047827683293</v>
      </c>
      <c r="F27">
        <f>ROUND(2*E27,0)/2</f>
        <v>2275</v>
      </c>
      <c r="G27">
        <f>+C27-(C$7+F27*C$8)</f>
        <v>3.0500000575557351E-3</v>
      </c>
      <c r="L27">
        <f>+G27</f>
        <v>3.0500000575557351E-3</v>
      </c>
      <c r="O27">
        <f ca="1">+C$11+C$12*$F27</f>
        <v>1.3798805784969309E-3</v>
      </c>
      <c r="Q27" s="2">
        <f>+C27-15018.5</f>
        <v>40178.028200000059</v>
      </c>
    </row>
    <row r="28" spans="1:17" x14ac:dyDescent="0.2">
      <c r="A28" s="50" t="s">
        <v>56</v>
      </c>
      <c r="B28" s="51" t="s">
        <v>35</v>
      </c>
      <c r="C28" s="52">
        <v>55208.646999999881</v>
      </c>
      <c r="D28" s="52">
        <v>8.0000000000000004E-4</v>
      </c>
      <c r="E28">
        <f>+(C28-C$7)/C$8</f>
        <v>2294.0085243041181</v>
      </c>
      <c r="F28">
        <f>ROUND(2*E28,0)/2</f>
        <v>2294</v>
      </c>
      <c r="G28">
        <f>+C28-(C$7+F28*C$8)</f>
        <v>5.4359998830477707E-3</v>
      </c>
      <c r="L28">
        <f>+G28</f>
        <v>5.4359998830477707E-3</v>
      </c>
      <c r="O28">
        <f ca="1">+C$11+C$12*$F28</f>
        <v>1.534749144509729E-3</v>
      </c>
      <c r="Q28" s="2">
        <f>+C28-15018.5</f>
        <v>40190.146999999881</v>
      </c>
    </row>
    <row r="29" spans="1:17" x14ac:dyDescent="0.2">
      <c r="A29" s="50" t="s">
        <v>56</v>
      </c>
      <c r="B29" s="51" t="s">
        <v>45</v>
      </c>
      <c r="C29" s="52">
        <v>55209.602099999785</v>
      </c>
      <c r="D29" s="52">
        <v>4.5999999999999999E-3</v>
      </c>
      <c r="E29">
        <f>+(C29-C$7)/C$8</f>
        <v>2295.5062364158198</v>
      </c>
      <c r="F29">
        <f>ROUND(2*E29,0)/2</f>
        <v>2295.5</v>
      </c>
      <c r="G29">
        <f>+C29-(C$7+F29*C$8)</f>
        <v>3.9769997893017717E-3</v>
      </c>
      <c r="L29">
        <f>+G29</f>
        <v>3.9769997893017717E-3</v>
      </c>
      <c r="O29">
        <f ca="1">+C$11+C$12*$F29</f>
        <v>1.5469756102475807E-3</v>
      </c>
      <c r="Q29" s="2">
        <f>+C29-15018.5</f>
        <v>40191.102099999785</v>
      </c>
    </row>
    <row r="30" spans="1:17" x14ac:dyDescent="0.2">
      <c r="A30" s="50" t="s">
        <v>56</v>
      </c>
      <c r="B30" s="51" t="s">
        <v>35</v>
      </c>
      <c r="C30" s="52">
        <v>55212.471899999771</v>
      </c>
      <c r="D30" s="52">
        <v>8.0000000000000004E-4</v>
      </c>
      <c r="E30">
        <f>+(C30-C$7)/C$8</f>
        <v>2300.0064292946477</v>
      </c>
      <c r="F30">
        <f>ROUND(2*E30,0)/2</f>
        <v>2300</v>
      </c>
      <c r="G30">
        <f>+C30-(C$7+F30*C$8)</f>
        <v>4.0999997727340087E-3</v>
      </c>
      <c r="L30">
        <f>+G30</f>
        <v>4.0999997727340087E-3</v>
      </c>
      <c r="O30">
        <f ca="1">+C$11+C$12*$F30</f>
        <v>1.5836550074611391E-3</v>
      </c>
      <c r="Q30" s="2">
        <f>+C30-15018.5</f>
        <v>40193.971899999771</v>
      </c>
    </row>
    <row r="31" spans="1:17" x14ac:dyDescent="0.2">
      <c r="A31" s="50" t="s">
        <v>56</v>
      </c>
      <c r="B31" s="51" t="s">
        <v>45</v>
      </c>
      <c r="C31" s="52">
        <v>55216.614200000186</v>
      </c>
      <c r="D31" s="52">
        <v>1.1999999999999999E-3</v>
      </c>
      <c r="E31">
        <f>+(C31-C$7)/C$8</f>
        <v>2306.5020558065735</v>
      </c>
      <c r="F31">
        <f>ROUND(2*E31,0)/2</f>
        <v>2306.5</v>
      </c>
      <c r="G31">
        <f>+C31-(C$7+F31*C$8)</f>
        <v>1.3110001891618595E-3</v>
      </c>
      <c r="L31">
        <f>+G31</f>
        <v>1.3110001891618595E-3</v>
      </c>
      <c r="O31">
        <f ca="1">+C$11+C$12*$F31</f>
        <v>1.6366363589918331E-3</v>
      </c>
      <c r="Q31" s="2">
        <f>+C31-15018.5</f>
        <v>40198.114200000186</v>
      </c>
    </row>
    <row r="32" spans="1:17" x14ac:dyDescent="0.2">
      <c r="A32" s="50" t="s">
        <v>56</v>
      </c>
      <c r="B32" s="51" t="s">
        <v>45</v>
      </c>
      <c r="C32" s="52">
        <v>55232.555900000036</v>
      </c>
      <c r="D32" s="52">
        <v>4.1999999999999997E-3</v>
      </c>
      <c r="E32">
        <f>+(C32-C$7)/C$8</f>
        <v>2331.5005660916427</v>
      </c>
      <c r="F32">
        <f>ROUND(2*E32,0)/2</f>
        <v>2331.5</v>
      </c>
      <c r="G32">
        <f>+C32-(C$7+F32*C$8)</f>
        <v>3.610000348999165E-4</v>
      </c>
      <c r="L32">
        <f>+G32</f>
        <v>3.610000348999165E-4</v>
      </c>
      <c r="O32">
        <f ca="1">+C$11+C$12*$F32</f>
        <v>1.8404107879560413E-3</v>
      </c>
      <c r="Q32" s="2">
        <f>+C32-15018.5</f>
        <v>40214.055900000036</v>
      </c>
    </row>
    <row r="33" spans="1:17" ht="12" customHeight="1" x14ac:dyDescent="0.2">
      <c r="A33" s="50" t="s">
        <v>56</v>
      </c>
      <c r="B33" s="51" t="s">
        <v>35</v>
      </c>
      <c r="C33" s="52">
        <v>55233.515800000168</v>
      </c>
      <c r="D33" s="52">
        <v>5.0000000000000001E-4</v>
      </c>
      <c r="E33">
        <f>+(C33-C$7)/C$8</f>
        <v>2333.0058051832184</v>
      </c>
      <c r="F33">
        <f>ROUND(2*E33,0)/2</f>
        <v>2333</v>
      </c>
      <c r="G33">
        <f>+C33-(C$7+F33*C$8)</f>
        <v>3.7020001691416837E-3</v>
      </c>
      <c r="L33">
        <f>+G33</f>
        <v>3.7020001691416837E-3</v>
      </c>
      <c r="O33">
        <f ca="1">+C$11+C$12*$F33</f>
        <v>1.8526372536938965E-3</v>
      </c>
      <c r="Q33" s="2">
        <f>+C33-15018.5</f>
        <v>40215.015800000168</v>
      </c>
    </row>
    <row r="34" spans="1:17" ht="12" customHeight="1" x14ac:dyDescent="0.2">
      <c r="A34" s="50" t="s">
        <v>56</v>
      </c>
      <c r="B34" s="51" t="s">
        <v>45</v>
      </c>
      <c r="C34" s="52">
        <v>55234.473699999973</v>
      </c>
      <c r="D34" s="52">
        <v>8.0000000000000004E-4</v>
      </c>
      <c r="E34">
        <f>+(C34-C$7)/C$8</f>
        <v>2334.5079080328151</v>
      </c>
      <c r="F34">
        <f>ROUND(2*E34,0)/2</f>
        <v>2334.5</v>
      </c>
      <c r="G34">
        <f>+C34-(C$7+F34*C$8)</f>
        <v>5.0429999755579047E-3</v>
      </c>
      <c r="L34">
        <f>+G34</f>
        <v>5.0429999755579047E-3</v>
      </c>
      <c r="O34">
        <f ca="1">+C$11+C$12*$F34</f>
        <v>1.8648637194317481E-3</v>
      </c>
      <c r="Q34" s="2">
        <f>+C34-15018.5</f>
        <v>40215.973699999973</v>
      </c>
    </row>
    <row r="35" spans="1:17" ht="12" customHeight="1" x14ac:dyDescent="0.2">
      <c r="A35" s="50" t="s">
        <v>56</v>
      </c>
      <c r="B35" s="51" t="s">
        <v>35</v>
      </c>
      <c r="C35" s="52">
        <v>55256.473900000099</v>
      </c>
      <c r="D35" s="52">
        <v>1.2999999999999999E-3</v>
      </c>
      <c r="E35">
        <f>+(C35-C$7)/C$8</f>
        <v>2369.006877777691</v>
      </c>
      <c r="F35">
        <f>ROUND(2*E35,0)/2</f>
        <v>2369</v>
      </c>
      <c r="G35">
        <f>+C35-(C$7+F35*C$8)</f>
        <v>4.3860001023858786E-3</v>
      </c>
      <c r="L35">
        <f>+G35</f>
        <v>4.3860001023858786E-3</v>
      </c>
      <c r="O35">
        <f ca="1">+C$11+C$12*$F35</f>
        <v>2.1460724314023572E-3</v>
      </c>
      <c r="Q35" s="2">
        <f>+C35-15018.5</f>
        <v>40237.973900000099</v>
      </c>
    </row>
    <row r="36" spans="1:17" ht="12" customHeight="1" x14ac:dyDescent="0.2">
      <c r="A36" s="50" t="s">
        <v>56</v>
      </c>
      <c r="B36" s="51" t="s">
        <v>35</v>
      </c>
      <c r="C36" s="52">
        <v>55265.400700000115</v>
      </c>
      <c r="D36" s="52">
        <v>1.4E-3</v>
      </c>
      <c r="E36">
        <f>+(C36-C$7)/C$8</f>
        <v>2383.0051779348414</v>
      </c>
      <c r="F36">
        <f>ROUND(2*E36,0)/2</f>
        <v>2383</v>
      </c>
      <c r="G36">
        <f>+C36-(C$7+F36*C$8)</f>
        <v>3.3020001137629151E-3</v>
      </c>
      <c r="L36">
        <f>+G36</f>
        <v>3.3020001137629151E-3</v>
      </c>
      <c r="O36">
        <f ca="1">+C$11+C$12*$F36</f>
        <v>2.2601861116223129E-3</v>
      </c>
      <c r="Q36" s="2">
        <f>+C36-15018.5</f>
        <v>40246.900700000115</v>
      </c>
    </row>
    <row r="37" spans="1:17" x14ac:dyDescent="0.2">
      <c r="A37" s="50" t="s">
        <v>56</v>
      </c>
      <c r="B37" s="51" t="s">
        <v>45</v>
      </c>
      <c r="C37" s="52">
        <v>55266.357499999925</v>
      </c>
      <c r="D37" s="52">
        <v>1.4E-3</v>
      </c>
      <c r="E37">
        <f>+(C37-C$7)/C$8</f>
        <v>2384.505555851641</v>
      </c>
      <c r="F37">
        <f>ROUND(2*E37,0)/2</f>
        <v>2384.5</v>
      </c>
      <c r="G37">
        <f>+C37-(C$7+F37*C$8)</f>
        <v>3.5429999261396006E-3</v>
      </c>
      <c r="L37">
        <f>+G37</f>
        <v>3.5429999261396006E-3</v>
      </c>
      <c r="O37">
        <f ca="1">+C$11+C$12*$F37</f>
        <v>2.2724125773601646E-3</v>
      </c>
      <c r="Q37" s="2">
        <f>+C37-15018.5</f>
        <v>40247.857499999925</v>
      </c>
    </row>
    <row r="38" spans="1:17" x14ac:dyDescent="0.2">
      <c r="A38" s="50" t="s">
        <v>56</v>
      </c>
      <c r="B38" s="51" t="s">
        <v>35</v>
      </c>
      <c r="C38" s="52">
        <v>55544.714600000065</v>
      </c>
      <c r="D38" s="52">
        <v>1.9E-3</v>
      </c>
      <c r="E38">
        <f>+(C38-C$7)/C$8</f>
        <v>2821.0030954704303</v>
      </c>
      <c r="F38">
        <f>ROUND(2*E38,0)/2</f>
        <v>2821</v>
      </c>
      <c r="G38">
        <f>+C38-(C$7+F38*C$8)</f>
        <v>1.9740000643651001E-3</v>
      </c>
      <c r="L38">
        <f>+G38</f>
        <v>1.9740000643651001E-3</v>
      </c>
      <c r="O38">
        <f ca="1">+C$11+C$12*$F38</f>
        <v>5.8303141070752441E-3</v>
      </c>
      <c r="Q38" s="2">
        <f>+C38-15018.5</f>
        <v>40526.214600000065</v>
      </c>
    </row>
    <row r="39" spans="1:17" x14ac:dyDescent="0.2">
      <c r="A39" s="50" t="s">
        <v>56</v>
      </c>
      <c r="B39" s="51" t="s">
        <v>35</v>
      </c>
      <c r="C39" s="52">
        <v>55562.574299999978</v>
      </c>
      <c r="D39" s="52">
        <v>8.9999999999999998E-4</v>
      </c>
      <c r="E39">
        <f>+(C39-C$7)/C$8</f>
        <v>2849.0092613210159</v>
      </c>
      <c r="F39">
        <f>ROUND(2*E39,0)/2</f>
        <v>2849</v>
      </c>
      <c r="G39">
        <f>+C39-(C$7+F39*C$8)</f>
        <v>5.9059999766759574E-3</v>
      </c>
      <c r="L39">
        <f>+G39</f>
        <v>5.9059999766759574E-3</v>
      </c>
      <c r="O39">
        <f ca="1">+C$11+C$12*$F39</f>
        <v>6.0585414675151592E-3</v>
      </c>
      <c r="Q39" s="2">
        <f>+C39-15018.5</f>
        <v>40544.074299999978</v>
      </c>
    </row>
    <row r="40" spans="1:17" x14ac:dyDescent="0.2">
      <c r="A40" s="50" t="s">
        <v>56</v>
      </c>
      <c r="B40" s="51" t="s">
        <v>45</v>
      </c>
      <c r="C40" s="52">
        <v>55568.631099999882</v>
      </c>
      <c r="D40" s="52">
        <v>4.1999999999999997E-3</v>
      </c>
      <c r="E40">
        <f>+(C40-C$7)/C$8</f>
        <v>2858.5070549749939</v>
      </c>
      <c r="F40">
        <f>ROUND(2*E40,0)/2</f>
        <v>2858.5</v>
      </c>
      <c r="G40">
        <f>+C40-(C$7+F40*C$8)</f>
        <v>4.4989998859819025E-3</v>
      </c>
      <c r="L40">
        <f>+G40</f>
        <v>4.4989998859819025E-3</v>
      </c>
      <c r="O40">
        <f ca="1">+C$11+C$12*$F40</f>
        <v>6.1359757505215599E-3</v>
      </c>
      <c r="Q40" s="2">
        <f>+C40-15018.5</f>
        <v>40550.131099999882</v>
      </c>
    </row>
    <row r="41" spans="1:17" x14ac:dyDescent="0.2">
      <c r="A41" s="50" t="s">
        <v>56</v>
      </c>
      <c r="B41" s="51" t="s">
        <v>35</v>
      </c>
      <c r="C41" s="52">
        <v>55569.590100000147</v>
      </c>
      <c r="D41" s="52">
        <v>1.6999999999999999E-3</v>
      </c>
      <c r="E41">
        <f>+(C41-C$7)/C$8</f>
        <v>2860.0108827581175</v>
      </c>
      <c r="F41">
        <f>ROUND(2*E41,0)/2</f>
        <v>2860</v>
      </c>
      <c r="G41">
        <f>+C41-(C$7+F41*C$8)</f>
        <v>6.9400001448229887E-3</v>
      </c>
      <c r="L41">
        <f>+G41</f>
        <v>6.9400001448229887E-3</v>
      </c>
      <c r="O41">
        <f ca="1">+C$11+C$12*$F41</f>
        <v>6.1482022162594116E-3</v>
      </c>
      <c r="Q41" s="2">
        <f>+C41-15018.5</f>
        <v>40551.090100000147</v>
      </c>
    </row>
    <row r="42" spans="1:17" x14ac:dyDescent="0.2">
      <c r="A42" s="50" t="s">
        <v>56</v>
      </c>
      <c r="B42" s="51" t="s">
        <v>45</v>
      </c>
      <c r="C42" s="52">
        <v>55574.37630000012</v>
      </c>
      <c r="D42" s="52">
        <v>2.2000000000000001E-3</v>
      </c>
      <c r="E42">
        <f>+(C42-C$7)/C$8</f>
        <v>2867.5162222091703</v>
      </c>
      <c r="F42">
        <f>ROUND(2*E42,0)/2</f>
        <v>2867.5</v>
      </c>
      <c r="G42">
        <f>+C42-(C$7+F42*C$8)</f>
        <v>1.0345000118832104E-2</v>
      </c>
      <c r="L42">
        <f>+G42</f>
        <v>1.0345000118832104E-2</v>
      </c>
      <c r="O42">
        <f ca="1">+C$11+C$12*$F42</f>
        <v>6.2093345449486734E-3</v>
      </c>
      <c r="Q42" s="2">
        <f>+C42-15018.5</f>
        <v>40555.87630000012</v>
      </c>
    </row>
    <row r="43" spans="1:17" x14ac:dyDescent="0.2">
      <c r="A43" s="50" t="s">
        <v>56</v>
      </c>
      <c r="B43" s="51" t="s">
        <v>35</v>
      </c>
      <c r="C43" s="52">
        <v>55576.604199999943</v>
      </c>
      <c r="D43" s="52">
        <v>8.0000000000000004E-4</v>
      </c>
      <c r="E43">
        <f>+(C43-C$7)/C$8</f>
        <v>2871.0098383893906</v>
      </c>
      <c r="F43">
        <f>ROUND(2*E43,0)/2</f>
        <v>2871</v>
      </c>
      <c r="G43">
        <f>+C43-(C$7+F43*C$8)</f>
        <v>6.2739999411860481E-3</v>
      </c>
      <c r="L43">
        <f>+G43</f>
        <v>6.2739999411860481E-3</v>
      </c>
      <c r="O43">
        <f ca="1">+C$11+C$12*$F43</f>
        <v>6.2378629650036641E-3</v>
      </c>
      <c r="Q43" s="2">
        <f>+C43-15018.5</f>
        <v>40558.104199999943</v>
      </c>
    </row>
    <row r="44" spans="1:17" x14ac:dyDescent="0.2">
      <c r="A44" s="50" t="s">
        <v>56</v>
      </c>
      <c r="B44" s="51" t="s">
        <v>45</v>
      </c>
      <c r="C44" s="52">
        <v>55577.555999999866</v>
      </c>
      <c r="D44" s="52">
        <v>1.1999999999999999E-3</v>
      </c>
      <c r="E44">
        <f>+(C44-C$7)/C$8</f>
        <v>2872.5023757027016</v>
      </c>
      <c r="F44">
        <f>ROUND(2*E44,0)/2</f>
        <v>2872.5</v>
      </c>
      <c r="G44">
        <f>+C44-(C$7+F44*C$8)</f>
        <v>1.5149998653214425E-3</v>
      </c>
      <c r="L44">
        <f>+G44</f>
        <v>1.5149998653214425E-3</v>
      </c>
      <c r="O44">
        <f ca="1">+C$11+C$12*$F44</f>
        <v>6.2500894307415157E-3</v>
      </c>
      <c r="Q44" s="2">
        <f>+C44-15018.5</f>
        <v>40559.055999999866</v>
      </c>
    </row>
    <row r="45" spans="1:17" x14ac:dyDescent="0.2">
      <c r="A45" s="50" t="s">
        <v>56</v>
      </c>
      <c r="B45" s="51" t="s">
        <v>35</v>
      </c>
      <c r="C45" s="52">
        <v>55578.516600000206</v>
      </c>
      <c r="D45" s="52">
        <v>8.0000000000000004E-4</v>
      </c>
      <c r="E45">
        <f>+(C45-C$7)/C$8</f>
        <v>2874.0087124791166</v>
      </c>
      <c r="F45">
        <f>ROUND(2*E45,0)/2</f>
        <v>2874</v>
      </c>
      <c r="G45">
        <f>+C45-(C$7+F45*C$8)</f>
        <v>5.5560002074344084E-3</v>
      </c>
      <c r="L45">
        <f>+G45</f>
        <v>5.5560002074344084E-3</v>
      </c>
      <c r="O45">
        <f ca="1">+C$11+C$12*$F45</f>
        <v>6.2623158964793674E-3</v>
      </c>
      <c r="Q45" s="2">
        <f>+C45-15018.5</f>
        <v>40560.016600000206</v>
      </c>
    </row>
    <row r="46" spans="1:17" x14ac:dyDescent="0.2">
      <c r="A46" s="50" t="s">
        <v>56</v>
      </c>
      <c r="B46" s="51" t="s">
        <v>45</v>
      </c>
      <c r="C46" s="52">
        <v>55579.473000000231</v>
      </c>
      <c r="D46" s="52">
        <v>3.0999999999999999E-3</v>
      </c>
      <c r="E46">
        <f>+(C46-C$7)/C$8</f>
        <v>2875.508463147959</v>
      </c>
      <c r="F46">
        <f>ROUND(2*E46,0)/2</f>
        <v>2875.5</v>
      </c>
      <c r="G46">
        <f>+C46-(C$7+F46*C$8)</f>
        <v>5.3970002336427569E-3</v>
      </c>
      <c r="L46">
        <f>+G46</f>
        <v>5.3970002336427569E-3</v>
      </c>
      <c r="O46">
        <f ca="1">+C$11+C$12*$F46</f>
        <v>6.274542362217219E-3</v>
      </c>
      <c r="Q46" s="2">
        <f>+C46-15018.5</f>
        <v>40560.973000000231</v>
      </c>
    </row>
    <row r="47" spans="1:17" x14ac:dyDescent="0.2">
      <c r="A47" s="50" t="s">
        <v>56</v>
      </c>
      <c r="B47" s="51" t="s">
        <v>35</v>
      </c>
      <c r="C47" s="52">
        <v>55585.533600000199</v>
      </c>
      <c r="D47" s="52">
        <v>1E-3</v>
      </c>
      <c r="E47">
        <f>+(C47-C$7)/C$8</f>
        <v>2885.0122156608222</v>
      </c>
      <c r="F47">
        <f>ROUND(2*E47,0)/2</f>
        <v>2885</v>
      </c>
      <c r="G47">
        <f>+C47-(C$7+F47*C$8)</f>
        <v>7.7900001997477375E-3</v>
      </c>
      <c r="L47">
        <f>+G47</f>
        <v>7.7900001997477375E-3</v>
      </c>
      <c r="O47">
        <f ca="1">+C$11+C$12*$F47</f>
        <v>6.3519766452236198E-3</v>
      </c>
      <c r="Q47" s="2">
        <f>+C47-15018.5</f>
        <v>40567.033600000199</v>
      </c>
    </row>
    <row r="48" spans="1:17" x14ac:dyDescent="0.2">
      <c r="A48" s="50" t="s">
        <v>56</v>
      </c>
      <c r="B48" s="51" t="s">
        <v>35</v>
      </c>
      <c r="C48" s="52">
        <v>55589.358899999876</v>
      </c>
      <c r="D48" s="52">
        <v>5.0000000000000001E-4</v>
      </c>
      <c r="E48">
        <f>+(C48-C$7)/C$8</f>
        <v>2891.0107478993091</v>
      </c>
      <c r="F48">
        <f>ROUND(2*E48,0)/2</f>
        <v>2891</v>
      </c>
      <c r="G48">
        <f>+C48-(C$7+F48*C$8)</f>
        <v>6.8539998756023124E-3</v>
      </c>
      <c r="L48">
        <f>+G48</f>
        <v>6.8539998756023124E-3</v>
      </c>
      <c r="O48">
        <f ca="1">+C$11+C$12*$F48</f>
        <v>6.4008825081750299E-3</v>
      </c>
      <c r="Q48" s="2">
        <f>+C48-15018.5</f>
        <v>40570.858899999876</v>
      </c>
    </row>
    <row r="49" spans="1:17" x14ac:dyDescent="0.2">
      <c r="A49" s="50" t="s">
        <v>56</v>
      </c>
      <c r="B49" s="51" t="s">
        <v>35</v>
      </c>
      <c r="C49" s="52">
        <v>55592.544499999844</v>
      </c>
      <c r="D49" s="52">
        <v>6.9999999999999999E-4</v>
      </c>
      <c r="E49">
        <f>+(C49-C$7)/C$8</f>
        <v>2896.0061533055118</v>
      </c>
      <c r="F49">
        <f>ROUND(2*E49,0)/2</f>
        <v>2896</v>
      </c>
      <c r="G49">
        <f>+C49-(C$7+F49*C$8)</f>
        <v>3.9239998441189528E-3</v>
      </c>
      <c r="L49">
        <f>+G49</f>
        <v>3.9239998441189528E-3</v>
      </c>
      <c r="O49">
        <f ca="1">+C$11+C$12*$F49</f>
        <v>6.4416373939678723E-3</v>
      </c>
      <c r="Q49" s="2">
        <f>+C49-15018.5</f>
        <v>40574.044499999844</v>
      </c>
    </row>
    <row r="50" spans="1:17" x14ac:dyDescent="0.2">
      <c r="A50" s="50" t="s">
        <v>56</v>
      </c>
      <c r="B50" s="51" t="s">
        <v>35</v>
      </c>
      <c r="C50" s="52">
        <v>55599.561400000006</v>
      </c>
      <c r="D50" s="52">
        <v>4.0000000000000002E-4</v>
      </c>
      <c r="E50">
        <f>+(C50-C$7)/C$8</f>
        <v>2907.0094996754101</v>
      </c>
      <c r="F50">
        <f>ROUND(2*E50,0)/2</f>
        <v>2907</v>
      </c>
      <c r="G50">
        <f>+C50-(C$7+F50*C$8)</f>
        <v>6.0580000063055195E-3</v>
      </c>
      <c r="L50">
        <f>+G50</f>
        <v>6.0580000063055195E-3</v>
      </c>
      <c r="O50">
        <f ca="1">+C$11+C$12*$F50</f>
        <v>6.5312981427121247E-3</v>
      </c>
      <c r="Q50" s="2">
        <f>+C50-15018.5</f>
        <v>40581.061400000006</v>
      </c>
    </row>
    <row r="51" spans="1:17" x14ac:dyDescent="0.2">
      <c r="A51" s="50" t="s">
        <v>56</v>
      </c>
      <c r="B51" s="51" t="s">
        <v>45</v>
      </c>
      <c r="C51" s="52">
        <v>55600.519199999981</v>
      </c>
      <c r="D51" s="52">
        <v>5.9999999999999995E-4</v>
      </c>
      <c r="E51">
        <f>+(C51-C$7)/C$8</f>
        <v>2908.5114457131999</v>
      </c>
      <c r="F51">
        <f>ROUND(2*E51,0)/2</f>
        <v>2908.5</v>
      </c>
      <c r="G51">
        <f>+C51-(C$7+F51*C$8)</f>
        <v>7.2989999825949781E-3</v>
      </c>
      <c r="L51">
        <f>+G51</f>
        <v>7.2989999825949781E-3</v>
      </c>
      <c r="O51">
        <f ca="1">+C$11+C$12*$F51</f>
        <v>6.5435246084499764E-3</v>
      </c>
      <c r="Q51" s="2">
        <f>+C51-15018.5</f>
        <v>40582.019199999981</v>
      </c>
    </row>
    <row r="52" spans="1:17" x14ac:dyDescent="0.2">
      <c r="A52" s="50" t="s">
        <v>56</v>
      </c>
      <c r="B52" s="51" t="s">
        <v>35</v>
      </c>
      <c r="C52" s="52">
        <v>55612.312200000044</v>
      </c>
      <c r="D52" s="52">
        <v>6.9999999999999999E-4</v>
      </c>
      <c r="E52">
        <f>+(C52-C$7)/C$8</f>
        <v>2927.0042935146371</v>
      </c>
      <c r="F52">
        <f>ROUND(2*E52,0)/2</f>
        <v>2927</v>
      </c>
      <c r="G52">
        <f>+C52-(C$7+F52*C$8)</f>
        <v>2.7380000465200283E-3</v>
      </c>
      <c r="L52">
        <f>+G52</f>
        <v>2.7380000465200283E-3</v>
      </c>
      <c r="O52">
        <f ca="1">+C$11+C$12*$F52</f>
        <v>6.6943176858834906E-3</v>
      </c>
      <c r="Q52" s="2">
        <f>+C52-15018.5</f>
        <v>40593.812200000044</v>
      </c>
    </row>
    <row r="53" spans="1:17" x14ac:dyDescent="0.2">
      <c r="A53" s="50" t="s">
        <v>56</v>
      </c>
      <c r="B53" s="51" t="s">
        <v>45</v>
      </c>
      <c r="C53" s="52">
        <v>55614.548500000034</v>
      </c>
      <c r="D53" s="52">
        <v>1.8E-3</v>
      </c>
      <c r="E53">
        <f>+(C53-C$7)/C$8</f>
        <v>2930.5110819092729</v>
      </c>
      <c r="F53">
        <f>ROUND(2*E53,0)/2</f>
        <v>2930.5</v>
      </c>
      <c r="G53">
        <f>+C53-(C$7+F53*C$8)</f>
        <v>7.0670000350219198E-3</v>
      </c>
      <c r="L53">
        <f>+G53</f>
        <v>7.0670000350219198E-3</v>
      </c>
      <c r="O53">
        <f ca="1">+C$11+C$12*$F53</f>
        <v>6.7228461059384778E-3</v>
      </c>
      <c r="Q53" s="2">
        <f>+C53-15018.5</f>
        <v>40596.048500000034</v>
      </c>
    </row>
    <row r="54" spans="1:17" x14ac:dyDescent="0.2">
      <c r="A54" s="50" t="s">
        <v>56</v>
      </c>
      <c r="B54" s="51" t="s">
        <v>35</v>
      </c>
      <c r="C54" s="52">
        <v>55615.502499999944</v>
      </c>
      <c r="D54" s="52">
        <v>1.2999999999999999E-3</v>
      </c>
      <c r="E54">
        <f>+(C54-C$7)/C$8</f>
        <v>2932.0070690881776</v>
      </c>
      <c r="F54">
        <f>ROUND(2*E54,0)/2</f>
        <v>2932</v>
      </c>
      <c r="G54">
        <f>+C54-(C$7+F54*C$8)</f>
        <v>4.5079999472363852E-3</v>
      </c>
      <c r="L54">
        <f>+G54</f>
        <v>4.5079999472363852E-3</v>
      </c>
      <c r="O54">
        <f ca="1">+C$11+C$12*$F54</f>
        <v>6.7350725716763329E-3</v>
      </c>
      <c r="Q54" s="2">
        <f>+C54-15018.5</f>
        <v>40597.002499999944</v>
      </c>
    </row>
    <row r="55" spans="1:17" x14ac:dyDescent="0.2">
      <c r="A55" s="50" t="s">
        <v>56</v>
      </c>
      <c r="B55" s="51" t="s">
        <v>45</v>
      </c>
      <c r="C55" s="52">
        <v>55616.461000000127</v>
      </c>
      <c r="D55" s="52">
        <v>8.9999999999999998E-4</v>
      </c>
      <c r="E55">
        <f>+(C55-C$7)/C$8</f>
        <v>2933.5101128108063</v>
      </c>
      <c r="F55">
        <f>ROUND(2*E55,0)/2</f>
        <v>2933.5</v>
      </c>
      <c r="G55">
        <f>+C55-(C$7+F55*C$8)</f>
        <v>6.4490001313970424E-3</v>
      </c>
      <c r="L55">
        <f>+G55</f>
        <v>6.4490001313970424E-3</v>
      </c>
      <c r="O55">
        <f ca="1">+C$11+C$12*$F55</f>
        <v>6.7472990374141846E-3</v>
      </c>
      <c r="Q55" s="2">
        <f>+C55-15018.5</f>
        <v>40597.961000000127</v>
      </c>
    </row>
    <row r="56" spans="1:17" x14ac:dyDescent="0.2">
      <c r="A56" s="50" t="s">
        <v>56</v>
      </c>
      <c r="B56" s="51" t="s">
        <v>35</v>
      </c>
      <c r="C56" s="52">
        <v>55617.420400000177</v>
      </c>
      <c r="D56" s="52">
        <v>6.9999999999999999E-4</v>
      </c>
      <c r="E56">
        <f>+(C56-C$7)/C$8</f>
        <v>2935.0145678418871</v>
      </c>
      <c r="F56">
        <f>ROUND(2*E56,0)/2</f>
        <v>2935</v>
      </c>
      <c r="G56">
        <f>+C56-(C$7+F56*C$8)</f>
        <v>9.2900001764064655E-3</v>
      </c>
      <c r="L56">
        <f>+G56</f>
        <v>9.2900001764064655E-3</v>
      </c>
      <c r="O56">
        <f ca="1">+C$11+C$12*$F56</f>
        <v>6.7595255031520363E-3</v>
      </c>
      <c r="Q56" s="2">
        <f>+C56-15018.5</f>
        <v>40598.920400000177</v>
      </c>
    </row>
    <row r="57" spans="1:17" x14ac:dyDescent="0.2">
      <c r="A57" s="50" t="s">
        <v>56</v>
      </c>
      <c r="B57" s="51" t="s">
        <v>45</v>
      </c>
      <c r="C57" s="52">
        <v>55618.3777999999</v>
      </c>
      <c r="D57" s="52">
        <v>5.9999999999999995E-4</v>
      </c>
      <c r="E57">
        <f>+(C57-C$7)/C$8</f>
        <v>2936.5158866309889</v>
      </c>
      <c r="F57">
        <f>ROUND(2*E57,0)/2</f>
        <v>2936.5</v>
      </c>
      <c r="G57">
        <f>+C57-(C$7+F57*C$8)</f>
        <v>1.01309999008663E-2</v>
      </c>
      <c r="L57">
        <f>+G57</f>
        <v>1.01309999008663E-2</v>
      </c>
      <c r="O57">
        <f ca="1">+C$11+C$12*$F57</f>
        <v>6.7717519688898879E-3</v>
      </c>
      <c r="Q57" s="2">
        <f>+C57-15018.5</f>
        <v>40599.8777999999</v>
      </c>
    </row>
    <row r="58" spans="1:17" x14ac:dyDescent="0.2">
      <c r="A58" s="50" t="s">
        <v>56</v>
      </c>
      <c r="B58" s="51" t="s">
        <v>35</v>
      </c>
      <c r="C58" s="52">
        <v>55619.331199999899</v>
      </c>
      <c r="D58" s="52">
        <v>5.9999999999999995E-4</v>
      </c>
      <c r="E58">
        <f>+(C58-C$7)/C$8</f>
        <v>2938.0109329375919</v>
      </c>
      <c r="F58">
        <f>ROUND(2*E58,0)/2</f>
        <v>2938</v>
      </c>
      <c r="G58">
        <f>+C58-(C$7+F58*C$8)</f>
        <v>6.9719999009976164E-3</v>
      </c>
      <c r="L58">
        <f>+G58</f>
        <v>6.9719999009976164E-3</v>
      </c>
      <c r="O58">
        <f ca="1">+C$11+C$12*$F58</f>
        <v>6.7839784346277431E-3</v>
      </c>
      <c r="Q58" s="2">
        <f>+C58-15018.5</f>
        <v>40600.831199999899</v>
      </c>
    </row>
    <row r="59" spans="1:17" x14ac:dyDescent="0.2">
      <c r="A59" s="50" t="s">
        <v>56</v>
      </c>
      <c r="B59" s="51" t="s">
        <v>35</v>
      </c>
      <c r="C59" s="52">
        <v>55622.520099999849</v>
      </c>
      <c r="D59" s="52">
        <v>5.0000000000000001E-4</v>
      </c>
      <c r="E59">
        <f>+(C59-C$7)/C$8</f>
        <v>2943.0115131421844</v>
      </c>
      <c r="F59">
        <f>ROUND(2*E59,0)/2</f>
        <v>2943</v>
      </c>
      <c r="G59">
        <f>+C59-(C$7+F59*C$8)</f>
        <v>7.3419998516328633E-3</v>
      </c>
      <c r="L59">
        <f>+G59</f>
        <v>7.3419998516328633E-3</v>
      </c>
      <c r="O59">
        <f ca="1">+C$11+C$12*$F59</f>
        <v>6.8247333204205819E-3</v>
      </c>
      <c r="Q59" s="2">
        <f>+C59-15018.5</f>
        <v>40604.020099999849</v>
      </c>
    </row>
    <row r="60" spans="1:17" x14ac:dyDescent="0.2">
      <c r="A60" s="50" t="s">
        <v>56</v>
      </c>
      <c r="B60" s="51" t="s">
        <v>45</v>
      </c>
      <c r="C60" s="52">
        <v>55623.476600000169</v>
      </c>
      <c r="D60" s="52">
        <v>8.0000000000000004E-4</v>
      </c>
      <c r="E60">
        <f>+(C60-C$7)/C$8</f>
        <v>2944.5114206235639</v>
      </c>
      <c r="F60">
        <f>ROUND(2*E60,0)/2</f>
        <v>2944.5</v>
      </c>
      <c r="G60">
        <f>+C60-(C$7+F60*C$8)</f>
        <v>7.2830001736292616E-3</v>
      </c>
      <c r="L60">
        <f>+G60</f>
        <v>7.2830001736292616E-3</v>
      </c>
      <c r="O60">
        <f ca="1">+C$11+C$12*$F60</f>
        <v>6.8369597861584371E-3</v>
      </c>
      <c r="Q60" s="2">
        <f>+C60-15018.5</f>
        <v>40604.976600000169</v>
      </c>
    </row>
    <row r="61" spans="1:17" x14ac:dyDescent="0.2">
      <c r="A61" s="50" t="s">
        <v>56</v>
      </c>
      <c r="B61" s="51" t="s">
        <v>35</v>
      </c>
      <c r="C61" s="52">
        <v>55626.344699999783</v>
      </c>
      <c r="D61" s="52">
        <v>1E-3</v>
      </c>
      <c r="E61">
        <f>+(C61-C$7)/C$8</f>
        <v>2949.0089476965632</v>
      </c>
      <c r="F61">
        <f>ROUND(2*E61,0)/2</f>
        <v>2949</v>
      </c>
      <c r="G61">
        <f>+C61-(C$7+F61*C$8)</f>
        <v>5.7059997852775268E-3</v>
      </c>
      <c r="L61">
        <f>+G61</f>
        <v>5.7059997852775268E-3</v>
      </c>
      <c r="O61">
        <f ca="1">+C$11+C$12*$F61</f>
        <v>6.873639183371992E-3</v>
      </c>
      <c r="Q61" s="2">
        <f>+C61-15018.5</f>
        <v>40607.844699999783</v>
      </c>
    </row>
    <row r="62" spans="1:17" x14ac:dyDescent="0.2">
      <c r="A62" s="50" t="s">
        <v>56</v>
      </c>
      <c r="B62" s="51" t="s">
        <v>45</v>
      </c>
      <c r="C62" s="52">
        <v>55632.402499999851</v>
      </c>
      <c r="D62" s="52">
        <v>1.6999999999999999E-3</v>
      </c>
      <c r="E62">
        <f>+(C62-C$7)/C$8</f>
        <v>2958.508309471531</v>
      </c>
      <c r="F62">
        <f>ROUND(2*E62,0)/2</f>
        <v>2958.5</v>
      </c>
      <c r="G62">
        <f>+C62-(C$7+F62*C$8)</f>
        <v>5.2989998512202874E-3</v>
      </c>
      <c r="L62">
        <f>+G62</f>
        <v>5.2989998512202874E-3</v>
      </c>
      <c r="O62">
        <f ca="1">+C$11+C$12*$F62</f>
        <v>6.9510734663783928E-3</v>
      </c>
      <c r="Q62" s="2">
        <f>+C62-15018.5</f>
        <v>40613.902499999851</v>
      </c>
    </row>
    <row r="63" spans="1:17" x14ac:dyDescent="0.2">
      <c r="A63" s="50" t="s">
        <v>56</v>
      </c>
      <c r="B63" s="51" t="s">
        <v>35</v>
      </c>
      <c r="C63" s="52">
        <v>55633.36129999999</v>
      </c>
      <c r="D63" s="52">
        <v>1.1000000000000001E-3</v>
      </c>
      <c r="E63">
        <f>+(C63-C$7)/C$8</f>
        <v>2960.0118236303106</v>
      </c>
      <c r="F63">
        <f>ROUND(2*E63,0)/2</f>
        <v>2960</v>
      </c>
      <c r="G63">
        <f>+C63-(C$7+F63*C$8)</f>
        <v>7.5399999914225191E-3</v>
      </c>
      <c r="L63">
        <f>+G63</f>
        <v>7.5399999914225191E-3</v>
      </c>
      <c r="O63">
        <f ca="1">+C$11+C$12*$F63</f>
        <v>6.9632999321162445E-3</v>
      </c>
      <c r="Q63" s="2">
        <f>+C63-15018.5</f>
        <v>40614.86129999999</v>
      </c>
    </row>
    <row r="64" spans="1:17" x14ac:dyDescent="0.2">
      <c r="A64" s="50" t="s">
        <v>56</v>
      </c>
      <c r="B64" s="51" t="s">
        <v>35</v>
      </c>
      <c r="C64" s="52">
        <v>55640.37229999993</v>
      </c>
      <c r="D64" s="52">
        <v>5.9999999999999995E-4</v>
      </c>
      <c r="E64">
        <f>+(C64-C$7)/C$8</f>
        <v>2971.0059180875373</v>
      </c>
      <c r="F64">
        <f>ROUND(2*E64,0)/2</f>
        <v>2971</v>
      </c>
      <c r="G64">
        <f>+C64-(C$7+F64*C$8)</f>
        <v>3.773999931581784E-3</v>
      </c>
      <c r="L64">
        <f>+G64</f>
        <v>3.773999931581784E-3</v>
      </c>
      <c r="O64">
        <f ca="1">+C$11+C$12*$F64</f>
        <v>7.0529606808604969E-3</v>
      </c>
      <c r="Q64" s="2">
        <f>+C64-15018.5</f>
        <v>40621.87229999993</v>
      </c>
    </row>
    <row r="65" spans="1:17" x14ac:dyDescent="0.2">
      <c r="A65" s="50" t="s">
        <v>56</v>
      </c>
      <c r="B65" s="51" t="s">
        <v>45</v>
      </c>
      <c r="C65" s="52">
        <v>55641.329499999993</v>
      </c>
      <c r="D65" s="52">
        <v>1.4E-3</v>
      </c>
      <c r="E65">
        <f>+(C65-C$7)/C$8</f>
        <v>2972.5069232530254</v>
      </c>
      <c r="F65">
        <f>ROUND(2*E65,0)/2</f>
        <v>2972.5</v>
      </c>
      <c r="G65">
        <f>+C65-(C$7+F65*C$8)</f>
        <v>4.4149999957880937E-3</v>
      </c>
      <c r="L65">
        <f>+G65</f>
        <v>4.4149999957880937E-3</v>
      </c>
      <c r="O65">
        <f ca="1">+C$11+C$12*$F65</f>
        <v>7.0651871465983486E-3</v>
      </c>
      <c r="Q65" s="2">
        <f>+C65-15018.5</f>
        <v>40622.829499999993</v>
      </c>
    </row>
    <row r="66" spans="1:17" x14ac:dyDescent="0.2">
      <c r="A66" s="50" t="s">
        <v>56</v>
      </c>
      <c r="B66" s="51" t="s">
        <v>35</v>
      </c>
      <c r="C66" s="52">
        <v>55642.285900000017</v>
      </c>
      <c r="D66" s="52">
        <v>8.9999999999999998E-4</v>
      </c>
      <c r="E66">
        <f>+(C66-C$7)/C$8</f>
        <v>2974.0066739218673</v>
      </c>
      <c r="F66">
        <f>ROUND(2*E66,0)/2</f>
        <v>2974</v>
      </c>
      <c r="G66">
        <f>+C66-(C$7+F66*C$8)</f>
        <v>4.2560000147204846E-3</v>
      </c>
      <c r="L66">
        <f>+G66</f>
        <v>4.2560000147204846E-3</v>
      </c>
      <c r="O66">
        <f ca="1">+C$11+C$12*$F66</f>
        <v>7.0774136123362003E-3</v>
      </c>
      <c r="Q66" s="2">
        <f>+C66-15018.5</f>
        <v>40623.785900000017</v>
      </c>
    </row>
    <row r="67" spans="1:17" x14ac:dyDescent="0.2">
      <c r="A67" s="50" t="s">
        <v>56</v>
      </c>
      <c r="B67" s="51" t="s">
        <v>35</v>
      </c>
      <c r="C67" s="52">
        <v>55647.387999999803</v>
      </c>
      <c r="D67" s="52">
        <v>1.6000000000000001E-3</v>
      </c>
      <c r="E67">
        <f>+(C67-C$7)/C$8</f>
        <v>2982.0073827121023</v>
      </c>
      <c r="F67">
        <f>ROUND(2*E67,0)/2</f>
        <v>2982</v>
      </c>
      <c r="G67">
        <f>+C67-(C$7+F67*C$8)</f>
        <v>4.7079998039407656E-3</v>
      </c>
      <c r="L67">
        <f>+G67</f>
        <v>4.7079998039407656E-3</v>
      </c>
      <c r="O67">
        <f ca="1">+C$11+C$12*$F67</f>
        <v>7.1426214296047494E-3</v>
      </c>
      <c r="Q67" s="2">
        <f>+C67-15018.5</f>
        <v>40628.887999999803</v>
      </c>
    </row>
    <row r="68" spans="1:17" x14ac:dyDescent="0.2">
      <c r="A68" s="50" t="s">
        <v>56</v>
      </c>
      <c r="B68" s="51" t="s">
        <v>35</v>
      </c>
      <c r="C68" s="52">
        <v>55649.299800000153</v>
      </c>
      <c r="D68" s="52">
        <v>1.1000000000000001E-3</v>
      </c>
      <c r="E68">
        <f>+(C68-C$7)/C$8</f>
        <v>2985.0053159295267</v>
      </c>
      <c r="F68">
        <f>ROUND(2*E68,0)/2</f>
        <v>2985</v>
      </c>
      <c r="G68">
        <f>+C68-(C$7+F68*C$8)</f>
        <v>3.3900001581059769E-3</v>
      </c>
      <c r="L68">
        <f>+G68</f>
        <v>3.3900001581059769E-3</v>
      </c>
      <c r="O68">
        <f ca="1">+C$11+C$12*$F68</f>
        <v>7.1670743610804527E-3</v>
      </c>
      <c r="Q68" s="2">
        <f>+C68-15018.5</f>
        <v>40630.799800000153</v>
      </c>
    </row>
    <row r="69" spans="1:17" x14ac:dyDescent="0.2">
      <c r="A69" s="50" t="s">
        <v>56</v>
      </c>
      <c r="B69" s="51" t="s">
        <v>45</v>
      </c>
      <c r="C69" s="52">
        <v>55650.25959999999</v>
      </c>
      <c r="D69" s="52">
        <v>1.5E-3</v>
      </c>
      <c r="E69">
        <f>+(C69-C$7)/C$8</f>
        <v>2986.5103982085657</v>
      </c>
      <c r="F69">
        <f>ROUND(2*E69,0)/2</f>
        <v>2986.5</v>
      </c>
      <c r="G69">
        <f>+C69-(C$7+F69*C$8)</f>
        <v>6.6309999892837368E-3</v>
      </c>
      <c r="L69">
        <f>+G69</f>
        <v>6.6309999892837368E-3</v>
      </c>
      <c r="O69">
        <f ca="1">+C$11+C$12*$F69</f>
        <v>7.1793008268183078E-3</v>
      </c>
      <c r="Q69" s="2">
        <f>+C69-15018.5</f>
        <v>40631.75959999999</v>
      </c>
    </row>
    <row r="70" spans="1:17" x14ac:dyDescent="0.2">
      <c r="A70" s="50" t="s">
        <v>56</v>
      </c>
      <c r="B70" s="51" t="s">
        <v>35</v>
      </c>
      <c r="C70" s="52">
        <v>55902.474700000137</v>
      </c>
      <c r="D70" s="52">
        <v>1.1999999999999999E-3</v>
      </c>
      <c r="E70">
        <f>+(C70-C$7)/C$8</f>
        <v>3382.0141256317775</v>
      </c>
      <c r="F70">
        <f>ROUND(2*E70,0)/2</f>
        <v>3382</v>
      </c>
      <c r="G70">
        <f>+C70-(C$7+F70*C$8)</f>
        <v>9.0080001391470432E-3</v>
      </c>
      <c r="L70">
        <f>+G70</f>
        <v>9.0080001391470432E-3</v>
      </c>
      <c r="O70">
        <f ca="1">+C$11+C$12*$F70</f>
        <v>1.0403012293032084E-2</v>
      </c>
      <c r="Q70" s="2">
        <f>+C70-15018.5</f>
        <v>40883.974700000137</v>
      </c>
    </row>
    <row r="71" spans="1:17" x14ac:dyDescent="0.2">
      <c r="A71" s="50" t="s">
        <v>56</v>
      </c>
      <c r="B71" s="51" t="s">
        <v>35</v>
      </c>
      <c r="C71" s="52">
        <v>55916.505299999844</v>
      </c>
      <c r="D71" s="52">
        <v>6.9999999999999999E-4</v>
      </c>
      <c r="E71">
        <f>+(C71-C$7)/C$8</f>
        <v>3404.0158003842612</v>
      </c>
      <c r="F71">
        <f>ROUND(2*E71,0)/2</f>
        <v>3404</v>
      </c>
      <c r="G71">
        <f>+C71-(C$7+F71*C$8)</f>
        <v>1.0075999845867045E-2</v>
      </c>
      <c r="L71">
        <f>+G71</f>
        <v>1.0075999845867045E-2</v>
      </c>
      <c r="O71">
        <f ca="1">+C$11+C$12*$F71</f>
        <v>1.0582333790520589E-2</v>
      </c>
      <c r="Q71" s="2">
        <f>+C71-15018.5</f>
        <v>40898.005299999844</v>
      </c>
    </row>
    <row r="72" spans="1:17" x14ac:dyDescent="0.2">
      <c r="A72" s="50" t="s">
        <v>56</v>
      </c>
      <c r="B72" s="51" t="s">
        <v>45</v>
      </c>
      <c r="C72" s="52">
        <v>55924.476900000125</v>
      </c>
      <c r="D72" s="52">
        <v>6.9999999999999999E-4</v>
      </c>
      <c r="E72">
        <f>+(C72-C$7)/C$8</f>
        <v>3416.516231617903</v>
      </c>
      <c r="F72">
        <f>ROUND(2*E72,0)/2</f>
        <v>3416.5</v>
      </c>
      <c r="G72">
        <f>+C72-(C$7+F72*C$8)</f>
        <v>1.0351000128139276E-2</v>
      </c>
      <c r="L72">
        <f>+G72</f>
        <v>1.0351000128139276E-2</v>
      </c>
      <c r="O72">
        <f ca="1">+C$11+C$12*$F72</f>
        <v>1.0684221005002693E-2</v>
      </c>
      <c r="Q72" s="2">
        <f>+C72-15018.5</f>
        <v>40905.976900000125</v>
      </c>
    </row>
    <row r="73" spans="1:17" x14ac:dyDescent="0.2">
      <c r="A73" s="50" t="s">
        <v>56</v>
      </c>
      <c r="B73" s="51" t="s">
        <v>35</v>
      </c>
      <c r="C73" s="52">
        <v>55925.430999999866</v>
      </c>
      <c r="D73" s="52">
        <v>8.0000000000000004E-4</v>
      </c>
      <c r="E73">
        <f>+(C73-C$7)/C$8</f>
        <v>3418.0123756086145</v>
      </c>
      <c r="F73">
        <f>ROUND(2*E73,0)/2</f>
        <v>3418</v>
      </c>
      <c r="G73">
        <f>+C73-(C$7+F73*C$8)</f>
        <v>7.8919998704805039E-3</v>
      </c>
      <c r="L73">
        <f>+G73</f>
        <v>7.8919998704805039E-3</v>
      </c>
      <c r="O73">
        <f ca="1">+C$11+C$12*$F73</f>
        <v>1.0696447470740545E-2</v>
      </c>
      <c r="Q73" s="2">
        <f>+C73-15018.5</f>
        <v>40906.930999999866</v>
      </c>
    </row>
    <row r="74" spans="1:17" x14ac:dyDescent="0.2">
      <c r="A74" s="50" t="s">
        <v>56</v>
      </c>
      <c r="B74" s="51" t="s">
        <v>45</v>
      </c>
      <c r="C74" s="52">
        <v>55926.388199999928</v>
      </c>
      <c r="D74" s="52">
        <v>1.8E-3</v>
      </c>
      <c r="E74">
        <f>+(C74-C$7)/C$8</f>
        <v>3419.5133807741022</v>
      </c>
      <c r="F74">
        <f>ROUND(2*E74,0)/2</f>
        <v>3419.5</v>
      </c>
      <c r="G74">
        <f>+C74-(C$7+F74*C$8)</f>
        <v>8.5329999274108559E-3</v>
      </c>
      <c r="L74">
        <f>+G74</f>
        <v>8.5329999274108559E-3</v>
      </c>
      <c r="O74">
        <f ca="1">+C$11+C$12*$F74</f>
        <v>1.0708673936478397E-2</v>
      </c>
      <c r="Q74" s="2">
        <f>+C74-15018.5</f>
        <v>40907.888199999928</v>
      </c>
    </row>
    <row r="75" spans="1:17" x14ac:dyDescent="0.2">
      <c r="A75" s="50" t="s">
        <v>56</v>
      </c>
      <c r="B75" s="51" t="s">
        <v>35</v>
      </c>
      <c r="C75" s="52">
        <v>55930.534299999941</v>
      </c>
      <c r="D75" s="52">
        <v>2.3E-3</v>
      </c>
      <c r="E75">
        <f>+(C75-C$7)/C$8</f>
        <v>3426.0149661441828</v>
      </c>
      <c r="F75">
        <f>ROUND(2*E75,0)/2</f>
        <v>3426</v>
      </c>
      <c r="G75">
        <f>+C75-(C$7+F75*C$8)</f>
        <v>9.5439999422524124E-3</v>
      </c>
      <c r="L75">
        <f>+G75</f>
        <v>9.5439999422524124E-3</v>
      </c>
      <c r="O75">
        <f ca="1">+C$11+C$12*$F75</f>
        <v>1.0761655288009091E-2</v>
      </c>
      <c r="Q75" s="2">
        <f>+C75-15018.5</f>
        <v>40912.034299999941</v>
      </c>
    </row>
    <row r="76" spans="1:17" x14ac:dyDescent="0.2">
      <c r="A76" s="50" t="s">
        <v>56</v>
      </c>
      <c r="B76" s="51" t="s">
        <v>35</v>
      </c>
      <c r="C76" s="52">
        <v>55932.447399999946</v>
      </c>
      <c r="D76" s="52">
        <v>6.9999999999999999E-4</v>
      </c>
      <c r="E76">
        <f>+(C76-C$7)/C$8</f>
        <v>3429.0149379180179</v>
      </c>
      <c r="F76">
        <f>ROUND(2*E76,0)/2</f>
        <v>3429</v>
      </c>
      <c r="G76">
        <f>+C76-(C$7+F76*C$8)</f>
        <v>9.5259999507106841E-3</v>
      </c>
      <c r="L76">
        <f>+G76</f>
        <v>9.5259999507106841E-3</v>
      </c>
      <c r="O76">
        <f ca="1">+C$11+C$12*$F76</f>
        <v>1.0786108219484798E-2</v>
      </c>
      <c r="Q76" s="2">
        <f>+C76-15018.5</f>
        <v>40913.947399999946</v>
      </c>
    </row>
    <row r="77" spans="1:17" x14ac:dyDescent="0.2">
      <c r="A77" s="50" t="s">
        <v>56</v>
      </c>
      <c r="B77" s="51" t="s">
        <v>45</v>
      </c>
      <c r="C77" s="52">
        <v>55933.405499999877</v>
      </c>
      <c r="D77" s="52">
        <v>1.6999999999999999E-3</v>
      </c>
      <c r="E77">
        <f>+(C77-C$7)/C$8</f>
        <v>3430.5173543919586</v>
      </c>
      <c r="F77">
        <f>ROUND(2*E77,0)/2</f>
        <v>3430.5</v>
      </c>
      <c r="G77">
        <f>+C77-(C$7+F77*C$8)</f>
        <v>1.1066999875765759E-2</v>
      </c>
      <c r="L77">
        <f>+G77</f>
        <v>1.1066999875765759E-2</v>
      </c>
      <c r="O77">
        <f ca="1">+C$11+C$12*$F77</f>
        <v>1.0798334685222649E-2</v>
      </c>
      <c r="Q77" s="2">
        <f>+C77-15018.5</f>
        <v>40914.905499999877</v>
      </c>
    </row>
    <row r="78" spans="1:17" x14ac:dyDescent="0.2">
      <c r="A78" s="50" t="s">
        <v>56</v>
      </c>
      <c r="B78" s="51" t="s">
        <v>35</v>
      </c>
      <c r="C78" s="52">
        <v>55934.362199999858</v>
      </c>
      <c r="D78" s="52">
        <v>1.6000000000000001E-3</v>
      </c>
      <c r="E78">
        <f>+(C78-C$7)/C$8</f>
        <v>3432.0175754969514</v>
      </c>
      <c r="F78">
        <f>ROUND(2*E78,0)/2</f>
        <v>3432</v>
      </c>
      <c r="G78">
        <f>+C78-(C$7+F78*C$8)</f>
        <v>1.1207999858015683E-2</v>
      </c>
      <c r="L78">
        <f>+G78</f>
        <v>1.1207999858015683E-2</v>
      </c>
      <c r="O78">
        <f ca="1">+C$11+C$12*$F78</f>
        <v>1.0810561150960501E-2</v>
      </c>
      <c r="Q78" s="2">
        <f>+C78-15018.5</f>
        <v>40915.862199999858</v>
      </c>
    </row>
    <row r="79" spans="1:17" x14ac:dyDescent="0.2">
      <c r="A79" s="50" t="s">
        <v>56</v>
      </c>
      <c r="B79" s="51" t="s">
        <v>35</v>
      </c>
      <c r="C79" s="52">
        <v>55939.462799999863</v>
      </c>
      <c r="D79" s="52">
        <v>1.1999999999999999E-3</v>
      </c>
      <c r="E79">
        <f>+(C79-C$7)/C$8</f>
        <v>3440.0159321064316</v>
      </c>
      <c r="F79">
        <f>ROUND(2*E79,0)/2</f>
        <v>3440</v>
      </c>
      <c r="G79">
        <f>+C79-(C$7+F79*C$8)</f>
        <v>1.0159999867028091E-2</v>
      </c>
      <c r="L79">
        <f>+G79</f>
        <v>1.0159999867028091E-2</v>
      </c>
      <c r="O79">
        <f ca="1">+C$11+C$12*$F79</f>
        <v>1.087576896822905E-2</v>
      </c>
      <c r="Q79" s="2">
        <f>+C79-15018.5</f>
        <v>40920.962799999863</v>
      </c>
    </row>
    <row r="80" spans="1:17" x14ac:dyDescent="0.2">
      <c r="A80" s="50" t="s">
        <v>56</v>
      </c>
      <c r="B80" s="51" t="s">
        <v>35</v>
      </c>
      <c r="C80" s="52">
        <v>55941.37649999978</v>
      </c>
      <c r="D80" s="52">
        <v>1.1999999999999999E-3</v>
      </c>
      <c r="E80">
        <f>+(C80-C$7)/C$8</f>
        <v>3443.0168447525684</v>
      </c>
      <c r="F80">
        <f>ROUND(2*E80,0)/2</f>
        <v>3443</v>
      </c>
      <c r="G80">
        <f>+C80-(C$7+F80*C$8)</f>
        <v>1.0741999780293554E-2</v>
      </c>
      <c r="L80">
        <f>+G80</f>
        <v>1.0741999780293554E-2</v>
      </c>
      <c r="O80">
        <f ca="1">+C$11+C$12*$F80</f>
        <v>1.0900221899704753E-2</v>
      </c>
      <c r="Q80" s="2">
        <f>+C80-15018.5</f>
        <v>40922.87649999978</v>
      </c>
    </row>
    <row r="81" spans="1:17" x14ac:dyDescent="0.2">
      <c r="A81" s="50" t="s">
        <v>56</v>
      </c>
      <c r="B81" s="51" t="s">
        <v>45</v>
      </c>
      <c r="C81" s="52">
        <v>55949.347500000149</v>
      </c>
      <c r="D81" s="52">
        <v>2.3E-3</v>
      </c>
      <c r="E81">
        <f>+(C81-C$7)/C$8</f>
        <v>3455.5163351139086</v>
      </c>
      <c r="F81">
        <f>ROUND(2*E81,0)/2</f>
        <v>3455.5</v>
      </c>
      <c r="G81">
        <f>+C81-(C$7+F81*C$8)</f>
        <v>1.0417000150482636E-2</v>
      </c>
      <c r="L81">
        <f>+G81</f>
        <v>1.0417000150482636E-2</v>
      </c>
      <c r="O81">
        <f ca="1">+C$11+C$12*$F81</f>
        <v>1.1002109114186857E-2</v>
      </c>
      <c r="Q81" s="2">
        <f>+C81-15018.5</f>
        <v>40930.847500000149</v>
      </c>
    </row>
    <row r="82" spans="1:17" x14ac:dyDescent="0.2">
      <c r="A82" s="50" t="s">
        <v>56</v>
      </c>
      <c r="B82" s="51" t="s">
        <v>45</v>
      </c>
      <c r="C82" s="52">
        <v>55952.542400000151</v>
      </c>
      <c r="D82" s="52">
        <v>2.2000000000000001E-3</v>
      </c>
      <c r="E82">
        <f>+(C82-C$7)/C$8</f>
        <v>3460.5263240429799</v>
      </c>
      <c r="F82">
        <f>ROUND(2*E82,0)/2</f>
        <v>3460.5</v>
      </c>
      <c r="G82">
        <f>+C82-(C$7+F82*C$8)</f>
        <v>1.6787000153271947E-2</v>
      </c>
      <c r="L82">
        <f>+G82</f>
        <v>1.6787000153271947E-2</v>
      </c>
      <c r="O82">
        <f ca="1">+C$11+C$12*$F82</f>
        <v>1.10428639999797E-2</v>
      </c>
      <c r="Q82" s="2">
        <f>+C82-15018.5</f>
        <v>40934.042400000151</v>
      </c>
    </row>
    <row r="83" spans="1:17" x14ac:dyDescent="0.2">
      <c r="A83" s="50" t="s">
        <v>56</v>
      </c>
      <c r="B83" s="51" t="s">
        <v>35</v>
      </c>
      <c r="C83" s="52">
        <v>55953.492300000042</v>
      </c>
      <c r="D83" s="52">
        <v>6.9999999999999999E-4</v>
      </c>
      <c r="E83">
        <f>+(C83-C$7)/C$8</f>
        <v>3462.0158819268486</v>
      </c>
      <c r="F83">
        <f>ROUND(2*E83,0)/2</f>
        <v>3462</v>
      </c>
      <c r="G83">
        <f>+C83-(C$7+F83*C$8)</f>
        <v>1.0128000045369845E-2</v>
      </c>
      <c r="L83">
        <f>+G83</f>
        <v>1.0128000045369845E-2</v>
      </c>
      <c r="O83">
        <f ca="1">+C$11+C$12*$F83</f>
        <v>1.1055090465717551E-2</v>
      </c>
      <c r="Q83" s="2">
        <f>+C83-15018.5</f>
        <v>40934.992300000042</v>
      </c>
    </row>
    <row r="84" spans="1:17" x14ac:dyDescent="0.2">
      <c r="A84" s="50" t="s">
        <v>56</v>
      </c>
      <c r="B84" s="51" t="s">
        <v>35</v>
      </c>
      <c r="C84" s="52">
        <v>55955.405799999833</v>
      </c>
      <c r="D84" s="52">
        <v>6.9999999999999999E-4</v>
      </c>
      <c r="E84">
        <f>+(C84-C$7)/C$8</f>
        <v>3465.0164809486414</v>
      </c>
      <c r="F84">
        <f>ROUND(2*E84,0)/2</f>
        <v>3465</v>
      </c>
      <c r="G84">
        <f>+C84-(C$7+F84*C$8)</f>
        <v>1.0509999832720496E-2</v>
      </c>
      <c r="L84">
        <f>+G84</f>
        <v>1.0509999832720496E-2</v>
      </c>
      <c r="O84">
        <f ca="1">+C$11+C$12*$F84</f>
        <v>1.1079543397193258E-2</v>
      </c>
      <c r="Q84" s="2">
        <f>+C84-15018.5</f>
        <v>40936.905799999833</v>
      </c>
    </row>
    <row r="85" spans="1:17" x14ac:dyDescent="0.2">
      <c r="A85" s="50" t="s">
        <v>56</v>
      </c>
      <c r="B85" s="51" t="s">
        <v>45</v>
      </c>
      <c r="C85" s="52">
        <v>55956.358800000045</v>
      </c>
      <c r="D85" s="52">
        <v>5.9999999999999995E-4</v>
      </c>
      <c r="E85">
        <f>+(C85-C$7)/C$8</f>
        <v>3466.5109000072866</v>
      </c>
      <c r="F85">
        <f>ROUND(2*E85,0)/2</f>
        <v>3466.5</v>
      </c>
      <c r="G85">
        <f>+C85-(C$7+F85*C$8)</f>
        <v>6.9510000466834754E-3</v>
      </c>
      <c r="L85">
        <f>+G85</f>
        <v>6.9510000466834754E-3</v>
      </c>
      <c r="O85">
        <f ca="1">+C$11+C$12*$F85</f>
        <v>1.109176986293111E-2</v>
      </c>
      <c r="Q85" s="2">
        <f>+C85-15018.5</f>
        <v>40937.858800000045</v>
      </c>
    </row>
    <row r="86" spans="1:17" x14ac:dyDescent="0.2">
      <c r="A86" s="50" t="s">
        <v>56</v>
      </c>
      <c r="B86" s="51" t="s">
        <v>35</v>
      </c>
      <c r="C86" s="52">
        <v>55957.318200000096</v>
      </c>
      <c r="D86" s="52">
        <v>1.5E-3</v>
      </c>
      <c r="E86">
        <f>+(C86-C$7)/C$8</f>
        <v>3468.0153550383679</v>
      </c>
      <c r="F86">
        <f>ROUND(2*E86,0)/2</f>
        <v>3468</v>
      </c>
      <c r="G86">
        <f>+C86-(C$7+F86*C$8)</f>
        <v>9.792000098968856E-3</v>
      </c>
      <c r="L86">
        <f>+G86</f>
        <v>9.792000098968856E-3</v>
      </c>
      <c r="O86">
        <f ca="1">+C$11+C$12*$F86</f>
        <v>1.1103996328668961E-2</v>
      </c>
      <c r="Q86" s="2">
        <f>+C86-15018.5</f>
        <v>40938.818200000096</v>
      </c>
    </row>
    <row r="87" spans="1:17" x14ac:dyDescent="0.2">
      <c r="A87" s="50" t="s">
        <v>56</v>
      </c>
      <c r="B87" s="51" t="s">
        <v>35</v>
      </c>
      <c r="C87" s="52">
        <v>55962.419400000013</v>
      </c>
      <c r="D87" s="52">
        <v>1.1000000000000001E-3</v>
      </c>
      <c r="E87">
        <f>+(C87-C$7)/C$8</f>
        <v>3476.0146525201499</v>
      </c>
      <c r="F87">
        <f>ROUND(2*E87,0)/2</f>
        <v>3476</v>
      </c>
      <c r="G87">
        <f>+C87-(C$7+F87*C$8)</f>
        <v>9.3440000127884559E-3</v>
      </c>
      <c r="L87">
        <f>+G87</f>
        <v>9.3440000127884559E-3</v>
      </c>
      <c r="O87">
        <f ca="1">+C$11+C$12*$F87</f>
        <v>1.1169204145937511E-2</v>
      </c>
      <c r="Q87" s="2">
        <f>+C87-15018.5</f>
        <v>40943.919400000013</v>
      </c>
    </row>
    <row r="88" spans="1:17" x14ac:dyDescent="0.2">
      <c r="A88" s="50" t="s">
        <v>56</v>
      </c>
      <c r="B88" s="51" t="s">
        <v>35</v>
      </c>
      <c r="C88" s="52">
        <v>55967.520299999975</v>
      </c>
      <c r="D88" s="52">
        <v>1.5E-3</v>
      </c>
      <c r="E88">
        <f>+(C88-C$7)/C$8</f>
        <v>3484.0134795657809</v>
      </c>
      <c r="F88">
        <f>ROUND(2*E88,0)/2</f>
        <v>3484</v>
      </c>
      <c r="G88">
        <f>+C88-(C$7+F88*C$8)</f>
        <v>8.595999977842439E-3</v>
      </c>
      <c r="L88">
        <f>+G88</f>
        <v>8.595999977842439E-3</v>
      </c>
      <c r="O88">
        <f ca="1">+C$11+C$12*$F88</f>
        <v>1.1234411963206056E-2</v>
      </c>
      <c r="Q88" s="2">
        <f>+C88-15018.5</f>
        <v>40949.020299999975</v>
      </c>
    </row>
    <row r="89" spans="1:17" x14ac:dyDescent="0.2">
      <c r="A89" s="50" t="s">
        <v>56</v>
      </c>
      <c r="B89" s="51" t="s">
        <v>45</v>
      </c>
      <c r="C89" s="52">
        <v>55970.395099999849</v>
      </c>
      <c r="D89" s="52">
        <v>4.1999999999999997E-3</v>
      </c>
      <c r="E89">
        <f>+(C89-C$7)/C$8</f>
        <v>3488.5215130480974</v>
      </c>
      <c r="F89">
        <f>ROUND(2*E89,0)/2</f>
        <v>3488.5</v>
      </c>
      <c r="G89">
        <f>+C89-(C$7+F89*C$8)</f>
        <v>1.3718999849515967E-2</v>
      </c>
      <c r="L89">
        <f>+G89</f>
        <v>1.3718999849515967E-2</v>
      </c>
      <c r="O89">
        <f ca="1">+C$11+C$12*$F89</f>
        <v>1.1271091360419615E-2</v>
      </c>
      <c r="Q89" s="2">
        <f>+C89-15018.5</f>
        <v>40951.895099999849</v>
      </c>
    </row>
    <row r="90" spans="1:17" x14ac:dyDescent="0.2">
      <c r="A90" s="50" t="s">
        <v>56</v>
      </c>
      <c r="B90" s="51" t="s">
        <v>35</v>
      </c>
      <c r="C90" s="52">
        <v>55971.349200000055</v>
      </c>
      <c r="D90" s="52">
        <v>1.1000000000000001E-3</v>
      </c>
      <c r="E90">
        <f>+(C90-C$7)/C$8</f>
        <v>3490.0176570395392</v>
      </c>
      <c r="F90">
        <f>ROUND(2*E90,0)/2</f>
        <v>3490</v>
      </c>
      <c r="G90">
        <f>+C90-(C$7+F90*C$8)</f>
        <v>1.1260000057518482E-2</v>
      </c>
      <c r="L90">
        <f>+G90</f>
        <v>1.1260000057518482E-2</v>
      </c>
      <c r="O90">
        <f ca="1">+C$11+C$12*$F90</f>
        <v>1.1283317826157466E-2</v>
      </c>
      <c r="Q90" s="2">
        <f>+C90-15018.5</f>
        <v>40952.849200000055</v>
      </c>
    </row>
    <row r="91" spans="1:17" x14ac:dyDescent="0.2">
      <c r="A91" s="50" t="s">
        <v>56</v>
      </c>
      <c r="B91" s="51" t="s">
        <v>45</v>
      </c>
      <c r="C91" s="52">
        <v>55977.405600000173</v>
      </c>
      <c r="D91" s="52">
        <v>1.1000000000000001E-3</v>
      </c>
      <c r="E91">
        <f>+(C91-C$7)/C$8</f>
        <v>3499.5148234455596</v>
      </c>
      <c r="F91">
        <f>ROUND(2*E91,0)/2</f>
        <v>3499.5</v>
      </c>
      <c r="G91">
        <f>+C91-(C$7+F91*C$8)</f>
        <v>9.4530001733801328E-3</v>
      </c>
      <c r="L91">
        <f>+G91</f>
        <v>9.4530001733801328E-3</v>
      </c>
      <c r="O91">
        <f ca="1">+C$11+C$12*$F91</f>
        <v>1.1360752109163864E-2</v>
      </c>
      <c r="Q91" s="2">
        <f>+C91-15018.5</f>
        <v>40958.905600000173</v>
      </c>
    </row>
    <row r="92" spans="1:17" x14ac:dyDescent="0.2">
      <c r="A92" s="50" t="s">
        <v>56</v>
      </c>
      <c r="B92" s="51" t="s">
        <v>35</v>
      </c>
      <c r="C92" s="52">
        <v>55978.363599999808</v>
      </c>
      <c r="D92" s="52">
        <v>1.1000000000000001E-3</v>
      </c>
      <c r="E92">
        <f>+(C92-C$7)/C$8</f>
        <v>3501.0170831069631</v>
      </c>
      <c r="F92">
        <f>ROUND(2*E92,0)/2</f>
        <v>3501</v>
      </c>
      <c r="G92">
        <f>+C92-(C$7+F92*C$8)</f>
        <v>1.0893999809923116E-2</v>
      </c>
      <c r="L92">
        <f>+G92</f>
        <v>1.0893999809923116E-2</v>
      </c>
      <c r="O92">
        <f ca="1">+C$11+C$12*$F92</f>
        <v>1.1372978574901719E-2</v>
      </c>
      <c r="Q92" s="2">
        <f>+C92-15018.5</f>
        <v>40959.863599999808</v>
      </c>
    </row>
    <row r="93" spans="1:17" x14ac:dyDescent="0.2">
      <c r="A93" s="50" t="s">
        <v>56</v>
      </c>
      <c r="B93" s="51" t="s">
        <v>45</v>
      </c>
      <c r="C93" s="52">
        <v>55979.32070000004</v>
      </c>
      <c r="D93" s="52">
        <v>3.3999999999999998E-3</v>
      </c>
      <c r="E93">
        <f>+(C93-C$7)/C$8</f>
        <v>3502.5179314606439</v>
      </c>
      <c r="F93">
        <f>ROUND(2*E93,0)/2</f>
        <v>3502.5</v>
      </c>
      <c r="G93">
        <f>+C93-(C$7+F93*C$8)</f>
        <v>1.1435000044002663E-2</v>
      </c>
      <c r="L93">
        <f>+G93</f>
        <v>1.1435000044002663E-2</v>
      </c>
      <c r="O93">
        <f ca="1">+C$11+C$12*$F93</f>
        <v>1.1385205040639571E-2</v>
      </c>
      <c r="Q93" s="2">
        <f>+C93-15018.5</f>
        <v>40960.82070000004</v>
      </c>
    </row>
    <row r="94" spans="1:17" x14ac:dyDescent="0.2">
      <c r="A94" s="50" t="s">
        <v>56</v>
      </c>
      <c r="B94" s="51" t="s">
        <v>35</v>
      </c>
      <c r="C94" s="52">
        <v>55983.467100000009</v>
      </c>
      <c r="D94" s="52">
        <v>2.0999999999999999E-3</v>
      </c>
      <c r="E94">
        <f>+(C94-C$7)/C$8</f>
        <v>3509.0199872668754</v>
      </c>
      <c r="F94">
        <f>ROUND(2*E94,0)/2</f>
        <v>3509</v>
      </c>
      <c r="G94">
        <f>+C94-(C$7+F94*C$8)</f>
        <v>1.2746000007609837E-2</v>
      </c>
      <c r="L94">
        <f>+G94</f>
        <v>1.2746000007609837E-2</v>
      </c>
      <c r="O94">
        <f ca="1">+C$11+C$12*$F94</f>
        <v>1.1438186392170265E-2</v>
      </c>
      <c r="Q94" s="2">
        <f>+C94-15018.5</f>
        <v>40964.967100000009</v>
      </c>
    </row>
    <row r="95" spans="1:17" x14ac:dyDescent="0.2">
      <c r="A95" s="50" t="s">
        <v>56</v>
      </c>
      <c r="B95" s="51" t="s">
        <v>45</v>
      </c>
      <c r="C95" s="52">
        <v>55984.422600000165</v>
      </c>
      <c r="D95" s="52">
        <v>1.8E-3</v>
      </c>
      <c r="E95">
        <f>+(C95-C$7)/C$8</f>
        <v>3510.5183266272652</v>
      </c>
      <c r="F95">
        <f>ROUND(2*E95,0)/2</f>
        <v>3510.5</v>
      </c>
      <c r="G95">
        <f>+C95-(C$7+F95*C$8)</f>
        <v>1.1687000165693462E-2</v>
      </c>
      <c r="L95">
        <f>+G95</f>
        <v>1.1687000165693462E-2</v>
      </c>
      <c r="O95">
        <f ca="1">+C$11+C$12*$F95</f>
        <v>1.1450412857908116E-2</v>
      </c>
      <c r="Q95" s="2">
        <f>+C95-15018.5</f>
        <v>40965.922600000165</v>
      </c>
    </row>
    <row r="96" spans="1:17" x14ac:dyDescent="0.2">
      <c r="A96" s="50" t="s">
        <v>56</v>
      </c>
      <c r="B96" s="51" t="s">
        <v>35</v>
      </c>
      <c r="C96" s="52">
        <v>55985.37770000007</v>
      </c>
      <c r="D96" s="52">
        <v>1E-3</v>
      </c>
      <c r="E96">
        <f>+(C96-C$7)/C$8</f>
        <v>3512.0160387389665</v>
      </c>
      <c r="F96">
        <f>ROUND(2*E96,0)/2</f>
        <v>3512</v>
      </c>
      <c r="G96">
        <f>+C96-(C$7+F96*C$8)</f>
        <v>1.0228000071947463E-2</v>
      </c>
      <c r="L96">
        <f>+G96</f>
        <v>1.0228000071947463E-2</v>
      </c>
      <c r="O96">
        <f ca="1">+C$11+C$12*$F96</f>
        <v>1.1462639323645968E-2</v>
      </c>
      <c r="Q96" s="2">
        <f>+C96-15018.5</f>
        <v>40966.87770000007</v>
      </c>
    </row>
    <row r="97" spans="1:17" x14ac:dyDescent="0.2">
      <c r="A97" s="28" t="s">
        <v>34</v>
      </c>
      <c r="B97" s="29" t="s">
        <v>35</v>
      </c>
      <c r="C97" s="28">
        <v>55986.651899999997</v>
      </c>
      <c r="D97" s="28">
        <v>8.9999999999999998E-4</v>
      </c>
      <c r="E97">
        <f>+(C97-C$7)/C$8</f>
        <v>3514.0141381765238</v>
      </c>
      <c r="F97">
        <f>ROUND(2*E97,0)/2</f>
        <v>3514</v>
      </c>
      <c r="G97">
        <f>+C97-(C$7+F97*C$8)</f>
        <v>9.015999996336177E-3</v>
      </c>
      <c r="K97">
        <f>+G97</f>
        <v>9.015999996336177E-3</v>
      </c>
      <c r="O97">
        <f ca="1">+C$11+C$12*$F97</f>
        <v>1.1478941277963107E-2</v>
      </c>
      <c r="Q97" s="2">
        <f>+C97-15018.5</f>
        <v>40968.151899999997</v>
      </c>
    </row>
    <row r="98" spans="1:17" x14ac:dyDescent="0.2">
      <c r="A98" s="50" t="s">
        <v>56</v>
      </c>
      <c r="B98" s="51" t="s">
        <v>35</v>
      </c>
      <c r="C98" s="52">
        <v>55994.30420000013</v>
      </c>
      <c r="D98" s="52">
        <v>5.9999999999999995E-4</v>
      </c>
      <c r="E98">
        <f>+(C98-C$7)/C$8</f>
        <v>3526.0138684599656</v>
      </c>
      <c r="F98">
        <f>ROUND(2*E98,0)/2</f>
        <v>3526</v>
      </c>
      <c r="G98">
        <f>+C98-(C$7+F98*C$8)</f>
        <v>8.844000127282925E-3</v>
      </c>
      <c r="L98">
        <f>+G98</f>
        <v>8.844000127282925E-3</v>
      </c>
      <c r="O98">
        <f ca="1">+C$11+C$12*$F98</f>
        <v>1.1576753003865927E-2</v>
      </c>
      <c r="Q98" s="2">
        <f>+C98-15018.5</f>
        <v>40975.80420000013</v>
      </c>
    </row>
    <row r="99" spans="1:17" x14ac:dyDescent="0.2">
      <c r="A99" s="50" t="s">
        <v>56</v>
      </c>
      <c r="B99" s="51" t="s">
        <v>45</v>
      </c>
      <c r="C99" s="52">
        <v>55995.260799999814</v>
      </c>
      <c r="D99" s="52">
        <v>2.3999999999999998E-3</v>
      </c>
      <c r="E99">
        <f>+(C99-C$7)/C$8</f>
        <v>3527.5139327524216</v>
      </c>
      <c r="F99">
        <f>ROUND(2*E99,0)/2</f>
        <v>3527.5</v>
      </c>
      <c r="G99">
        <f>+C99-(C$7+F99*C$8)</f>
        <v>8.8849998137447983E-3</v>
      </c>
      <c r="L99">
        <f>+G99</f>
        <v>8.8849998137447983E-3</v>
      </c>
      <c r="O99">
        <f ca="1">+C$11+C$12*$F99</f>
        <v>1.1588979469603779E-2</v>
      </c>
      <c r="Q99" s="2">
        <f>+C99-15018.5</f>
        <v>40976.760799999814</v>
      </c>
    </row>
    <row r="100" spans="1:17" x14ac:dyDescent="0.2">
      <c r="A100" s="50" t="s">
        <v>56</v>
      </c>
      <c r="B100" s="51" t="s">
        <v>35</v>
      </c>
      <c r="C100" s="52">
        <v>55999.408900000155</v>
      </c>
      <c r="D100" s="52">
        <v>8.0000000000000004E-4</v>
      </c>
      <c r="E100">
        <f>+(C100-C$7)/C$8</f>
        <v>3534.0186543644818</v>
      </c>
      <c r="F100">
        <f>ROUND(2*E100,0)/2</f>
        <v>3534</v>
      </c>
      <c r="G100">
        <f>+C100-(C$7+F100*C$8)</f>
        <v>1.1896000156411901E-2</v>
      </c>
      <c r="L100">
        <f>+G100</f>
        <v>1.1896000156411901E-2</v>
      </c>
      <c r="O100">
        <f ca="1">+C$11+C$12*$F100</f>
        <v>1.1641960821134473E-2</v>
      </c>
      <c r="Q100" s="2">
        <f>+C100-15018.5</f>
        <v>40980.908900000155</v>
      </c>
    </row>
    <row r="101" spans="1:17" x14ac:dyDescent="0.2">
      <c r="A101" s="50" t="s">
        <v>56</v>
      </c>
      <c r="B101" s="51" t="s">
        <v>45</v>
      </c>
      <c r="C101" s="52">
        <v>56000.367699999828</v>
      </c>
      <c r="D101" s="52">
        <v>3.3999999999999998E-3</v>
      </c>
      <c r="E101">
        <f>+(C101-C$7)/C$8</f>
        <v>3535.522168522531</v>
      </c>
      <c r="F101">
        <f>ROUND(2*E101,0)/2</f>
        <v>3535.5</v>
      </c>
      <c r="G101">
        <f>+C101-(C$7+F101*C$8)</f>
        <v>1.4136999830952846E-2</v>
      </c>
      <c r="L101">
        <f>+G101</f>
        <v>1.4136999830952846E-2</v>
      </c>
      <c r="O101">
        <f ca="1">+C$11+C$12*$F101</f>
        <v>1.1654187286872324E-2</v>
      </c>
      <c r="Q101" s="2">
        <f>+C101-15018.5</f>
        <v>40981.867699999828</v>
      </c>
    </row>
    <row r="102" spans="1:17" x14ac:dyDescent="0.2">
      <c r="A102" s="50" t="s">
        <v>56</v>
      </c>
      <c r="B102" s="51" t="s">
        <v>35</v>
      </c>
      <c r="C102" s="52">
        <v>56008.333200000226</v>
      </c>
      <c r="D102" s="52">
        <v>2.5000000000000001E-3</v>
      </c>
      <c r="E102">
        <f>+(C102-C$7)/C$8</f>
        <v>3548.0130342198877</v>
      </c>
      <c r="F102">
        <f>ROUND(2*E102,0)/2</f>
        <v>3548</v>
      </c>
      <c r="G102">
        <f>+C102-(C$7+F102*C$8)</f>
        <v>8.3120002309442498E-3</v>
      </c>
      <c r="L102">
        <f>+G102</f>
        <v>8.3120002309442498E-3</v>
      </c>
      <c r="O102">
        <f ca="1">+C$11+C$12*$F102</f>
        <v>1.1756074501354428E-2</v>
      </c>
      <c r="Q102" s="2">
        <f>+C102-15018.5</f>
        <v>40989.833200000226</v>
      </c>
    </row>
    <row r="103" spans="1:17" x14ac:dyDescent="0.2">
      <c r="A103" s="50" t="s">
        <v>56</v>
      </c>
      <c r="B103" s="51" t="s">
        <v>35</v>
      </c>
      <c r="C103" s="52">
        <v>56015.351199999917</v>
      </c>
      <c r="D103" s="52">
        <v>6.9999999999999999E-4</v>
      </c>
      <c r="E103">
        <f>+(C103-C$7)/C$8</f>
        <v>3559.0181055218527</v>
      </c>
      <c r="F103">
        <f>ROUND(2*E103,0)/2</f>
        <v>3559</v>
      </c>
      <c r="G103">
        <f>+C103-(C$7+F103*C$8)</f>
        <v>1.1545999921509065E-2</v>
      </c>
      <c r="L103">
        <f>+G103</f>
        <v>1.1545999921509065E-2</v>
      </c>
      <c r="O103">
        <f ca="1">+C$11+C$12*$F103</f>
        <v>1.1845735250098681E-2</v>
      </c>
      <c r="Q103" s="2">
        <f>+C103-15018.5</f>
        <v>40996.851199999917</v>
      </c>
    </row>
    <row r="104" spans="1:17" x14ac:dyDescent="0.2">
      <c r="A104" s="30" t="s">
        <v>43</v>
      </c>
      <c r="B104" s="31" t="s">
        <v>35</v>
      </c>
      <c r="C104" s="30">
        <v>56713.325700000001</v>
      </c>
      <c r="D104" s="30">
        <v>5.7000000000000002E-3</v>
      </c>
      <c r="E104">
        <f>+(C104-C$7)/C$8</f>
        <v>4653.5263899038155</v>
      </c>
      <c r="F104">
        <f>ROUND(2*E104,0)/2</f>
        <v>4653.5</v>
      </c>
      <c r="G104">
        <f>+C104-(C$7+F104*C$8)</f>
        <v>1.6829000000143424E-2</v>
      </c>
      <c r="J104">
        <f>+G104</f>
        <v>1.6829000000143424E-2</v>
      </c>
      <c r="O104">
        <f ca="1">+C$11+C$12*$F104</f>
        <v>2.076697975015173E-2</v>
      </c>
      <c r="Q104" s="2">
        <f>+C104-15018.5</f>
        <v>41694.825700000001</v>
      </c>
    </row>
    <row r="105" spans="1:17" x14ac:dyDescent="0.2">
      <c r="A105" s="30" t="s">
        <v>43</v>
      </c>
      <c r="B105" s="31" t="s">
        <v>35</v>
      </c>
      <c r="C105" s="30">
        <v>56727.355600000003</v>
      </c>
      <c r="D105" s="30">
        <v>1.29E-2</v>
      </c>
      <c r="E105">
        <f>+(C105-C$7)/C$8</f>
        <v>4675.5269669722475</v>
      </c>
      <c r="F105">
        <f>ROUND(2*E105,0)/2</f>
        <v>4675.5</v>
      </c>
      <c r="G105">
        <f>+C105-(C$7+F105*C$8)</f>
        <v>1.7197000001033302E-2</v>
      </c>
      <c r="J105">
        <f>+G105</f>
        <v>1.7197000001033302E-2</v>
      </c>
      <c r="O105">
        <f ca="1">+C$11+C$12*$F105</f>
        <v>2.0946301247640235E-2</v>
      </c>
      <c r="Q105" s="2">
        <f>+C105-15018.5</f>
        <v>41708.855600000003</v>
      </c>
    </row>
    <row r="106" spans="1:17" x14ac:dyDescent="0.2">
      <c r="A106" s="34" t="s">
        <v>46</v>
      </c>
      <c r="B106" s="35" t="s">
        <v>45</v>
      </c>
      <c r="C106" s="36">
        <v>57031.545129999999</v>
      </c>
      <c r="D106" s="36">
        <v>1E-4</v>
      </c>
      <c r="E106">
        <f>+(C106-C$7)/C$8</f>
        <v>5152.5328756511617</v>
      </c>
      <c r="F106">
        <f>ROUND(2*E106,0)/2</f>
        <v>5152.5</v>
      </c>
      <c r="G106">
        <f>+C106-(C$7+F106*C$8)</f>
        <v>2.0965000003343448E-2</v>
      </c>
      <c r="K106">
        <f>+G106</f>
        <v>2.0965000003343448E-2</v>
      </c>
      <c r="O106">
        <f ca="1">+C$11+C$12*$F106</f>
        <v>2.4834317352277334E-2</v>
      </c>
      <c r="Q106" s="2">
        <f>+C106-15018.5</f>
        <v>42013.045129999999</v>
      </c>
    </row>
    <row r="107" spans="1:17" x14ac:dyDescent="0.2">
      <c r="A107" s="34" t="s">
        <v>46</v>
      </c>
      <c r="B107" s="35" t="s">
        <v>35</v>
      </c>
      <c r="C107" s="36">
        <v>57087.347249999999</v>
      </c>
      <c r="D107" s="36">
        <v>6.9999999999999994E-5</v>
      </c>
      <c r="E107">
        <f>+(C107-C$7)/C$8</f>
        <v>5240.0373369546469</v>
      </c>
      <c r="F107">
        <f>ROUND(2*E107,0)/2</f>
        <v>5240</v>
      </c>
      <c r="G107">
        <f>+C107-(C$7+F107*C$8)</f>
        <v>2.3809999998775311E-2</v>
      </c>
      <c r="K107">
        <f>+G107</f>
        <v>2.3809999998775311E-2</v>
      </c>
      <c r="O107">
        <f ca="1">+C$11+C$12*$F107</f>
        <v>2.5547527853652066E-2</v>
      </c>
      <c r="Q107" s="2">
        <f>+C107-15018.5</f>
        <v>42068.847249999999</v>
      </c>
    </row>
    <row r="108" spans="1:17" x14ac:dyDescent="0.2">
      <c r="A108" s="32" t="s">
        <v>44</v>
      </c>
      <c r="B108" s="33"/>
      <c r="C108" s="32">
        <v>57101.376199999999</v>
      </c>
      <c r="D108" s="32">
        <v>6.9999999999999999E-4</v>
      </c>
      <c r="E108">
        <f>+(C108-C$7)/C$8</f>
        <v>5262.0364243083804</v>
      </c>
      <c r="F108">
        <f>ROUND(2*E108,0)/2</f>
        <v>5262</v>
      </c>
      <c r="G108">
        <f>+C108-(C$7+F108*C$8)</f>
        <v>2.3227999998198356E-2</v>
      </c>
      <c r="J108">
        <f>+G108</f>
        <v>2.3227999998198356E-2</v>
      </c>
      <c r="O108">
        <f ca="1">+C$11+C$12*$F108</f>
        <v>2.5726849351140564E-2</v>
      </c>
      <c r="Q108" s="2">
        <f>+C108-15018.5</f>
        <v>42082.876199999999</v>
      </c>
    </row>
    <row r="109" spans="1:17" x14ac:dyDescent="0.2">
      <c r="A109" s="37" t="s">
        <v>1</v>
      </c>
      <c r="B109" s="38" t="s">
        <v>35</v>
      </c>
      <c r="C109" s="37">
        <v>57446.062700000002</v>
      </c>
      <c r="D109" s="37" t="s">
        <v>2</v>
      </c>
      <c r="E109">
        <f>+(C109-C$7)/C$8</f>
        <v>5802.5464712579205</v>
      </c>
      <c r="F109">
        <f>ROUND(2*E109,0)/2</f>
        <v>5802.5</v>
      </c>
      <c r="G109">
        <f>+C109-(C$7+F109*C$8)</f>
        <v>2.9635000006237533E-2</v>
      </c>
      <c r="K109">
        <f>+G109</f>
        <v>2.9635000006237533E-2</v>
      </c>
      <c r="O109">
        <f ca="1">+C$11+C$12*$F109</f>
        <v>3.0132452505346755E-2</v>
      </c>
      <c r="Q109" s="2">
        <f>+C109-15018.5</f>
        <v>42427.562700000002</v>
      </c>
    </row>
    <row r="110" spans="1:17" x14ac:dyDescent="0.2">
      <c r="A110" s="44" t="s">
        <v>52</v>
      </c>
      <c r="B110" s="45" t="s">
        <v>35</v>
      </c>
      <c r="C110" s="46">
        <v>57775.441420000046</v>
      </c>
      <c r="D110" s="46">
        <v>1E-4</v>
      </c>
      <c r="E110">
        <f>+(C110-C$7)/C$8</f>
        <v>6319.0520710171268</v>
      </c>
      <c r="F110">
        <f>ROUND(2*E110,0)/2</f>
        <v>6319</v>
      </c>
      <c r="G110">
        <f>+C110-(C$7+F110*C$8)</f>
        <v>3.3206000050995499E-2</v>
      </c>
      <c r="K110">
        <f>+G110</f>
        <v>3.3206000050995499E-2</v>
      </c>
      <c r="O110">
        <f ca="1">+C$11+C$12*$F110</f>
        <v>3.4342432207747305E-2</v>
      </c>
      <c r="Q110" s="2">
        <f>+C110-15018.5</f>
        <v>42756.941420000046</v>
      </c>
    </row>
    <row r="111" spans="1:17" x14ac:dyDescent="0.2">
      <c r="A111" s="37" t="s">
        <v>0</v>
      </c>
      <c r="B111" s="39" t="s">
        <v>35</v>
      </c>
      <c r="C111" s="40">
        <v>57798.4035</v>
      </c>
      <c r="D111" s="40">
        <v>2.3E-3</v>
      </c>
      <c r="E111">
        <f>+(C111-C$7)/C$8</f>
        <v>6355.0593847321516</v>
      </c>
      <c r="F111">
        <f>ROUND(2*E111,0)/2</f>
        <v>6355</v>
      </c>
      <c r="G111">
        <f>+C111-(C$7+F111*C$8)</f>
        <v>3.7870000000111759E-2</v>
      </c>
      <c r="K111">
        <f>+G111</f>
        <v>3.7870000000111759E-2</v>
      </c>
      <c r="O111">
        <f ca="1">+C$11+C$12*$F111</f>
        <v>3.4635867385455765E-2</v>
      </c>
      <c r="Q111" s="2">
        <f>+C111-15018.5</f>
        <v>42779.9035</v>
      </c>
    </row>
    <row r="112" spans="1:17" x14ac:dyDescent="0.2">
      <c r="A112" s="41" t="s">
        <v>51</v>
      </c>
      <c r="B112" s="42" t="s">
        <v>45</v>
      </c>
      <c r="C112" s="43">
        <v>58540.381500000003</v>
      </c>
      <c r="D112" s="43">
        <v>4.0000000000000002E-4</v>
      </c>
      <c r="E112">
        <f>+(C112-C$7)/C$8</f>
        <v>7518.5704697776164</v>
      </c>
      <c r="F112">
        <f>ROUND(2*E112,0)/2</f>
        <v>7518.5</v>
      </c>
      <c r="G112">
        <f>+C112-(C$7+F112*C$8)</f>
        <v>4.493900000670692E-2</v>
      </c>
      <c r="K112">
        <f>+G112</f>
        <v>4.493900000670692E-2</v>
      </c>
      <c r="O112">
        <f ca="1">+C$11+C$12*$F112</f>
        <v>4.4119529309450026E-2</v>
      </c>
      <c r="Q112" s="2">
        <f>+C112-15018.5</f>
        <v>43521.881500000003</v>
      </c>
    </row>
    <row r="113" spans="1:17" x14ac:dyDescent="0.2">
      <c r="A113" s="41" t="s">
        <v>53</v>
      </c>
      <c r="B113" s="42" t="s">
        <v>45</v>
      </c>
      <c r="C113" s="43">
        <v>58793.237999999998</v>
      </c>
      <c r="D113" s="43" t="s">
        <v>2</v>
      </c>
      <c r="E113">
        <f>+(C113-C$7)/C$8</f>
        <v>7915.0799898385758</v>
      </c>
      <c r="F113">
        <f>ROUND(2*E113,0)/2</f>
        <v>7915</v>
      </c>
      <c r="G113">
        <f>+C113-(C$7+F113*C$8)</f>
        <v>5.1009999995585531E-2</v>
      </c>
      <c r="K113">
        <f>+G113</f>
        <v>5.1009999995585531E-2</v>
      </c>
      <c r="O113">
        <f ca="1">+C$11+C$12*$F113</f>
        <v>4.7351391752822374E-2</v>
      </c>
      <c r="Q113" s="2">
        <f>+C113-15018.5</f>
        <v>43774.737999999998</v>
      </c>
    </row>
    <row r="114" spans="1:17" x14ac:dyDescent="0.2">
      <c r="A114" s="41" t="s">
        <v>53</v>
      </c>
      <c r="B114" s="42" t="s">
        <v>45</v>
      </c>
      <c r="C114" s="43">
        <v>58793.241000000002</v>
      </c>
      <c r="D114" s="43" t="s">
        <v>54</v>
      </c>
      <c r="E114">
        <f>+(C114-C$7)/C$8</f>
        <v>7915.0846942007811</v>
      </c>
      <c r="F114">
        <f>ROUND(2*E114,0)/2</f>
        <v>7915</v>
      </c>
      <c r="G114">
        <f>+C114-(C$7+F114*C$8)</f>
        <v>5.400999999983469E-2</v>
      </c>
      <c r="K114">
        <f>+G114</f>
        <v>5.400999999983469E-2</v>
      </c>
      <c r="O114">
        <f ca="1">+C$11+C$12*$F114</f>
        <v>4.7351391752822374E-2</v>
      </c>
      <c r="Q114" s="2">
        <f>+C114-15018.5</f>
        <v>43774.741000000002</v>
      </c>
    </row>
    <row r="115" spans="1:17" x14ac:dyDescent="0.2">
      <c r="A115" s="47" t="s">
        <v>55</v>
      </c>
      <c r="B115" s="48" t="s">
        <v>35</v>
      </c>
      <c r="C115" s="49">
        <v>59595.487000000001</v>
      </c>
      <c r="D115" s="47">
        <v>5.0000000000000001E-4</v>
      </c>
      <c r="E115">
        <f>+(C115-C$7)/C$8</f>
        <v>9173.1032795677038</v>
      </c>
      <c r="F115">
        <f>ROUND(2*E115,0)/2</f>
        <v>9173</v>
      </c>
      <c r="G115">
        <f>+C115-(C$7+F115*C$8)</f>
        <v>6.5862000003107823E-2</v>
      </c>
      <c r="K115">
        <f>+G115</f>
        <v>6.5862000003107823E-2</v>
      </c>
      <c r="O115">
        <f ca="1">+C$11+C$12*$F115</f>
        <v>5.7605321018301354E-2</v>
      </c>
      <c r="Q115" s="2">
        <f>+C115-15018.5</f>
        <v>44576.987000000001</v>
      </c>
    </row>
    <row r="116" spans="1:17" x14ac:dyDescent="0.2">
      <c r="C116" s="13"/>
      <c r="D116" s="13"/>
    </row>
    <row r="117" spans="1:17" x14ac:dyDescent="0.2">
      <c r="C117" s="13"/>
      <c r="D117" s="13"/>
    </row>
    <row r="118" spans="1:17" x14ac:dyDescent="0.2">
      <c r="C118" s="13"/>
      <c r="D118" s="13"/>
    </row>
    <row r="119" spans="1:17" x14ac:dyDescent="0.2">
      <c r="C119" s="13"/>
      <c r="D119" s="13"/>
    </row>
    <row r="120" spans="1:17" x14ac:dyDescent="0.2">
      <c r="C120" s="13"/>
      <c r="D120" s="13"/>
    </row>
    <row r="121" spans="1:17" x14ac:dyDescent="0.2">
      <c r="C121" s="13"/>
      <c r="D121" s="13"/>
    </row>
    <row r="122" spans="1:17" x14ac:dyDescent="0.2">
      <c r="C122" s="13"/>
      <c r="D122" s="13"/>
    </row>
    <row r="123" spans="1:17" x14ac:dyDescent="0.2">
      <c r="C123" s="13"/>
      <c r="D123" s="13"/>
    </row>
    <row r="124" spans="1:17" x14ac:dyDescent="0.2">
      <c r="C124" s="13"/>
      <c r="D124" s="13"/>
    </row>
    <row r="125" spans="1:17" x14ac:dyDescent="0.2">
      <c r="C125" s="13"/>
      <c r="D125" s="13"/>
    </row>
    <row r="126" spans="1:17" x14ac:dyDescent="0.2">
      <c r="C126" s="13"/>
      <c r="D126" s="13"/>
    </row>
    <row r="127" spans="1:17" x14ac:dyDescent="0.2">
      <c r="C127" s="13"/>
      <c r="D127" s="13"/>
    </row>
    <row r="128" spans="1:17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</sheetData>
  <protectedRanges>
    <protectedRange sqref="A31:D34" name="Range1"/>
  </protectedRanges>
  <sortState xmlns:xlrd2="http://schemas.microsoft.com/office/spreadsheetml/2017/richdata2" ref="A21:R116">
    <sortCondition ref="C21:C116"/>
  </sortState>
  <phoneticPr fontId="7" type="noConversion"/>
  <hyperlinks>
    <hyperlink ref="H63671" r:id="rId1" display="http://vsolj.cetus-net.org/bulletin.html" xr:uid="{00000000-0004-0000-0000-000000000000}"/>
    <hyperlink ref="H63664" r:id="rId2" display="https://www.aavso.org/ejaavso" xr:uid="{00000000-0004-0000-0000-000001000000}"/>
    <hyperlink ref="I63671" r:id="rId3" display="http://vsolj.cetus-net.org/bulletin.html" xr:uid="{00000000-0004-0000-0000-000002000000}"/>
    <hyperlink ref="AQ57322" r:id="rId4" display="http://cdsbib.u-strasbg.fr/cgi-bin/cdsbib?1990RMxAA..21..381G" xr:uid="{00000000-0004-0000-0000-000003000000}"/>
    <hyperlink ref="H63668" r:id="rId5" display="https://www.aavso.org/ejaavso" xr:uid="{00000000-0004-0000-0000-000004000000}"/>
    <hyperlink ref="AP4686" r:id="rId6" display="http://cdsbib.u-strasbg.fr/cgi-bin/cdsbib?1990RMxAA..21..381G" xr:uid="{00000000-0004-0000-0000-000005000000}"/>
    <hyperlink ref="AP4689" r:id="rId7" display="http://cdsbib.u-strasbg.fr/cgi-bin/cdsbib?1990RMxAA..21..381G" xr:uid="{00000000-0004-0000-0000-000006000000}"/>
    <hyperlink ref="AP4687" r:id="rId8" display="http://cdsbib.u-strasbg.fr/cgi-bin/cdsbib?1990RMxAA..21..381G" xr:uid="{00000000-0004-0000-0000-000007000000}"/>
    <hyperlink ref="AP4671" r:id="rId9" display="http://cdsbib.u-strasbg.fr/cgi-bin/cdsbib?1990RMxAA..21..381G" xr:uid="{00000000-0004-0000-0000-000008000000}"/>
    <hyperlink ref="AQ4900" r:id="rId10" display="http://cdsbib.u-strasbg.fr/cgi-bin/cdsbib?1990RMxAA..21..381G" xr:uid="{00000000-0004-0000-0000-000009000000}"/>
    <hyperlink ref="AQ4904" r:id="rId11" display="http://cdsbib.u-strasbg.fr/cgi-bin/cdsbib?1990RMxAA..21..381G" xr:uid="{00000000-0004-0000-0000-00000A000000}"/>
    <hyperlink ref="AQ64584" r:id="rId12" display="http://cdsbib.u-strasbg.fr/cgi-bin/cdsbib?1990RMxAA..21..381G" xr:uid="{00000000-0004-0000-0000-00000B000000}"/>
    <hyperlink ref="I1792" r:id="rId13" display="http://vsolj.cetus-net.org/bulletin.html" xr:uid="{00000000-0004-0000-0000-00000C000000}"/>
    <hyperlink ref="H1792" r:id="rId14" display="http://vsolj.cetus-net.org/bulletin.html" xr:uid="{00000000-0004-0000-0000-00000D000000}"/>
    <hyperlink ref="AQ65245" r:id="rId15" display="http://cdsbib.u-strasbg.fr/cgi-bin/cdsbib?1990RMxAA..21..381G" xr:uid="{00000000-0004-0000-0000-00000E000000}"/>
    <hyperlink ref="AQ65244" r:id="rId16" display="http://cdsbib.u-strasbg.fr/cgi-bin/cdsbib?1990RMxAA..21..381G" xr:uid="{00000000-0004-0000-0000-00000F000000}"/>
    <hyperlink ref="AP2962" r:id="rId17" display="http://cdsbib.u-strasbg.fr/cgi-bin/cdsbib?1990RMxAA..21..381G" xr:uid="{00000000-0004-0000-0000-000010000000}"/>
    <hyperlink ref="AP2980" r:id="rId18" display="http://cdsbib.u-strasbg.fr/cgi-bin/cdsbib?1990RMxAA..21..381G" xr:uid="{00000000-0004-0000-0000-000011000000}"/>
    <hyperlink ref="AP2981" r:id="rId19" display="http://cdsbib.u-strasbg.fr/cgi-bin/cdsbib?1990RMxAA..21..381G" xr:uid="{00000000-0004-0000-0000-000012000000}"/>
    <hyperlink ref="AP29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2024-10-18T00:40:19Z</dcterms:modified>
</cp:coreProperties>
</file>