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A96796E-3F1C-4C64-BC66-94A9404B4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K33" i="1" s="1"/>
  <c r="Q33" i="1"/>
  <c r="E22" i="1"/>
  <c r="F22" i="1" s="1"/>
  <c r="G22" i="1" s="1"/>
  <c r="H22" i="1" s="1"/>
  <c r="Q22" i="1"/>
  <c r="F14" i="1"/>
  <c r="F15" i="1" s="1"/>
  <c r="E32" i="1"/>
  <c r="F32" i="1" s="1"/>
  <c r="G32" i="1" s="1"/>
  <c r="K32" i="1" s="1"/>
  <c r="Q32" i="1"/>
  <c r="Q31" i="1"/>
  <c r="C9" i="1"/>
  <c r="D9" i="1"/>
  <c r="Q23" i="1"/>
  <c r="Q24" i="1"/>
  <c r="Q25" i="1"/>
  <c r="Q26" i="1"/>
  <c r="Q27" i="1"/>
  <c r="Q28" i="1"/>
  <c r="Q29" i="1"/>
  <c r="Q30" i="1"/>
  <c r="Q21" i="1"/>
  <c r="E31" i="1"/>
  <c r="F31" i="1" s="1"/>
  <c r="G31" i="1" s="1"/>
  <c r="I31" i="1" s="1"/>
  <c r="C17" i="1"/>
  <c r="E25" i="1"/>
  <c r="F25" i="1" s="1"/>
  <c r="G25" i="1" s="1"/>
  <c r="K25" i="1" s="1"/>
  <c r="E30" i="1"/>
  <c r="F30" i="1" s="1"/>
  <c r="G30" i="1" s="1"/>
  <c r="K30" i="1" s="1"/>
  <c r="E21" i="1"/>
  <c r="F21" i="1" s="1"/>
  <c r="G21" i="1" s="1"/>
  <c r="I21" i="1" s="1"/>
  <c r="E27" i="1"/>
  <c r="F27" i="1" s="1"/>
  <c r="G27" i="1" s="1"/>
  <c r="K27" i="1" s="1"/>
  <c r="E24" i="1"/>
  <c r="F24" i="1" s="1"/>
  <c r="G24" i="1" s="1"/>
  <c r="K24" i="1" s="1"/>
  <c r="E29" i="1"/>
  <c r="F29" i="1" s="1"/>
  <c r="G29" i="1" s="1"/>
  <c r="K29" i="1" s="1"/>
  <c r="E26" i="1"/>
  <c r="F26" i="1" s="1"/>
  <c r="G26" i="1" s="1"/>
  <c r="K26" i="1" s="1"/>
  <c r="E28" i="1"/>
  <c r="F28" i="1"/>
  <c r="G28" i="1" s="1"/>
  <c r="K28" i="1" s="1"/>
  <c r="E23" i="1"/>
  <c r="F23" i="1" s="1"/>
  <c r="G23" i="1" s="1"/>
  <c r="K23" i="1" s="1"/>
  <c r="C12" i="1"/>
  <c r="C11" i="1"/>
  <c r="O22" i="1" l="1"/>
  <c r="O33" i="1"/>
  <c r="O32" i="1"/>
  <c r="C16" i="1"/>
  <c r="D18" i="1" s="1"/>
  <c r="C15" i="1"/>
  <c r="O23" i="1"/>
  <c r="O27" i="1"/>
  <c r="O26" i="1"/>
  <c r="O30" i="1"/>
  <c r="O29" i="1"/>
  <c r="O21" i="1"/>
  <c r="O24" i="1"/>
  <c r="O25" i="1"/>
  <c r="O31" i="1"/>
  <c r="O28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<sst xmlns="http://schemas.openxmlformats.org/spreadsheetml/2006/main" count="79" uniqueCount="54">
  <si>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</si>
  <si>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</si>
  <si>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</si>
  <si>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</si>
  <si>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</si>
  <si>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</si>
  <si>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</si>
  <si>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</si>
  <si>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</si>
  <si>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</si>
  <si>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</si>
  <si>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</si>
  <si>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</si>
  <si>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</si>
  <si>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</si>
  <si>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</si>
  <si>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</si>
  <si>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</si>
  <si>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</si>
  <si>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</si>
  <si>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</si>
  <si>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</si>
  <si>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</si>
  <si>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</si>
  <si>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</si>
  <si>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</si>
  <si>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</si>
  <si>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</si>
  <si>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</si>
  <si>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</si>
  <si>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</si>
  <si>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</si>
  <si>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G7379-0718_Sco.xls</t>
  </si>
  <si>
    <t>EB</t>
  </si>
  <si>
    <t>IBVS 5495 Eph.</t>
  </si>
  <si>
    <t>IBVS 5495</t>
  </si>
  <si>
    <t>Sco</t>
  </si>
  <si>
    <t>V1305 Sco / GSC 7379-0718 / NSV 22125</t>
  </si>
  <si>
    <t>OEJV 0168</t>
  </si>
  <si>
    <t>II</t>
  </si>
  <si>
    <t>I</t>
  </si>
  <si>
    <t>OEJV 0181</t>
  </si>
  <si>
    <t>vis</t>
  </si>
  <si>
    <t>PE</t>
  </si>
  <si>
    <t>CCD</t>
  </si>
  <si>
    <t>JBAV, 79</t>
  </si>
  <si>
    <t>JBAV 96</t>
  </si>
  <si>
    <t xml:space="preserve">Mag </t>
  </si>
  <si>
    <t>Add cycle</t>
  </si>
  <si>
    <t>Old Cycle</t>
  </si>
  <si>
    <t>Next ToM-P</t>
  </si>
  <si>
    <t>Next ToM-S</t>
  </si>
  <si>
    <t>8.74-9.04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</si>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</sst>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4" fontId="33" fillId="0" borderId="0" xfId="28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5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 wrapText="1"/>
    </xf>
    <xf numFmtId="4" fontId="33" fillId="0" borderId="0" xfId="28" applyFont="1" applyBorder="1" applyAlignment="1">
      <alignment horizontal="center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34" fillId="0" borderId="14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14" fillId="25" borderId="12" xfId="0" applyFont="1" applyFill="1" applyBorder="1" applyAlignment="1">
      <alignment horizontal="right" vertical="center"/>
    </xf>
    <xf numFmtId="0" fontId="14" fillId="25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7" xfId="0" applyNumberFormat="1" applyFont="1" applyBorder="1" applyAlignment="1">
      <alignment horizontal="right" vertical="center"/>
    </xf>
    <xf numFmtId="0" fontId="14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V1305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B-4564-AA5B-0D8048EF5F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-8.0850000013015233E-3</c:v>
                </c:pt>
                <c:pt idx="10">
                  <c:v>-9.324999999080319E-3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B-4564-AA5B-0D8048EF5F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B-4564-AA5B-0D8048EF5F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1.9999999494757503E-5</c:v>
                </c:pt>
                <c:pt idx="3">
                  <c:v>7.4999999924330041E-4</c:v>
                </c:pt>
                <c:pt idx="4">
                  <c:v>8.2999999722233042E-4</c:v>
                </c:pt>
                <c:pt idx="5">
                  <c:v>2.0500000027823262E-3</c:v>
                </c:pt>
                <c:pt idx="6">
                  <c:v>-8.4999999671708792E-4</c:v>
                </c:pt>
                <c:pt idx="7">
                  <c:v>-1.9999999494757503E-5</c:v>
                </c:pt>
                <c:pt idx="8">
                  <c:v>9.6000000485219061E-4</c:v>
                </c:pt>
                <c:pt idx="9">
                  <c:v>2.4499999999534339E-3</c:v>
                </c:pt>
                <c:pt idx="11">
                  <c:v>-7.5849998975172639E-3</c:v>
                </c:pt>
                <c:pt idx="12">
                  <c:v>7.2699999218457378E-3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B-4564-AA5B-0D8048EF5F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B-4564-AA5B-0D8048EF5F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B-4564-AA5B-0D8048EF5F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0.01</c:v>
                  </c:pt>
                  <c:pt idx="11">
                    <c:v>0.01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B-4564-AA5B-0D8048EF5F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-1125.5</c:v>
                </c:pt>
                <c:pt idx="1">
                  <c:v>0</c:v>
                </c:pt>
                <c:pt idx="2">
                  <c:v>2203</c:v>
                </c:pt>
                <c:pt idx="3">
                  <c:v>2203</c:v>
                </c:pt>
                <c:pt idx="4">
                  <c:v>2203</c:v>
                </c:pt>
                <c:pt idx="5">
                  <c:v>2203</c:v>
                </c:pt>
                <c:pt idx="6">
                  <c:v>2236</c:v>
                </c:pt>
                <c:pt idx="7">
                  <c:v>2236</c:v>
                </c:pt>
                <c:pt idx="8">
                  <c:v>2236</c:v>
                </c:pt>
                <c:pt idx="9">
                  <c:v>2236</c:v>
                </c:pt>
                <c:pt idx="10">
                  <c:v>2802.5</c:v>
                </c:pt>
                <c:pt idx="11">
                  <c:v>4524.5</c:v>
                </c:pt>
                <c:pt idx="12">
                  <c:v>5081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-3.6990200829668937E-3</c:v>
                </c:pt>
                <c:pt idx="1">
                  <c:v>-2.7569644411272035E-3</c:v>
                </c:pt>
                <c:pt idx="2">
                  <c:v>-9.1302967526950729E-4</c:v>
                </c:pt>
                <c:pt idx="3">
                  <c:v>-9.1302967526950729E-4</c:v>
                </c:pt>
                <c:pt idx="4">
                  <c:v>-9.1302967526950729E-4</c:v>
                </c:pt>
                <c:pt idx="5">
                  <c:v>-9.1302967526950729E-4</c:v>
                </c:pt>
                <c:pt idx="6">
                  <c:v>-8.8540831926709959E-4</c:v>
                </c:pt>
                <c:pt idx="7">
                  <c:v>-8.8540831926709959E-4</c:v>
                </c:pt>
                <c:pt idx="8">
                  <c:v>-8.8540831926709959E-4</c:v>
                </c:pt>
                <c:pt idx="9">
                  <c:v>-8.8540831926709959E-4</c:v>
                </c:pt>
                <c:pt idx="10">
                  <c:v>-4.1124170789243533E-4</c:v>
                </c:pt>
                <c:pt idx="11">
                  <c:v>1.0300908689604713E-3</c:v>
                </c:pt>
                <c:pt idx="12">
                  <c:v>1.4958873724556176E-3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B-4564-AA5B-0D8048EF5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339488"/>
        <c:axId val="1"/>
      </c:scatterChart>
      <c:valAx>
        <c:axId val="57733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33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285750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C0E461-0C4A-08CC-169E-28808B13F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7: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6384" width="10.28515625" style="17"/>
  </cols>
  <sheetData>
    <row r="1" spans="1:12" ht="20.25">
      <c r="A1" s="1" t="s">
        <v>37</v>
      </c>
      <c r="E1" s="7"/>
      <c r="F1" s="7" t="s">
        <v>32</v>
      </c>
      <c r="G1" s="8" t="s">
        <v>33</v>
      </c>
      <c r="H1" s="4" t="s">
        <v>34</v>
      </c>
      <c r="I1" s="9">
        <v>52452.597000000002</v>
      </c>
      <c r="J1" s="9">
        <v>1.29732</v>
      </c>
      <c r="K1" s="8" t="s">
        <v>35</v>
      </c>
      <c r="L1" s="6" t="s">
        <v>36</v>
      </c>
    </row>
    <row r="2" spans="1:12" s="17" customFormat="1" ht="12.95" customHeight="1">
      <c r="A2" s="17" t="s">
        <v>22</v>
      </c>
      <c r="B2" s="17" t="s">
        <v>33</v>
      </c>
      <c r="C2" s="18" t="s">
        <v>36</v>
      </c>
      <c r="D2" s="17" t="s">
        <v>32</v>
      </c>
    </row>
    <row r="3" spans="1:12" s="17" customFormat="1" ht="12.95" customHeight="1" thickBot="1"/>
    <row r="4" spans="1:12" s="17" customFormat="1" ht="12.95" customHeight="1" thickTop="1" thickBot="1">
      <c r="A4" s="19" t="s">
        <v>34</v>
      </c>
      <c r="C4" s="20">
        <v>52452.597000000002</v>
      </c>
      <c r="D4" s="21">
        <v>1.29732</v>
      </c>
    </row>
    <row r="5" spans="1:12" s="17" customFormat="1" ht="12.95" customHeight="1" thickTop="1">
      <c r="A5" s="19" t="s">
        <v>27</v>
      </c>
      <c r="C5" s="22">
        <v>-9.5</v>
      </c>
      <c r="D5" s="17" t="s">
        <v>28</v>
      </c>
    </row>
    <row r="6" spans="1:12" s="17" customFormat="1" ht="12.95" customHeight="1">
      <c r="A6" s="23" t="s">
        <v>0</v>
      </c>
    </row>
    <row r="7" spans="1:12" s="17" customFormat="1" ht="12.95" customHeight="1">
      <c r="A7" s="17" t="s">
        <v>1</v>
      </c>
      <c r="C7" s="17">
        <v>53912.75</v>
      </c>
      <c r="D7" s="6" t="s">
        <v>53</v>
      </c>
    </row>
    <row r="8" spans="1:12" s="17" customFormat="1" ht="12.95" customHeight="1">
      <c r="A8" s="17" t="s">
        <v>2</v>
      </c>
      <c r="C8" s="17">
        <v>1.2973300000000001</v>
      </c>
      <c r="D8" s="6" t="s">
        <v>53</v>
      </c>
    </row>
    <row r="9" spans="1:12" s="17" customFormat="1" ht="12.95" customHeight="1">
      <c r="A9" s="24" t="s">
        <v>31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2" s="17" customFormat="1" ht="12.95" customHeight="1" thickBot="1">
      <c r="C10" s="28" t="s">
        <v>18</v>
      </c>
      <c r="D10" s="28" t="s">
        <v>19</v>
      </c>
    </row>
    <row r="11" spans="1:12" s="17" customFormat="1" ht="12.95" customHeight="1">
      <c r="A11" s="17" t="s">
        <v>14</v>
      </c>
      <c r="C11" s="27">
        <f ca="1">INTERCEPT(INDIRECT($D$9):G992,INDIRECT($C$9):F992)</f>
        <v>-2.7569644411272035E-3</v>
      </c>
      <c r="D11" s="29"/>
    </row>
    <row r="12" spans="1:12" s="17" customFormat="1" ht="12.95" customHeight="1">
      <c r="A12" s="17" t="s">
        <v>15</v>
      </c>
      <c r="C12" s="27">
        <f ca="1">SLOPE(INDIRECT($D$9):G992,INDIRECT($C$9):F992)</f>
        <v>8.3701078795174596E-7</v>
      </c>
      <c r="D12" s="29"/>
      <c r="E12" s="50" t="s">
        <v>47</v>
      </c>
      <c r="F12" s="51" t="s">
        <v>52</v>
      </c>
    </row>
    <row r="13" spans="1:12" s="17" customFormat="1" ht="12.95" customHeight="1">
      <c r="A13" s="17" t="s">
        <v>17</v>
      </c>
      <c r="C13" s="29" t="s">
        <v>12</v>
      </c>
      <c r="E13" s="48" t="s">
        <v>48</v>
      </c>
      <c r="F13" s="52">
        <v>1</v>
      </c>
    </row>
    <row r="14" spans="1:12" s="17" customFormat="1" ht="12.95" customHeight="1">
      <c r="E14" s="48" t="s">
        <v>29</v>
      </c>
      <c r="F14" s="53">
        <f ca="1">NOW()+15018.5+$C$5/24</f>
        <v>60683.747484722218</v>
      </c>
    </row>
    <row r="15" spans="1:12" s="17" customFormat="1" ht="12.95" customHeight="1">
      <c r="A15" s="30" t="s">
        <v>16</v>
      </c>
      <c r="C15" s="31">
        <f ca="1">(C7+C11)+(C8+C12)*INT(MAX(F21:F3533))</f>
        <v>60504.485225887373</v>
      </c>
      <c r="E15" s="48" t="s">
        <v>49</v>
      </c>
      <c r="F15" s="53">
        <f ca="1">ROUND(2*($F$14-$C$7)/$C$8,0)/2+$F$13</f>
        <v>5220</v>
      </c>
    </row>
    <row r="16" spans="1:12" s="17" customFormat="1" ht="12.95" customHeight="1">
      <c r="A16" s="23" t="s">
        <v>3</v>
      </c>
      <c r="C16" s="32">
        <f ca="1">+C8+C12</f>
        <v>1.2973308370107881</v>
      </c>
      <c r="E16" s="48" t="s">
        <v>30</v>
      </c>
      <c r="F16" s="53">
        <f ca="1">ROUND(2*($F$14-$C$15)/$C$16,0)/2+$F$13</f>
        <v>139</v>
      </c>
    </row>
    <row r="17" spans="1:17" ht="12.95" customHeight="1" thickBot="1">
      <c r="A17" s="33" t="s">
        <v>26</v>
      </c>
      <c r="B17" s="17"/>
      <c r="C17" s="17">
        <f>COUNT(C21:C2191)</f>
        <v>13</v>
      </c>
      <c r="D17" s="17"/>
      <c r="E17" s="48" t="s">
        <v>50</v>
      </c>
      <c r="F17" s="54">
        <f ca="1">+$C$15+$C$16*$F$16-15018.5-$C$5/24</f>
        <v>45666.710045565211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2.95" customHeight="1" thickTop="1" thickBot="1">
      <c r="A18" s="23" t="s">
        <v>4</v>
      </c>
      <c r="B18" s="17"/>
      <c r="C18" s="34">
        <f ca="1">+C15</f>
        <v>60504.485225887373</v>
      </c>
      <c r="D18" s="47">
        <f ca="1">+C16</f>
        <v>1.2973308370107881</v>
      </c>
      <c r="E18" s="49" t="s">
        <v>51</v>
      </c>
      <c r="F18" s="55">
        <f ca="1">+($C$15+$C$16*$F$16)-($C$16/2)-15018.5-$C$5/24</f>
        <v>45666.061380146704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2.95" customHeight="1" thickTop="1">
      <c r="A19" s="17"/>
      <c r="B19" s="17"/>
      <c r="C19" s="17"/>
      <c r="D19" s="17"/>
      <c r="E19" s="33"/>
      <c r="F19" s="3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12.95" customHeight="1" thickBot="1">
      <c r="A20" s="28" t="s">
        <v>5</v>
      </c>
      <c r="B20" s="28" t="s">
        <v>6</v>
      </c>
      <c r="C20" s="28" t="s">
        <v>7</v>
      </c>
      <c r="D20" s="28" t="s">
        <v>11</v>
      </c>
      <c r="E20" s="28" t="s">
        <v>8</v>
      </c>
      <c r="F20" s="28" t="s">
        <v>9</v>
      </c>
      <c r="G20" s="28" t="s">
        <v>10</v>
      </c>
      <c r="H20" s="36" t="s">
        <v>53</v>
      </c>
      <c r="I20" s="36" t="s">
        <v>42</v>
      </c>
      <c r="J20" s="36" t="s">
        <v>43</v>
      </c>
      <c r="K20" s="36" t="s">
        <v>44</v>
      </c>
      <c r="L20" s="36" t="s">
        <v>23</v>
      </c>
      <c r="M20" s="36" t="s">
        <v>24</v>
      </c>
      <c r="N20" s="36" t="s">
        <v>25</v>
      </c>
      <c r="O20" s="36" t="s">
        <v>21</v>
      </c>
      <c r="P20" s="37" t="s">
        <v>20</v>
      </c>
      <c r="Q20" s="28" t="s">
        <v>13</v>
      </c>
    </row>
    <row r="21" spans="1:17" ht="12.95" customHeight="1">
      <c r="A21" s="17" t="s">
        <v>35</v>
      </c>
      <c r="B21" s="29"/>
      <c r="C21" s="18">
        <v>52452.597000000002</v>
      </c>
      <c r="D21" s="18" t="s">
        <v>12</v>
      </c>
      <c r="E21" s="17">
        <f>+(C21-C$7)/C$8</f>
        <v>-1125.5062320303996</v>
      </c>
      <c r="F21" s="17">
        <f>ROUND(2*E21,0)/2</f>
        <v>-1125.5</v>
      </c>
      <c r="G21" s="17">
        <f>+C21-(C$7+F21*C$8)</f>
        <v>-8.0850000013015233E-3</v>
      </c>
      <c r="H21" s="17"/>
      <c r="I21" s="17">
        <f>+G21</f>
        <v>-8.0850000013015233E-3</v>
      </c>
      <c r="J21" s="17"/>
      <c r="K21" s="17"/>
      <c r="L21" s="17"/>
      <c r="M21" s="17"/>
      <c r="N21" s="17"/>
      <c r="O21" s="17">
        <f ca="1">+C$11+C$12*$F21</f>
        <v>-3.6990200829668937E-3</v>
      </c>
      <c r="P21" s="17"/>
      <c r="Q21" s="38">
        <f>+C21-15018.5</f>
        <v>37434.097000000002</v>
      </c>
    </row>
    <row r="22" spans="1:17" ht="12.95" customHeight="1">
      <c r="A22" s="56" t="s">
        <v>53</v>
      </c>
      <c r="B22" s="5"/>
      <c r="C22" s="3">
        <v>53912.75</v>
      </c>
      <c r="D22" s="3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-2.7569644411272035E-3</v>
      </c>
      <c r="Q22" s="2">
        <f>+C22-15018.5</f>
        <v>38894.25</v>
      </c>
    </row>
    <row r="23" spans="1:17" ht="12.95" customHeight="1">
      <c r="A23" s="39" t="s">
        <v>38</v>
      </c>
      <c r="B23" s="40" t="s">
        <v>39</v>
      </c>
      <c r="C23" s="41">
        <v>56770.76801</v>
      </c>
      <c r="D23" s="39">
        <v>8.9999999999999998E-4</v>
      </c>
      <c r="E23" s="17">
        <f>+(C23-C$7)/C$8</f>
        <v>2203.0000154162776</v>
      </c>
      <c r="F23" s="17">
        <f>ROUND(2*E23,0)/2</f>
        <v>2203</v>
      </c>
      <c r="G23" s="17">
        <f>+C23-(C$7+F23*C$8)</f>
        <v>1.9999999494757503E-5</v>
      </c>
      <c r="H23" s="17"/>
      <c r="I23" s="17"/>
      <c r="J23" s="17"/>
      <c r="K23" s="17">
        <f>+G23</f>
        <v>1.9999999494757503E-5</v>
      </c>
      <c r="L23" s="17"/>
      <c r="M23" s="17"/>
      <c r="N23" s="17"/>
      <c r="O23" s="17">
        <f ca="1">+C$11+C$12*$F23</f>
        <v>-9.1302967526950729E-4</v>
      </c>
      <c r="P23" s="17"/>
      <c r="Q23" s="38">
        <f>+C23-15018.5</f>
        <v>41752.26801</v>
      </c>
    </row>
    <row r="24" spans="1:17" ht="12.95" customHeight="1">
      <c r="A24" s="39" t="s">
        <v>38</v>
      </c>
      <c r="B24" s="40" t="s">
        <v>39</v>
      </c>
      <c r="C24" s="41">
        <v>56770.76874</v>
      </c>
      <c r="D24" s="39">
        <v>5.0000000000000001E-4</v>
      </c>
      <c r="E24" s="17">
        <f>+(C24-C$7)/C$8</f>
        <v>2203.0005781104264</v>
      </c>
      <c r="F24" s="17">
        <f>ROUND(2*E24,0)/2</f>
        <v>2203</v>
      </c>
      <c r="G24" s="17">
        <f>+C24-(C$7+F24*C$8)</f>
        <v>7.4999999924330041E-4</v>
      </c>
      <c r="H24" s="17"/>
      <c r="I24" s="17"/>
      <c r="J24" s="17"/>
      <c r="K24" s="17">
        <f>+G24</f>
        <v>7.4999999924330041E-4</v>
      </c>
      <c r="L24" s="17"/>
      <c r="M24" s="17"/>
      <c r="N24" s="17"/>
      <c r="O24" s="17">
        <f ca="1">+C$11+C$12*$F24</f>
        <v>-9.1302967526950729E-4</v>
      </c>
      <c r="P24" s="17"/>
      <c r="Q24" s="38">
        <f>+C24-15018.5</f>
        <v>41752.26874</v>
      </c>
    </row>
    <row r="25" spans="1:17" ht="12.95" customHeight="1">
      <c r="A25" s="39" t="s">
        <v>38</v>
      </c>
      <c r="B25" s="40" t="s">
        <v>39</v>
      </c>
      <c r="C25" s="41">
        <v>56770.768819999998</v>
      </c>
      <c r="D25" s="39">
        <v>4.0000000000000002E-4</v>
      </c>
      <c r="E25" s="17">
        <f>+(C25-C$7)/C$8</f>
        <v>2203.0006397755369</v>
      </c>
      <c r="F25" s="17">
        <f>ROUND(2*E25,0)/2</f>
        <v>2203</v>
      </c>
      <c r="G25" s="17">
        <f>+C25-(C$7+F25*C$8)</f>
        <v>8.2999999722233042E-4</v>
      </c>
      <c r="H25" s="17"/>
      <c r="I25" s="17"/>
      <c r="J25" s="17"/>
      <c r="K25" s="17">
        <f>+G25</f>
        <v>8.2999999722233042E-4</v>
      </c>
      <c r="L25" s="17"/>
      <c r="M25" s="17"/>
      <c r="N25" s="17"/>
      <c r="O25" s="17">
        <f ca="1">+C$11+C$12*$F25</f>
        <v>-9.1302967526950729E-4</v>
      </c>
      <c r="P25" s="17"/>
      <c r="Q25" s="38">
        <f>+C25-15018.5</f>
        <v>41752.268819999998</v>
      </c>
    </row>
    <row r="26" spans="1:17" ht="12.95" customHeight="1">
      <c r="A26" s="10" t="s">
        <v>38</v>
      </c>
      <c r="B26" s="11" t="s">
        <v>39</v>
      </c>
      <c r="C26" s="12">
        <v>56770.770040000003</v>
      </c>
      <c r="D26" s="10">
        <v>5.0000000000000001E-4</v>
      </c>
      <c r="E26">
        <f>+(C26-C$7)/C$8</f>
        <v>2203.0015801685022</v>
      </c>
      <c r="F26">
        <f>ROUND(2*E26,0)/2</f>
        <v>2203</v>
      </c>
      <c r="G26">
        <f>+C26-(C$7+F26*C$8)</f>
        <v>2.0500000027823262E-3</v>
      </c>
      <c r="K26">
        <f>+G26</f>
        <v>2.0500000027823262E-3</v>
      </c>
      <c r="O26">
        <f ca="1">+C$11+C$12*$F26</f>
        <v>-9.1302967526950729E-4</v>
      </c>
      <c r="Q26" s="2">
        <f>+C26-15018.5</f>
        <v>41752.270040000003</v>
      </c>
    </row>
    <row r="27" spans="1:17" ht="12.95" customHeight="1">
      <c r="A27" s="10" t="s">
        <v>38</v>
      </c>
      <c r="B27" s="11" t="s">
        <v>39</v>
      </c>
      <c r="C27" s="12">
        <v>56813.579030000001</v>
      </c>
      <c r="D27" s="10">
        <v>6.9999999999999999E-4</v>
      </c>
      <c r="E27">
        <f>+(C27-C$7)/C$8</f>
        <v>2235.9993448081832</v>
      </c>
      <c r="F27">
        <f>ROUND(2*E27,0)/2</f>
        <v>2236</v>
      </c>
      <c r="G27">
        <f>+C27-(C$7+F27*C$8)</f>
        <v>-8.4999999671708792E-4</v>
      </c>
      <c r="K27">
        <f>+G27</f>
        <v>-8.4999999671708792E-4</v>
      </c>
      <c r="O27">
        <f ca="1">+C$11+C$12*$F27</f>
        <v>-8.8540831926709959E-4</v>
      </c>
      <c r="Q27" s="2">
        <f>+C27-15018.5</f>
        <v>41795.079030000001</v>
      </c>
    </row>
    <row r="28" spans="1:17" ht="12.95" customHeight="1">
      <c r="A28" s="10" t="s">
        <v>38</v>
      </c>
      <c r="B28" s="11" t="s">
        <v>39</v>
      </c>
      <c r="C28" s="12">
        <v>56813.579859999998</v>
      </c>
      <c r="D28" s="10">
        <v>8.9999999999999998E-4</v>
      </c>
      <c r="E28">
        <f>+(C28-C$7)/C$8</f>
        <v>2235.9999845837201</v>
      </c>
      <c r="F28">
        <f>ROUND(2*E28,0)/2</f>
        <v>2236</v>
      </c>
      <c r="G28">
        <f>+C28-(C$7+F28*C$8)</f>
        <v>-1.9999999494757503E-5</v>
      </c>
      <c r="K28">
        <f>+G28</f>
        <v>-1.9999999494757503E-5</v>
      </c>
      <c r="O28">
        <f ca="1">+C$11+C$12*$F28</f>
        <v>-8.8540831926709959E-4</v>
      </c>
      <c r="Q28" s="2">
        <f>+C28-15018.5</f>
        <v>41795.079859999998</v>
      </c>
    </row>
    <row r="29" spans="1:17" ht="12.95" customHeight="1">
      <c r="A29" s="10" t="s">
        <v>38</v>
      </c>
      <c r="B29" s="11" t="s">
        <v>39</v>
      </c>
      <c r="C29" s="12">
        <v>56813.580840000002</v>
      </c>
      <c r="D29" s="10">
        <v>6.9999999999999999E-4</v>
      </c>
      <c r="E29">
        <f>+(C29-C$7)/C$8</f>
        <v>2236.000739981348</v>
      </c>
      <c r="F29">
        <f>ROUND(2*E29,0)/2</f>
        <v>2236</v>
      </c>
      <c r="G29">
        <f>+C29-(C$7+F29*C$8)</f>
        <v>9.6000000485219061E-4</v>
      </c>
      <c r="K29">
        <f>+G29</f>
        <v>9.6000000485219061E-4</v>
      </c>
      <c r="O29">
        <f ca="1">+C$11+C$12*$F29</f>
        <v>-8.8540831926709959E-4</v>
      </c>
      <c r="Q29" s="2">
        <f>+C29-15018.5</f>
        <v>41795.080840000002</v>
      </c>
    </row>
    <row r="30" spans="1:17" ht="12.95" customHeight="1">
      <c r="A30" s="10" t="s">
        <v>38</v>
      </c>
      <c r="B30" s="11" t="s">
        <v>39</v>
      </c>
      <c r="C30" s="12">
        <v>56813.582329999997</v>
      </c>
      <c r="D30" s="10">
        <v>1E-3</v>
      </c>
      <c r="E30">
        <f>+(C30-C$7)/C$8</f>
        <v>2236.0018884940587</v>
      </c>
      <c r="F30">
        <f>ROUND(2*E30,0)/2</f>
        <v>2236</v>
      </c>
      <c r="G30">
        <f>+C30-(C$7+F30*C$8)</f>
        <v>2.4499999999534339E-3</v>
      </c>
      <c r="K30">
        <f>+G30</f>
        <v>2.4499999999534339E-3</v>
      </c>
      <c r="O30">
        <f ca="1">+C$11+C$12*$F30</f>
        <v>-8.8540831926709959E-4</v>
      </c>
      <c r="Q30" s="2">
        <f>+C30-15018.5</f>
        <v>41795.082329999997</v>
      </c>
    </row>
    <row r="31" spans="1:17" ht="12.95" customHeight="1">
      <c r="A31" s="13" t="s">
        <v>41</v>
      </c>
      <c r="B31" s="14" t="s">
        <v>40</v>
      </c>
      <c r="C31" s="15">
        <v>57548.508000000002</v>
      </c>
      <c r="D31" s="15">
        <v>0.01</v>
      </c>
      <c r="E31">
        <f>+(C31-C$7)/C$8</f>
        <v>2802.4928121603612</v>
      </c>
      <c r="F31">
        <f>ROUND(2*E31,0)/2</f>
        <v>2802.5</v>
      </c>
      <c r="G31">
        <f>+C31-(C$7+F31*C$8)</f>
        <v>-9.324999999080319E-3</v>
      </c>
      <c r="I31">
        <f>+G31</f>
        <v>-9.324999999080319E-3</v>
      </c>
      <c r="O31">
        <f ca="1">+C$11+C$12*$F31</f>
        <v>-4.1124170789243533E-4</v>
      </c>
      <c r="Q31" s="2">
        <f>+C31-15018.5</f>
        <v>42530.008000000002</v>
      </c>
    </row>
    <row r="32" spans="1:17" ht="12.95" customHeight="1">
      <c r="A32" s="16" t="s">
        <v>45</v>
      </c>
      <c r="B32" s="44" t="s">
        <v>40</v>
      </c>
      <c r="C32" s="42">
        <v>59782.512000000104</v>
      </c>
      <c r="D32" s="43">
        <v>0.01</v>
      </c>
      <c r="E32">
        <f>+(C32-C$7)/C$8</f>
        <v>4524.4941533766305</v>
      </c>
      <c r="F32">
        <f>ROUND(2*E32,0)/2</f>
        <v>4524.5</v>
      </c>
      <c r="G32">
        <f>+C32-(C$7+F32*C$8)</f>
        <v>-7.5849998975172639E-3</v>
      </c>
      <c r="K32">
        <f>+G32</f>
        <v>-7.5849998975172639E-3</v>
      </c>
      <c r="O32">
        <f ca="1">+C$11+C$12*$F32</f>
        <v>1.0300908689604713E-3</v>
      </c>
      <c r="Q32" s="2">
        <f>+C32-15018.5</f>
        <v>44764.012000000104</v>
      </c>
    </row>
    <row r="33" spans="1:17" ht="12.95" customHeight="1">
      <c r="A33" s="45" t="s">
        <v>46</v>
      </c>
      <c r="B33" s="46" t="s">
        <v>39</v>
      </c>
      <c r="C33" s="42">
        <v>60504.490999999922</v>
      </c>
      <c r="D33" s="45">
        <v>5.0000000000000001E-3</v>
      </c>
      <c r="E33">
        <f>+(C33-C$7)/C$8</f>
        <v>5081.0056038170096</v>
      </c>
      <c r="F33">
        <f>ROUND(2*E33,0)/2</f>
        <v>5081</v>
      </c>
      <c r="G33">
        <f>+C33-(C$7+F33*C$8)</f>
        <v>7.2699999218457378E-3</v>
      </c>
      <c r="K33">
        <f>+G33</f>
        <v>7.2699999218457378E-3</v>
      </c>
      <c r="O33">
        <f ca="1">+C$11+C$12*$F33</f>
        <v>1.4958873724556176E-3</v>
      </c>
      <c r="Q33" s="2">
        <f>+C33-15018.5</f>
        <v>45485.990999999922</v>
      </c>
    </row>
    <row r="34" spans="1:17" ht="12.95" customHeight="1">
      <c r="B34" s="5"/>
      <c r="C34" s="3"/>
      <c r="D34" s="3"/>
    </row>
    <row r="35" spans="1:17" ht="12.95" customHeight="1">
      <c r="B35" s="5"/>
      <c r="C35" s="3"/>
      <c r="D35" s="3"/>
    </row>
    <row r="36" spans="1:17" ht="12.95" customHeight="1">
      <c r="B36" s="5"/>
      <c r="C36" s="3"/>
      <c r="D36" s="3"/>
    </row>
    <row r="37" spans="1:17" ht="12.95" customHeight="1">
      <c r="B37" s="5"/>
      <c r="C37" s="3"/>
      <c r="D37" s="3"/>
    </row>
    <row r="38" spans="1:17" ht="12.95" customHeight="1">
      <c r="B38" s="5"/>
      <c r="C38" s="3"/>
      <c r="D38" s="3"/>
    </row>
    <row r="39" spans="1:17" ht="12.95" customHeight="1">
      <c r="B39" s="5"/>
      <c r="C39" s="3"/>
      <c r="D39" s="3"/>
    </row>
    <row r="40" spans="1:17" ht="12.95" customHeight="1">
      <c r="B40" s="5"/>
      <c r="C40" s="3"/>
      <c r="D40" s="3"/>
    </row>
    <row r="41" spans="1:17" ht="12.95" customHeight="1">
      <c r="B41" s="5"/>
      <c r="C41" s="3"/>
      <c r="D41" s="3"/>
    </row>
    <row r="42" spans="1:17" ht="12.95" customHeight="1">
      <c r="C42" s="3"/>
      <c r="D42" s="3"/>
    </row>
    <row r="43" spans="1:17" ht="12.95" customHeight="1">
      <c r="C43" s="3"/>
      <c r="D43" s="3"/>
    </row>
    <row r="44" spans="1:17" ht="12.95" customHeight="1">
      <c r="C44" s="3"/>
      <c r="D44" s="3"/>
    </row>
    <row r="45" spans="1:17" ht="12.95" customHeight="1">
      <c r="C45" s="3"/>
      <c r="D45" s="3"/>
    </row>
    <row r="46" spans="1:17" ht="12.95" customHeight="1">
      <c r="C46" s="3"/>
      <c r="D46" s="3"/>
    </row>
    <row r="47" spans="1:17" ht="12.95" customHeight="1">
      <c r="C47" s="3"/>
      <c r="D47" s="3"/>
    </row>
    <row r="48" spans="1:17" ht="12.95" customHeight="1">
      <c r="C48" s="3"/>
      <c r="D48" s="3"/>
    </row>
    <row r="49" spans="3:4" ht="12.95" customHeight="1">
      <c r="C49" s="3"/>
      <c r="D49" s="3"/>
    </row>
    <row r="50" spans="3:4" ht="12.95" customHeight="1">
      <c r="C50" s="3"/>
      <c r="D50" s="3"/>
    </row>
    <row r="51" spans="3:4" ht="12.95" customHeight="1">
      <c r="C51" s="3"/>
      <c r="D51" s="3"/>
    </row>
    <row r="52" spans="3:4" ht="12.95" customHeight="1">
      <c r="C52" s="3"/>
      <c r="D52" s="3"/>
    </row>
    <row r="53" spans="3:4" ht="12.95" customHeight="1">
      <c r="C53" s="3"/>
      <c r="D53" s="3"/>
    </row>
    <row r="54" spans="3:4" ht="12.95" customHeight="1">
      <c r="C54" s="3"/>
      <c r="D54" s="3"/>
    </row>
    <row r="55" spans="3:4" ht="12.95" customHeight="1">
      <c r="C55" s="3"/>
      <c r="D55" s="3"/>
    </row>
    <row r="56" spans="3:4" ht="12.95" customHeight="1">
      <c r="C56" s="3"/>
      <c r="D56" s="3"/>
    </row>
    <row r="57" spans="3:4" ht="12.95" customHeight="1">
      <c r="C57" s="3"/>
      <c r="D57" s="3"/>
    </row>
    <row r="58" spans="3:4" ht="12.95" customHeight="1">
      <c r="C58" s="3"/>
      <c r="D58" s="3"/>
    </row>
    <row r="59" spans="3:4" ht="12.95" customHeight="1">
      <c r="C59" s="3"/>
      <c r="D59" s="3"/>
    </row>
    <row r="60" spans="3:4" ht="12.95" customHeight="1">
      <c r="C60" s="3"/>
      <c r="D60" s="3"/>
    </row>
    <row r="61" spans="3:4" ht="12.95" customHeight="1">
      <c r="C61" s="3"/>
      <c r="D61" s="3"/>
    </row>
    <row r="62" spans="3:4" ht="12.95" customHeight="1">
      <c r="C62" s="3"/>
      <c r="D62" s="3"/>
    </row>
    <row r="63" spans="3:4" ht="12.95" customHeight="1">
      <c r="C63" s="3"/>
      <c r="D63" s="3"/>
    </row>
    <row r="64" spans="3:4" ht="12.95" customHeight="1">
      <c r="C64" s="3"/>
      <c r="D64" s="3"/>
    </row>
    <row r="65" spans="3:4" ht="12.95" customHeight="1">
      <c r="C65" s="3"/>
      <c r="D65" s="3"/>
    </row>
    <row r="66" spans="3:4" ht="12.95" customHeight="1">
      <c r="C66" s="3"/>
      <c r="D66" s="3"/>
    </row>
    <row r="67" spans="3:4" ht="12.95" customHeight="1">
      <c r="C67" s="3"/>
      <c r="D67" s="3"/>
    </row>
    <row r="68" spans="3:4" ht="12.95" customHeight="1">
      <c r="C68" s="3"/>
      <c r="D68" s="3"/>
    </row>
    <row r="69" spans="3:4" ht="12.95" customHeight="1">
      <c r="C69" s="3"/>
      <c r="D69" s="3"/>
    </row>
    <row r="70" spans="3:4" ht="12.95" customHeight="1">
      <c r="C70" s="3"/>
      <c r="D70" s="3"/>
    </row>
    <row r="71" spans="3:4" ht="12.95" customHeight="1">
      <c r="C71" s="3"/>
      <c r="D71" s="3"/>
    </row>
    <row r="72" spans="3:4" ht="12.95" customHeight="1">
      <c r="C72" s="3"/>
      <c r="D72" s="3"/>
    </row>
    <row r="73" spans="3:4" ht="12.95" customHeight="1">
      <c r="C73" s="3"/>
      <c r="D73" s="3"/>
    </row>
    <row r="74" spans="3:4" ht="12.95" customHeight="1">
      <c r="C74" s="3"/>
      <c r="D74" s="3"/>
    </row>
    <row r="75" spans="3:4" ht="12.95" customHeight="1">
      <c r="C75" s="3"/>
      <c r="D75" s="3"/>
    </row>
    <row r="76" spans="3:4" ht="12.95" customHeight="1">
      <c r="C76" s="3"/>
      <c r="D76" s="3"/>
    </row>
    <row r="77" spans="3:4" ht="12.95" customHeight="1">
      <c r="C77" s="3"/>
      <c r="D77" s="3"/>
    </row>
    <row r="78" spans="3:4" ht="12.95" customHeight="1">
      <c r="C78" s="3"/>
      <c r="D78" s="3"/>
    </row>
    <row r="79" spans="3:4" ht="12.95" customHeight="1">
      <c r="C79" s="3"/>
      <c r="D79" s="3"/>
    </row>
    <row r="80" spans="3:4" ht="12.95" customHeight="1">
      <c r="C80" s="3"/>
      <c r="D80" s="3"/>
    </row>
    <row r="81" spans="3:4" ht="12.95" customHeight="1">
      <c r="C81" s="3"/>
      <c r="D81" s="3"/>
    </row>
    <row r="82" spans="3:4" ht="12.95" customHeight="1">
      <c r="C82" s="3"/>
      <c r="D82" s="3"/>
    </row>
    <row r="83" spans="3:4" ht="12.95" customHeight="1">
      <c r="C83" s="3"/>
      <c r="D83" s="3"/>
    </row>
    <row r="84" spans="3:4" ht="12.95" customHeight="1">
      <c r="C84" s="3"/>
      <c r="D84" s="3"/>
    </row>
    <row r="85" spans="3:4" ht="12.95" customHeight="1">
      <c r="C85" s="3"/>
      <c r="D85" s="3"/>
    </row>
    <row r="86" spans="3:4" ht="12.95" customHeight="1">
      <c r="C86" s="3"/>
      <c r="D86" s="3"/>
    </row>
    <row r="87" spans="3:4" ht="12.95" customHeight="1">
      <c r="C87" s="3"/>
      <c r="D87" s="3"/>
    </row>
    <row r="88" spans="3:4" ht="12.95" customHeight="1">
      <c r="C88" s="3"/>
      <c r="D88" s="3"/>
    </row>
    <row r="89" spans="3:4" ht="12.95" customHeight="1">
      <c r="C89" s="3"/>
      <c r="D89" s="3"/>
    </row>
    <row r="90" spans="3:4" ht="12.95" customHeight="1">
      <c r="C90" s="3"/>
      <c r="D90" s="3"/>
    </row>
    <row r="91" spans="3:4" ht="12.95" customHeight="1">
      <c r="C91" s="3"/>
      <c r="D91" s="3"/>
    </row>
    <row r="92" spans="3:4" ht="12.95" customHeight="1">
      <c r="C92" s="3"/>
      <c r="D92" s="3"/>
    </row>
    <row r="93" spans="3:4" ht="12.95" customHeight="1">
      <c r="C93" s="3"/>
      <c r="D93" s="3"/>
    </row>
    <row r="94" spans="3:4" ht="12.95" customHeight="1">
      <c r="C94" s="3"/>
      <c r="D94" s="3"/>
    </row>
    <row r="95" spans="3:4" ht="12.95" customHeight="1">
      <c r="C95" s="3"/>
      <c r="D95" s="3"/>
    </row>
    <row r="96" spans="3:4" ht="12.95" customHeight="1">
      <c r="C96" s="3"/>
      <c r="D96" s="3"/>
    </row>
    <row r="97" spans="3:4" ht="12.95" customHeight="1">
      <c r="C97" s="3"/>
      <c r="D97" s="3"/>
    </row>
    <row r="98" spans="3:4" ht="12.95" customHeight="1">
      <c r="C98" s="3"/>
      <c r="D98" s="3"/>
    </row>
    <row r="99" spans="3:4" ht="12.95" customHeight="1">
      <c r="C99" s="3"/>
      <c r="D99" s="3"/>
    </row>
    <row r="100" spans="3:4" ht="12.95" customHeight="1">
      <c r="C100" s="3"/>
      <c r="D100" s="3"/>
    </row>
    <row r="101" spans="3:4" ht="12.95" customHeight="1">
      <c r="C101" s="3"/>
      <c r="D101" s="3"/>
    </row>
    <row r="102" spans="3:4" ht="12.95" customHeight="1">
      <c r="C102" s="3"/>
      <c r="D102" s="3"/>
    </row>
    <row r="103" spans="3:4" ht="12.95" customHeight="1">
      <c r="C103" s="3"/>
      <c r="D103" s="3"/>
    </row>
    <row r="104" spans="3:4" ht="12.95" customHeight="1">
      <c r="C104" s="3"/>
      <c r="D104" s="3"/>
    </row>
    <row r="105" spans="3:4" ht="12.95" customHeight="1">
      <c r="C105" s="3"/>
      <c r="D105" s="3"/>
    </row>
    <row r="106" spans="3:4" ht="12.95" customHeight="1">
      <c r="C106" s="3"/>
      <c r="D106" s="3"/>
    </row>
    <row r="107" spans="3:4" ht="12.95" customHeight="1">
      <c r="C107" s="3"/>
      <c r="D107" s="3"/>
    </row>
    <row r="108" spans="3:4" ht="12.95" customHeight="1">
      <c r="C108" s="3"/>
      <c r="D108" s="3"/>
    </row>
    <row r="109" spans="3:4" ht="12.95" customHeight="1">
      <c r="C109" s="3"/>
      <c r="D109" s="3"/>
    </row>
    <row r="110" spans="3:4" ht="12.95" customHeight="1">
      <c r="C110" s="3"/>
      <c r="D110" s="3"/>
    </row>
    <row r="111" spans="3:4" ht="12.95" customHeight="1">
      <c r="C111" s="3"/>
      <c r="D111" s="3"/>
    </row>
    <row r="112" spans="3:4" ht="12.95" customHeight="1">
      <c r="C112" s="3"/>
      <c r="D112" s="3"/>
    </row>
    <row r="113" spans="3:4" ht="12.95" customHeight="1">
      <c r="C113" s="3"/>
      <c r="D113" s="3"/>
    </row>
    <row r="114" spans="3:4" ht="12.95" customHeight="1">
      <c r="C114" s="3"/>
      <c r="D114" s="3"/>
    </row>
    <row r="115" spans="3:4" ht="12.95" customHeight="1">
      <c r="C115" s="3"/>
      <c r="D115" s="3"/>
    </row>
    <row r="116" spans="3:4" ht="12.95" customHeight="1">
      <c r="C116" s="3"/>
      <c r="D116" s="3"/>
    </row>
    <row r="117" spans="3:4" ht="12.95" customHeight="1">
      <c r="C117" s="3"/>
      <c r="D117" s="3"/>
    </row>
    <row r="118" spans="3:4" ht="12.95" customHeight="1">
      <c r="C118" s="3"/>
      <c r="D118" s="3"/>
    </row>
    <row r="119" spans="3:4" ht="12.95" customHeight="1">
      <c r="C119" s="3"/>
      <c r="D119" s="3"/>
    </row>
    <row r="120" spans="3:4" ht="12.95" customHeight="1">
      <c r="C120" s="3"/>
      <c r="D120" s="3"/>
    </row>
    <row r="121" spans="3:4" ht="12.95" customHeight="1">
      <c r="C121" s="3"/>
      <c r="D121" s="3"/>
    </row>
    <row r="122" spans="3:4" ht="12.95" customHeight="1">
      <c r="C122" s="3"/>
      <c r="D122" s="3"/>
    </row>
    <row r="123" spans="3:4" ht="12.95" customHeight="1">
      <c r="C123" s="3"/>
      <c r="D123" s="3"/>
    </row>
    <row r="124" spans="3:4" ht="12.95" customHeight="1">
      <c r="C124" s="3"/>
      <c r="D124" s="3"/>
    </row>
    <row r="125" spans="3:4" ht="12.95" customHeight="1">
      <c r="C125" s="3"/>
      <c r="D125" s="3"/>
    </row>
    <row r="126" spans="3:4" ht="12.95" customHeight="1">
      <c r="C126" s="3"/>
      <c r="D126" s="3"/>
    </row>
    <row r="127" spans="3:4" ht="12.95" customHeight="1">
      <c r="C127" s="3"/>
      <c r="D127" s="3"/>
    </row>
    <row r="128" spans="3:4" ht="12.95" customHeight="1">
      <c r="C128" s="3"/>
      <c r="D128" s="3"/>
    </row>
    <row r="129" spans="3:4" ht="12.95" customHeight="1">
      <c r="C129" s="3"/>
      <c r="D129" s="3"/>
    </row>
    <row r="130" spans="3:4" ht="12.95" customHeight="1">
      <c r="C130" s="3"/>
      <c r="D130" s="3"/>
    </row>
    <row r="131" spans="3:4" ht="12.95" customHeight="1">
      <c r="C131" s="3"/>
      <c r="D131" s="3"/>
    </row>
    <row r="132" spans="3:4" ht="12.95" customHeight="1">
      <c r="C132" s="3"/>
      <c r="D132" s="3"/>
    </row>
    <row r="133" spans="3:4" ht="12.95" customHeight="1">
      <c r="C133" s="3"/>
      <c r="D133" s="3"/>
    </row>
    <row r="134" spans="3:4" ht="12.95" customHeight="1">
      <c r="C134" s="3"/>
      <c r="D134" s="3"/>
    </row>
    <row r="135" spans="3:4" ht="12.95" customHeight="1">
      <c r="C135" s="3"/>
      <c r="D135" s="3"/>
    </row>
    <row r="136" spans="3:4" ht="12.95" customHeight="1">
      <c r="C136" s="3"/>
      <c r="D136" s="3"/>
    </row>
    <row r="137" spans="3:4" ht="12.95" customHeight="1">
      <c r="C137" s="3"/>
      <c r="D137" s="3"/>
    </row>
    <row r="138" spans="3:4" ht="12.95" customHeight="1">
      <c r="C138" s="3"/>
      <c r="D138" s="3"/>
    </row>
    <row r="139" spans="3:4" ht="12.95" customHeight="1">
      <c r="C139" s="3"/>
      <c r="D139" s="3"/>
    </row>
    <row r="140" spans="3:4" ht="12.95" customHeight="1">
      <c r="C140" s="3"/>
      <c r="D140" s="3"/>
    </row>
    <row r="141" spans="3:4" ht="12.95" customHeight="1">
      <c r="C141" s="3"/>
      <c r="D141" s="3"/>
    </row>
    <row r="142" spans="3:4" ht="12.95" customHeight="1">
      <c r="C142" s="3"/>
      <c r="D142" s="3"/>
    </row>
    <row r="143" spans="3:4" ht="12.95" customHeight="1">
      <c r="C143" s="3"/>
      <c r="D143" s="3"/>
    </row>
    <row r="144" spans="3:4" ht="12.95" customHeight="1">
      <c r="C144" s="3"/>
      <c r="D144" s="3"/>
    </row>
    <row r="145" spans="3:4" ht="12.95" customHeight="1">
      <c r="C145" s="3"/>
      <c r="D145" s="3"/>
    </row>
    <row r="146" spans="3:4" ht="12.95" customHeight="1">
      <c r="C146" s="3"/>
      <c r="D146" s="3"/>
    </row>
    <row r="147" spans="3:4" ht="12.95" customHeight="1">
      <c r="C147" s="3"/>
      <c r="D147" s="3"/>
    </row>
    <row r="148" spans="3:4" ht="12.95" customHeight="1">
      <c r="C148" s="3"/>
      <c r="D148" s="3"/>
    </row>
    <row r="149" spans="3:4" ht="12.95" customHeight="1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sortState xmlns:xlrd2="http://schemas.microsoft.com/office/spreadsheetml/2017/richdata2" ref="A21:R37">
    <sortCondition ref="C21:C3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2025-01-08T04:56:22Z</dcterms:modified>
</cp:coreProperties>
</file>