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FD489B-1188-47F0-BD47-3B9071463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 s="1"/>
  <c r="K26" i="1" s="1"/>
  <c r="Q26" i="1"/>
  <c r="F14" i="1"/>
  <c r="E22" i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D9" i="1"/>
  <c r="E21" i="1"/>
  <c r="F21" i="1"/>
  <c r="G21" i="1"/>
  <c r="I21" i="1"/>
  <c r="E9" i="1"/>
  <c r="C17" i="1"/>
  <c r="Q21" i="1"/>
  <c r="C11" i="1"/>
  <c r="C12" i="1"/>
  <c r="O26" i="1" l="1"/>
  <c r="O25" i="1"/>
  <c r="F15" i="1"/>
  <c r="C16" i="1"/>
  <c r="D18" i="1" s="1"/>
  <c r="C15" i="1"/>
  <c r="O23" i="1"/>
  <c r="O24" i="1"/>
  <c r="O21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<sst xmlns="http://schemas.openxmlformats.org/spreadsheetml/2006/main" count="67" uniqueCount="57">
  <si>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</si>
  <si>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</si>
  <si>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</si>
  <si>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</si>
  <si>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</si>
  <si>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</si>
  <si>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</si>
  <si>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</si>
  <si>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</si>
  <si>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</si>
  <si>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</si>
  <si>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</si>
  <si>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</si>
  <si>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</si>
  <si>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</si>
  <si>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</si>
  <si>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</si>
  <si>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</si>
  <si>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</si>
  <si>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</si>
  <si>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</si>
  <si>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</si>
  <si>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</si>
  <si>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</si>
  <si>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</si>
  <si>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</si>
  <si>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</si>
  <si>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</si>
  <si>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</si>
  <si>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</si>
  <si>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</si>
  <si>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</si>
  <si>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</si>
  <si>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</si>
  <si>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</si>
  <si>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</si>
  <si>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</si>
  <si>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</si>
  <si>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</si>
  <si>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</si>
  <si>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</si>
  <si>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</si>
  <si>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</si>
  <si>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V3792 Sgr</t>
  </si>
  <si>
    <t>G6847-3001</t>
  </si>
  <si>
    <t>EB</t>
  </si>
  <si>
    <t>pr_0</t>
  </si>
  <si>
    <t xml:space="preserve">B5               </t>
  </si>
  <si>
    <t>V3792 Sgr / GSC 6847-3001</t>
  </si>
  <si>
    <t>as of 2019-07-08</t>
  </si>
  <si>
    <t>GCVS</t>
  </si>
  <si>
    <t>JBAV 96</t>
  </si>
  <si>
    <t xml:space="preserve">Mag </t>
  </si>
  <si>
    <t>Next ToM-P</t>
  </si>
  <si>
    <t>Next ToM-S</t>
  </si>
  <si>
    <t>6.43-6.88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</si>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</sst>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6" fillId="0" borderId="15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16" fillId="26" borderId="13" xfId="0" applyFont="1" applyFill="1" applyBorder="1" applyAlignment="1">
      <alignment horizontal="right" vertical="center"/>
    </xf>
    <xf numFmtId="0" fontId="16" fillId="26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  <xf numFmtId="22" fontId="37" fillId="0" borderId="18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V3792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A-47AC-8FC6-0CB6BE01F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A-47AC-8FC6-0CB6BE01F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A-47AC-8FC6-0CB6BE01F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5.6346999997913372E-2</c:v>
                </c:pt>
                <c:pt idx="2">
                  <c:v>-0.18112400000245543</c:v>
                </c:pt>
                <c:pt idx="3">
                  <c:v>-0.24017800000001444</c:v>
                </c:pt>
                <c:pt idx="4">
                  <c:v>-0.23727899997902568</c:v>
                </c:pt>
                <c:pt idx="5">
                  <c:v>-0.22032000015315134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A-47AC-8FC6-0CB6BE01F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CA-47AC-8FC6-0CB6BE01F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CA-47AC-8FC6-0CB6BE01F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  <c:pt idx="4">
                    <c:v>0.02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CA-47AC-8FC6-0CB6BE01F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1.3703310703704175E-2</c:v>
                </c:pt>
                <c:pt idx="1">
                  <c:v>-0.15761126014248944</c:v>
                </c:pt>
                <c:pt idx="2">
                  <c:v>-0.1576230481126846</c:v>
                </c:pt>
                <c:pt idx="3">
                  <c:v>-0.15896687671493231</c:v>
                </c:pt>
                <c:pt idx="4">
                  <c:v>-0.18102216895006809</c:v>
                </c:pt>
                <c:pt idx="5">
                  <c:v>-0.18103395692026325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CA-47AC-8FC6-0CB6BE01F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  <c:pt idx="4">
                  <c:v>8259.5</c:v>
                </c:pt>
                <c:pt idx="5">
                  <c:v>8260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CA-47AC-8FC6-0CB6BE0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0720"/>
        <c:axId val="1"/>
      </c:scatterChart>
      <c:valAx>
        <c:axId val="90323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59E48B-3713-366E-B7FE-60BB0F8B1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2" customFormat="1" ht="20.25" x14ac:dyDescent="0.2">
      <c r="A1" s="40" t="s">
        <v>48</v>
      </c>
      <c r="F1" s="7" t="s">
        <v>43</v>
      </c>
      <c r="G1" s="2">
        <v>0</v>
      </c>
      <c r="H1" s="3"/>
      <c r="I1" s="8" t="s">
        <v>44</v>
      </c>
      <c r="J1" s="9" t="s">
        <v>43</v>
      </c>
      <c r="K1" s="10">
        <v>18.0854</v>
      </c>
      <c r="L1" s="5">
        <v>-25.282299999999999</v>
      </c>
      <c r="M1" s="6">
        <v>41879.349000000002</v>
      </c>
      <c r="N1" s="6">
        <v>2.2480820000000001</v>
      </c>
      <c r="O1" s="4" t="s">
        <v>45</v>
      </c>
      <c r="P1" s="5">
        <v>6.43</v>
      </c>
      <c r="Q1" s="5">
        <v>6.88</v>
      </c>
      <c r="R1" s="11" t="s">
        <v>46</v>
      </c>
      <c r="S1" s="4" t="s">
        <v>47</v>
      </c>
    </row>
    <row r="2" spans="1:19" s="12" customFormat="1" ht="12.95" customHeight="1" x14ac:dyDescent="0.2">
      <c r="A2" s="12" t="s">
        <v>26</v>
      </c>
      <c r="B2" s="12" t="s">
        <v>45</v>
      </c>
      <c r="C2" s="13"/>
      <c r="D2" s="14"/>
    </row>
    <row r="3" spans="1:19" s="12" customFormat="1" ht="12.95" customHeight="1" thickBot="1" x14ac:dyDescent="0.25"/>
    <row r="4" spans="1:19" s="12" customFormat="1" ht="12.95" customHeight="1" thickTop="1" thickBot="1" x14ac:dyDescent="0.25">
      <c r="A4" s="15" t="s">
        <v>3</v>
      </c>
      <c r="C4" s="16">
        <v>41879.349000000002</v>
      </c>
      <c r="D4" s="17">
        <v>2.2480820000000001</v>
      </c>
      <c r="E4" s="18" t="s">
        <v>49</v>
      </c>
    </row>
    <row r="5" spans="1:19" s="12" customFormat="1" ht="12.95" customHeight="1" thickTop="1" x14ac:dyDescent="0.2">
      <c r="A5" s="19" t="s">
        <v>31</v>
      </c>
      <c r="C5" s="20">
        <v>-9.5</v>
      </c>
      <c r="D5" s="12" t="s">
        <v>32</v>
      </c>
    </row>
    <row r="6" spans="1:19" s="12" customFormat="1" ht="12.95" customHeight="1" x14ac:dyDescent="0.2">
      <c r="A6" s="15" t="s">
        <v>4</v>
      </c>
    </row>
    <row r="7" spans="1:19" s="12" customFormat="1" ht="12.95" customHeight="1" x14ac:dyDescent="0.2">
      <c r="A7" s="12" t="s">
        <v>5</v>
      </c>
      <c r="C7" s="41">
        <v>41879.349000000002</v>
      </c>
      <c r="D7" s="22" t="s">
        <v>56</v>
      </c>
    </row>
    <row r="8" spans="1:19" s="12" customFormat="1" ht="12.95" customHeight="1" x14ac:dyDescent="0.2">
      <c r="A8" s="12" t="s">
        <v>6</v>
      </c>
      <c r="C8" s="41">
        <v>2.2480820000000001</v>
      </c>
      <c r="D8" s="22" t="s">
        <v>56</v>
      </c>
    </row>
    <row r="9" spans="1:19" s="12" customFormat="1" ht="12.95" customHeight="1" x14ac:dyDescent="0.2">
      <c r="A9" s="23" t="s">
        <v>34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19" s="12" customFormat="1" ht="12.95" customHeight="1" thickBot="1" x14ac:dyDescent="0.25">
      <c r="C10" s="27" t="s">
        <v>22</v>
      </c>
      <c r="D10" s="27" t="s">
        <v>23</v>
      </c>
    </row>
    <row r="11" spans="1:19" s="12" customFormat="1" ht="12.95" customHeight="1" x14ac:dyDescent="0.2">
      <c r="A11" s="12" t="s">
        <v>18</v>
      </c>
      <c r="C11" s="26">
        <f ca="1">INTERCEPT(INDIRECT($E$9):G992,INDIRECT($D$9):F992)</f>
        <v>1.3703310703704175E-2</v>
      </c>
      <c r="D11" s="14"/>
    </row>
    <row r="12" spans="1:19" s="12" customFormat="1" ht="12.95" customHeight="1" x14ac:dyDescent="0.2">
      <c r="A12" s="12" t="s">
        <v>19</v>
      </c>
      <c r="C12" s="26">
        <f ca="1">SLOPE(INDIRECT($E$9):G992,INDIRECT($D$9):F992)</f>
        <v>-2.3575940390310826E-5</v>
      </c>
      <c r="D12" s="14"/>
      <c r="E12" s="48" t="s">
        <v>52</v>
      </c>
      <c r="F12" s="49" t="s">
        <v>55</v>
      </c>
    </row>
    <row r="13" spans="1:19" s="12" customFormat="1" ht="12.95" customHeight="1" x14ac:dyDescent="0.2">
      <c r="A13" s="12" t="s">
        <v>21</v>
      </c>
      <c r="C13" s="14" t="s">
        <v>16</v>
      </c>
      <c r="E13" s="46" t="s">
        <v>36</v>
      </c>
      <c r="F13" s="50">
        <v>1</v>
      </c>
    </row>
    <row r="14" spans="1:19" s="12" customFormat="1" ht="12.95" customHeight="1" x14ac:dyDescent="0.2">
      <c r="E14" s="46" t="s">
        <v>33</v>
      </c>
      <c r="F14" s="51">
        <f ca="1">NOW()+15018.5+$C$5/24</f>
        <v>60683.796013078703</v>
      </c>
    </row>
    <row r="15" spans="1:19" s="12" customFormat="1" ht="12.95" customHeight="1" x14ac:dyDescent="0.2">
      <c r="A15" s="28" t="s">
        <v>20</v>
      </c>
      <c r="C15" s="29">
        <f ca="1">(C7+C11)+(C8+C12)*INT(MAX(F21:F3533))</f>
        <v>60448.32528604308</v>
      </c>
      <c r="E15" s="46" t="s">
        <v>37</v>
      </c>
      <c r="F15" s="51">
        <f ca="1">ROUND(2*($F$14-$C$7)/$C$8,0)/2+$F$13</f>
        <v>8365.5</v>
      </c>
    </row>
    <row r="16" spans="1:19" s="12" customFormat="1" ht="12.95" customHeight="1" x14ac:dyDescent="0.2">
      <c r="A16" s="15" t="s">
        <v>7</v>
      </c>
      <c r="C16" s="31">
        <f ca="1">+C8+C12</f>
        <v>2.24805842405961</v>
      </c>
      <c r="E16" s="46" t="s">
        <v>38</v>
      </c>
      <c r="F16" s="51">
        <f ca="1">ROUND(2*($F$14-$C$15)/$C$16,0)/2+$F$13</f>
        <v>105.5</v>
      </c>
    </row>
    <row r="17" spans="1:21" s="12" customFormat="1" ht="12.95" customHeight="1" thickBot="1" x14ac:dyDescent="0.25">
      <c r="A17" s="30" t="s">
        <v>30</v>
      </c>
      <c r="C17" s="12">
        <f>COUNT(C21:C2191)</f>
        <v>6</v>
      </c>
      <c r="E17" s="46" t="s">
        <v>53</v>
      </c>
      <c r="F17" s="52">
        <f ca="1">+$C$15+$C$16*$F$16-15018.5-$C$5/24</f>
        <v>45667.391283114703</v>
      </c>
    </row>
    <row r="18" spans="1:21" s="12" customFormat="1" ht="12.95" customHeight="1" thickTop="1" thickBot="1" x14ac:dyDescent="0.25">
      <c r="A18" s="15" t="s">
        <v>8</v>
      </c>
      <c r="C18" s="32">
        <f ca="1">+C15</f>
        <v>60448.32528604308</v>
      </c>
      <c r="D18" s="45">
        <f ca="1">+C16</f>
        <v>2.24805842405961</v>
      </c>
      <c r="E18" s="47" t="s">
        <v>54</v>
      </c>
      <c r="F18" s="53">
        <f ca="1">+($C$15+$C$16*$F$16)-($C$16/2)-15018.5-$C$5/24</f>
        <v>45666.267253902675</v>
      </c>
    </row>
    <row r="19" spans="1:21" s="12" customFormat="1" ht="12.95" customHeight="1" thickTop="1" x14ac:dyDescent="0.2">
      <c r="E19" s="30"/>
      <c r="F19" s="33"/>
    </row>
    <row r="20" spans="1:21" s="12" customFormat="1" ht="12.95" customHeight="1" thickBot="1" x14ac:dyDescent="0.25">
      <c r="A20" s="27" t="s">
        <v>9</v>
      </c>
      <c r="B20" s="27" t="s">
        <v>10</v>
      </c>
      <c r="C20" s="27" t="s">
        <v>11</v>
      </c>
      <c r="D20" s="27" t="s">
        <v>15</v>
      </c>
      <c r="E20" s="27" t="s">
        <v>12</v>
      </c>
      <c r="F20" s="27" t="s">
        <v>13</v>
      </c>
      <c r="G20" s="27" t="s">
        <v>14</v>
      </c>
      <c r="H20" s="34" t="s">
        <v>39</v>
      </c>
      <c r="I20" s="34" t="s">
        <v>40</v>
      </c>
      <c r="J20" s="34" t="s">
        <v>41</v>
      </c>
      <c r="K20" s="34" t="s">
        <v>42</v>
      </c>
      <c r="L20" s="34" t="s">
        <v>27</v>
      </c>
      <c r="M20" s="34" t="s">
        <v>28</v>
      </c>
      <c r="N20" s="34" t="s">
        <v>29</v>
      </c>
      <c r="O20" s="34" t="s">
        <v>25</v>
      </c>
      <c r="P20" s="35" t="s">
        <v>24</v>
      </c>
      <c r="Q20" s="27" t="s">
        <v>17</v>
      </c>
      <c r="U20" s="36" t="s">
        <v>35</v>
      </c>
    </row>
    <row r="21" spans="1:21" s="12" customFormat="1" ht="12.95" customHeight="1" x14ac:dyDescent="0.2">
      <c r="A21" s="12" t="s">
        <v>50</v>
      </c>
      <c r="C21" s="21">
        <v>41879.349000000002</v>
      </c>
      <c r="D21" s="21" t="s">
        <v>16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1.3703310703704175E-2</v>
      </c>
      <c r="Q21" s="37">
        <f>+C21-15018.5</f>
        <v>26860.849000000002</v>
      </c>
    </row>
    <row r="22" spans="1:21" s="12" customFormat="1" ht="12.95" customHeight="1" x14ac:dyDescent="0.2">
      <c r="A22" s="38" t="s">
        <v>0</v>
      </c>
      <c r="B22" s="39" t="s">
        <v>1</v>
      </c>
      <c r="C22" s="38">
        <v>58215.093200000003</v>
      </c>
      <c r="D22" s="38">
        <v>2.9E-4</v>
      </c>
      <c r="E22" s="12">
        <f>+(C22-C$7)/C$8</f>
        <v>7266.5250644771859</v>
      </c>
      <c r="F22" s="12">
        <f>ROUND(2*E22,0)/2</f>
        <v>7266.5</v>
      </c>
      <c r="G22" s="12">
        <f>+C22-(C$7+F22*C$8)</f>
        <v>5.6346999997913372E-2</v>
      </c>
      <c r="K22" s="12">
        <f>+G22</f>
        <v>5.6346999997913372E-2</v>
      </c>
      <c r="O22" s="12">
        <f ca="1">+C$11+C$12*$F22</f>
        <v>-0.15761126014248944</v>
      </c>
      <c r="Q22" s="37">
        <f>+C22-15018.5</f>
        <v>43196.593200000003</v>
      </c>
    </row>
    <row r="23" spans="1:21" s="12" customFormat="1" ht="12.95" customHeight="1" x14ac:dyDescent="0.2">
      <c r="A23" s="38" t="s">
        <v>0</v>
      </c>
      <c r="B23" s="39" t="s">
        <v>1</v>
      </c>
      <c r="C23" s="38">
        <v>58215.979769999998</v>
      </c>
      <c r="D23" s="38">
        <v>2.5000000000000001E-4</v>
      </c>
      <c r="E23" s="12">
        <f>+(C23-C$7)/C$8</f>
        <v>7266.9194317644979</v>
      </c>
      <c r="F23" s="12">
        <f>ROUND(2*E23,0)/2</f>
        <v>7267</v>
      </c>
      <c r="G23" s="12">
        <f>+C23-(C$7+F23*C$8)</f>
        <v>-0.18112400000245543</v>
      </c>
      <c r="K23" s="12">
        <f>+G23</f>
        <v>-0.18112400000245543</v>
      </c>
      <c r="O23" s="12">
        <f ca="1">+C$11+C$12*$F23</f>
        <v>-0.1576230481126846</v>
      </c>
      <c r="Q23" s="37">
        <f>+C23-15018.5</f>
        <v>43197.479769999998</v>
      </c>
    </row>
    <row r="24" spans="1:21" s="12" customFormat="1" ht="12.95" customHeight="1" x14ac:dyDescent="0.2">
      <c r="A24" s="38" t="s">
        <v>0</v>
      </c>
      <c r="B24" s="39" t="s">
        <v>2</v>
      </c>
      <c r="C24" s="38">
        <v>58344.061390000003</v>
      </c>
      <c r="D24" s="38">
        <v>6.7000000000000002E-4</v>
      </c>
      <c r="E24" s="12">
        <f>+(C24-C$7)/C$8</f>
        <v>7323.8931631497426</v>
      </c>
      <c r="F24" s="12">
        <f>ROUND(2*E24,0)/2</f>
        <v>7324</v>
      </c>
      <c r="G24" s="12">
        <f>+C24-(C$7+F24*C$8)</f>
        <v>-0.24017800000001444</v>
      </c>
      <c r="K24" s="12">
        <f>+G24</f>
        <v>-0.24017800000001444</v>
      </c>
      <c r="O24" s="12">
        <f ca="1">+C$11+C$12*$F24</f>
        <v>-0.15896687671493231</v>
      </c>
      <c r="Q24" s="37">
        <f>+C24-15018.5</f>
        <v>43325.561390000003</v>
      </c>
    </row>
    <row r="25" spans="1:21" s="12" customFormat="1" ht="12.95" customHeight="1" x14ac:dyDescent="0.2">
      <c r="A25" s="42" t="s">
        <v>51</v>
      </c>
      <c r="B25" s="43" t="s">
        <v>2</v>
      </c>
      <c r="C25" s="44">
        <v>60447.145000000019</v>
      </c>
      <c r="D25" s="42">
        <v>0.02</v>
      </c>
      <c r="E25" s="12">
        <f t="shared" ref="E25:E26" si="0">+(C25-C$7)/C$8</f>
        <v>8259.3944526934592</v>
      </c>
      <c r="F25" s="12">
        <f t="shared" ref="F25:F26" si="1">ROUND(2*E25,0)/2</f>
        <v>8259.5</v>
      </c>
      <c r="G25" s="12">
        <f t="shared" ref="G25:G26" si="2">+C25-(C$7+F25*C$8)</f>
        <v>-0.23727899997902568</v>
      </c>
      <c r="K25" s="12">
        <f t="shared" ref="K25:K26" si="3">+G25</f>
        <v>-0.23727899997902568</v>
      </c>
      <c r="O25" s="12">
        <f t="shared" ref="O25:O26" ca="1" si="4">+C$11+C$12*$F25</f>
        <v>-0.18102216895006809</v>
      </c>
      <c r="Q25" s="37">
        <f t="shared" ref="Q25:Q26" si="5">+C25-15018.5</f>
        <v>45428.645000000019</v>
      </c>
    </row>
    <row r="26" spans="1:21" s="12" customFormat="1" ht="12.95" customHeight="1" x14ac:dyDescent="0.2">
      <c r="A26" s="42" t="s">
        <v>51</v>
      </c>
      <c r="B26" s="43" t="s">
        <v>1</v>
      </c>
      <c r="C26" s="44">
        <v>60448.285999999847</v>
      </c>
      <c r="D26" s="42">
        <v>0.02</v>
      </c>
      <c r="E26" s="12">
        <f t="shared" si="0"/>
        <v>8259.9019964573545</v>
      </c>
      <c r="F26" s="12">
        <f t="shared" si="1"/>
        <v>8260</v>
      </c>
      <c r="G26" s="12">
        <f t="shared" si="2"/>
        <v>-0.22032000015315134</v>
      </c>
      <c r="K26" s="12">
        <f t="shared" si="3"/>
        <v>-0.22032000015315134</v>
      </c>
      <c r="O26" s="12">
        <f t="shared" ca="1" si="4"/>
        <v>-0.18103395692026325</v>
      </c>
      <c r="Q26" s="37">
        <f t="shared" si="5"/>
        <v>45429.785999999847</v>
      </c>
    </row>
    <row r="27" spans="1:21" s="12" customFormat="1" ht="12.95" customHeight="1" x14ac:dyDescent="0.2">
      <c r="C27" s="21"/>
      <c r="D27" s="21"/>
      <c r="Q27" s="37"/>
    </row>
    <row r="28" spans="1:21" s="12" customFormat="1" ht="12.95" customHeight="1" x14ac:dyDescent="0.2">
      <c r="C28" s="21"/>
      <c r="D28" s="21"/>
      <c r="Q28" s="37"/>
    </row>
    <row r="29" spans="1:21" s="12" customFormat="1" ht="12.95" customHeight="1" x14ac:dyDescent="0.2">
      <c r="C29" s="21"/>
      <c r="D29" s="21"/>
      <c r="Q29" s="37"/>
    </row>
    <row r="30" spans="1:21" s="12" customFormat="1" ht="12.95" customHeight="1" x14ac:dyDescent="0.2">
      <c r="C30" s="21"/>
      <c r="D30" s="21"/>
      <c r="Q30" s="37"/>
    </row>
    <row r="31" spans="1:21" s="12" customFormat="1" ht="12.95" customHeight="1" x14ac:dyDescent="0.2">
      <c r="C31" s="21"/>
      <c r="D31" s="21"/>
      <c r="Q31" s="37"/>
    </row>
    <row r="32" spans="1:21" s="12" customFormat="1" ht="12.95" customHeight="1" x14ac:dyDescent="0.2">
      <c r="C32" s="21"/>
      <c r="D32" s="21"/>
      <c r="Q32" s="37"/>
    </row>
    <row r="33" spans="3:17" s="12" customFormat="1" ht="12.95" customHeight="1" x14ac:dyDescent="0.2">
      <c r="C33" s="21"/>
      <c r="D33" s="21"/>
      <c r="Q33" s="37"/>
    </row>
    <row r="34" spans="3:17" s="12" customFormat="1" ht="12.95" customHeight="1" x14ac:dyDescent="0.2">
      <c r="C34" s="21"/>
      <c r="D34" s="2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hyperlinks>
    <hyperlink ref="H62829" r:id="rId1" display="http://vsolj.cetus-net.org/bulletin.html" xr:uid="{00000000-0004-0000-0000-000000000000}"/>
    <hyperlink ref="H62822" r:id="rId2" display="https://www.aavso.org/ejaavso" xr:uid="{00000000-0004-0000-0000-000001000000}"/>
    <hyperlink ref="I62829" r:id="rId3" display="http://vsolj.cetus-net.org/bulletin.html" xr:uid="{00000000-0004-0000-0000-000002000000}"/>
    <hyperlink ref="AQ56480" r:id="rId4" display="http://cdsbib.u-strasbg.fr/cgi-bin/cdsbib?1990RMxAA..21..381G" xr:uid="{00000000-0004-0000-0000-000003000000}"/>
    <hyperlink ref="H62826" r:id="rId5" display="https://www.aavso.org/ejaavso" xr:uid="{00000000-0004-0000-0000-000004000000}"/>
    <hyperlink ref="AP3844" r:id="rId6" display="http://cdsbib.u-strasbg.fr/cgi-bin/cdsbib?1990RMxAA..21..381G" xr:uid="{00000000-0004-0000-0000-000005000000}"/>
    <hyperlink ref="AP3847" r:id="rId7" display="http://cdsbib.u-strasbg.fr/cgi-bin/cdsbib?1990RMxAA..21..381G" xr:uid="{00000000-0004-0000-0000-000006000000}"/>
    <hyperlink ref="AP3845" r:id="rId8" display="http://cdsbib.u-strasbg.fr/cgi-bin/cdsbib?1990RMxAA..21..381G" xr:uid="{00000000-0004-0000-0000-000007000000}"/>
    <hyperlink ref="AP3829" r:id="rId9" display="http://cdsbib.u-strasbg.fr/cgi-bin/cdsbib?1990RMxAA..21..381G" xr:uid="{00000000-0004-0000-0000-000008000000}"/>
    <hyperlink ref="AQ4058" r:id="rId10" display="http://cdsbib.u-strasbg.fr/cgi-bin/cdsbib?1990RMxAA..21..381G" xr:uid="{00000000-0004-0000-0000-000009000000}"/>
    <hyperlink ref="AQ4062" r:id="rId11" display="http://cdsbib.u-strasbg.fr/cgi-bin/cdsbib?1990RMxAA..21..381G" xr:uid="{00000000-0004-0000-0000-00000A000000}"/>
    <hyperlink ref="AQ63742" r:id="rId12" display="http://cdsbib.u-strasbg.fr/cgi-bin/cdsbib?1990RMxAA..21..381G" xr:uid="{00000000-0004-0000-0000-00000B000000}"/>
    <hyperlink ref="I950" r:id="rId13" display="http://vsolj.cetus-net.org/bulletin.html" xr:uid="{00000000-0004-0000-0000-00000C000000}"/>
    <hyperlink ref="H950" r:id="rId14" display="http://vsolj.cetus-net.org/bulletin.html" xr:uid="{00000000-0004-0000-0000-00000D000000}"/>
    <hyperlink ref="AQ64403" r:id="rId15" display="http://cdsbib.u-strasbg.fr/cgi-bin/cdsbib?1990RMxAA..21..381G" xr:uid="{00000000-0004-0000-0000-00000E000000}"/>
    <hyperlink ref="AQ64402" r:id="rId16" display="http://cdsbib.u-strasbg.fr/cgi-bin/cdsbib?1990RMxAA..21..381G" xr:uid="{00000000-0004-0000-0000-00000F000000}"/>
    <hyperlink ref="AP2120" r:id="rId17" display="http://cdsbib.u-strasbg.fr/cgi-bin/cdsbib?1990RMxAA..21..381G" xr:uid="{00000000-0004-0000-0000-000010000000}"/>
    <hyperlink ref="AP2138" r:id="rId18" display="http://cdsbib.u-strasbg.fr/cgi-bin/cdsbib?1990RMxAA..21..381G" xr:uid="{00000000-0004-0000-0000-000011000000}"/>
    <hyperlink ref="AP2139" r:id="rId19" display="http://cdsbib.u-strasbg.fr/cgi-bin/cdsbib?1990RMxAA..21..381G" xr:uid="{00000000-0004-0000-0000-000012000000}"/>
    <hyperlink ref="AP213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2025-01-08T06:06:15Z</dcterms:modified>
</cp:coreProperties>
</file>