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A1FFA57-C262-4B5A-A25D-67096B9AA1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9" i="1" l="1"/>
  <c r="F49" i="1" s="1"/>
  <c r="G49" i="1" s="1"/>
  <c r="K49" i="1" s="1"/>
  <c r="Q49" i="1"/>
  <c r="F14" i="1"/>
  <c r="F15" i="1" s="1"/>
  <c r="Q48" i="1"/>
  <c r="G11" i="1"/>
  <c r="F11" i="1"/>
  <c r="C17" i="1"/>
  <c r="C7" i="1"/>
  <c r="E48" i="1"/>
  <c r="F48" i="1"/>
  <c r="C8" i="1"/>
  <c r="E21" i="1"/>
  <c r="F21" i="1"/>
  <c r="G21" i="1"/>
  <c r="H21" i="1"/>
  <c r="E22" i="1"/>
  <c r="F22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9" i="1"/>
  <c r="F29" i="1"/>
  <c r="G29" i="1"/>
  <c r="I29" i="1"/>
  <c r="E30" i="1"/>
  <c r="F30" i="1"/>
  <c r="G30" i="1"/>
  <c r="I30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I35" i="1"/>
  <c r="E37" i="1"/>
  <c r="F37" i="1"/>
  <c r="G37" i="1"/>
  <c r="I37" i="1"/>
  <c r="E38" i="1"/>
  <c r="F38" i="1"/>
  <c r="G38" i="1"/>
  <c r="I38" i="1"/>
  <c r="E40" i="1"/>
  <c r="F40" i="1"/>
  <c r="G40" i="1"/>
  <c r="I40" i="1"/>
  <c r="E41" i="1"/>
  <c r="F41" i="1"/>
  <c r="G41" i="1"/>
  <c r="I41" i="1"/>
  <c r="E42" i="1"/>
  <c r="F42" i="1"/>
  <c r="G42" i="1"/>
  <c r="I42" i="1"/>
  <c r="E43" i="1"/>
  <c r="F43" i="1"/>
  <c r="G43" i="1"/>
  <c r="J43" i="1"/>
  <c r="E44" i="1"/>
  <c r="F44" i="1"/>
  <c r="G44" i="1"/>
  <c r="J44" i="1"/>
  <c r="E45" i="1"/>
  <c r="F45" i="1"/>
  <c r="G45" i="1"/>
  <c r="J45" i="1"/>
  <c r="E46" i="1"/>
  <c r="F46" i="1"/>
  <c r="G46" i="1"/>
  <c r="K46" i="1"/>
  <c r="E47" i="1"/>
  <c r="F47" i="1"/>
  <c r="G47" i="1"/>
  <c r="Q46" i="1"/>
  <c r="K47" i="1"/>
  <c r="Q47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21" i="1"/>
  <c r="E39" i="1"/>
  <c r="F39" i="1"/>
  <c r="G39" i="1"/>
  <c r="I39" i="1"/>
  <c r="E31" i="1"/>
  <c r="F31" i="1"/>
  <c r="G31" i="1"/>
  <c r="I31" i="1"/>
  <c r="E23" i="1"/>
  <c r="F23" i="1"/>
  <c r="G23" i="1"/>
  <c r="I23" i="1"/>
  <c r="E36" i="1"/>
  <c r="F36" i="1"/>
  <c r="G36" i="1"/>
  <c r="I36" i="1"/>
  <c r="E28" i="1"/>
  <c r="F28" i="1"/>
  <c r="G28" i="1"/>
  <c r="I28" i="1"/>
  <c r="G22" i="1"/>
  <c r="G48" i="1"/>
  <c r="K48" i="1"/>
  <c r="I22" i="1"/>
  <c r="C12" i="1"/>
  <c r="C16" i="1" l="1"/>
  <c r="D18" i="1" s="1"/>
  <c r="C11" i="1"/>
  <c r="O49" i="1" l="1"/>
  <c r="O39" i="1"/>
  <c r="O35" i="1"/>
  <c r="O25" i="1"/>
  <c r="O33" i="1"/>
  <c r="O26" i="1"/>
  <c r="O30" i="1"/>
  <c r="O27" i="1"/>
  <c r="O28" i="1"/>
  <c r="O45" i="1"/>
  <c r="O42" i="1"/>
  <c r="O43" i="1"/>
  <c r="C15" i="1"/>
  <c r="O46" i="1"/>
  <c r="O36" i="1"/>
  <c r="O34" i="1"/>
  <c r="O41" i="1"/>
  <c r="O22" i="1"/>
  <c r="O32" i="1"/>
  <c r="O48" i="1"/>
  <c r="O47" i="1"/>
  <c r="O24" i="1"/>
  <c r="O38" i="1"/>
  <c r="O29" i="1"/>
  <c r="O21" i="1"/>
  <c r="O23" i="1"/>
  <c r="O37" i="1"/>
  <c r="O40" i="1"/>
  <c r="O44" i="1"/>
  <c r="O31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<sst xmlns="http://schemas.openxmlformats.org/spreadsheetml/2006/main" count="151" uniqueCount="76">
  <si>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</si>
  <si>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</si>
  <si>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</si>
  <si>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</si>
  <si>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</si>
  <si>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</si>
  <si>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</si>
  <si>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</si>
  <si>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</si>
  <si>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</si>
  <si>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</si>
  <si>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</si>
  <si>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</si>
  <si>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</si>
  <si>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</si>
  <si>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</si>
  <si>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</si>
  <si>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</si>
  <si>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</si>
  <si>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</si>
  <si>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</si>
  <si>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</si>
  <si>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</si>
  <si>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</si>
  <si>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</si>
  <si>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</si>
  <si>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</si>
  <si>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</si>
  <si>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</si>
  <si>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Bull...18</t>
  </si>
  <si>
    <t>B</t>
  </si>
  <si>
    <t>BBSAG Bull...20</t>
  </si>
  <si>
    <t>BBSAG Bull...31</t>
  </si>
  <si>
    <t>v</t>
  </si>
  <si>
    <t>BBSAG Bull.6</t>
  </si>
  <si>
    <t>BBSAG Bull.10</t>
  </si>
  <si>
    <t>BBSAG Bull.28</t>
  </si>
  <si>
    <t>BBSAG Bull.33</t>
  </si>
  <si>
    <t>BBSAG Bull.38</t>
  </si>
  <si>
    <t>BBSAG Bull.44</t>
  </si>
  <si>
    <t>BBSAG Bull.54</t>
  </si>
  <si>
    <t>BBSAG Bull.56</t>
  </si>
  <si>
    <t>BBSAG Bull.60</t>
  </si>
  <si>
    <t>BBSAG Bull.61</t>
  </si>
  <si>
    <t>BBSAG Bull.89</t>
  </si>
  <si>
    <t>BBSAG Bull.95</t>
  </si>
  <si>
    <t>BBSAG Bull.106</t>
  </si>
  <si>
    <t>BBSAG Bull.113</t>
  </si>
  <si>
    <t>BBSAG Bull.115</t>
  </si>
  <si>
    <t>Locher Kurt</t>
  </si>
  <si>
    <t>BBSAG Bull.118</t>
  </si>
  <si>
    <t>IBVS 5543</t>
  </si>
  <si>
    <t>I</t>
  </si>
  <si>
    <t>EA/SD</t>
  </si>
  <si>
    <t># of data points:</t>
  </si>
  <si>
    <t>XY Sgr / gsc 6264-2272</t>
  </si>
  <si>
    <t>IBVS 5438</t>
  </si>
  <si>
    <t>My time zone &gt;&gt;&gt;&gt;&gt;</t>
  </si>
  <si>
    <t>(PST=8, PDT=MDT=7, MDT=CST=6, etc.)</t>
  </si>
  <si>
    <t>JD today</t>
  </si>
  <si>
    <t>New Cycle</t>
  </si>
  <si>
    <t>Add cycle</t>
  </si>
  <si>
    <t>Old Cycle</t>
  </si>
  <si>
    <t>Start of linear fit &gt;&gt;&gt;&gt;&gt;&gt;&gt;&gt;&gt;&gt;&gt;&gt;&gt;&gt;&gt;&gt;&gt;&gt;&gt;&gt;&gt;</t>
  </si>
  <si>
    <t>IBVS 6007</t>
  </si>
  <si>
    <t>II</t>
  </si>
  <si>
    <t>Vis</t>
  </si>
  <si>
    <t>PE</t>
  </si>
  <si>
    <t>CCD</t>
  </si>
  <si>
    <t>JBAV 96</t>
  </si>
  <si>
    <t xml:space="preserve">Mag </t>
  </si>
  <si>
    <t>Next ToM-P</t>
  </si>
  <si>
    <t>Next ToM-S</t>
  </si>
  <si>
    <t>10.70-12.20</t>
  </si>
  <si>
    <t>VSX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</si>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</sst>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7030A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47">
    <xf numFmtId="0" fontId="0" fillId="0" borderId="0" xfId="0" applyAlignment="1"/>
    <xf numFmtId="14" fontId="0" fillId="0" borderId="0" xfId="0" applyNumberFormat="1" applyAlignme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165" fontId="17" fillId="0" borderId="0" xfId="0" applyNumberFormat="1" applyFont="1" applyAlignment="1" applyProtection="1">
      <alignment horizontal="left" vertical="center" wrapText="1"/>
      <protection locked="0"/>
    </xf>
    <xf numFmtId="0" fontId="0" fillId="0" borderId="6" xfId="0" applyBorder="1" applyAlignment="1">
      <alignment vertical="center"/>
    </xf>
    <xf numFmtId="0" fontId="18" fillId="0" borderId="9" xfId="0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0" fontId="18" fillId="0" borderId="11" xfId="0" applyFont="1" applyBorder="1" applyAlignment="1">
      <alignment horizontal="right" vertical="center"/>
    </xf>
    <xf numFmtId="0" fontId="8" fillId="2" borderId="7" xfId="0" applyFont="1" applyFill="1" applyBorder="1" applyAlignment="1">
      <alignment horizontal="right" vertical="center"/>
    </xf>
    <xf numFmtId="0" fontId="8" fillId="2" borderId="8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22" fontId="19" fillId="0" borderId="10" xfId="0" applyNumberFormat="1" applyFont="1" applyBorder="1" applyAlignment="1">
      <alignment horizontal="right" vertical="center"/>
    </xf>
    <xf numFmtId="22" fontId="19" fillId="0" borderId="12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XY Sgr - O-C Diagr.</a:t>
            </a:r>
          </a:p>
        </c:rich>
      </c:tx>
      <c:layout>
        <c:manualLayout>
          <c:xMode val="edge"/>
          <c:yMode val="edge"/>
          <c:x val="0.34710787184659769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73276554716375"/>
          <c:y val="0.15627872735420265"/>
          <c:w val="0.81681920012099329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10086</c:v>
                </c:pt>
                <c:pt idx="2">
                  <c:v>10121</c:v>
                </c:pt>
                <c:pt idx="3">
                  <c:v>10472</c:v>
                </c:pt>
                <c:pt idx="4">
                  <c:v>10685</c:v>
                </c:pt>
                <c:pt idx="5">
                  <c:v>10821</c:v>
                </c:pt>
                <c:pt idx="6">
                  <c:v>11344</c:v>
                </c:pt>
                <c:pt idx="7">
                  <c:v>11348</c:v>
                </c:pt>
                <c:pt idx="8">
                  <c:v>11349</c:v>
                </c:pt>
                <c:pt idx="9">
                  <c:v>11524</c:v>
                </c:pt>
                <c:pt idx="10">
                  <c:v>11735</c:v>
                </c:pt>
                <c:pt idx="11">
                  <c:v>11738</c:v>
                </c:pt>
                <c:pt idx="12">
                  <c:v>11739</c:v>
                </c:pt>
                <c:pt idx="13">
                  <c:v>11913</c:v>
                </c:pt>
                <c:pt idx="14">
                  <c:v>11915</c:v>
                </c:pt>
                <c:pt idx="15">
                  <c:v>12224</c:v>
                </c:pt>
                <c:pt idx="16">
                  <c:v>12265</c:v>
                </c:pt>
                <c:pt idx="17">
                  <c:v>12399</c:v>
                </c:pt>
                <c:pt idx="18">
                  <c:v>12436</c:v>
                </c:pt>
                <c:pt idx="19">
                  <c:v>13528</c:v>
                </c:pt>
                <c:pt idx="20">
                  <c:v>13882</c:v>
                </c:pt>
                <c:pt idx="21">
                  <c:v>14581</c:v>
                </c:pt>
                <c:pt idx="22">
                  <c:v>15007</c:v>
                </c:pt>
                <c:pt idx="23">
                  <c:v>15140</c:v>
                </c:pt>
                <c:pt idx="24">
                  <c:v>15357</c:v>
                </c:pt>
                <c:pt idx="25">
                  <c:v>16233</c:v>
                </c:pt>
                <c:pt idx="26">
                  <c:v>16370</c:v>
                </c:pt>
                <c:pt idx="27">
                  <c:v>17337.5</c:v>
                </c:pt>
                <c:pt idx="28">
                  <c:v>19624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9C-4AF1-B27A-B3FB8113737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22">
                    <c:v>4.0000000000000001E-3</c:v>
                  </c:pt>
                  <c:pt idx="23">
                    <c:v>8.9999999999999993E-3</c:v>
                  </c:pt>
                  <c:pt idx="24">
                    <c:v>5.0000000000000001E-3</c:v>
                  </c:pt>
                  <c:pt idx="25">
                    <c:v>3.0000000000000001E-3</c:v>
                  </c:pt>
                  <c:pt idx="26">
                    <c:v>4.0000000000000001E-3</c:v>
                  </c:pt>
                  <c:pt idx="27">
                    <c:v>8.0000000000000007E-5</c:v>
                  </c:pt>
                  <c:pt idx="28">
                    <c:v>0.01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22">
                    <c:v>4.0000000000000001E-3</c:v>
                  </c:pt>
                  <c:pt idx="23">
                    <c:v>8.9999999999999993E-3</c:v>
                  </c:pt>
                  <c:pt idx="24">
                    <c:v>5.0000000000000001E-3</c:v>
                  </c:pt>
                  <c:pt idx="25">
                    <c:v>3.0000000000000001E-3</c:v>
                  </c:pt>
                  <c:pt idx="26">
                    <c:v>4.0000000000000001E-3</c:v>
                  </c:pt>
                  <c:pt idx="27">
                    <c:v>8.0000000000000007E-5</c:v>
                  </c:pt>
                  <c:pt idx="28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10086</c:v>
                </c:pt>
                <c:pt idx="2">
                  <c:v>10121</c:v>
                </c:pt>
                <c:pt idx="3">
                  <c:v>10472</c:v>
                </c:pt>
                <c:pt idx="4">
                  <c:v>10685</c:v>
                </c:pt>
                <c:pt idx="5">
                  <c:v>10821</c:v>
                </c:pt>
                <c:pt idx="6">
                  <c:v>11344</c:v>
                </c:pt>
                <c:pt idx="7">
                  <c:v>11348</c:v>
                </c:pt>
                <c:pt idx="8">
                  <c:v>11349</c:v>
                </c:pt>
                <c:pt idx="9">
                  <c:v>11524</c:v>
                </c:pt>
                <c:pt idx="10">
                  <c:v>11735</c:v>
                </c:pt>
                <c:pt idx="11">
                  <c:v>11738</c:v>
                </c:pt>
                <c:pt idx="12">
                  <c:v>11739</c:v>
                </c:pt>
                <c:pt idx="13">
                  <c:v>11913</c:v>
                </c:pt>
                <c:pt idx="14">
                  <c:v>11915</c:v>
                </c:pt>
                <c:pt idx="15">
                  <c:v>12224</c:v>
                </c:pt>
                <c:pt idx="16">
                  <c:v>12265</c:v>
                </c:pt>
                <c:pt idx="17">
                  <c:v>12399</c:v>
                </c:pt>
                <c:pt idx="18">
                  <c:v>12436</c:v>
                </c:pt>
                <c:pt idx="19">
                  <c:v>13528</c:v>
                </c:pt>
                <c:pt idx="20">
                  <c:v>13882</c:v>
                </c:pt>
                <c:pt idx="21">
                  <c:v>14581</c:v>
                </c:pt>
                <c:pt idx="22">
                  <c:v>15007</c:v>
                </c:pt>
                <c:pt idx="23">
                  <c:v>15140</c:v>
                </c:pt>
                <c:pt idx="24">
                  <c:v>15357</c:v>
                </c:pt>
                <c:pt idx="25">
                  <c:v>16233</c:v>
                </c:pt>
                <c:pt idx="26">
                  <c:v>16370</c:v>
                </c:pt>
                <c:pt idx="27">
                  <c:v>17337.5</c:v>
                </c:pt>
                <c:pt idx="28">
                  <c:v>19624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-6.3349999982165173E-3</c:v>
                </c:pt>
                <c:pt idx="2">
                  <c:v>7.3775000055320561E-3</c:v>
                </c:pt>
                <c:pt idx="3">
                  <c:v>2.3580000000947621E-2</c:v>
                </c:pt>
                <c:pt idx="4">
                  <c:v>-7.9124999974737875E-3</c:v>
                </c:pt>
                <c:pt idx="5">
                  <c:v>2.0627500001864973E-2</c:v>
                </c:pt>
                <c:pt idx="6">
                  <c:v>2.9159999998228159E-2</c:v>
                </c:pt>
                <c:pt idx="7">
                  <c:v>1.0470000001078006E-2</c:v>
                </c:pt>
                <c:pt idx="8">
                  <c:v>1.8547499996202532E-2</c:v>
                </c:pt>
                <c:pt idx="9">
                  <c:v>1.5110000000277068E-2</c:v>
                </c:pt>
                <c:pt idx="10">
                  <c:v>1.4462500002991874E-2</c:v>
                </c:pt>
                <c:pt idx="11">
                  <c:v>-2.3050000017974526E-3</c:v>
                </c:pt>
                <c:pt idx="12">
                  <c:v>-2.2275000010267831E-3</c:v>
                </c:pt>
                <c:pt idx="13">
                  <c:v>9.2575000016950071E-3</c:v>
                </c:pt>
                <c:pt idx="14">
                  <c:v>5.4125000024214387E-3</c:v>
                </c:pt>
                <c:pt idx="15">
                  <c:v>5.3599999955622479E-3</c:v>
                </c:pt>
                <c:pt idx="16">
                  <c:v>-4.4625000009546056E-3</c:v>
                </c:pt>
                <c:pt idx="17">
                  <c:v>-1.0077500002807938E-2</c:v>
                </c:pt>
                <c:pt idx="18">
                  <c:v>-6.2100000068312511E-3</c:v>
                </c:pt>
                <c:pt idx="19">
                  <c:v>-3.7580000003799796E-2</c:v>
                </c:pt>
                <c:pt idx="20">
                  <c:v>-2.6144999996176921E-2</c:v>
                </c:pt>
                <c:pt idx="21">
                  <c:v>2.0275000060792081E-3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9C-4AF1-B27A-B3FB8113737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Active!$D$21:$D$42</c:f>
                <c:numCache>
                  <c:formatCode>General</c:formatCode>
                  <c:ptCount val="22"/>
                  <c:pt idx="0">
                    <c:v>0</c:v>
                  </c:pt>
                </c:numCache>
              </c:numRef>
            </c:plus>
            <c:minus>
              <c:numRef>
                <c:f>Active!$D$21:$D$42</c:f>
                <c:numCache>
                  <c:formatCode>General</c:formatCode>
                  <c:ptCount val="22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10086</c:v>
                </c:pt>
                <c:pt idx="2">
                  <c:v>10121</c:v>
                </c:pt>
                <c:pt idx="3">
                  <c:v>10472</c:v>
                </c:pt>
                <c:pt idx="4">
                  <c:v>10685</c:v>
                </c:pt>
                <c:pt idx="5">
                  <c:v>10821</c:v>
                </c:pt>
                <c:pt idx="6">
                  <c:v>11344</c:v>
                </c:pt>
                <c:pt idx="7">
                  <c:v>11348</c:v>
                </c:pt>
                <c:pt idx="8">
                  <c:v>11349</c:v>
                </c:pt>
                <c:pt idx="9">
                  <c:v>11524</c:v>
                </c:pt>
                <c:pt idx="10">
                  <c:v>11735</c:v>
                </c:pt>
                <c:pt idx="11">
                  <c:v>11738</c:v>
                </c:pt>
                <c:pt idx="12">
                  <c:v>11739</c:v>
                </c:pt>
                <c:pt idx="13">
                  <c:v>11913</c:v>
                </c:pt>
                <c:pt idx="14">
                  <c:v>11915</c:v>
                </c:pt>
                <c:pt idx="15">
                  <c:v>12224</c:v>
                </c:pt>
                <c:pt idx="16">
                  <c:v>12265</c:v>
                </c:pt>
                <c:pt idx="17">
                  <c:v>12399</c:v>
                </c:pt>
                <c:pt idx="18">
                  <c:v>12436</c:v>
                </c:pt>
                <c:pt idx="19">
                  <c:v>13528</c:v>
                </c:pt>
                <c:pt idx="20">
                  <c:v>13882</c:v>
                </c:pt>
                <c:pt idx="21">
                  <c:v>14581</c:v>
                </c:pt>
                <c:pt idx="22">
                  <c:v>15007</c:v>
                </c:pt>
                <c:pt idx="23">
                  <c:v>15140</c:v>
                </c:pt>
                <c:pt idx="24">
                  <c:v>15357</c:v>
                </c:pt>
                <c:pt idx="25">
                  <c:v>16233</c:v>
                </c:pt>
                <c:pt idx="26">
                  <c:v>16370</c:v>
                </c:pt>
                <c:pt idx="27">
                  <c:v>17337.5</c:v>
                </c:pt>
                <c:pt idx="28">
                  <c:v>19624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22">
                  <c:v>8.0425000051036477E-3</c:v>
                </c:pt>
                <c:pt idx="23">
                  <c:v>2.3500000024796464E-3</c:v>
                </c:pt>
                <c:pt idx="24">
                  <c:v>1.2167500004579779E-2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A9C-4AF1-B27A-B3FB8113737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2">
                    <c:v>4.0000000000000001E-3</c:v>
                  </c:pt>
                  <c:pt idx="23">
                    <c:v>8.9999999999999993E-3</c:v>
                  </c:pt>
                  <c:pt idx="24">
                    <c:v>5.0000000000000001E-3</c:v>
                  </c:pt>
                  <c:pt idx="25">
                    <c:v>3.0000000000000001E-3</c:v>
                  </c:pt>
                  <c:pt idx="26">
                    <c:v>4.0000000000000001E-3</c:v>
                  </c:pt>
                  <c:pt idx="27">
                    <c:v>8.0000000000000007E-5</c:v>
                  </c:pt>
                  <c:pt idx="28">
                    <c:v>0.01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2">
                    <c:v>4.0000000000000001E-3</c:v>
                  </c:pt>
                  <c:pt idx="23">
                    <c:v>8.9999999999999993E-3</c:v>
                  </c:pt>
                  <c:pt idx="24">
                    <c:v>5.0000000000000001E-3</c:v>
                  </c:pt>
                  <c:pt idx="25">
                    <c:v>3.0000000000000001E-3</c:v>
                  </c:pt>
                  <c:pt idx="26">
                    <c:v>4.0000000000000001E-3</c:v>
                  </c:pt>
                  <c:pt idx="27">
                    <c:v>8.0000000000000007E-5</c:v>
                  </c:pt>
                  <c:pt idx="28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10086</c:v>
                </c:pt>
                <c:pt idx="2">
                  <c:v>10121</c:v>
                </c:pt>
                <c:pt idx="3">
                  <c:v>10472</c:v>
                </c:pt>
                <c:pt idx="4">
                  <c:v>10685</c:v>
                </c:pt>
                <c:pt idx="5">
                  <c:v>10821</c:v>
                </c:pt>
                <c:pt idx="6">
                  <c:v>11344</c:v>
                </c:pt>
                <c:pt idx="7">
                  <c:v>11348</c:v>
                </c:pt>
                <c:pt idx="8">
                  <c:v>11349</c:v>
                </c:pt>
                <c:pt idx="9">
                  <c:v>11524</c:v>
                </c:pt>
                <c:pt idx="10">
                  <c:v>11735</c:v>
                </c:pt>
                <c:pt idx="11">
                  <c:v>11738</c:v>
                </c:pt>
                <c:pt idx="12">
                  <c:v>11739</c:v>
                </c:pt>
                <c:pt idx="13">
                  <c:v>11913</c:v>
                </c:pt>
                <c:pt idx="14">
                  <c:v>11915</c:v>
                </c:pt>
                <c:pt idx="15">
                  <c:v>12224</c:v>
                </c:pt>
                <c:pt idx="16">
                  <c:v>12265</c:v>
                </c:pt>
                <c:pt idx="17">
                  <c:v>12399</c:v>
                </c:pt>
                <c:pt idx="18">
                  <c:v>12436</c:v>
                </c:pt>
                <c:pt idx="19">
                  <c:v>13528</c:v>
                </c:pt>
                <c:pt idx="20">
                  <c:v>13882</c:v>
                </c:pt>
                <c:pt idx="21">
                  <c:v>14581</c:v>
                </c:pt>
                <c:pt idx="22">
                  <c:v>15007</c:v>
                </c:pt>
                <c:pt idx="23">
                  <c:v>15140</c:v>
                </c:pt>
                <c:pt idx="24">
                  <c:v>15357</c:v>
                </c:pt>
                <c:pt idx="25">
                  <c:v>16233</c:v>
                </c:pt>
                <c:pt idx="26">
                  <c:v>16370</c:v>
                </c:pt>
                <c:pt idx="27">
                  <c:v>17337.5</c:v>
                </c:pt>
                <c:pt idx="28">
                  <c:v>19624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25">
                  <c:v>1.9057500001508743E-2</c:v>
                </c:pt>
                <c:pt idx="26">
                  <c:v>-3.2500000088475645E-4</c:v>
                </c:pt>
                <c:pt idx="27">
                  <c:v>3.2625000312691554E-4</c:v>
                </c:pt>
                <c:pt idx="28">
                  <c:v>1.0859999849344604E-2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A9C-4AF1-B27A-B3FB8113737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2">
                    <c:v>4.0000000000000001E-3</c:v>
                  </c:pt>
                  <c:pt idx="23">
                    <c:v>8.9999999999999993E-3</c:v>
                  </c:pt>
                  <c:pt idx="24">
                    <c:v>5.0000000000000001E-3</c:v>
                  </c:pt>
                  <c:pt idx="25">
                    <c:v>3.0000000000000001E-3</c:v>
                  </c:pt>
                  <c:pt idx="26">
                    <c:v>4.0000000000000001E-3</c:v>
                  </c:pt>
                  <c:pt idx="27">
                    <c:v>8.0000000000000007E-5</c:v>
                  </c:pt>
                  <c:pt idx="28">
                    <c:v>0.01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2">
                    <c:v>4.0000000000000001E-3</c:v>
                  </c:pt>
                  <c:pt idx="23">
                    <c:v>8.9999999999999993E-3</c:v>
                  </c:pt>
                  <c:pt idx="24">
                    <c:v>5.0000000000000001E-3</c:v>
                  </c:pt>
                  <c:pt idx="25">
                    <c:v>3.0000000000000001E-3</c:v>
                  </c:pt>
                  <c:pt idx="26">
                    <c:v>4.0000000000000001E-3</c:v>
                  </c:pt>
                  <c:pt idx="27">
                    <c:v>8.0000000000000007E-5</c:v>
                  </c:pt>
                  <c:pt idx="28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10086</c:v>
                </c:pt>
                <c:pt idx="2">
                  <c:v>10121</c:v>
                </c:pt>
                <c:pt idx="3">
                  <c:v>10472</c:v>
                </c:pt>
                <c:pt idx="4">
                  <c:v>10685</c:v>
                </c:pt>
                <c:pt idx="5">
                  <c:v>10821</c:v>
                </c:pt>
                <c:pt idx="6">
                  <c:v>11344</c:v>
                </c:pt>
                <c:pt idx="7">
                  <c:v>11348</c:v>
                </c:pt>
                <c:pt idx="8">
                  <c:v>11349</c:v>
                </c:pt>
                <c:pt idx="9">
                  <c:v>11524</c:v>
                </c:pt>
                <c:pt idx="10">
                  <c:v>11735</c:v>
                </c:pt>
                <c:pt idx="11">
                  <c:v>11738</c:v>
                </c:pt>
                <c:pt idx="12">
                  <c:v>11739</c:v>
                </c:pt>
                <c:pt idx="13">
                  <c:v>11913</c:v>
                </c:pt>
                <c:pt idx="14">
                  <c:v>11915</c:v>
                </c:pt>
                <c:pt idx="15">
                  <c:v>12224</c:v>
                </c:pt>
                <c:pt idx="16">
                  <c:v>12265</c:v>
                </c:pt>
                <c:pt idx="17">
                  <c:v>12399</c:v>
                </c:pt>
                <c:pt idx="18">
                  <c:v>12436</c:v>
                </c:pt>
                <c:pt idx="19">
                  <c:v>13528</c:v>
                </c:pt>
                <c:pt idx="20">
                  <c:v>13882</c:v>
                </c:pt>
                <c:pt idx="21">
                  <c:v>14581</c:v>
                </c:pt>
                <c:pt idx="22">
                  <c:v>15007</c:v>
                </c:pt>
                <c:pt idx="23">
                  <c:v>15140</c:v>
                </c:pt>
                <c:pt idx="24">
                  <c:v>15357</c:v>
                </c:pt>
                <c:pt idx="25">
                  <c:v>16233</c:v>
                </c:pt>
                <c:pt idx="26">
                  <c:v>16370</c:v>
                </c:pt>
                <c:pt idx="27">
                  <c:v>17337.5</c:v>
                </c:pt>
                <c:pt idx="28">
                  <c:v>19624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A9C-4AF1-B27A-B3FB8113737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2">
                    <c:v>4.0000000000000001E-3</c:v>
                  </c:pt>
                  <c:pt idx="23">
                    <c:v>8.9999999999999993E-3</c:v>
                  </c:pt>
                  <c:pt idx="24">
                    <c:v>5.0000000000000001E-3</c:v>
                  </c:pt>
                  <c:pt idx="25">
                    <c:v>3.0000000000000001E-3</c:v>
                  </c:pt>
                  <c:pt idx="26">
                    <c:v>4.0000000000000001E-3</c:v>
                  </c:pt>
                  <c:pt idx="27">
                    <c:v>8.0000000000000007E-5</c:v>
                  </c:pt>
                  <c:pt idx="28">
                    <c:v>0.01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2">
                    <c:v>4.0000000000000001E-3</c:v>
                  </c:pt>
                  <c:pt idx="23">
                    <c:v>8.9999999999999993E-3</c:v>
                  </c:pt>
                  <c:pt idx="24">
                    <c:v>5.0000000000000001E-3</c:v>
                  </c:pt>
                  <c:pt idx="25">
                    <c:v>3.0000000000000001E-3</c:v>
                  </c:pt>
                  <c:pt idx="26">
                    <c:v>4.0000000000000001E-3</c:v>
                  </c:pt>
                  <c:pt idx="27">
                    <c:v>8.0000000000000007E-5</c:v>
                  </c:pt>
                  <c:pt idx="28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10086</c:v>
                </c:pt>
                <c:pt idx="2">
                  <c:v>10121</c:v>
                </c:pt>
                <c:pt idx="3">
                  <c:v>10472</c:v>
                </c:pt>
                <c:pt idx="4">
                  <c:v>10685</c:v>
                </c:pt>
                <c:pt idx="5">
                  <c:v>10821</c:v>
                </c:pt>
                <c:pt idx="6">
                  <c:v>11344</c:v>
                </c:pt>
                <c:pt idx="7">
                  <c:v>11348</c:v>
                </c:pt>
                <c:pt idx="8">
                  <c:v>11349</c:v>
                </c:pt>
                <c:pt idx="9">
                  <c:v>11524</c:v>
                </c:pt>
                <c:pt idx="10">
                  <c:v>11735</c:v>
                </c:pt>
                <c:pt idx="11">
                  <c:v>11738</c:v>
                </c:pt>
                <c:pt idx="12">
                  <c:v>11739</c:v>
                </c:pt>
                <c:pt idx="13">
                  <c:v>11913</c:v>
                </c:pt>
                <c:pt idx="14">
                  <c:v>11915</c:v>
                </c:pt>
                <c:pt idx="15">
                  <c:v>12224</c:v>
                </c:pt>
                <c:pt idx="16">
                  <c:v>12265</c:v>
                </c:pt>
                <c:pt idx="17">
                  <c:v>12399</c:v>
                </c:pt>
                <c:pt idx="18">
                  <c:v>12436</c:v>
                </c:pt>
                <c:pt idx="19">
                  <c:v>13528</c:v>
                </c:pt>
                <c:pt idx="20">
                  <c:v>13882</c:v>
                </c:pt>
                <c:pt idx="21">
                  <c:v>14581</c:v>
                </c:pt>
                <c:pt idx="22">
                  <c:v>15007</c:v>
                </c:pt>
                <c:pt idx="23">
                  <c:v>15140</c:v>
                </c:pt>
                <c:pt idx="24">
                  <c:v>15357</c:v>
                </c:pt>
                <c:pt idx="25">
                  <c:v>16233</c:v>
                </c:pt>
                <c:pt idx="26">
                  <c:v>16370</c:v>
                </c:pt>
                <c:pt idx="27">
                  <c:v>17337.5</c:v>
                </c:pt>
                <c:pt idx="28">
                  <c:v>19624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A9C-4AF1-B27A-B3FB8113737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2">
                    <c:v>4.0000000000000001E-3</c:v>
                  </c:pt>
                  <c:pt idx="23">
                    <c:v>8.9999999999999993E-3</c:v>
                  </c:pt>
                  <c:pt idx="24">
                    <c:v>5.0000000000000001E-3</c:v>
                  </c:pt>
                  <c:pt idx="25">
                    <c:v>3.0000000000000001E-3</c:v>
                  </c:pt>
                  <c:pt idx="26">
                    <c:v>4.0000000000000001E-3</c:v>
                  </c:pt>
                  <c:pt idx="27">
                    <c:v>8.0000000000000007E-5</c:v>
                  </c:pt>
                  <c:pt idx="28">
                    <c:v>0.01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2">
                    <c:v>4.0000000000000001E-3</c:v>
                  </c:pt>
                  <c:pt idx="23">
                    <c:v>8.9999999999999993E-3</c:v>
                  </c:pt>
                  <c:pt idx="24">
                    <c:v>5.0000000000000001E-3</c:v>
                  </c:pt>
                  <c:pt idx="25">
                    <c:v>3.0000000000000001E-3</c:v>
                  </c:pt>
                  <c:pt idx="26">
                    <c:v>4.0000000000000001E-3</c:v>
                  </c:pt>
                  <c:pt idx="27">
                    <c:v>8.0000000000000007E-5</c:v>
                  </c:pt>
                  <c:pt idx="28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10086</c:v>
                </c:pt>
                <c:pt idx="2">
                  <c:v>10121</c:v>
                </c:pt>
                <c:pt idx="3">
                  <c:v>10472</c:v>
                </c:pt>
                <c:pt idx="4">
                  <c:v>10685</c:v>
                </c:pt>
                <c:pt idx="5">
                  <c:v>10821</c:v>
                </c:pt>
                <c:pt idx="6">
                  <c:v>11344</c:v>
                </c:pt>
                <c:pt idx="7">
                  <c:v>11348</c:v>
                </c:pt>
                <c:pt idx="8">
                  <c:v>11349</c:v>
                </c:pt>
                <c:pt idx="9">
                  <c:v>11524</c:v>
                </c:pt>
                <c:pt idx="10">
                  <c:v>11735</c:v>
                </c:pt>
                <c:pt idx="11">
                  <c:v>11738</c:v>
                </c:pt>
                <c:pt idx="12">
                  <c:v>11739</c:v>
                </c:pt>
                <c:pt idx="13">
                  <c:v>11913</c:v>
                </c:pt>
                <c:pt idx="14">
                  <c:v>11915</c:v>
                </c:pt>
                <c:pt idx="15">
                  <c:v>12224</c:v>
                </c:pt>
                <c:pt idx="16">
                  <c:v>12265</c:v>
                </c:pt>
                <c:pt idx="17">
                  <c:v>12399</c:v>
                </c:pt>
                <c:pt idx="18">
                  <c:v>12436</c:v>
                </c:pt>
                <c:pt idx="19">
                  <c:v>13528</c:v>
                </c:pt>
                <c:pt idx="20">
                  <c:v>13882</c:v>
                </c:pt>
                <c:pt idx="21">
                  <c:v>14581</c:v>
                </c:pt>
                <c:pt idx="22">
                  <c:v>15007</c:v>
                </c:pt>
                <c:pt idx="23">
                  <c:v>15140</c:v>
                </c:pt>
                <c:pt idx="24">
                  <c:v>15357</c:v>
                </c:pt>
                <c:pt idx="25">
                  <c:v>16233</c:v>
                </c:pt>
                <c:pt idx="26">
                  <c:v>16370</c:v>
                </c:pt>
                <c:pt idx="27">
                  <c:v>17337.5</c:v>
                </c:pt>
                <c:pt idx="28">
                  <c:v>19624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A9C-4AF1-B27A-B3FB8113737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10086</c:v>
                </c:pt>
                <c:pt idx="2">
                  <c:v>10121</c:v>
                </c:pt>
                <c:pt idx="3">
                  <c:v>10472</c:v>
                </c:pt>
                <c:pt idx="4">
                  <c:v>10685</c:v>
                </c:pt>
                <c:pt idx="5">
                  <c:v>10821</c:v>
                </c:pt>
                <c:pt idx="6">
                  <c:v>11344</c:v>
                </c:pt>
                <c:pt idx="7">
                  <c:v>11348</c:v>
                </c:pt>
                <c:pt idx="8">
                  <c:v>11349</c:v>
                </c:pt>
                <c:pt idx="9">
                  <c:v>11524</c:v>
                </c:pt>
                <c:pt idx="10">
                  <c:v>11735</c:v>
                </c:pt>
                <c:pt idx="11">
                  <c:v>11738</c:v>
                </c:pt>
                <c:pt idx="12">
                  <c:v>11739</c:v>
                </c:pt>
                <c:pt idx="13">
                  <c:v>11913</c:v>
                </c:pt>
                <c:pt idx="14">
                  <c:v>11915</c:v>
                </c:pt>
                <c:pt idx="15">
                  <c:v>12224</c:v>
                </c:pt>
                <c:pt idx="16">
                  <c:v>12265</c:v>
                </c:pt>
                <c:pt idx="17">
                  <c:v>12399</c:v>
                </c:pt>
                <c:pt idx="18">
                  <c:v>12436</c:v>
                </c:pt>
                <c:pt idx="19">
                  <c:v>13528</c:v>
                </c:pt>
                <c:pt idx="20">
                  <c:v>13882</c:v>
                </c:pt>
                <c:pt idx="21">
                  <c:v>14581</c:v>
                </c:pt>
                <c:pt idx="22">
                  <c:v>15007</c:v>
                </c:pt>
                <c:pt idx="23">
                  <c:v>15140</c:v>
                </c:pt>
                <c:pt idx="24">
                  <c:v>15357</c:v>
                </c:pt>
                <c:pt idx="25">
                  <c:v>16233</c:v>
                </c:pt>
                <c:pt idx="26">
                  <c:v>16370</c:v>
                </c:pt>
                <c:pt idx="27">
                  <c:v>17337.5</c:v>
                </c:pt>
                <c:pt idx="28">
                  <c:v>19624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5.0223486974953204E-3</c:v>
                </c:pt>
                <c:pt idx="1">
                  <c:v>4.0494490675776077E-3</c:v>
                </c:pt>
                <c:pt idx="2">
                  <c:v>4.0460729534543558E-3</c:v>
                </c:pt>
                <c:pt idx="3">
                  <c:v>4.0122153518183136E-3</c:v>
                </c:pt>
                <c:pt idx="4">
                  <c:v>3.9916692858682368E-3</c:v>
                </c:pt>
                <c:pt idx="5">
                  <c:v>3.9785506709893153E-3</c:v>
                </c:pt>
                <c:pt idx="6">
                  <c:v>3.9281018799475773E-3</c:v>
                </c:pt>
                <c:pt idx="7">
                  <c:v>3.9277160383334921E-3</c:v>
                </c:pt>
                <c:pt idx="8">
                  <c:v>3.9276195779299698E-3</c:v>
                </c:pt>
                <c:pt idx="9">
                  <c:v>3.9107390073137103E-3</c:v>
                </c:pt>
                <c:pt idx="10">
                  <c:v>3.8903858621706765E-3</c:v>
                </c:pt>
                <c:pt idx="11">
                  <c:v>3.890096480960112E-3</c:v>
                </c:pt>
                <c:pt idx="12">
                  <c:v>3.8900000205565905E-3</c:v>
                </c:pt>
                <c:pt idx="13">
                  <c:v>3.8732159103438517E-3</c:v>
                </c:pt>
                <c:pt idx="14">
                  <c:v>3.8730229895368087E-3</c:v>
                </c:pt>
                <c:pt idx="15">
                  <c:v>3.8432167248486698E-3</c:v>
                </c:pt>
                <c:pt idx="16">
                  <c:v>3.8392618483042889E-3</c:v>
                </c:pt>
                <c:pt idx="17">
                  <c:v>3.8263361542324095E-3</c:v>
                </c:pt>
                <c:pt idx="18">
                  <c:v>3.8227671193021145E-3</c:v>
                </c:pt>
                <c:pt idx="19">
                  <c:v>3.7174323586566509E-3</c:v>
                </c:pt>
                <c:pt idx="20">
                  <c:v>3.6832853758100451E-3</c:v>
                </c:pt>
                <c:pt idx="21">
                  <c:v>3.6158595537485261E-3</c:v>
                </c:pt>
                <c:pt idx="22">
                  <c:v>3.5747674218483726E-3</c:v>
                </c:pt>
                <c:pt idx="23">
                  <c:v>3.5619381881800147E-3</c:v>
                </c:pt>
                <c:pt idx="24">
                  <c:v>3.5410062806158524E-3</c:v>
                </c:pt>
                <c:pt idx="25">
                  <c:v>3.45650696713103E-3</c:v>
                </c:pt>
                <c:pt idx="26">
                  <c:v>3.4432918918485865E-3</c:v>
                </c:pt>
                <c:pt idx="27">
                  <c:v>3.3499664514415484E-3</c:v>
                </c:pt>
                <c:pt idx="28">
                  <c:v>3.1294097387896693E-3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A9C-4AF1-B27A-B3FB8113737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10086</c:v>
                </c:pt>
                <c:pt idx="2">
                  <c:v>10121</c:v>
                </c:pt>
                <c:pt idx="3">
                  <c:v>10472</c:v>
                </c:pt>
                <c:pt idx="4">
                  <c:v>10685</c:v>
                </c:pt>
                <c:pt idx="5">
                  <c:v>10821</c:v>
                </c:pt>
                <c:pt idx="6">
                  <c:v>11344</c:v>
                </c:pt>
                <c:pt idx="7">
                  <c:v>11348</c:v>
                </c:pt>
                <c:pt idx="8">
                  <c:v>11349</c:v>
                </c:pt>
                <c:pt idx="9">
                  <c:v>11524</c:v>
                </c:pt>
                <c:pt idx="10">
                  <c:v>11735</c:v>
                </c:pt>
                <c:pt idx="11">
                  <c:v>11738</c:v>
                </c:pt>
                <c:pt idx="12">
                  <c:v>11739</c:v>
                </c:pt>
                <c:pt idx="13">
                  <c:v>11913</c:v>
                </c:pt>
                <c:pt idx="14">
                  <c:v>11915</c:v>
                </c:pt>
                <c:pt idx="15">
                  <c:v>12224</c:v>
                </c:pt>
                <c:pt idx="16">
                  <c:v>12265</c:v>
                </c:pt>
                <c:pt idx="17">
                  <c:v>12399</c:v>
                </c:pt>
                <c:pt idx="18">
                  <c:v>12436</c:v>
                </c:pt>
                <c:pt idx="19">
                  <c:v>13528</c:v>
                </c:pt>
                <c:pt idx="20">
                  <c:v>13882</c:v>
                </c:pt>
                <c:pt idx="21">
                  <c:v>14581</c:v>
                </c:pt>
                <c:pt idx="22">
                  <c:v>15007</c:v>
                </c:pt>
                <c:pt idx="23">
                  <c:v>15140</c:v>
                </c:pt>
                <c:pt idx="24">
                  <c:v>15357</c:v>
                </c:pt>
                <c:pt idx="25">
                  <c:v>16233</c:v>
                </c:pt>
                <c:pt idx="26">
                  <c:v>16370</c:v>
                </c:pt>
                <c:pt idx="27">
                  <c:v>17337.5</c:v>
                </c:pt>
                <c:pt idx="28">
                  <c:v>19624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9F-4061-A5A1-2A0920587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5563856"/>
        <c:axId val="1"/>
      </c:scatterChart>
      <c:valAx>
        <c:axId val="775563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9382225982085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3033370828646421E-2"/>
              <c:y val="0.375415146277447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5563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6528925619834711E-2"/>
          <c:y val="0.91975600272188196"/>
          <c:w val="0.67458403833974534"/>
          <c:h val="5.74502272581780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114299</xdr:colOff>
      <xdr:row>0</xdr:row>
      <xdr:rowOff>0</xdr:rowOff>
    </xdr:from>
    <xdr:to>
      <xdr:col>19</xdr:col>
      <xdr:colOff>428624</xdr:colOff>
      <xdr:row>18</xdr:row>
      <xdr:rowOff>114300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FEB7F3C-8941-2E56-8D81-53AA83AE71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19"/>
  <sheetViews>
    <sheetView tabSelected="1" workbookViewId="0">
      <pane xSplit="14" ySplit="22" topLeftCell="O31" activePane="bottomRight" state="frozen"/>
      <selection pane="topRight" activeCell="O1" sqref="O1"/>
      <selection pane="bottomLeft" activeCell="A23" sqref="A23"/>
      <selection pane="bottomRight" activeCell="F4" sqref="F4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0.7109375" customWidth="1"/>
    <col min="6" max="6" width="15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11" customFormat="1" ht="20.25" x14ac:dyDescent="0.2">
      <c r="A1" s="31" t="s">
        <v>55</v>
      </c>
    </row>
    <row r="2" spans="1:7" s="11" customFormat="1" ht="12.95" customHeight="1" x14ac:dyDescent="0.2">
      <c r="A2" s="11" t="s">
        <v>24</v>
      </c>
      <c r="B2" s="12" t="s">
        <v>53</v>
      </c>
    </row>
    <row r="3" spans="1:7" s="11" customFormat="1" ht="12.95" customHeight="1" thickBot="1" x14ac:dyDescent="0.25"/>
    <row r="4" spans="1:7" s="11" customFormat="1" ht="12.95" customHeight="1" thickTop="1" thickBot="1" x14ac:dyDescent="0.25">
      <c r="A4" s="13" t="s">
        <v>0</v>
      </c>
      <c r="C4" s="14">
        <v>19979.373</v>
      </c>
      <c r="D4" s="15">
        <v>2.0229225</v>
      </c>
    </row>
    <row r="5" spans="1:7" s="11" customFormat="1" ht="12.95" customHeight="1" thickTop="1" x14ac:dyDescent="0.2"/>
    <row r="6" spans="1:7" s="11" customFormat="1" ht="12.95" customHeight="1" x14ac:dyDescent="0.2">
      <c r="A6" s="13" t="s">
        <v>1</v>
      </c>
    </row>
    <row r="7" spans="1:7" s="11" customFormat="1" ht="12.95" customHeight="1" x14ac:dyDescent="0.2">
      <c r="A7" s="11" t="s">
        <v>2</v>
      </c>
      <c r="C7" s="11">
        <f>+C4</f>
        <v>19979.373</v>
      </c>
      <c r="D7" s="45" t="s">
        <v>74</v>
      </c>
    </row>
    <row r="8" spans="1:7" s="11" customFormat="1" ht="12.95" customHeight="1" x14ac:dyDescent="0.2">
      <c r="A8" s="11" t="s">
        <v>3</v>
      </c>
      <c r="C8" s="11">
        <f>+D4</f>
        <v>2.0229225</v>
      </c>
      <c r="D8" s="45" t="s">
        <v>74</v>
      </c>
    </row>
    <row r="9" spans="1:7" s="11" customFormat="1" ht="12.95" customHeight="1" x14ac:dyDescent="0.2">
      <c r="A9" s="16" t="s">
        <v>57</v>
      </c>
      <c r="C9" s="17">
        <v>-9.5</v>
      </c>
      <c r="D9" s="11" t="s">
        <v>58</v>
      </c>
    </row>
    <row r="10" spans="1:7" s="11" customFormat="1" ht="12.95" customHeight="1" thickBot="1" x14ac:dyDescent="0.25">
      <c r="C10" s="18" t="s">
        <v>20</v>
      </c>
      <c r="D10" s="18" t="s">
        <v>21</v>
      </c>
    </row>
    <row r="11" spans="1:7" s="11" customFormat="1" ht="12.95" customHeight="1" x14ac:dyDescent="0.2">
      <c r="A11" s="11" t="s">
        <v>16</v>
      </c>
      <c r="C11" s="19">
        <f ca="1">INTERCEPT(INDIRECT($G$11):G992,INDIRECT($F$11):F992)</f>
        <v>5.0223486974953204E-3</v>
      </c>
      <c r="D11" s="20"/>
      <c r="F11" s="21" t="str">
        <f>"F"&amp;E19</f>
        <v>F21</v>
      </c>
      <c r="G11" s="19" t="str">
        <f>"G"&amp;E19</f>
        <v>G21</v>
      </c>
    </row>
    <row r="12" spans="1:7" s="11" customFormat="1" ht="12.95" customHeight="1" x14ac:dyDescent="0.2">
      <c r="A12" s="11" t="s">
        <v>17</v>
      </c>
      <c r="C12" s="19">
        <f ca="1">SLOPE(INDIRECT($G$11):G992,INDIRECT($F$11):F992)</f>
        <v>-9.6460403521486499E-8</v>
      </c>
      <c r="D12" s="20"/>
      <c r="E12" s="39" t="s">
        <v>70</v>
      </c>
      <c r="F12" s="40" t="s">
        <v>73</v>
      </c>
    </row>
    <row r="13" spans="1:7" s="11" customFormat="1" ht="12.95" customHeight="1" x14ac:dyDescent="0.2">
      <c r="A13" s="11" t="s">
        <v>19</v>
      </c>
      <c r="C13" s="20" t="s">
        <v>14</v>
      </c>
      <c r="D13" s="22"/>
      <c r="E13" s="36" t="s">
        <v>61</v>
      </c>
      <c r="F13" s="41">
        <v>1</v>
      </c>
    </row>
    <row r="14" spans="1:7" s="11" customFormat="1" ht="12.95" customHeight="1" x14ac:dyDescent="0.2">
      <c r="D14" s="22"/>
      <c r="E14" s="36" t="s">
        <v>59</v>
      </c>
      <c r="F14" s="42">
        <f ca="1">NOW()+15018.5+$C$9/24</f>
        <v>60683.807040046297</v>
      </c>
    </row>
    <row r="15" spans="1:7" s="11" customFormat="1" ht="12.95" customHeight="1" x14ac:dyDescent="0.2">
      <c r="A15" s="23" t="s">
        <v>18</v>
      </c>
      <c r="C15" s="24">
        <f ca="1">(C7+C11)+(C8+C12)*INT(MAX(F21:F3533))</f>
        <v>59677.207269409737</v>
      </c>
      <c r="D15" s="22"/>
      <c r="E15" s="36" t="s">
        <v>62</v>
      </c>
      <c r="F15" s="42">
        <f ca="1">ROUND(2*($F$14-$C$7)/$C$8,0)/2+$F$13</f>
        <v>20122.5</v>
      </c>
    </row>
    <row r="16" spans="1:7" s="11" customFormat="1" ht="12.95" customHeight="1" x14ac:dyDescent="0.2">
      <c r="A16" s="13" t="s">
        <v>4</v>
      </c>
      <c r="C16" s="25">
        <f ca="1">+C8+C12</f>
        <v>2.0229224035395963</v>
      </c>
      <c r="D16" s="22"/>
      <c r="E16" s="36" t="s">
        <v>60</v>
      </c>
      <c r="F16" s="42">
        <f ca="1">ROUND(2*($F$14-$C$15)/$C$16,0)/2+$F$13</f>
        <v>498.5</v>
      </c>
    </row>
    <row r="17" spans="1:31" s="11" customFormat="1" ht="12.95" customHeight="1" thickBot="1" x14ac:dyDescent="0.25">
      <c r="A17" s="22" t="s">
        <v>54</v>
      </c>
      <c r="C17" s="11">
        <f>COUNT(C21:C2191)</f>
        <v>29</v>
      </c>
      <c r="D17" s="22"/>
      <c r="E17" s="37" t="s">
        <v>71</v>
      </c>
      <c r="F17" s="43">
        <f ca="1">+$C$15+$C$16*$F$16-15018.5-$C$9/24</f>
        <v>45667.52992090756</v>
      </c>
    </row>
    <row r="18" spans="1:31" s="11" customFormat="1" ht="12.95" customHeight="1" x14ac:dyDescent="0.2">
      <c r="A18" s="13" t="s">
        <v>5</v>
      </c>
      <c r="C18" s="14">
        <f ca="1">+C15</f>
        <v>59677.207269409737</v>
      </c>
      <c r="D18" s="35">
        <f ca="1">+C16</f>
        <v>2.0229224035395963</v>
      </c>
      <c r="E18" s="38" t="s">
        <v>72</v>
      </c>
      <c r="F18" s="44">
        <f ca="1">+($C$15+$C$16*$F$16)-($C$16/2)-15018.5-$C$9/24</f>
        <v>45666.518459705789</v>
      </c>
    </row>
    <row r="19" spans="1:31" s="11" customFormat="1" ht="12.95" customHeight="1" thickTop="1" x14ac:dyDescent="0.2">
      <c r="A19" s="26" t="s">
        <v>63</v>
      </c>
      <c r="E19" s="27">
        <v>21</v>
      </c>
    </row>
    <row r="20" spans="1:31" s="11" customFormat="1" ht="12.95" customHeight="1" thickBot="1" x14ac:dyDescent="0.25">
      <c r="A20" s="18" t="s">
        <v>6</v>
      </c>
      <c r="B20" s="18" t="s">
        <v>7</v>
      </c>
      <c r="C20" s="18" t="s">
        <v>8</v>
      </c>
      <c r="D20" s="18" t="s">
        <v>13</v>
      </c>
      <c r="E20" s="18" t="s">
        <v>9</v>
      </c>
      <c r="F20" s="18" t="s">
        <v>10</v>
      </c>
      <c r="G20" s="18" t="s">
        <v>11</v>
      </c>
      <c r="H20" s="28" t="s">
        <v>12</v>
      </c>
      <c r="I20" s="28" t="s">
        <v>66</v>
      </c>
      <c r="J20" s="28" t="s">
        <v>67</v>
      </c>
      <c r="K20" s="28" t="s">
        <v>68</v>
      </c>
      <c r="L20" s="28" t="s">
        <v>25</v>
      </c>
      <c r="M20" s="28" t="s">
        <v>26</v>
      </c>
      <c r="N20" s="28" t="s">
        <v>27</v>
      </c>
      <c r="O20" s="28" t="s">
        <v>23</v>
      </c>
      <c r="P20" s="29" t="s">
        <v>22</v>
      </c>
      <c r="Q20" s="18" t="s">
        <v>15</v>
      </c>
      <c r="U20" s="46" t="s">
        <v>75</v>
      </c>
    </row>
    <row r="21" spans="1:31" s="11" customFormat="1" ht="12.95" customHeight="1" x14ac:dyDescent="0.2">
      <c r="A21" s="11" t="s">
        <v>12</v>
      </c>
      <c r="C21" s="2">
        <v>19979.373</v>
      </c>
      <c r="D21" s="2" t="s">
        <v>14</v>
      </c>
      <c r="E21" s="11">
        <f t="shared" ref="E21:E47" si="0">+(C21-C$7)/C$8</f>
        <v>0</v>
      </c>
      <c r="F21" s="11">
        <f t="shared" ref="F21:F48" si="1">ROUND(2*E21,0)/2</f>
        <v>0</v>
      </c>
      <c r="G21" s="11">
        <f t="shared" ref="G21:G47" si="2">+C21-(C$7+F21*C$8)</f>
        <v>0</v>
      </c>
      <c r="H21" s="11">
        <f>+G21</f>
        <v>0</v>
      </c>
      <c r="O21" s="11">
        <f t="shared" ref="O21:O47" ca="1" si="3">+C$11+C$12*$F21</f>
        <v>5.0223486974953204E-3</v>
      </c>
      <c r="Q21" s="30">
        <f t="shared" ref="Q21:Q47" si="4">+C21-15018.5</f>
        <v>4960.8729999999996</v>
      </c>
    </row>
    <row r="22" spans="1:31" s="11" customFormat="1" ht="12.95" customHeight="1" x14ac:dyDescent="0.2">
      <c r="A22" s="11" t="s">
        <v>29</v>
      </c>
      <c r="C22" s="2">
        <v>40382.563000000002</v>
      </c>
      <c r="D22" s="2"/>
      <c r="E22" s="11">
        <f t="shared" si="0"/>
        <v>10085.996868392142</v>
      </c>
      <c r="F22" s="11">
        <f t="shared" si="1"/>
        <v>10086</v>
      </c>
      <c r="G22" s="11">
        <f t="shared" si="2"/>
        <v>-6.3349999982165173E-3</v>
      </c>
      <c r="I22" s="11">
        <f t="shared" ref="I22:I42" si="5">+G22</f>
        <v>-6.3349999982165173E-3</v>
      </c>
      <c r="O22" s="11">
        <f t="shared" ca="1" si="3"/>
        <v>4.0494490675776077E-3</v>
      </c>
      <c r="Q22" s="30">
        <f t="shared" si="4"/>
        <v>25364.063000000002</v>
      </c>
      <c r="AB22" s="11">
        <v>13</v>
      </c>
      <c r="AC22" s="11" t="s">
        <v>28</v>
      </c>
      <c r="AE22" s="11" t="s">
        <v>30</v>
      </c>
    </row>
    <row r="23" spans="1:31" s="11" customFormat="1" ht="12.95" customHeight="1" x14ac:dyDescent="0.2">
      <c r="A23" s="11" t="s">
        <v>31</v>
      </c>
      <c r="C23" s="2">
        <v>40453.379000000001</v>
      </c>
      <c r="D23" s="2"/>
      <c r="E23" s="11">
        <f t="shared" si="0"/>
        <v>10121.00364695138</v>
      </c>
      <c r="F23" s="11">
        <f t="shared" si="1"/>
        <v>10121</v>
      </c>
      <c r="G23" s="11">
        <f t="shared" si="2"/>
        <v>7.3775000055320561E-3</v>
      </c>
      <c r="I23" s="11">
        <f t="shared" si="5"/>
        <v>7.3775000055320561E-3</v>
      </c>
      <c r="O23" s="11">
        <f t="shared" ca="1" si="3"/>
        <v>4.0460729534543558E-3</v>
      </c>
      <c r="Q23" s="30">
        <f t="shared" si="4"/>
        <v>25434.879000000001</v>
      </c>
      <c r="AB23" s="11">
        <v>5</v>
      </c>
      <c r="AC23" s="11" t="s">
        <v>28</v>
      </c>
      <c r="AE23" s="11" t="s">
        <v>30</v>
      </c>
    </row>
    <row r="24" spans="1:31" s="11" customFormat="1" ht="12.95" customHeight="1" x14ac:dyDescent="0.2">
      <c r="A24" s="11" t="s">
        <v>32</v>
      </c>
      <c r="C24" s="2">
        <v>41163.440999999999</v>
      </c>
      <c r="D24" s="2"/>
      <c r="E24" s="11">
        <f t="shared" si="0"/>
        <v>10472.01165640305</v>
      </c>
      <c r="F24" s="11">
        <f t="shared" si="1"/>
        <v>10472</v>
      </c>
      <c r="G24" s="11">
        <f t="shared" si="2"/>
        <v>2.3580000000947621E-2</v>
      </c>
      <c r="I24" s="11">
        <f t="shared" si="5"/>
        <v>2.3580000000947621E-2</v>
      </c>
      <c r="O24" s="11">
        <f t="shared" ca="1" si="3"/>
        <v>4.0122153518183136E-3</v>
      </c>
      <c r="Q24" s="30">
        <f t="shared" si="4"/>
        <v>26144.940999999999</v>
      </c>
      <c r="AB24" s="11">
        <v>7</v>
      </c>
      <c r="AC24" s="11" t="s">
        <v>28</v>
      </c>
      <c r="AE24" s="11" t="s">
        <v>30</v>
      </c>
    </row>
    <row r="25" spans="1:31" s="11" customFormat="1" ht="12.95" customHeight="1" x14ac:dyDescent="0.2">
      <c r="A25" s="11" t="s">
        <v>34</v>
      </c>
      <c r="C25" s="2">
        <v>41594.292000000001</v>
      </c>
      <c r="D25" s="2"/>
      <c r="E25" s="11">
        <f t="shared" si="0"/>
        <v>10684.996088579766</v>
      </c>
      <c r="F25" s="11">
        <f t="shared" si="1"/>
        <v>10685</v>
      </c>
      <c r="G25" s="11">
        <f t="shared" si="2"/>
        <v>-7.9124999974737875E-3</v>
      </c>
      <c r="I25" s="11">
        <f t="shared" si="5"/>
        <v>-7.9124999974737875E-3</v>
      </c>
      <c r="O25" s="11">
        <f t="shared" ca="1" si="3"/>
        <v>3.9916692858682368E-3</v>
      </c>
      <c r="Q25" s="30">
        <f t="shared" si="4"/>
        <v>26575.792000000001</v>
      </c>
      <c r="AA25" s="11" t="s">
        <v>33</v>
      </c>
      <c r="AB25" s="11">
        <v>10</v>
      </c>
      <c r="AC25" s="11" t="s">
        <v>28</v>
      </c>
      <c r="AE25" s="11" t="s">
        <v>30</v>
      </c>
    </row>
    <row r="26" spans="1:31" s="11" customFormat="1" ht="12.95" customHeight="1" x14ac:dyDescent="0.2">
      <c r="A26" s="11" t="s">
        <v>35</v>
      </c>
      <c r="C26" s="2">
        <v>41869.438000000002</v>
      </c>
      <c r="D26" s="2"/>
      <c r="E26" s="11">
        <f t="shared" si="0"/>
        <v>10821.010196881</v>
      </c>
      <c r="F26" s="11">
        <f t="shared" si="1"/>
        <v>10821</v>
      </c>
      <c r="G26" s="11">
        <f t="shared" si="2"/>
        <v>2.0627500001864973E-2</v>
      </c>
      <c r="I26" s="11">
        <f t="shared" si="5"/>
        <v>2.0627500001864973E-2</v>
      </c>
      <c r="O26" s="11">
        <f t="shared" ca="1" si="3"/>
        <v>3.9785506709893153E-3</v>
      </c>
      <c r="Q26" s="30">
        <f t="shared" si="4"/>
        <v>26850.938000000002</v>
      </c>
      <c r="AA26" s="11" t="s">
        <v>33</v>
      </c>
      <c r="AB26" s="11">
        <v>8</v>
      </c>
      <c r="AC26" s="11" t="s">
        <v>28</v>
      </c>
      <c r="AE26" s="11" t="s">
        <v>30</v>
      </c>
    </row>
    <row r="27" spans="1:31" s="11" customFormat="1" ht="12.95" customHeight="1" x14ac:dyDescent="0.2">
      <c r="A27" s="11" t="s">
        <v>36</v>
      </c>
      <c r="C27" s="2">
        <v>42927.434999999998</v>
      </c>
      <c r="D27" s="2"/>
      <c r="E27" s="11">
        <f t="shared" si="0"/>
        <v>11344.014414788504</v>
      </c>
      <c r="F27" s="11">
        <f t="shared" si="1"/>
        <v>11344</v>
      </c>
      <c r="G27" s="11">
        <f t="shared" si="2"/>
        <v>2.9159999998228159E-2</v>
      </c>
      <c r="I27" s="11">
        <f t="shared" si="5"/>
        <v>2.9159999998228159E-2</v>
      </c>
      <c r="O27" s="11">
        <f t="shared" ca="1" si="3"/>
        <v>3.9281018799475773E-3</v>
      </c>
      <c r="Q27" s="30">
        <f t="shared" si="4"/>
        <v>27908.934999999998</v>
      </c>
      <c r="AA27" s="11" t="s">
        <v>33</v>
      </c>
      <c r="AB27" s="11">
        <v>13</v>
      </c>
      <c r="AC27" s="11" t="s">
        <v>28</v>
      </c>
      <c r="AE27" s="11" t="s">
        <v>30</v>
      </c>
    </row>
    <row r="28" spans="1:31" s="11" customFormat="1" ht="12.95" customHeight="1" x14ac:dyDescent="0.2">
      <c r="A28" s="11" t="s">
        <v>36</v>
      </c>
      <c r="C28" s="2">
        <v>42935.508000000002</v>
      </c>
      <c r="D28" s="2"/>
      <c r="E28" s="11">
        <f t="shared" si="0"/>
        <v>11348.005175680237</v>
      </c>
      <c r="F28" s="11">
        <f t="shared" si="1"/>
        <v>11348</v>
      </c>
      <c r="G28" s="11">
        <f t="shared" si="2"/>
        <v>1.0470000001078006E-2</v>
      </c>
      <c r="I28" s="11">
        <f t="shared" si="5"/>
        <v>1.0470000001078006E-2</v>
      </c>
      <c r="O28" s="11">
        <f t="shared" ca="1" si="3"/>
        <v>3.9277160383334921E-3</v>
      </c>
      <c r="Q28" s="30">
        <f t="shared" si="4"/>
        <v>27917.008000000002</v>
      </c>
      <c r="AA28" s="11" t="s">
        <v>33</v>
      </c>
      <c r="AB28" s="11">
        <v>10</v>
      </c>
      <c r="AC28" s="11" t="s">
        <v>28</v>
      </c>
      <c r="AE28" s="11" t="s">
        <v>30</v>
      </c>
    </row>
    <row r="29" spans="1:31" s="11" customFormat="1" ht="12.95" customHeight="1" x14ac:dyDescent="0.2">
      <c r="A29" s="11" t="s">
        <v>36</v>
      </c>
      <c r="C29" s="2">
        <v>42937.538999999997</v>
      </c>
      <c r="D29" s="2"/>
      <c r="E29" s="11">
        <f t="shared" si="0"/>
        <v>11349.009168665631</v>
      </c>
      <c r="F29" s="11">
        <f t="shared" si="1"/>
        <v>11349</v>
      </c>
      <c r="G29" s="11">
        <f t="shared" si="2"/>
        <v>1.8547499996202532E-2</v>
      </c>
      <c r="I29" s="11">
        <f t="shared" si="5"/>
        <v>1.8547499996202532E-2</v>
      </c>
      <c r="O29" s="11">
        <f t="shared" ca="1" si="3"/>
        <v>3.9276195779299698E-3</v>
      </c>
      <c r="Q29" s="30">
        <f t="shared" si="4"/>
        <v>27919.038999999997</v>
      </c>
      <c r="AA29" s="11" t="s">
        <v>33</v>
      </c>
      <c r="AB29" s="11">
        <v>7</v>
      </c>
      <c r="AC29" s="11" t="s">
        <v>28</v>
      </c>
      <c r="AE29" s="11" t="s">
        <v>30</v>
      </c>
    </row>
    <row r="30" spans="1:31" s="11" customFormat="1" ht="12.95" customHeight="1" x14ac:dyDescent="0.2">
      <c r="A30" s="11" t="s">
        <v>37</v>
      </c>
      <c r="C30" s="2">
        <v>43291.546999999999</v>
      </c>
      <c r="D30" s="2"/>
      <c r="E30" s="11">
        <f t="shared" si="0"/>
        <v>11524.007469391438</v>
      </c>
      <c r="F30" s="11">
        <f t="shared" si="1"/>
        <v>11524</v>
      </c>
      <c r="G30" s="11">
        <f t="shared" si="2"/>
        <v>1.5110000000277068E-2</v>
      </c>
      <c r="I30" s="11">
        <f t="shared" si="5"/>
        <v>1.5110000000277068E-2</v>
      </c>
      <c r="O30" s="11">
        <f t="shared" ca="1" si="3"/>
        <v>3.9107390073137103E-3</v>
      </c>
      <c r="Q30" s="30">
        <f t="shared" si="4"/>
        <v>28273.046999999999</v>
      </c>
      <c r="AA30" s="11" t="s">
        <v>33</v>
      </c>
      <c r="AB30" s="11">
        <v>7</v>
      </c>
      <c r="AC30" s="11" t="s">
        <v>28</v>
      </c>
      <c r="AE30" s="11" t="s">
        <v>30</v>
      </c>
    </row>
    <row r="31" spans="1:31" s="11" customFormat="1" ht="12.95" customHeight="1" x14ac:dyDescent="0.2">
      <c r="A31" s="11" t="s">
        <v>38</v>
      </c>
      <c r="C31" s="2">
        <v>43718.383000000002</v>
      </c>
      <c r="D31" s="2"/>
      <c r="E31" s="11">
        <f t="shared" si="0"/>
        <v>11735.007149309973</v>
      </c>
      <c r="F31" s="11">
        <f t="shared" si="1"/>
        <v>11735</v>
      </c>
      <c r="G31" s="11">
        <f t="shared" si="2"/>
        <v>1.4462500002991874E-2</v>
      </c>
      <c r="I31" s="11">
        <f t="shared" si="5"/>
        <v>1.4462500002991874E-2</v>
      </c>
      <c r="O31" s="11">
        <f t="shared" ca="1" si="3"/>
        <v>3.8903858621706765E-3</v>
      </c>
      <c r="Q31" s="30">
        <f t="shared" si="4"/>
        <v>28699.883000000002</v>
      </c>
      <c r="AA31" s="11" t="s">
        <v>33</v>
      </c>
      <c r="AB31" s="11">
        <v>8</v>
      </c>
      <c r="AC31" s="11" t="s">
        <v>28</v>
      </c>
      <c r="AE31" s="11" t="s">
        <v>30</v>
      </c>
    </row>
    <row r="32" spans="1:31" s="11" customFormat="1" ht="12.95" customHeight="1" x14ac:dyDescent="0.2">
      <c r="A32" s="11" t="s">
        <v>38</v>
      </c>
      <c r="C32" s="2">
        <v>43724.434999999998</v>
      </c>
      <c r="D32" s="2"/>
      <c r="E32" s="11">
        <f t="shared" si="0"/>
        <v>11737.998860559414</v>
      </c>
      <c r="F32" s="11">
        <f t="shared" si="1"/>
        <v>11738</v>
      </c>
      <c r="G32" s="11">
        <f t="shared" si="2"/>
        <v>-2.3050000017974526E-3</v>
      </c>
      <c r="I32" s="11">
        <f t="shared" si="5"/>
        <v>-2.3050000017974526E-3</v>
      </c>
      <c r="O32" s="11">
        <f t="shared" ca="1" si="3"/>
        <v>3.890096480960112E-3</v>
      </c>
      <c r="Q32" s="30">
        <f t="shared" si="4"/>
        <v>28705.934999999998</v>
      </c>
      <c r="AA32" s="11" t="s">
        <v>33</v>
      </c>
      <c r="AB32" s="11">
        <v>4</v>
      </c>
      <c r="AC32" s="11" t="s">
        <v>28</v>
      </c>
      <c r="AE32" s="11" t="s">
        <v>30</v>
      </c>
    </row>
    <row r="33" spans="1:31" s="11" customFormat="1" ht="12.95" customHeight="1" x14ac:dyDescent="0.2">
      <c r="A33" s="11" t="s">
        <v>38</v>
      </c>
      <c r="C33" s="2">
        <v>43726.457999999999</v>
      </c>
      <c r="D33" s="2"/>
      <c r="E33" s="11">
        <f t="shared" si="0"/>
        <v>11738.998898870323</v>
      </c>
      <c r="F33" s="11">
        <f t="shared" si="1"/>
        <v>11739</v>
      </c>
      <c r="G33" s="11">
        <f t="shared" si="2"/>
        <v>-2.2275000010267831E-3</v>
      </c>
      <c r="I33" s="11">
        <f t="shared" si="5"/>
        <v>-2.2275000010267831E-3</v>
      </c>
      <c r="O33" s="11">
        <f t="shared" ca="1" si="3"/>
        <v>3.8900000205565905E-3</v>
      </c>
      <c r="Q33" s="30">
        <f t="shared" si="4"/>
        <v>28707.957999999999</v>
      </c>
      <c r="AA33" s="11" t="s">
        <v>33</v>
      </c>
      <c r="AB33" s="11">
        <v>10</v>
      </c>
      <c r="AC33" s="11" t="s">
        <v>28</v>
      </c>
      <c r="AE33" s="11" t="s">
        <v>30</v>
      </c>
    </row>
    <row r="34" spans="1:31" s="11" customFormat="1" ht="12.95" customHeight="1" x14ac:dyDescent="0.2">
      <c r="A34" s="11" t="s">
        <v>39</v>
      </c>
      <c r="C34" s="2">
        <v>44078.457999999999</v>
      </c>
      <c r="D34" s="2"/>
      <c r="E34" s="11">
        <f t="shared" si="0"/>
        <v>11913.004576299883</v>
      </c>
      <c r="F34" s="11">
        <f t="shared" si="1"/>
        <v>11913</v>
      </c>
      <c r="G34" s="11">
        <f t="shared" si="2"/>
        <v>9.2575000016950071E-3</v>
      </c>
      <c r="I34" s="11">
        <f t="shared" si="5"/>
        <v>9.2575000016950071E-3</v>
      </c>
      <c r="O34" s="11">
        <f t="shared" ca="1" si="3"/>
        <v>3.8732159103438517E-3</v>
      </c>
      <c r="Q34" s="30">
        <f t="shared" si="4"/>
        <v>29059.957999999999</v>
      </c>
      <c r="AA34" s="11" t="s">
        <v>33</v>
      </c>
      <c r="AB34" s="11">
        <v>6</v>
      </c>
      <c r="AC34" s="11" t="s">
        <v>28</v>
      </c>
      <c r="AE34" s="11" t="s">
        <v>30</v>
      </c>
    </row>
    <row r="35" spans="1:31" s="11" customFormat="1" ht="12.95" customHeight="1" x14ac:dyDescent="0.2">
      <c r="A35" s="11" t="s">
        <v>39</v>
      </c>
      <c r="C35" s="2">
        <v>44082.5</v>
      </c>
      <c r="D35" s="2"/>
      <c r="E35" s="11">
        <f t="shared" si="0"/>
        <v>11915.002675584457</v>
      </c>
      <c r="F35" s="11">
        <f t="shared" si="1"/>
        <v>11915</v>
      </c>
      <c r="G35" s="11">
        <f t="shared" si="2"/>
        <v>5.4125000024214387E-3</v>
      </c>
      <c r="I35" s="11">
        <f t="shared" si="5"/>
        <v>5.4125000024214387E-3</v>
      </c>
      <c r="O35" s="11">
        <f t="shared" ca="1" si="3"/>
        <v>3.8730229895368087E-3</v>
      </c>
      <c r="Q35" s="30">
        <f t="shared" si="4"/>
        <v>29064</v>
      </c>
      <c r="AA35" s="11" t="s">
        <v>33</v>
      </c>
      <c r="AB35" s="11">
        <v>6</v>
      </c>
      <c r="AC35" s="11" t="s">
        <v>28</v>
      </c>
      <c r="AE35" s="11" t="s">
        <v>30</v>
      </c>
    </row>
    <row r="36" spans="1:31" s="11" customFormat="1" ht="12.95" customHeight="1" x14ac:dyDescent="0.2">
      <c r="A36" s="11" t="s">
        <v>40</v>
      </c>
      <c r="C36" s="2">
        <v>44707.582999999999</v>
      </c>
      <c r="D36" s="2"/>
      <c r="E36" s="11">
        <f t="shared" si="0"/>
        <v>12224.002649631906</v>
      </c>
      <c r="F36" s="11">
        <f t="shared" si="1"/>
        <v>12224</v>
      </c>
      <c r="G36" s="11">
        <f t="shared" si="2"/>
        <v>5.3599999955622479E-3</v>
      </c>
      <c r="I36" s="11">
        <f t="shared" si="5"/>
        <v>5.3599999955622479E-3</v>
      </c>
      <c r="O36" s="11">
        <f t="shared" ca="1" si="3"/>
        <v>3.8432167248486698E-3</v>
      </c>
      <c r="Q36" s="30">
        <f t="shared" si="4"/>
        <v>29689.082999999999</v>
      </c>
      <c r="AA36" s="11" t="s">
        <v>33</v>
      </c>
      <c r="AB36" s="11">
        <v>7</v>
      </c>
      <c r="AC36" s="11" t="s">
        <v>28</v>
      </c>
      <c r="AE36" s="11" t="s">
        <v>30</v>
      </c>
    </row>
    <row r="37" spans="1:31" s="11" customFormat="1" ht="12.95" customHeight="1" x14ac:dyDescent="0.2">
      <c r="A37" s="11" t="s">
        <v>41</v>
      </c>
      <c r="C37" s="2">
        <v>44790.512999999999</v>
      </c>
      <c r="D37" s="2"/>
      <c r="E37" s="11">
        <f t="shared" si="0"/>
        <v>12264.997794033137</v>
      </c>
      <c r="F37" s="11">
        <f t="shared" si="1"/>
        <v>12265</v>
      </c>
      <c r="G37" s="11">
        <f t="shared" si="2"/>
        <v>-4.4625000009546056E-3</v>
      </c>
      <c r="I37" s="11">
        <f t="shared" si="5"/>
        <v>-4.4625000009546056E-3</v>
      </c>
      <c r="O37" s="11">
        <f t="shared" ca="1" si="3"/>
        <v>3.8392618483042889E-3</v>
      </c>
      <c r="Q37" s="30">
        <f t="shared" si="4"/>
        <v>29772.012999999999</v>
      </c>
      <c r="AA37" s="11" t="s">
        <v>33</v>
      </c>
      <c r="AB37" s="11">
        <v>6</v>
      </c>
      <c r="AC37" s="11" t="s">
        <v>28</v>
      </c>
      <c r="AE37" s="11" t="s">
        <v>30</v>
      </c>
    </row>
    <row r="38" spans="1:31" s="11" customFormat="1" ht="12.95" customHeight="1" x14ac:dyDescent="0.2">
      <c r="A38" s="11" t="s">
        <v>42</v>
      </c>
      <c r="C38" s="2">
        <v>45061.578999999998</v>
      </c>
      <c r="D38" s="2"/>
      <c r="E38" s="11">
        <f t="shared" si="0"/>
        <v>12398.995018345982</v>
      </c>
      <c r="F38" s="11">
        <f t="shared" si="1"/>
        <v>12399</v>
      </c>
      <c r="G38" s="11">
        <f t="shared" si="2"/>
        <v>-1.0077500002807938E-2</v>
      </c>
      <c r="I38" s="11">
        <f t="shared" si="5"/>
        <v>-1.0077500002807938E-2</v>
      </c>
      <c r="O38" s="11">
        <f t="shared" ca="1" si="3"/>
        <v>3.8263361542324095E-3</v>
      </c>
      <c r="Q38" s="30">
        <f t="shared" si="4"/>
        <v>30043.078999999998</v>
      </c>
      <c r="AA38" s="11" t="s">
        <v>33</v>
      </c>
      <c r="AB38" s="11">
        <v>6</v>
      </c>
      <c r="AC38" s="11" t="s">
        <v>28</v>
      </c>
      <c r="AE38" s="11" t="s">
        <v>30</v>
      </c>
    </row>
    <row r="39" spans="1:31" s="11" customFormat="1" ht="12.95" customHeight="1" x14ac:dyDescent="0.2">
      <c r="A39" s="11" t="s">
        <v>43</v>
      </c>
      <c r="C39" s="2">
        <v>45136.430999999997</v>
      </c>
      <c r="D39" s="2"/>
      <c r="E39" s="11">
        <f t="shared" si="0"/>
        <v>12435.996930183928</v>
      </c>
      <c r="F39" s="11">
        <f t="shared" si="1"/>
        <v>12436</v>
      </c>
      <c r="G39" s="11">
        <f t="shared" si="2"/>
        <v>-6.2100000068312511E-3</v>
      </c>
      <c r="I39" s="11">
        <f t="shared" si="5"/>
        <v>-6.2100000068312511E-3</v>
      </c>
      <c r="O39" s="11">
        <f t="shared" ca="1" si="3"/>
        <v>3.8227671193021145E-3</v>
      </c>
      <c r="Q39" s="30">
        <f t="shared" si="4"/>
        <v>30117.930999999997</v>
      </c>
      <c r="AA39" s="11" t="s">
        <v>33</v>
      </c>
      <c r="AB39" s="11">
        <v>6</v>
      </c>
      <c r="AC39" s="11" t="s">
        <v>28</v>
      </c>
      <c r="AE39" s="11" t="s">
        <v>30</v>
      </c>
    </row>
    <row r="40" spans="1:31" s="11" customFormat="1" ht="12.95" customHeight="1" x14ac:dyDescent="0.2">
      <c r="A40" s="11" t="s">
        <v>44</v>
      </c>
      <c r="C40" s="2">
        <v>47345.430999999997</v>
      </c>
      <c r="D40" s="2"/>
      <c r="E40" s="11">
        <f t="shared" si="0"/>
        <v>13527.981422916597</v>
      </c>
      <c r="F40" s="11">
        <f t="shared" si="1"/>
        <v>13528</v>
      </c>
      <c r="G40" s="11">
        <f t="shared" si="2"/>
        <v>-3.7580000003799796E-2</v>
      </c>
      <c r="I40" s="11">
        <f t="shared" si="5"/>
        <v>-3.7580000003799796E-2</v>
      </c>
      <c r="O40" s="11">
        <f t="shared" ca="1" si="3"/>
        <v>3.7174323586566509E-3</v>
      </c>
      <c r="Q40" s="30">
        <f t="shared" si="4"/>
        <v>32326.930999999997</v>
      </c>
      <c r="AA40" s="11" t="s">
        <v>33</v>
      </c>
      <c r="AB40" s="11">
        <v>4</v>
      </c>
      <c r="AC40" s="11" t="s">
        <v>28</v>
      </c>
      <c r="AE40" s="11" t="s">
        <v>30</v>
      </c>
    </row>
    <row r="41" spans="1:31" x14ac:dyDescent="0.2">
      <c r="A41" t="s">
        <v>45</v>
      </c>
      <c r="C41" s="8">
        <v>48061.557000000001</v>
      </c>
      <c r="D41" s="8"/>
      <c r="E41">
        <f t="shared" si="0"/>
        <v>13881.987075629442</v>
      </c>
      <c r="F41">
        <f t="shared" si="1"/>
        <v>13882</v>
      </c>
      <c r="G41">
        <f t="shared" si="2"/>
        <v>-2.6144999996176921E-2</v>
      </c>
      <c r="I41">
        <f t="shared" si="5"/>
        <v>-2.6144999996176921E-2</v>
      </c>
      <c r="O41">
        <f t="shared" ca="1" si="3"/>
        <v>3.6832853758100451E-3</v>
      </c>
      <c r="Q41" s="1">
        <f t="shared" si="4"/>
        <v>33043.057000000001</v>
      </c>
      <c r="AA41" t="s">
        <v>33</v>
      </c>
      <c r="AB41">
        <v>6</v>
      </c>
      <c r="AC41" t="s">
        <v>28</v>
      </c>
      <c r="AE41" t="s">
        <v>30</v>
      </c>
    </row>
    <row r="42" spans="1:31" x14ac:dyDescent="0.2">
      <c r="A42" t="s">
        <v>46</v>
      </c>
      <c r="C42" s="8">
        <v>49475.608</v>
      </c>
      <c r="D42" s="8"/>
      <c r="E42">
        <f t="shared" si="0"/>
        <v>14581.001002262816</v>
      </c>
      <c r="F42">
        <f t="shared" si="1"/>
        <v>14581</v>
      </c>
      <c r="G42">
        <f t="shared" si="2"/>
        <v>2.0275000060792081E-3</v>
      </c>
      <c r="I42">
        <f t="shared" si="5"/>
        <v>2.0275000060792081E-3</v>
      </c>
      <c r="O42">
        <f t="shared" ca="1" si="3"/>
        <v>3.6158595537485261E-3</v>
      </c>
      <c r="Q42" s="1">
        <f t="shared" si="4"/>
        <v>34457.108</v>
      </c>
      <c r="AA42" t="s">
        <v>33</v>
      </c>
      <c r="AB42">
        <v>8</v>
      </c>
      <c r="AC42" t="s">
        <v>28</v>
      </c>
      <c r="AE42" t="s">
        <v>30</v>
      </c>
    </row>
    <row r="43" spans="1:31" x14ac:dyDescent="0.2">
      <c r="A43" t="s">
        <v>47</v>
      </c>
      <c r="C43" s="8">
        <v>50337.379000000001</v>
      </c>
      <c r="D43" s="8">
        <v>4.0000000000000001E-3</v>
      </c>
      <c r="E43">
        <f t="shared" si="0"/>
        <v>15007.003975683696</v>
      </c>
      <c r="F43">
        <f t="shared" si="1"/>
        <v>15007</v>
      </c>
      <c r="G43">
        <f t="shared" si="2"/>
        <v>8.0425000051036477E-3</v>
      </c>
      <c r="J43">
        <f>+G43</f>
        <v>8.0425000051036477E-3</v>
      </c>
      <c r="O43">
        <f t="shared" ca="1" si="3"/>
        <v>3.5747674218483726E-3</v>
      </c>
      <c r="Q43" s="1">
        <f t="shared" si="4"/>
        <v>35318.879000000001</v>
      </c>
      <c r="AA43" t="s">
        <v>33</v>
      </c>
      <c r="AB43">
        <v>9</v>
      </c>
      <c r="AC43" t="s">
        <v>28</v>
      </c>
      <c r="AE43" t="s">
        <v>30</v>
      </c>
    </row>
    <row r="44" spans="1:31" x14ac:dyDescent="0.2">
      <c r="A44" t="s">
        <v>48</v>
      </c>
      <c r="C44" s="8">
        <v>50606.421999999999</v>
      </c>
      <c r="D44" s="8">
        <v>8.9999999999999993E-3</v>
      </c>
      <c r="E44">
        <f t="shared" si="0"/>
        <v>15140.00116168563</v>
      </c>
      <c r="F44">
        <f t="shared" si="1"/>
        <v>15140</v>
      </c>
      <c r="G44">
        <f t="shared" si="2"/>
        <v>2.3500000024796464E-3</v>
      </c>
      <c r="J44">
        <f>+G44</f>
        <v>2.3500000024796464E-3</v>
      </c>
      <c r="O44">
        <f t="shared" ca="1" si="3"/>
        <v>3.5619381881800147E-3</v>
      </c>
      <c r="Q44" s="1">
        <f t="shared" si="4"/>
        <v>35587.921999999999</v>
      </c>
      <c r="AA44" t="s">
        <v>33</v>
      </c>
      <c r="AB44">
        <v>5</v>
      </c>
      <c r="AC44" t="s">
        <v>28</v>
      </c>
      <c r="AE44" t="s">
        <v>30</v>
      </c>
    </row>
    <row r="45" spans="1:31" x14ac:dyDescent="0.2">
      <c r="A45" t="s">
        <v>50</v>
      </c>
      <c r="C45" s="8">
        <v>51045.406000000003</v>
      </c>
      <c r="D45" s="8">
        <v>5.0000000000000001E-3</v>
      </c>
      <c r="E45">
        <f t="shared" si="0"/>
        <v>15357.006014812729</v>
      </c>
      <c r="F45">
        <f t="shared" si="1"/>
        <v>15357</v>
      </c>
      <c r="G45">
        <f t="shared" si="2"/>
        <v>1.2167500004579779E-2</v>
      </c>
      <c r="J45">
        <f>+G45</f>
        <v>1.2167500004579779E-2</v>
      </c>
      <c r="O45">
        <f t="shared" ca="1" si="3"/>
        <v>3.5410062806158524E-3</v>
      </c>
      <c r="Q45" s="1">
        <f t="shared" si="4"/>
        <v>36026.906000000003</v>
      </c>
      <c r="AA45" t="s">
        <v>33</v>
      </c>
      <c r="AB45">
        <v>9</v>
      </c>
      <c r="AC45" t="s">
        <v>49</v>
      </c>
      <c r="AE45" t="s">
        <v>30</v>
      </c>
    </row>
    <row r="46" spans="1:31" x14ac:dyDescent="0.2">
      <c r="A46" s="5" t="s">
        <v>56</v>
      </c>
      <c r="B46" s="6" t="s">
        <v>52</v>
      </c>
      <c r="C46" s="7">
        <v>52817.493000000002</v>
      </c>
      <c r="D46" s="7">
        <v>3.0000000000000001E-3</v>
      </c>
      <c r="E46">
        <f t="shared" si="0"/>
        <v>16233.00942077613</v>
      </c>
      <c r="F46">
        <f t="shared" si="1"/>
        <v>16233</v>
      </c>
      <c r="G46">
        <f t="shared" si="2"/>
        <v>1.9057500001508743E-2</v>
      </c>
      <c r="K46">
        <f>+G46</f>
        <v>1.9057500001508743E-2</v>
      </c>
      <c r="O46">
        <f t="shared" ca="1" si="3"/>
        <v>3.45650696713103E-3</v>
      </c>
      <c r="Q46" s="1">
        <f t="shared" si="4"/>
        <v>37798.993000000002</v>
      </c>
    </row>
    <row r="47" spans="1:31" x14ac:dyDescent="0.2">
      <c r="A47" s="2" t="s">
        <v>51</v>
      </c>
      <c r="B47" s="3" t="s">
        <v>52</v>
      </c>
      <c r="C47" s="2">
        <v>53094.614000000001</v>
      </c>
      <c r="D47" s="2">
        <v>4.0000000000000001E-3</v>
      </c>
      <c r="E47">
        <f t="shared" si="0"/>
        <v>16369.99983934135</v>
      </c>
      <c r="F47">
        <f t="shared" si="1"/>
        <v>16370</v>
      </c>
      <c r="G47">
        <f t="shared" si="2"/>
        <v>-3.2500000088475645E-4</v>
      </c>
      <c r="K47">
        <f>+G47</f>
        <v>-3.2500000088475645E-4</v>
      </c>
      <c r="O47">
        <f t="shared" ca="1" si="3"/>
        <v>3.4432918918485865E-3</v>
      </c>
      <c r="Q47" s="1">
        <f t="shared" si="4"/>
        <v>38076.114000000001</v>
      </c>
    </row>
    <row r="48" spans="1:31" x14ac:dyDescent="0.2">
      <c r="A48" s="9" t="s">
        <v>64</v>
      </c>
      <c r="B48" s="10" t="s">
        <v>65</v>
      </c>
      <c r="C48" s="9">
        <v>55051.792170000001</v>
      </c>
      <c r="D48" s="9">
        <v>8.0000000000000007E-5</v>
      </c>
      <c r="E48">
        <f>+(C48-C$7)/C$8</f>
        <v>17337.50016127657</v>
      </c>
      <c r="F48">
        <f t="shared" si="1"/>
        <v>17337.5</v>
      </c>
      <c r="G48">
        <f>+C48-(C$7+F48*C$8)</f>
        <v>3.2625000312691554E-4</v>
      </c>
      <c r="K48">
        <f>+G48</f>
        <v>3.2625000312691554E-4</v>
      </c>
      <c r="O48">
        <f ca="1">+C$11+C$12*$F48</f>
        <v>3.3499664514415484E-3</v>
      </c>
      <c r="Q48" s="1">
        <f>+C48-15018.5</f>
        <v>40033.292170000001</v>
      </c>
    </row>
    <row r="49" spans="1:17" x14ac:dyDescent="0.2">
      <c r="A49" s="32" t="s">
        <v>69</v>
      </c>
      <c r="B49" s="33" t="s">
        <v>52</v>
      </c>
      <c r="C49" s="34">
        <v>59677.214999999851</v>
      </c>
      <c r="D49" s="32">
        <v>0.01</v>
      </c>
      <c r="E49">
        <f>+(C49-C$7)/C$8</f>
        <v>19624.005368470542</v>
      </c>
      <c r="F49">
        <f t="shared" ref="F49" si="6">ROUND(2*E49,0)/2</f>
        <v>19624</v>
      </c>
      <c r="G49">
        <f>+C49-(C$7+F49*C$8)</f>
        <v>1.0859999849344604E-2</v>
      </c>
      <c r="K49">
        <f>+G49</f>
        <v>1.0859999849344604E-2</v>
      </c>
      <c r="O49">
        <f ca="1">+C$11+C$12*$F49</f>
        <v>3.1294097387896693E-3</v>
      </c>
      <c r="Q49" s="1">
        <f>+C49-15018.5</f>
        <v>44658.714999999851</v>
      </c>
    </row>
    <row r="50" spans="1:17" x14ac:dyDescent="0.2">
      <c r="C50" s="8"/>
      <c r="D50" s="8"/>
    </row>
    <row r="51" spans="1:17" x14ac:dyDescent="0.2">
      <c r="C51" s="8"/>
      <c r="D51" s="8"/>
    </row>
    <row r="52" spans="1:17" x14ac:dyDescent="0.2">
      <c r="C52" s="8"/>
      <c r="D52" s="8"/>
    </row>
    <row r="53" spans="1:17" x14ac:dyDescent="0.2">
      <c r="C53" s="8"/>
      <c r="D53" s="8"/>
    </row>
    <row r="54" spans="1:17" x14ac:dyDescent="0.2">
      <c r="C54" s="8"/>
      <c r="D54" s="8"/>
    </row>
    <row r="55" spans="1:17" x14ac:dyDescent="0.2">
      <c r="C55" s="8"/>
      <c r="D55" s="8"/>
    </row>
    <row r="56" spans="1:17" x14ac:dyDescent="0.2">
      <c r="C56" s="8"/>
      <c r="D56" s="8"/>
    </row>
    <row r="57" spans="1:17" x14ac:dyDescent="0.2">
      <c r="C57" s="8"/>
      <c r="D57" s="8"/>
    </row>
    <row r="58" spans="1:17" x14ac:dyDescent="0.2">
      <c r="C58" s="8"/>
      <c r="D58" s="8"/>
    </row>
    <row r="59" spans="1:17" x14ac:dyDescent="0.2">
      <c r="C59" s="8"/>
      <c r="D59" s="8"/>
    </row>
    <row r="60" spans="1:17" x14ac:dyDescent="0.2">
      <c r="C60" s="8"/>
      <c r="D60" s="8"/>
    </row>
    <row r="61" spans="1:17" x14ac:dyDescent="0.2">
      <c r="C61" s="8"/>
      <c r="D61" s="8"/>
    </row>
    <row r="62" spans="1:17" x14ac:dyDescent="0.2">
      <c r="C62" s="8"/>
      <c r="D62" s="8"/>
    </row>
    <row r="63" spans="1:17" x14ac:dyDescent="0.2">
      <c r="C63" s="8"/>
      <c r="D63" s="8"/>
    </row>
    <row r="64" spans="1:17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4"/>
      <c r="D176" s="4"/>
    </row>
    <row r="177" spans="3:4" x14ac:dyDescent="0.2">
      <c r="C177" s="4"/>
      <c r="D177" s="4"/>
    </row>
    <row r="178" spans="3:4" x14ac:dyDescent="0.2">
      <c r="C178" s="4"/>
      <c r="D178" s="4"/>
    </row>
    <row r="179" spans="3:4" x14ac:dyDescent="0.2">
      <c r="C179" s="4"/>
      <c r="D179" s="4"/>
    </row>
    <row r="180" spans="3:4" x14ac:dyDescent="0.2">
      <c r="C180" s="4"/>
      <c r="D180" s="4"/>
    </row>
    <row r="181" spans="3:4" x14ac:dyDescent="0.2">
      <c r="C181" s="4"/>
      <c r="D181" s="4"/>
    </row>
    <row r="182" spans="3:4" x14ac:dyDescent="0.2">
      <c r="C182" s="4"/>
      <c r="D182" s="4"/>
    </row>
    <row r="183" spans="3:4" x14ac:dyDescent="0.2">
      <c r="C183" s="4"/>
      <c r="D183" s="4"/>
    </row>
    <row r="184" spans="3:4" x14ac:dyDescent="0.2">
      <c r="C184" s="4"/>
      <c r="D184" s="4"/>
    </row>
    <row r="185" spans="3:4" x14ac:dyDescent="0.2">
      <c r="C185" s="4"/>
      <c r="D185" s="4"/>
    </row>
    <row r="186" spans="3:4" x14ac:dyDescent="0.2">
      <c r="C186" s="4"/>
      <c r="D186" s="4"/>
    </row>
    <row r="187" spans="3:4" x14ac:dyDescent="0.2">
      <c r="C187" s="4"/>
      <c r="D187" s="4"/>
    </row>
    <row r="188" spans="3:4" x14ac:dyDescent="0.2">
      <c r="C188" s="4"/>
      <c r="D188" s="4"/>
    </row>
    <row r="189" spans="3:4" x14ac:dyDescent="0.2">
      <c r="C189" s="4"/>
      <c r="D189" s="4"/>
    </row>
    <row r="190" spans="3:4" x14ac:dyDescent="0.2">
      <c r="C190" s="4"/>
      <c r="D190" s="4"/>
    </row>
    <row r="191" spans="3:4" x14ac:dyDescent="0.2">
      <c r="C191" s="4"/>
      <c r="D191" s="4"/>
    </row>
    <row r="192" spans="3:4" x14ac:dyDescent="0.2">
      <c r="C192" s="4"/>
      <c r="D192" s="4"/>
    </row>
    <row r="193" spans="3:4" x14ac:dyDescent="0.2">
      <c r="C193" s="4"/>
      <c r="D193" s="4"/>
    </row>
    <row r="194" spans="3:4" x14ac:dyDescent="0.2">
      <c r="C194" s="4"/>
      <c r="D194" s="4"/>
    </row>
    <row r="195" spans="3:4" x14ac:dyDescent="0.2">
      <c r="C195" s="4"/>
      <c r="D195" s="4"/>
    </row>
    <row r="196" spans="3:4" x14ac:dyDescent="0.2">
      <c r="C196" s="4"/>
      <c r="D196" s="4"/>
    </row>
    <row r="197" spans="3:4" x14ac:dyDescent="0.2">
      <c r="C197" s="4"/>
      <c r="D197" s="4"/>
    </row>
    <row r="198" spans="3:4" x14ac:dyDescent="0.2">
      <c r="C198" s="4"/>
      <c r="D198" s="4"/>
    </row>
    <row r="199" spans="3:4" x14ac:dyDescent="0.2">
      <c r="C199" s="4"/>
      <c r="D199" s="4"/>
    </row>
    <row r="200" spans="3:4" x14ac:dyDescent="0.2">
      <c r="C200" s="4"/>
      <c r="D200" s="4"/>
    </row>
    <row r="201" spans="3:4" x14ac:dyDescent="0.2">
      <c r="C201" s="4"/>
      <c r="D201" s="4"/>
    </row>
    <row r="202" spans="3:4" x14ac:dyDescent="0.2">
      <c r="C202" s="4"/>
      <c r="D202" s="4"/>
    </row>
    <row r="203" spans="3:4" x14ac:dyDescent="0.2">
      <c r="C203" s="4"/>
      <c r="D203" s="4"/>
    </row>
    <row r="204" spans="3:4" x14ac:dyDescent="0.2">
      <c r="C204" s="4"/>
      <c r="D204" s="4"/>
    </row>
    <row r="205" spans="3:4" x14ac:dyDescent="0.2">
      <c r="C205" s="4"/>
      <c r="D205" s="4"/>
    </row>
    <row r="206" spans="3:4" x14ac:dyDescent="0.2">
      <c r="C206" s="4"/>
      <c r="D206" s="4"/>
    </row>
    <row r="207" spans="3:4" x14ac:dyDescent="0.2">
      <c r="C207" s="4"/>
      <c r="D207" s="4"/>
    </row>
    <row r="208" spans="3:4" x14ac:dyDescent="0.2">
      <c r="C208" s="4"/>
      <c r="D208" s="4"/>
    </row>
    <row r="209" spans="3:4" x14ac:dyDescent="0.2">
      <c r="C209" s="4"/>
      <c r="D209" s="4"/>
    </row>
    <row r="210" spans="3:4" x14ac:dyDescent="0.2">
      <c r="C210" s="4"/>
      <c r="D210" s="4"/>
    </row>
    <row r="211" spans="3:4" x14ac:dyDescent="0.2">
      <c r="C211" s="4"/>
      <c r="D211" s="4"/>
    </row>
    <row r="212" spans="3:4" x14ac:dyDescent="0.2">
      <c r="C212" s="4"/>
      <c r="D212" s="4"/>
    </row>
    <row r="213" spans="3:4" x14ac:dyDescent="0.2">
      <c r="C213" s="4"/>
      <c r="D213" s="4"/>
    </row>
    <row r="214" spans="3:4" x14ac:dyDescent="0.2">
      <c r="C214" s="4"/>
      <c r="D214" s="4"/>
    </row>
    <row r="215" spans="3:4" x14ac:dyDescent="0.2">
      <c r="C215" s="4"/>
      <c r="D215" s="4"/>
    </row>
    <row r="216" spans="3:4" x14ac:dyDescent="0.2">
      <c r="C216" s="4"/>
      <c r="D216" s="4"/>
    </row>
    <row r="217" spans="3:4" x14ac:dyDescent="0.2">
      <c r="C217" s="4"/>
      <c r="D217" s="4"/>
    </row>
    <row r="218" spans="3:4" x14ac:dyDescent="0.2">
      <c r="C218" s="4"/>
      <c r="D218" s="4"/>
    </row>
    <row r="219" spans="3:4" x14ac:dyDescent="0.2">
      <c r="C219" s="4"/>
      <c r="D219" s="4"/>
    </row>
    <row r="220" spans="3:4" x14ac:dyDescent="0.2">
      <c r="C220" s="4"/>
      <c r="D220" s="4"/>
    </row>
    <row r="221" spans="3:4" x14ac:dyDescent="0.2">
      <c r="C221" s="4"/>
      <c r="D221" s="4"/>
    </row>
    <row r="222" spans="3:4" x14ac:dyDescent="0.2">
      <c r="C222" s="4"/>
      <c r="D222" s="4"/>
    </row>
    <row r="223" spans="3:4" x14ac:dyDescent="0.2">
      <c r="C223" s="4"/>
      <c r="D223" s="4"/>
    </row>
    <row r="224" spans="3:4" x14ac:dyDescent="0.2">
      <c r="C224" s="4"/>
      <c r="D224" s="4"/>
    </row>
    <row r="225" spans="3:4" x14ac:dyDescent="0.2">
      <c r="C225" s="4"/>
      <c r="D225" s="4"/>
    </row>
    <row r="226" spans="3:4" x14ac:dyDescent="0.2">
      <c r="C226" s="4"/>
      <c r="D226" s="4"/>
    </row>
    <row r="227" spans="3:4" x14ac:dyDescent="0.2">
      <c r="C227" s="4"/>
      <c r="D227" s="4"/>
    </row>
    <row r="228" spans="3:4" x14ac:dyDescent="0.2">
      <c r="C228" s="4"/>
      <c r="D228" s="4"/>
    </row>
    <row r="229" spans="3:4" x14ac:dyDescent="0.2">
      <c r="C229" s="4"/>
      <c r="D229" s="4"/>
    </row>
    <row r="230" spans="3:4" x14ac:dyDescent="0.2">
      <c r="C230" s="4"/>
      <c r="D230" s="4"/>
    </row>
    <row r="231" spans="3:4" x14ac:dyDescent="0.2">
      <c r="C231" s="4"/>
      <c r="D231" s="4"/>
    </row>
    <row r="232" spans="3:4" x14ac:dyDescent="0.2">
      <c r="C232" s="4"/>
      <c r="D232" s="4"/>
    </row>
    <row r="233" spans="3:4" x14ac:dyDescent="0.2">
      <c r="C233" s="4"/>
      <c r="D233" s="4"/>
    </row>
    <row r="234" spans="3:4" x14ac:dyDescent="0.2">
      <c r="C234" s="4"/>
      <c r="D234" s="4"/>
    </row>
    <row r="235" spans="3:4" x14ac:dyDescent="0.2">
      <c r="C235" s="4"/>
      <c r="D235" s="4"/>
    </row>
    <row r="236" spans="3:4" x14ac:dyDescent="0.2">
      <c r="C236" s="4"/>
      <c r="D236" s="4"/>
    </row>
    <row r="237" spans="3:4" x14ac:dyDescent="0.2">
      <c r="C237" s="4"/>
      <c r="D237" s="4"/>
    </row>
    <row r="238" spans="3:4" x14ac:dyDescent="0.2">
      <c r="C238" s="4"/>
      <c r="D238" s="4"/>
    </row>
    <row r="239" spans="3:4" x14ac:dyDescent="0.2">
      <c r="C239" s="4"/>
      <c r="D239" s="4"/>
    </row>
    <row r="240" spans="3:4" x14ac:dyDescent="0.2">
      <c r="C240" s="4"/>
      <c r="D240" s="4"/>
    </row>
    <row r="241" spans="3:4" x14ac:dyDescent="0.2">
      <c r="C241" s="4"/>
      <c r="D241" s="4"/>
    </row>
    <row r="242" spans="3:4" x14ac:dyDescent="0.2">
      <c r="C242" s="4"/>
      <c r="D242" s="4"/>
    </row>
    <row r="243" spans="3:4" x14ac:dyDescent="0.2">
      <c r="C243" s="4"/>
      <c r="D243" s="4"/>
    </row>
    <row r="244" spans="3:4" x14ac:dyDescent="0.2">
      <c r="C244" s="4"/>
      <c r="D244" s="4"/>
    </row>
    <row r="245" spans="3:4" x14ac:dyDescent="0.2">
      <c r="C245" s="4"/>
      <c r="D245" s="4"/>
    </row>
    <row r="246" spans="3:4" x14ac:dyDescent="0.2">
      <c r="C246" s="4"/>
      <c r="D246" s="4"/>
    </row>
    <row r="247" spans="3:4" x14ac:dyDescent="0.2">
      <c r="C247" s="4"/>
      <c r="D247" s="4"/>
    </row>
    <row r="248" spans="3:4" x14ac:dyDescent="0.2">
      <c r="C248" s="4"/>
      <c r="D248" s="4"/>
    </row>
    <row r="249" spans="3:4" x14ac:dyDescent="0.2">
      <c r="C249" s="4"/>
      <c r="D249" s="4"/>
    </row>
    <row r="250" spans="3:4" x14ac:dyDescent="0.2">
      <c r="C250" s="4"/>
      <c r="D250" s="4"/>
    </row>
    <row r="251" spans="3:4" x14ac:dyDescent="0.2">
      <c r="C251" s="4"/>
      <c r="D251" s="4"/>
    </row>
    <row r="252" spans="3:4" x14ac:dyDescent="0.2">
      <c r="C252" s="4"/>
      <c r="D252" s="4"/>
    </row>
    <row r="253" spans="3:4" x14ac:dyDescent="0.2">
      <c r="C253" s="4"/>
      <c r="D253" s="4"/>
    </row>
    <row r="254" spans="3:4" x14ac:dyDescent="0.2">
      <c r="C254" s="4"/>
      <c r="D254" s="4"/>
    </row>
    <row r="255" spans="3:4" x14ac:dyDescent="0.2">
      <c r="C255" s="4"/>
      <c r="D255" s="4"/>
    </row>
    <row r="256" spans="3:4" x14ac:dyDescent="0.2">
      <c r="C256" s="4"/>
      <c r="D256" s="4"/>
    </row>
    <row r="257" spans="3:4" x14ac:dyDescent="0.2">
      <c r="C257" s="4"/>
      <c r="D257" s="4"/>
    </row>
    <row r="258" spans="3:4" x14ac:dyDescent="0.2">
      <c r="C258" s="4"/>
      <c r="D258" s="4"/>
    </row>
    <row r="259" spans="3:4" x14ac:dyDescent="0.2">
      <c r="C259" s="4"/>
      <c r="D259" s="4"/>
    </row>
    <row r="260" spans="3:4" x14ac:dyDescent="0.2">
      <c r="C260" s="4"/>
      <c r="D260" s="4"/>
    </row>
    <row r="261" spans="3:4" x14ac:dyDescent="0.2">
      <c r="C261" s="4"/>
      <c r="D261" s="4"/>
    </row>
    <row r="262" spans="3:4" x14ac:dyDescent="0.2">
      <c r="C262" s="4"/>
      <c r="D262" s="4"/>
    </row>
    <row r="263" spans="3:4" x14ac:dyDescent="0.2">
      <c r="C263" s="4"/>
      <c r="D263" s="4"/>
    </row>
    <row r="264" spans="3:4" x14ac:dyDescent="0.2">
      <c r="C264" s="4"/>
      <c r="D264" s="4"/>
    </row>
    <row r="265" spans="3:4" x14ac:dyDescent="0.2">
      <c r="C265" s="4"/>
      <c r="D265" s="4"/>
    </row>
    <row r="266" spans="3:4" x14ac:dyDescent="0.2">
      <c r="C266" s="4"/>
      <c r="D266" s="4"/>
    </row>
    <row r="267" spans="3:4" x14ac:dyDescent="0.2">
      <c r="C267" s="4"/>
      <c r="D267" s="4"/>
    </row>
    <row r="268" spans="3:4" x14ac:dyDescent="0.2">
      <c r="C268" s="4"/>
      <c r="D268" s="4"/>
    </row>
    <row r="269" spans="3:4" x14ac:dyDescent="0.2">
      <c r="C269" s="4"/>
      <c r="D269" s="4"/>
    </row>
    <row r="270" spans="3:4" x14ac:dyDescent="0.2">
      <c r="C270" s="4"/>
      <c r="D270" s="4"/>
    </row>
    <row r="271" spans="3:4" x14ac:dyDescent="0.2">
      <c r="C271" s="4"/>
      <c r="D271" s="4"/>
    </row>
    <row r="272" spans="3:4" x14ac:dyDescent="0.2">
      <c r="C272" s="4"/>
      <c r="D272" s="4"/>
    </row>
    <row r="273" spans="3:4" x14ac:dyDescent="0.2">
      <c r="C273" s="4"/>
      <c r="D273" s="4"/>
    </row>
    <row r="274" spans="3:4" x14ac:dyDescent="0.2">
      <c r="C274" s="4"/>
      <c r="D274" s="4"/>
    </row>
    <row r="275" spans="3:4" x14ac:dyDescent="0.2">
      <c r="C275" s="4"/>
      <c r="D275" s="4"/>
    </row>
    <row r="276" spans="3:4" x14ac:dyDescent="0.2">
      <c r="C276" s="4"/>
      <c r="D276" s="4"/>
    </row>
    <row r="277" spans="3:4" x14ac:dyDescent="0.2">
      <c r="C277" s="4"/>
      <c r="D277" s="4"/>
    </row>
    <row r="278" spans="3:4" x14ac:dyDescent="0.2">
      <c r="C278" s="4"/>
      <c r="D278" s="4"/>
    </row>
    <row r="279" spans="3:4" x14ac:dyDescent="0.2">
      <c r="C279" s="4"/>
      <c r="D279" s="4"/>
    </row>
    <row r="280" spans="3:4" x14ac:dyDescent="0.2">
      <c r="C280" s="4"/>
      <c r="D280" s="4"/>
    </row>
    <row r="281" spans="3:4" x14ac:dyDescent="0.2">
      <c r="C281" s="4"/>
      <c r="D281" s="4"/>
    </row>
    <row r="282" spans="3:4" x14ac:dyDescent="0.2">
      <c r="C282" s="4"/>
      <c r="D282" s="4"/>
    </row>
    <row r="283" spans="3:4" x14ac:dyDescent="0.2">
      <c r="C283" s="4"/>
      <c r="D283" s="4"/>
    </row>
    <row r="284" spans="3:4" x14ac:dyDescent="0.2">
      <c r="C284" s="4"/>
      <c r="D284" s="4"/>
    </row>
    <row r="285" spans="3:4" x14ac:dyDescent="0.2">
      <c r="C285" s="4"/>
      <c r="D285" s="4"/>
    </row>
    <row r="286" spans="3:4" x14ac:dyDescent="0.2">
      <c r="C286" s="4"/>
      <c r="D286" s="4"/>
    </row>
    <row r="287" spans="3:4" x14ac:dyDescent="0.2">
      <c r="C287" s="4"/>
      <c r="D287" s="4"/>
    </row>
    <row r="288" spans="3:4" x14ac:dyDescent="0.2">
      <c r="C288" s="4"/>
      <c r="D288" s="4"/>
    </row>
    <row r="289" spans="3:4" x14ac:dyDescent="0.2">
      <c r="C289" s="4"/>
      <c r="D289" s="4"/>
    </row>
    <row r="290" spans="3:4" x14ac:dyDescent="0.2">
      <c r="C290" s="4"/>
      <c r="D290" s="4"/>
    </row>
    <row r="291" spans="3:4" x14ac:dyDescent="0.2">
      <c r="C291" s="4"/>
      <c r="D291" s="4"/>
    </row>
    <row r="292" spans="3:4" x14ac:dyDescent="0.2">
      <c r="C292" s="4"/>
      <c r="D292" s="4"/>
    </row>
    <row r="293" spans="3:4" x14ac:dyDescent="0.2">
      <c r="C293" s="4"/>
      <c r="D293" s="4"/>
    </row>
    <row r="294" spans="3:4" x14ac:dyDescent="0.2">
      <c r="C294" s="4"/>
      <c r="D294" s="4"/>
    </row>
    <row r="295" spans="3:4" x14ac:dyDescent="0.2">
      <c r="C295" s="4"/>
      <c r="D295" s="4"/>
    </row>
    <row r="296" spans="3:4" x14ac:dyDescent="0.2">
      <c r="C296" s="4"/>
      <c r="D296" s="4"/>
    </row>
    <row r="297" spans="3:4" x14ac:dyDescent="0.2">
      <c r="C297" s="4"/>
      <c r="D297" s="4"/>
    </row>
    <row r="298" spans="3:4" x14ac:dyDescent="0.2">
      <c r="C298" s="4"/>
      <c r="D298" s="4"/>
    </row>
    <row r="299" spans="3:4" x14ac:dyDescent="0.2">
      <c r="C299" s="4"/>
      <c r="D299" s="4"/>
    </row>
    <row r="300" spans="3:4" x14ac:dyDescent="0.2">
      <c r="C300" s="4"/>
      <c r="D300" s="4"/>
    </row>
    <row r="301" spans="3:4" x14ac:dyDescent="0.2">
      <c r="C301" s="4"/>
      <c r="D301" s="4"/>
    </row>
    <row r="302" spans="3:4" x14ac:dyDescent="0.2">
      <c r="C302" s="4"/>
      <c r="D302" s="4"/>
    </row>
    <row r="303" spans="3:4" x14ac:dyDescent="0.2">
      <c r="C303" s="4"/>
      <c r="D303" s="4"/>
    </row>
    <row r="304" spans="3:4" x14ac:dyDescent="0.2">
      <c r="C304" s="4"/>
      <c r="D304" s="4"/>
    </row>
    <row r="305" spans="3:4" x14ac:dyDescent="0.2">
      <c r="C305" s="4"/>
      <c r="D305" s="4"/>
    </row>
    <row r="306" spans="3:4" x14ac:dyDescent="0.2">
      <c r="C306" s="4"/>
      <c r="D306" s="4"/>
    </row>
    <row r="307" spans="3:4" x14ac:dyDescent="0.2">
      <c r="C307" s="4"/>
      <c r="D307" s="4"/>
    </row>
    <row r="308" spans="3:4" x14ac:dyDescent="0.2">
      <c r="C308" s="4"/>
      <c r="D308" s="4"/>
    </row>
    <row r="309" spans="3:4" x14ac:dyDescent="0.2">
      <c r="C309" s="4"/>
      <c r="D309" s="4"/>
    </row>
    <row r="310" spans="3:4" x14ac:dyDescent="0.2">
      <c r="C310" s="4"/>
      <c r="D310" s="4"/>
    </row>
    <row r="311" spans="3:4" x14ac:dyDescent="0.2">
      <c r="C311" s="4"/>
      <c r="D311" s="4"/>
    </row>
    <row r="312" spans="3:4" x14ac:dyDescent="0.2">
      <c r="C312" s="4"/>
      <c r="D312" s="4"/>
    </row>
    <row r="313" spans="3:4" x14ac:dyDescent="0.2">
      <c r="C313" s="4"/>
      <c r="D313" s="4"/>
    </row>
    <row r="314" spans="3:4" x14ac:dyDescent="0.2">
      <c r="C314" s="4"/>
      <c r="D314" s="4"/>
    </row>
    <row r="315" spans="3:4" x14ac:dyDescent="0.2">
      <c r="C315" s="4"/>
      <c r="D315" s="4"/>
    </row>
    <row r="316" spans="3:4" x14ac:dyDescent="0.2">
      <c r="C316" s="4"/>
      <c r="D316" s="4"/>
    </row>
    <row r="317" spans="3:4" x14ac:dyDescent="0.2">
      <c r="C317" s="4"/>
      <c r="D317" s="4"/>
    </row>
    <row r="318" spans="3:4" x14ac:dyDescent="0.2">
      <c r="C318" s="4"/>
      <c r="D318" s="4"/>
    </row>
    <row r="319" spans="3:4" x14ac:dyDescent="0.2">
      <c r="C319" s="4"/>
      <c r="D319" s="4"/>
    </row>
    <row r="320" spans="3:4" x14ac:dyDescent="0.2">
      <c r="C320" s="4"/>
      <c r="D320" s="4"/>
    </row>
    <row r="321" spans="3:4" x14ac:dyDescent="0.2">
      <c r="C321" s="4"/>
      <c r="D321" s="4"/>
    </row>
    <row r="322" spans="3:4" x14ac:dyDescent="0.2">
      <c r="C322" s="4"/>
      <c r="D322" s="4"/>
    </row>
    <row r="323" spans="3:4" x14ac:dyDescent="0.2">
      <c r="C323" s="4"/>
      <c r="D323" s="4"/>
    </row>
    <row r="324" spans="3:4" x14ac:dyDescent="0.2">
      <c r="C324" s="4"/>
      <c r="D324" s="4"/>
    </row>
    <row r="325" spans="3:4" x14ac:dyDescent="0.2">
      <c r="C325" s="4"/>
      <c r="D325" s="4"/>
    </row>
    <row r="326" spans="3:4" x14ac:dyDescent="0.2">
      <c r="C326" s="4"/>
      <c r="D326" s="4"/>
    </row>
    <row r="327" spans="3:4" x14ac:dyDescent="0.2">
      <c r="C327" s="4"/>
      <c r="D327" s="4"/>
    </row>
    <row r="328" spans="3:4" x14ac:dyDescent="0.2">
      <c r="C328" s="4"/>
      <c r="D328" s="4"/>
    </row>
    <row r="329" spans="3:4" x14ac:dyDescent="0.2">
      <c r="C329" s="4"/>
      <c r="D329" s="4"/>
    </row>
    <row r="330" spans="3:4" x14ac:dyDescent="0.2">
      <c r="C330" s="4"/>
      <c r="D330" s="4"/>
    </row>
    <row r="331" spans="3:4" x14ac:dyDescent="0.2">
      <c r="C331" s="4"/>
      <c r="D331" s="4"/>
    </row>
    <row r="332" spans="3:4" x14ac:dyDescent="0.2">
      <c r="C332" s="4"/>
      <c r="D332" s="4"/>
    </row>
    <row r="333" spans="3:4" x14ac:dyDescent="0.2">
      <c r="C333" s="4"/>
      <c r="D333" s="4"/>
    </row>
    <row r="334" spans="3:4" x14ac:dyDescent="0.2">
      <c r="C334" s="4"/>
      <c r="D334" s="4"/>
    </row>
    <row r="335" spans="3:4" x14ac:dyDescent="0.2">
      <c r="C335" s="4"/>
      <c r="D335" s="4"/>
    </row>
    <row r="336" spans="3:4" x14ac:dyDescent="0.2">
      <c r="C336" s="4"/>
      <c r="D336" s="4"/>
    </row>
    <row r="337" spans="3:4" x14ac:dyDescent="0.2">
      <c r="C337" s="4"/>
      <c r="D337" s="4"/>
    </row>
    <row r="338" spans="3:4" x14ac:dyDescent="0.2">
      <c r="C338" s="4"/>
      <c r="D338" s="4"/>
    </row>
    <row r="339" spans="3:4" x14ac:dyDescent="0.2">
      <c r="C339" s="4"/>
      <c r="D339" s="4"/>
    </row>
    <row r="340" spans="3:4" x14ac:dyDescent="0.2">
      <c r="C340" s="4"/>
      <c r="D340" s="4"/>
    </row>
    <row r="341" spans="3:4" x14ac:dyDescent="0.2">
      <c r="C341" s="4"/>
      <c r="D341" s="4"/>
    </row>
    <row r="342" spans="3:4" x14ac:dyDescent="0.2">
      <c r="C342" s="4"/>
      <c r="D342" s="4"/>
    </row>
    <row r="343" spans="3:4" x14ac:dyDescent="0.2">
      <c r="C343" s="4"/>
      <c r="D343" s="4"/>
    </row>
    <row r="344" spans="3:4" x14ac:dyDescent="0.2">
      <c r="C344" s="4"/>
      <c r="D344" s="4"/>
    </row>
    <row r="345" spans="3:4" x14ac:dyDescent="0.2">
      <c r="C345" s="4"/>
      <c r="D345" s="4"/>
    </row>
    <row r="346" spans="3:4" x14ac:dyDescent="0.2">
      <c r="C346" s="4"/>
      <c r="D346" s="4"/>
    </row>
    <row r="347" spans="3:4" x14ac:dyDescent="0.2">
      <c r="C347" s="4"/>
      <c r="D347" s="4"/>
    </row>
    <row r="348" spans="3:4" x14ac:dyDescent="0.2">
      <c r="C348" s="4"/>
      <c r="D348" s="4"/>
    </row>
    <row r="349" spans="3:4" x14ac:dyDescent="0.2">
      <c r="C349" s="4"/>
      <c r="D349" s="4"/>
    </row>
    <row r="350" spans="3:4" x14ac:dyDescent="0.2">
      <c r="C350" s="4"/>
      <c r="D350" s="4"/>
    </row>
    <row r="351" spans="3:4" x14ac:dyDescent="0.2">
      <c r="C351" s="4"/>
      <c r="D351" s="4"/>
    </row>
    <row r="352" spans="3:4" x14ac:dyDescent="0.2">
      <c r="C352" s="4"/>
      <c r="D352" s="4"/>
    </row>
    <row r="353" spans="3:4" x14ac:dyDescent="0.2">
      <c r="C353" s="4"/>
      <c r="D353" s="4"/>
    </row>
    <row r="354" spans="3:4" x14ac:dyDescent="0.2">
      <c r="C354" s="4"/>
      <c r="D354" s="4"/>
    </row>
    <row r="355" spans="3:4" x14ac:dyDescent="0.2">
      <c r="C355" s="4"/>
      <c r="D355" s="4"/>
    </row>
    <row r="356" spans="3:4" x14ac:dyDescent="0.2">
      <c r="C356" s="4"/>
      <c r="D356" s="4"/>
    </row>
    <row r="357" spans="3:4" x14ac:dyDescent="0.2">
      <c r="C357" s="4"/>
      <c r="D357" s="4"/>
    </row>
    <row r="358" spans="3:4" x14ac:dyDescent="0.2">
      <c r="C358" s="4"/>
      <c r="D358" s="4"/>
    </row>
    <row r="359" spans="3:4" x14ac:dyDescent="0.2">
      <c r="C359" s="4"/>
      <c r="D359" s="4"/>
    </row>
    <row r="360" spans="3:4" x14ac:dyDescent="0.2">
      <c r="C360" s="4"/>
      <c r="D360" s="4"/>
    </row>
    <row r="361" spans="3:4" x14ac:dyDescent="0.2">
      <c r="C361" s="4"/>
      <c r="D361" s="4"/>
    </row>
    <row r="362" spans="3:4" x14ac:dyDescent="0.2">
      <c r="C362" s="4"/>
      <c r="D362" s="4"/>
    </row>
    <row r="363" spans="3:4" x14ac:dyDescent="0.2">
      <c r="C363" s="4"/>
      <c r="D363" s="4"/>
    </row>
    <row r="364" spans="3:4" x14ac:dyDescent="0.2">
      <c r="C364" s="4"/>
      <c r="D364" s="4"/>
    </row>
    <row r="365" spans="3:4" x14ac:dyDescent="0.2">
      <c r="C365" s="4"/>
      <c r="D365" s="4"/>
    </row>
    <row r="366" spans="3:4" x14ac:dyDescent="0.2">
      <c r="C366" s="4"/>
      <c r="D366" s="4"/>
    </row>
    <row r="367" spans="3:4" x14ac:dyDescent="0.2">
      <c r="C367" s="4"/>
      <c r="D367" s="4"/>
    </row>
    <row r="368" spans="3:4" x14ac:dyDescent="0.2">
      <c r="C368" s="4"/>
      <c r="D368" s="4"/>
    </row>
    <row r="369" spans="3:4" x14ac:dyDescent="0.2">
      <c r="C369" s="4"/>
      <c r="D369" s="4"/>
    </row>
    <row r="370" spans="3:4" x14ac:dyDescent="0.2">
      <c r="C370" s="4"/>
      <c r="D370" s="4"/>
    </row>
    <row r="371" spans="3:4" x14ac:dyDescent="0.2">
      <c r="C371" s="4"/>
      <c r="D371" s="4"/>
    </row>
    <row r="372" spans="3:4" x14ac:dyDescent="0.2">
      <c r="C372" s="4"/>
      <c r="D372" s="4"/>
    </row>
    <row r="373" spans="3:4" x14ac:dyDescent="0.2">
      <c r="C373" s="4"/>
      <c r="D373" s="4"/>
    </row>
    <row r="374" spans="3:4" x14ac:dyDescent="0.2">
      <c r="C374" s="4"/>
      <c r="D374" s="4"/>
    </row>
    <row r="375" spans="3:4" x14ac:dyDescent="0.2">
      <c r="C375" s="4"/>
      <c r="D375" s="4"/>
    </row>
    <row r="376" spans="3:4" x14ac:dyDescent="0.2">
      <c r="C376" s="4"/>
      <c r="D376" s="4"/>
    </row>
    <row r="377" spans="3:4" x14ac:dyDescent="0.2">
      <c r="C377" s="4"/>
      <c r="D377" s="4"/>
    </row>
    <row r="378" spans="3:4" x14ac:dyDescent="0.2">
      <c r="C378" s="4"/>
      <c r="D378" s="4"/>
    </row>
    <row r="379" spans="3:4" x14ac:dyDescent="0.2">
      <c r="C379" s="4"/>
      <c r="D379" s="4"/>
    </row>
    <row r="380" spans="3:4" x14ac:dyDescent="0.2">
      <c r="C380" s="4"/>
      <c r="D380" s="4"/>
    </row>
    <row r="381" spans="3:4" x14ac:dyDescent="0.2">
      <c r="C381" s="4"/>
      <c r="D381" s="4"/>
    </row>
    <row r="382" spans="3:4" x14ac:dyDescent="0.2">
      <c r="C382" s="4"/>
      <c r="D382" s="4"/>
    </row>
    <row r="383" spans="3:4" x14ac:dyDescent="0.2">
      <c r="C383" s="4"/>
      <c r="D383" s="4"/>
    </row>
    <row r="384" spans="3:4" x14ac:dyDescent="0.2">
      <c r="C384" s="4"/>
      <c r="D384" s="4"/>
    </row>
    <row r="385" spans="3:4" x14ac:dyDescent="0.2">
      <c r="C385" s="4"/>
      <c r="D385" s="4"/>
    </row>
    <row r="386" spans="3:4" x14ac:dyDescent="0.2">
      <c r="C386" s="4"/>
      <c r="D386" s="4"/>
    </row>
    <row r="387" spans="3:4" x14ac:dyDescent="0.2">
      <c r="C387" s="4"/>
      <c r="D387" s="4"/>
    </row>
    <row r="388" spans="3:4" x14ac:dyDescent="0.2">
      <c r="C388" s="4"/>
      <c r="D388" s="4"/>
    </row>
    <row r="389" spans="3:4" x14ac:dyDescent="0.2">
      <c r="C389" s="4"/>
      <c r="D389" s="4"/>
    </row>
    <row r="390" spans="3:4" x14ac:dyDescent="0.2">
      <c r="C390" s="4"/>
      <c r="D390" s="4"/>
    </row>
    <row r="391" spans="3:4" x14ac:dyDescent="0.2">
      <c r="C391" s="4"/>
      <c r="D391" s="4"/>
    </row>
    <row r="392" spans="3:4" x14ac:dyDescent="0.2">
      <c r="C392" s="4"/>
      <c r="D392" s="4"/>
    </row>
    <row r="393" spans="3:4" x14ac:dyDescent="0.2">
      <c r="C393" s="4"/>
      <c r="D393" s="4"/>
    </row>
    <row r="394" spans="3:4" x14ac:dyDescent="0.2">
      <c r="C394" s="4"/>
      <c r="D394" s="4"/>
    </row>
    <row r="395" spans="3:4" x14ac:dyDescent="0.2">
      <c r="C395" s="4"/>
      <c r="D395" s="4"/>
    </row>
    <row r="396" spans="3:4" x14ac:dyDescent="0.2">
      <c r="C396" s="4"/>
      <c r="D396" s="4"/>
    </row>
    <row r="397" spans="3:4" x14ac:dyDescent="0.2">
      <c r="C397" s="4"/>
      <c r="D397" s="4"/>
    </row>
    <row r="398" spans="3:4" x14ac:dyDescent="0.2">
      <c r="C398" s="4"/>
      <c r="D398" s="4"/>
    </row>
    <row r="399" spans="3:4" x14ac:dyDescent="0.2">
      <c r="C399" s="4"/>
      <c r="D399" s="4"/>
    </row>
    <row r="400" spans="3:4" x14ac:dyDescent="0.2">
      <c r="C400" s="4"/>
      <c r="D400" s="4"/>
    </row>
    <row r="401" spans="3:4" x14ac:dyDescent="0.2">
      <c r="C401" s="4"/>
      <c r="D401" s="4"/>
    </row>
    <row r="402" spans="3:4" x14ac:dyDescent="0.2">
      <c r="C402" s="4"/>
      <c r="D402" s="4"/>
    </row>
    <row r="403" spans="3:4" x14ac:dyDescent="0.2">
      <c r="C403" s="4"/>
      <c r="D403" s="4"/>
    </row>
    <row r="404" spans="3:4" x14ac:dyDescent="0.2">
      <c r="C404" s="4"/>
      <c r="D404" s="4"/>
    </row>
    <row r="405" spans="3:4" x14ac:dyDescent="0.2">
      <c r="C405" s="4"/>
      <c r="D405" s="4"/>
    </row>
    <row r="406" spans="3:4" x14ac:dyDescent="0.2">
      <c r="C406" s="4"/>
      <c r="D406" s="4"/>
    </row>
    <row r="407" spans="3:4" x14ac:dyDescent="0.2">
      <c r="C407" s="4"/>
      <c r="D407" s="4"/>
    </row>
    <row r="408" spans="3:4" x14ac:dyDescent="0.2">
      <c r="C408" s="4"/>
      <c r="D408" s="4"/>
    </row>
    <row r="409" spans="3:4" x14ac:dyDescent="0.2">
      <c r="C409" s="4"/>
      <c r="D409" s="4"/>
    </row>
    <row r="410" spans="3:4" x14ac:dyDescent="0.2">
      <c r="C410" s="4"/>
      <c r="D410" s="4"/>
    </row>
    <row r="411" spans="3:4" x14ac:dyDescent="0.2">
      <c r="C411" s="4"/>
      <c r="D411" s="4"/>
    </row>
    <row r="412" spans="3:4" x14ac:dyDescent="0.2">
      <c r="C412" s="4"/>
      <c r="D412" s="4"/>
    </row>
    <row r="413" spans="3:4" x14ac:dyDescent="0.2">
      <c r="C413" s="4"/>
      <c r="D413" s="4"/>
    </row>
    <row r="414" spans="3:4" x14ac:dyDescent="0.2">
      <c r="C414" s="4"/>
      <c r="D414" s="4"/>
    </row>
    <row r="415" spans="3:4" x14ac:dyDescent="0.2">
      <c r="C415" s="4"/>
      <c r="D415" s="4"/>
    </row>
    <row r="416" spans="3:4" x14ac:dyDescent="0.2">
      <c r="C416" s="4"/>
      <c r="D416" s="4"/>
    </row>
    <row r="417" spans="3:4" x14ac:dyDescent="0.2">
      <c r="C417" s="4"/>
      <c r="D417" s="4"/>
    </row>
    <row r="418" spans="3:4" x14ac:dyDescent="0.2">
      <c r="C418" s="4"/>
      <c r="D418" s="4"/>
    </row>
    <row r="419" spans="3:4" x14ac:dyDescent="0.2">
      <c r="C419" s="4"/>
      <c r="D419" s="4"/>
    </row>
    <row r="420" spans="3:4" x14ac:dyDescent="0.2">
      <c r="C420" s="4"/>
      <c r="D420" s="4"/>
    </row>
    <row r="421" spans="3:4" x14ac:dyDescent="0.2">
      <c r="C421" s="4"/>
      <c r="D421" s="4"/>
    </row>
    <row r="422" spans="3:4" x14ac:dyDescent="0.2">
      <c r="C422" s="4"/>
      <c r="D422" s="4"/>
    </row>
    <row r="423" spans="3:4" x14ac:dyDescent="0.2">
      <c r="C423" s="4"/>
      <c r="D423" s="4"/>
    </row>
    <row r="424" spans="3:4" x14ac:dyDescent="0.2">
      <c r="C424" s="4"/>
      <c r="D424" s="4"/>
    </row>
    <row r="425" spans="3:4" x14ac:dyDescent="0.2">
      <c r="C425" s="4"/>
      <c r="D425" s="4"/>
    </row>
    <row r="426" spans="3:4" x14ac:dyDescent="0.2">
      <c r="C426" s="4"/>
      <c r="D426" s="4"/>
    </row>
    <row r="427" spans="3:4" x14ac:dyDescent="0.2">
      <c r="C427" s="4"/>
      <c r="D427" s="4"/>
    </row>
    <row r="428" spans="3:4" x14ac:dyDescent="0.2">
      <c r="C428" s="4"/>
      <c r="D428" s="4"/>
    </row>
    <row r="429" spans="3:4" x14ac:dyDescent="0.2">
      <c r="C429" s="4"/>
      <c r="D429" s="4"/>
    </row>
    <row r="430" spans="3:4" x14ac:dyDescent="0.2">
      <c r="C430" s="4"/>
      <c r="D430" s="4"/>
    </row>
    <row r="431" spans="3:4" x14ac:dyDescent="0.2">
      <c r="C431" s="4"/>
      <c r="D431" s="4"/>
    </row>
    <row r="432" spans="3:4" x14ac:dyDescent="0.2">
      <c r="C432" s="4"/>
      <c r="D432" s="4"/>
    </row>
    <row r="433" spans="3:4" x14ac:dyDescent="0.2">
      <c r="C433" s="4"/>
      <c r="D433" s="4"/>
    </row>
    <row r="434" spans="3:4" x14ac:dyDescent="0.2">
      <c r="C434" s="4"/>
      <c r="D434" s="4"/>
    </row>
    <row r="435" spans="3:4" x14ac:dyDescent="0.2">
      <c r="C435" s="4"/>
      <c r="D435" s="4"/>
    </row>
    <row r="436" spans="3:4" x14ac:dyDescent="0.2">
      <c r="C436" s="4"/>
      <c r="D436" s="4"/>
    </row>
    <row r="437" spans="3:4" x14ac:dyDescent="0.2">
      <c r="C437" s="4"/>
      <c r="D437" s="4"/>
    </row>
    <row r="438" spans="3:4" x14ac:dyDescent="0.2">
      <c r="C438" s="4"/>
      <c r="D438" s="4"/>
    </row>
    <row r="439" spans="3:4" x14ac:dyDescent="0.2">
      <c r="C439" s="4"/>
      <c r="D439" s="4"/>
    </row>
    <row r="440" spans="3:4" x14ac:dyDescent="0.2">
      <c r="C440" s="4"/>
      <c r="D440" s="4"/>
    </row>
    <row r="441" spans="3:4" x14ac:dyDescent="0.2">
      <c r="C441" s="4"/>
      <c r="D441" s="4"/>
    </row>
    <row r="442" spans="3:4" x14ac:dyDescent="0.2">
      <c r="C442" s="4"/>
      <c r="D442" s="4"/>
    </row>
    <row r="443" spans="3:4" x14ac:dyDescent="0.2">
      <c r="C443" s="4"/>
      <c r="D443" s="4"/>
    </row>
    <row r="444" spans="3:4" x14ac:dyDescent="0.2">
      <c r="C444" s="4"/>
      <c r="D444" s="4"/>
    </row>
    <row r="445" spans="3:4" x14ac:dyDescent="0.2">
      <c r="C445" s="4"/>
      <c r="D445" s="4"/>
    </row>
    <row r="446" spans="3:4" x14ac:dyDescent="0.2">
      <c r="C446" s="4"/>
      <c r="D446" s="4"/>
    </row>
    <row r="447" spans="3:4" x14ac:dyDescent="0.2">
      <c r="C447" s="4"/>
      <c r="D447" s="4"/>
    </row>
    <row r="448" spans="3:4" x14ac:dyDescent="0.2">
      <c r="C448" s="4"/>
      <c r="D448" s="4"/>
    </row>
    <row r="449" spans="3:4" x14ac:dyDescent="0.2">
      <c r="C449" s="4"/>
      <c r="D449" s="4"/>
    </row>
    <row r="450" spans="3:4" x14ac:dyDescent="0.2">
      <c r="C450" s="4"/>
      <c r="D450" s="4"/>
    </row>
    <row r="451" spans="3:4" x14ac:dyDescent="0.2">
      <c r="C451" s="4"/>
      <c r="D451" s="4"/>
    </row>
    <row r="452" spans="3:4" x14ac:dyDescent="0.2">
      <c r="C452" s="4"/>
      <c r="D452" s="4"/>
    </row>
    <row r="453" spans="3:4" x14ac:dyDescent="0.2">
      <c r="C453" s="4"/>
      <c r="D453" s="4"/>
    </row>
    <row r="454" spans="3:4" x14ac:dyDescent="0.2">
      <c r="C454" s="4"/>
      <c r="D454" s="4"/>
    </row>
    <row r="455" spans="3:4" x14ac:dyDescent="0.2">
      <c r="C455" s="4"/>
      <c r="D455" s="4"/>
    </row>
    <row r="456" spans="3:4" x14ac:dyDescent="0.2">
      <c r="C456" s="4"/>
      <c r="D456" s="4"/>
    </row>
    <row r="457" spans="3:4" x14ac:dyDescent="0.2">
      <c r="C457" s="4"/>
      <c r="D457" s="4"/>
    </row>
    <row r="458" spans="3:4" x14ac:dyDescent="0.2">
      <c r="C458" s="4"/>
      <c r="D458" s="4"/>
    </row>
    <row r="459" spans="3:4" x14ac:dyDescent="0.2">
      <c r="C459" s="4"/>
      <c r="D459" s="4"/>
    </row>
    <row r="460" spans="3:4" x14ac:dyDescent="0.2">
      <c r="C460" s="4"/>
      <c r="D460" s="4"/>
    </row>
    <row r="461" spans="3:4" x14ac:dyDescent="0.2">
      <c r="C461" s="4"/>
      <c r="D461" s="4"/>
    </row>
    <row r="462" spans="3:4" x14ac:dyDescent="0.2">
      <c r="C462" s="4"/>
      <c r="D462" s="4"/>
    </row>
    <row r="463" spans="3:4" x14ac:dyDescent="0.2">
      <c r="C463" s="4"/>
      <c r="D463" s="4"/>
    </row>
    <row r="464" spans="3:4" x14ac:dyDescent="0.2">
      <c r="C464" s="4"/>
      <c r="D464" s="4"/>
    </row>
    <row r="465" spans="3:4" x14ac:dyDescent="0.2">
      <c r="C465" s="4"/>
      <c r="D465" s="4"/>
    </row>
    <row r="466" spans="3:4" x14ac:dyDescent="0.2">
      <c r="C466" s="4"/>
      <c r="D466" s="4"/>
    </row>
    <row r="467" spans="3:4" x14ac:dyDescent="0.2">
      <c r="C467" s="4"/>
      <c r="D467" s="4"/>
    </row>
    <row r="468" spans="3:4" x14ac:dyDescent="0.2">
      <c r="C468" s="4"/>
      <c r="D468" s="4"/>
    </row>
    <row r="469" spans="3:4" x14ac:dyDescent="0.2">
      <c r="C469" s="4"/>
      <c r="D469" s="4"/>
    </row>
    <row r="470" spans="3:4" x14ac:dyDescent="0.2">
      <c r="C470" s="4"/>
      <c r="D470" s="4"/>
    </row>
    <row r="471" spans="3:4" x14ac:dyDescent="0.2">
      <c r="C471" s="4"/>
      <c r="D471" s="4"/>
    </row>
    <row r="472" spans="3:4" x14ac:dyDescent="0.2">
      <c r="C472" s="4"/>
      <c r="D472" s="4"/>
    </row>
    <row r="473" spans="3:4" x14ac:dyDescent="0.2">
      <c r="C473" s="4"/>
      <c r="D473" s="4"/>
    </row>
    <row r="474" spans="3:4" x14ac:dyDescent="0.2">
      <c r="C474" s="4"/>
      <c r="D474" s="4"/>
    </row>
    <row r="475" spans="3:4" x14ac:dyDescent="0.2">
      <c r="C475" s="4"/>
      <c r="D475" s="4"/>
    </row>
    <row r="476" spans="3:4" x14ac:dyDescent="0.2">
      <c r="C476" s="4"/>
      <c r="D476" s="4"/>
    </row>
    <row r="477" spans="3:4" x14ac:dyDescent="0.2">
      <c r="C477" s="4"/>
      <c r="D477" s="4"/>
    </row>
    <row r="478" spans="3:4" x14ac:dyDescent="0.2">
      <c r="C478" s="4"/>
      <c r="D478" s="4"/>
    </row>
    <row r="479" spans="3:4" x14ac:dyDescent="0.2">
      <c r="C479" s="4"/>
      <c r="D479" s="4"/>
    </row>
    <row r="480" spans="3:4" x14ac:dyDescent="0.2">
      <c r="C480" s="4"/>
      <c r="D480" s="4"/>
    </row>
    <row r="481" spans="3:4" x14ac:dyDescent="0.2">
      <c r="C481" s="4"/>
      <c r="D481" s="4"/>
    </row>
    <row r="482" spans="3:4" x14ac:dyDescent="0.2">
      <c r="C482" s="4"/>
      <c r="D482" s="4"/>
    </row>
    <row r="483" spans="3:4" x14ac:dyDescent="0.2">
      <c r="C483" s="4"/>
      <c r="D483" s="4"/>
    </row>
    <row r="484" spans="3:4" x14ac:dyDescent="0.2">
      <c r="C484" s="4"/>
      <c r="D484" s="4"/>
    </row>
    <row r="485" spans="3:4" x14ac:dyDescent="0.2">
      <c r="C485" s="4"/>
      <c r="D485" s="4"/>
    </row>
    <row r="486" spans="3:4" x14ac:dyDescent="0.2">
      <c r="C486" s="4"/>
      <c r="D486" s="4"/>
    </row>
    <row r="487" spans="3:4" x14ac:dyDescent="0.2">
      <c r="C487" s="4"/>
      <c r="D487" s="4"/>
    </row>
    <row r="488" spans="3:4" x14ac:dyDescent="0.2">
      <c r="C488" s="4"/>
      <c r="D488" s="4"/>
    </row>
    <row r="489" spans="3:4" x14ac:dyDescent="0.2">
      <c r="C489" s="4"/>
      <c r="D489" s="4"/>
    </row>
    <row r="490" spans="3:4" x14ac:dyDescent="0.2">
      <c r="C490" s="4"/>
      <c r="D490" s="4"/>
    </row>
    <row r="491" spans="3:4" x14ac:dyDescent="0.2">
      <c r="C491" s="4"/>
      <c r="D491" s="4"/>
    </row>
    <row r="492" spans="3:4" x14ac:dyDescent="0.2">
      <c r="C492" s="4"/>
      <c r="D492" s="4"/>
    </row>
    <row r="493" spans="3:4" x14ac:dyDescent="0.2">
      <c r="C493" s="4"/>
      <c r="D493" s="4"/>
    </row>
    <row r="494" spans="3:4" x14ac:dyDescent="0.2">
      <c r="C494" s="4"/>
      <c r="D494" s="4"/>
    </row>
    <row r="495" spans="3:4" x14ac:dyDescent="0.2">
      <c r="C495" s="4"/>
      <c r="D495" s="4"/>
    </row>
    <row r="496" spans="3:4" x14ac:dyDescent="0.2">
      <c r="C496" s="4"/>
      <c r="D496" s="4"/>
    </row>
    <row r="497" spans="3:4" x14ac:dyDescent="0.2">
      <c r="C497" s="4"/>
      <c r="D497" s="4"/>
    </row>
    <row r="498" spans="3:4" x14ac:dyDescent="0.2">
      <c r="C498" s="4"/>
      <c r="D498" s="4"/>
    </row>
    <row r="499" spans="3:4" x14ac:dyDescent="0.2">
      <c r="C499" s="4"/>
      <c r="D499" s="4"/>
    </row>
    <row r="500" spans="3:4" x14ac:dyDescent="0.2">
      <c r="C500" s="4"/>
      <c r="D500" s="4"/>
    </row>
    <row r="501" spans="3:4" x14ac:dyDescent="0.2">
      <c r="C501" s="4"/>
      <c r="D501" s="4"/>
    </row>
    <row r="502" spans="3:4" x14ac:dyDescent="0.2">
      <c r="C502" s="4"/>
      <c r="D502" s="4"/>
    </row>
    <row r="503" spans="3:4" x14ac:dyDescent="0.2">
      <c r="C503" s="4"/>
      <c r="D503" s="4"/>
    </row>
    <row r="504" spans="3:4" x14ac:dyDescent="0.2">
      <c r="C504" s="4"/>
      <c r="D504" s="4"/>
    </row>
    <row r="505" spans="3:4" x14ac:dyDescent="0.2">
      <c r="C505" s="4"/>
      <c r="D505" s="4"/>
    </row>
    <row r="506" spans="3:4" x14ac:dyDescent="0.2">
      <c r="C506" s="4"/>
      <c r="D506" s="4"/>
    </row>
    <row r="507" spans="3:4" x14ac:dyDescent="0.2">
      <c r="C507" s="4"/>
      <c r="D507" s="4"/>
    </row>
    <row r="508" spans="3:4" x14ac:dyDescent="0.2">
      <c r="C508" s="4"/>
      <c r="D508" s="4"/>
    </row>
    <row r="509" spans="3:4" x14ac:dyDescent="0.2">
      <c r="C509" s="4"/>
      <c r="D509" s="4"/>
    </row>
    <row r="510" spans="3:4" x14ac:dyDescent="0.2">
      <c r="C510" s="4"/>
      <c r="D510" s="4"/>
    </row>
    <row r="511" spans="3:4" x14ac:dyDescent="0.2">
      <c r="C511" s="4"/>
      <c r="D511" s="4"/>
    </row>
    <row r="512" spans="3:4" x14ac:dyDescent="0.2">
      <c r="C512" s="4"/>
      <c r="D512" s="4"/>
    </row>
    <row r="513" spans="3:4" x14ac:dyDescent="0.2">
      <c r="C513" s="4"/>
      <c r="D513" s="4"/>
    </row>
    <row r="514" spans="3:4" x14ac:dyDescent="0.2">
      <c r="C514" s="4"/>
      <c r="D514" s="4"/>
    </row>
    <row r="515" spans="3:4" x14ac:dyDescent="0.2">
      <c r="C515" s="4"/>
      <c r="D515" s="4"/>
    </row>
    <row r="516" spans="3:4" x14ac:dyDescent="0.2">
      <c r="C516" s="4"/>
      <c r="D516" s="4"/>
    </row>
    <row r="517" spans="3:4" x14ac:dyDescent="0.2">
      <c r="C517" s="4"/>
      <c r="D517" s="4"/>
    </row>
    <row r="518" spans="3:4" x14ac:dyDescent="0.2">
      <c r="C518" s="4"/>
      <c r="D518" s="4"/>
    </row>
    <row r="519" spans="3:4" x14ac:dyDescent="0.2">
      <c r="C519" s="4"/>
      <c r="D519" s="4"/>
    </row>
    <row r="520" spans="3:4" x14ac:dyDescent="0.2">
      <c r="C520" s="4"/>
      <c r="D520" s="4"/>
    </row>
    <row r="521" spans="3:4" x14ac:dyDescent="0.2">
      <c r="C521" s="4"/>
      <c r="D521" s="4"/>
    </row>
    <row r="522" spans="3:4" x14ac:dyDescent="0.2">
      <c r="C522" s="4"/>
      <c r="D522" s="4"/>
    </row>
    <row r="523" spans="3:4" x14ac:dyDescent="0.2">
      <c r="C523" s="4"/>
      <c r="D523" s="4"/>
    </row>
    <row r="524" spans="3:4" x14ac:dyDescent="0.2">
      <c r="C524" s="4"/>
      <c r="D524" s="4"/>
    </row>
    <row r="525" spans="3:4" x14ac:dyDescent="0.2">
      <c r="C525" s="4"/>
      <c r="D525" s="4"/>
    </row>
    <row r="526" spans="3:4" x14ac:dyDescent="0.2">
      <c r="C526" s="4"/>
      <c r="D526" s="4"/>
    </row>
    <row r="527" spans="3:4" x14ac:dyDescent="0.2">
      <c r="C527" s="4"/>
      <c r="D527" s="4"/>
    </row>
    <row r="528" spans="3:4" x14ac:dyDescent="0.2">
      <c r="C528" s="4"/>
      <c r="D528" s="4"/>
    </row>
    <row r="529" spans="3:4" x14ac:dyDescent="0.2">
      <c r="C529" s="4"/>
      <c r="D529" s="4"/>
    </row>
    <row r="530" spans="3:4" x14ac:dyDescent="0.2">
      <c r="C530" s="4"/>
      <c r="D530" s="4"/>
    </row>
    <row r="531" spans="3:4" x14ac:dyDescent="0.2">
      <c r="C531" s="4"/>
      <c r="D531" s="4"/>
    </row>
    <row r="532" spans="3:4" x14ac:dyDescent="0.2">
      <c r="C532" s="4"/>
      <c r="D532" s="4"/>
    </row>
    <row r="533" spans="3:4" x14ac:dyDescent="0.2">
      <c r="C533" s="4"/>
      <c r="D533" s="4"/>
    </row>
    <row r="534" spans="3:4" x14ac:dyDescent="0.2">
      <c r="C534" s="4"/>
      <c r="D534" s="4"/>
    </row>
    <row r="535" spans="3:4" x14ac:dyDescent="0.2">
      <c r="C535" s="4"/>
      <c r="D535" s="4"/>
    </row>
    <row r="536" spans="3:4" x14ac:dyDescent="0.2">
      <c r="C536" s="4"/>
      <c r="D536" s="4"/>
    </row>
    <row r="537" spans="3:4" x14ac:dyDescent="0.2">
      <c r="C537" s="4"/>
      <c r="D537" s="4"/>
    </row>
    <row r="538" spans="3:4" x14ac:dyDescent="0.2">
      <c r="C538" s="4"/>
      <c r="D538" s="4"/>
    </row>
    <row r="539" spans="3:4" x14ac:dyDescent="0.2">
      <c r="C539" s="4"/>
      <c r="D539" s="4"/>
    </row>
    <row r="540" spans="3:4" x14ac:dyDescent="0.2">
      <c r="C540" s="4"/>
      <c r="D540" s="4"/>
    </row>
    <row r="541" spans="3:4" x14ac:dyDescent="0.2">
      <c r="C541" s="4"/>
      <c r="D541" s="4"/>
    </row>
    <row r="542" spans="3:4" x14ac:dyDescent="0.2">
      <c r="C542" s="4"/>
      <c r="D542" s="4"/>
    </row>
    <row r="543" spans="3:4" x14ac:dyDescent="0.2">
      <c r="C543" s="4"/>
      <c r="D543" s="4"/>
    </row>
    <row r="544" spans="3:4" x14ac:dyDescent="0.2">
      <c r="C544" s="4"/>
      <c r="D544" s="4"/>
    </row>
    <row r="545" spans="3:4" x14ac:dyDescent="0.2">
      <c r="C545" s="4"/>
      <c r="D545" s="4"/>
    </row>
    <row r="546" spans="3:4" x14ac:dyDescent="0.2">
      <c r="C546" s="4"/>
      <c r="D546" s="4"/>
    </row>
    <row r="547" spans="3:4" x14ac:dyDescent="0.2">
      <c r="C547" s="4"/>
      <c r="D547" s="4"/>
    </row>
    <row r="548" spans="3:4" x14ac:dyDescent="0.2">
      <c r="C548" s="4"/>
      <c r="D548" s="4"/>
    </row>
    <row r="549" spans="3:4" x14ac:dyDescent="0.2">
      <c r="C549" s="4"/>
      <c r="D549" s="4"/>
    </row>
    <row r="550" spans="3:4" x14ac:dyDescent="0.2">
      <c r="C550" s="4"/>
      <c r="D550" s="4"/>
    </row>
    <row r="551" spans="3:4" x14ac:dyDescent="0.2">
      <c r="C551" s="4"/>
      <c r="D551" s="4"/>
    </row>
    <row r="552" spans="3:4" x14ac:dyDescent="0.2">
      <c r="C552" s="4"/>
      <c r="D552" s="4"/>
    </row>
    <row r="553" spans="3:4" x14ac:dyDescent="0.2">
      <c r="C553" s="4"/>
      <c r="D553" s="4"/>
    </row>
    <row r="554" spans="3:4" x14ac:dyDescent="0.2">
      <c r="C554" s="4"/>
      <c r="D554" s="4"/>
    </row>
    <row r="555" spans="3:4" x14ac:dyDescent="0.2">
      <c r="C555" s="4"/>
      <c r="D555" s="4"/>
    </row>
    <row r="556" spans="3:4" x14ac:dyDescent="0.2">
      <c r="C556" s="4"/>
      <c r="D556" s="4"/>
    </row>
    <row r="557" spans="3:4" x14ac:dyDescent="0.2">
      <c r="C557" s="4"/>
      <c r="D557" s="4"/>
    </row>
    <row r="558" spans="3:4" x14ac:dyDescent="0.2">
      <c r="C558" s="4"/>
      <c r="D558" s="4"/>
    </row>
    <row r="559" spans="3:4" x14ac:dyDescent="0.2">
      <c r="C559" s="4"/>
      <c r="D559" s="4"/>
    </row>
    <row r="560" spans="3:4" x14ac:dyDescent="0.2">
      <c r="C560" s="4"/>
      <c r="D560" s="4"/>
    </row>
    <row r="561" spans="3:4" x14ac:dyDescent="0.2">
      <c r="C561" s="4"/>
      <c r="D561" s="4"/>
    </row>
    <row r="562" spans="3:4" x14ac:dyDescent="0.2">
      <c r="C562" s="4"/>
      <c r="D562" s="4"/>
    </row>
    <row r="563" spans="3:4" x14ac:dyDescent="0.2">
      <c r="C563" s="4"/>
      <c r="D563" s="4"/>
    </row>
    <row r="564" spans="3:4" x14ac:dyDescent="0.2">
      <c r="C564" s="4"/>
      <c r="D564" s="4"/>
    </row>
    <row r="565" spans="3:4" x14ac:dyDescent="0.2">
      <c r="C565" s="4"/>
      <c r="D565" s="4"/>
    </row>
    <row r="566" spans="3:4" x14ac:dyDescent="0.2">
      <c r="C566" s="4"/>
      <c r="D566" s="4"/>
    </row>
    <row r="567" spans="3:4" x14ac:dyDescent="0.2">
      <c r="C567" s="4"/>
      <c r="D567" s="4"/>
    </row>
    <row r="568" spans="3:4" x14ac:dyDescent="0.2">
      <c r="C568" s="4"/>
      <c r="D568" s="4"/>
    </row>
    <row r="569" spans="3:4" x14ac:dyDescent="0.2">
      <c r="C569" s="4"/>
      <c r="D569" s="4"/>
    </row>
    <row r="570" spans="3:4" x14ac:dyDescent="0.2">
      <c r="C570" s="4"/>
      <c r="D570" s="4"/>
    </row>
    <row r="571" spans="3:4" x14ac:dyDescent="0.2">
      <c r="C571" s="4"/>
      <c r="D571" s="4"/>
    </row>
    <row r="572" spans="3:4" x14ac:dyDescent="0.2">
      <c r="C572" s="4"/>
      <c r="D572" s="4"/>
    </row>
    <row r="573" spans="3:4" x14ac:dyDescent="0.2">
      <c r="C573" s="4"/>
      <c r="D573" s="4"/>
    </row>
    <row r="574" spans="3:4" x14ac:dyDescent="0.2">
      <c r="C574" s="4"/>
      <c r="D574" s="4"/>
    </row>
    <row r="575" spans="3:4" x14ac:dyDescent="0.2">
      <c r="C575" s="4"/>
      <c r="D575" s="4"/>
    </row>
    <row r="576" spans="3:4" x14ac:dyDescent="0.2">
      <c r="C576" s="4"/>
      <c r="D576" s="4"/>
    </row>
    <row r="577" spans="3:4" x14ac:dyDescent="0.2">
      <c r="C577" s="4"/>
      <c r="D577" s="4"/>
    </row>
    <row r="578" spans="3:4" x14ac:dyDescent="0.2">
      <c r="C578" s="4"/>
      <c r="D578" s="4"/>
    </row>
    <row r="579" spans="3:4" x14ac:dyDescent="0.2">
      <c r="C579" s="4"/>
      <c r="D579" s="4"/>
    </row>
    <row r="580" spans="3:4" x14ac:dyDescent="0.2">
      <c r="C580" s="4"/>
      <c r="D580" s="4"/>
    </row>
    <row r="581" spans="3:4" x14ac:dyDescent="0.2">
      <c r="C581" s="4"/>
      <c r="D581" s="4"/>
    </row>
    <row r="582" spans="3:4" x14ac:dyDescent="0.2">
      <c r="C582" s="4"/>
      <c r="D582" s="4"/>
    </row>
    <row r="583" spans="3:4" x14ac:dyDescent="0.2">
      <c r="C583" s="4"/>
      <c r="D583" s="4"/>
    </row>
    <row r="584" spans="3:4" x14ac:dyDescent="0.2">
      <c r="C584" s="4"/>
      <c r="D584" s="4"/>
    </row>
    <row r="585" spans="3:4" x14ac:dyDescent="0.2">
      <c r="C585" s="4"/>
      <c r="D585" s="4"/>
    </row>
    <row r="586" spans="3:4" x14ac:dyDescent="0.2">
      <c r="C586" s="4"/>
      <c r="D586" s="4"/>
    </row>
    <row r="587" spans="3:4" x14ac:dyDescent="0.2">
      <c r="C587" s="4"/>
      <c r="D587" s="4"/>
    </row>
    <row r="588" spans="3:4" x14ac:dyDescent="0.2">
      <c r="C588" s="4"/>
      <c r="D588" s="4"/>
    </row>
    <row r="589" spans="3:4" x14ac:dyDescent="0.2">
      <c r="C589" s="4"/>
      <c r="D589" s="4"/>
    </row>
    <row r="590" spans="3:4" x14ac:dyDescent="0.2">
      <c r="C590" s="4"/>
      <c r="D590" s="4"/>
    </row>
    <row r="591" spans="3:4" x14ac:dyDescent="0.2">
      <c r="C591" s="4"/>
      <c r="D591" s="4"/>
    </row>
    <row r="592" spans="3:4" x14ac:dyDescent="0.2">
      <c r="C592" s="4"/>
      <c r="D592" s="4"/>
    </row>
    <row r="593" spans="3:4" x14ac:dyDescent="0.2">
      <c r="C593" s="4"/>
      <c r="D593" s="4"/>
    </row>
    <row r="594" spans="3:4" x14ac:dyDescent="0.2">
      <c r="C594" s="4"/>
      <c r="D594" s="4"/>
    </row>
    <row r="595" spans="3:4" x14ac:dyDescent="0.2">
      <c r="C595" s="4"/>
      <c r="D595" s="4"/>
    </row>
    <row r="596" spans="3:4" x14ac:dyDescent="0.2">
      <c r="C596" s="4"/>
      <c r="D596" s="4"/>
    </row>
    <row r="597" spans="3:4" x14ac:dyDescent="0.2">
      <c r="C597" s="4"/>
      <c r="D597" s="4"/>
    </row>
    <row r="598" spans="3:4" x14ac:dyDescent="0.2">
      <c r="C598" s="4"/>
      <c r="D598" s="4"/>
    </row>
    <row r="599" spans="3:4" x14ac:dyDescent="0.2">
      <c r="C599" s="4"/>
      <c r="D599" s="4"/>
    </row>
    <row r="600" spans="3:4" x14ac:dyDescent="0.2">
      <c r="C600" s="4"/>
      <c r="D600" s="4"/>
    </row>
    <row r="601" spans="3:4" x14ac:dyDescent="0.2">
      <c r="C601" s="4"/>
      <c r="D601" s="4"/>
    </row>
    <row r="602" spans="3:4" x14ac:dyDescent="0.2">
      <c r="C602" s="4"/>
      <c r="D602" s="4"/>
    </row>
    <row r="603" spans="3:4" x14ac:dyDescent="0.2">
      <c r="C603" s="4"/>
      <c r="D603" s="4"/>
    </row>
    <row r="604" spans="3:4" x14ac:dyDescent="0.2">
      <c r="C604" s="4"/>
      <c r="D604" s="4"/>
    </row>
    <row r="605" spans="3:4" x14ac:dyDescent="0.2">
      <c r="C605" s="4"/>
      <c r="D605" s="4"/>
    </row>
    <row r="606" spans="3:4" x14ac:dyDescent="0.2">
      <c r="C606" s="4"/>
      <c r="D606" s="4"/>
    </row>
    <row r="607" spans="3:4" x14ac:dyDescent="0.2">
      <c r="C607" s="4"/>
      <c r="D607" s="4"/>
    </row>
    <row r="608" spans="3:4" x14ac:dyDescent="0.2">
      <c r="C608" s="4"/>
      <c r="D608" s="4"/>
    </row>
    <row r="609" spans="3:4" x14ac:dyDescent="0.2">
      <c r="C609" s="4"/>
      <c r="D609" s="4"/>
    </row>
    <row r="610" spans="3:4" x14ac:dyDescent="0.2">
      <c r="C610" s="4"/>
      <c r="D610" s="4"/>
    </row>
    <row r="611" spans="3:4" x14ac:dyDescent="0.2">
      <c r="C611" s="4"/>
      <c r="D611" s="4"/>
    </row>
    <row r="612" spans="3:4" x14ac:dyDescent="0.2">
      <c r="C612" s="4"/>
      <c r="D612" s="4"/>
    </row>
    <row r="613" spans="3:4" x14ac:dyDescent="0.2">
      <c r="C613" s="4"/>
      <c r="D613" s="4"/>
    </row>
    <row r="614" spans="3:4" x14ac:dyDescent="0.2">
      <c r="C614" s="4"/>
      <c r="D614" s="4"/>
    </row>
    <row r="615" spans="3:4" x14ac:dyDescent="0.2">
      <c r="C615" s="4"/>
      <c r="D615" s="4"/>
    </row>
    <row r="616" spans="3:4" x14ac:dyDescent="0.2">
      <c r="C616" s="4"/>
      <c r="D616" s="4"/>
    </row>
    <row r="617" spans="3:4" x14ac:dyDescent="0.2">
      <c r="C617" s="4"/>
      <c r="D617" s="4"/>
    </row>
    <row r="618" spans="3:4" x14ac:dyDescent="0.2">
      <c r="C618" s="4"/>
      <c r="D618" s="4"/>
    </row>
    <row r="619" spans="3:4" x14ac:dyDescent="0.2">
      <c r="C619" s="4"/>
      <c r="D619" s="4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2025-01-08T06:22:08Z</dcterms:modified>
</cp:coreProperties>
</file>